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install\FINAL_APP\dashboard(충남고속)\file\"/>
    </mc:Choice>
  </mc:AlternateContent>
  <xr:revisionPtr revIDLastSave="0" documentId="13_ncr:1_{6C8ECB4A-B531-4B1C-8128-16AE33E9659E}" xr6:coauthVersionLast="47" xr6:coauthVersionMax="47" xr10:uidLastSave="{00000000-0000-0000-0000-000000000000}"/>
  <bookViews>
    <workbookView xWindow="-120" yWindow="-120" windowWidth="29040" windowHeight="15720" xr2:uid="{83F530E4-99FC-4BDC-9A2C-BA83F81BE061}"/>
  </bookViews>
  <sheets>
    <sheet name="탕데이터" sheetId="1" r:id="rId1"/>
    <sheet name="차량+운전자별" sheetId="8" r:id="rId2"/>
    <sheet name="차량별" sheetId="9" r:id="rId3"/>
    <sheet name="운전자별" sheetId="3" r:id="rId4"/>
    <sheet name="코스+운전자별" sheetId="10" r:id="rId5"/>
    <sheet name="출력예시" sheetId="4" r:id="rId6"/>
    <sheet name="코스차량분석" sheetId="6" r:id="rId7"/>
    <sheet name="차량별-코스별" sheetId="5" r:id="rId8"/>
    <sheet name="차량별코스" sheetId="2" r:id="rId9"/>
  </sheets>
  <definedNames>
    <definedName name="_xlnm._FilterDatabase" localSheetId="7" hidden="1">'차량별-코스별'!$A$1:$E$163</definedName>
    <definedName name="_xlnm._FilterDatabase" localSheetId="4" hidden="1">'코스+운전자별'!$A$1:$AF$40</definedName>
    <definedName name="_xlnm._FilterDatabase" localSheetId="0" hidden="1">탕데이터!$A$1:$BO$1858</definedName>
    <definedName name="_xlnm.Print_Area" localSheetId="5">출력예시!$A$1:$W$53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3" i="10" l="1"/>
  <c r="E3" i="10" s="1"/>
  <c r="D3" i="10"/>
  <c r="F3" i="10"/>
  <c r="U3" i="10" s="1"/>
  <c r="G3" i="10"/>
  <c r="H3" i="10"/>
  <c r="I3" i="10"/>
  <c r="J3" i="10"/>
  <c r="W3" i="10" s="1"/>
  <c r="K3" i="10"/>
  <c r="X3" i="10" s="1"/>
  <c r="L3" i="10"/>
  <c r="M3" i="10"/>
  <c r="N3" i="10"/>
  <c r="O3" i="10"/>
  <c r="P3" i="10"/>
  <c r="Q3" i="10"/>
  <c r="R3" i="10"/>
  <c r="S3" i="10"/>
  <c r="T3" i="10"/>
  <c r="AA3" i="10" s="1"/>
  <c r="C4" i="10"/>
  <c r="D4" i="10"/>
  <c r="F4" i="10"/>
  <c r="G4" i="10"/>
  <c r="U4" i="10" s="1"/>
  <c r="H4" i="10"/>
  <c r="I4" i="10"/>
  <c r="J4" i="10"/>
  <c r="K4" i="10"/>
  <c r="L4" i="10"/>
  <c r="M4" i="10"/>
  <c r="N4" i="10"/>
  <c r="O4" i="10"/>
  <c r="AA4" i="10" s="1"/>
  <c r="P4" i="10"/>
  <c r="Q4" i="10"/>
  <c r="R4" i="10"/>
  <c r="S4" i="10"/>
  <c r="T4" i="10"/>
  <c r="C5" i="10"/>
  <c r="D5" i="10"/>
  <c r="F5" i="10"/>
  <c r="U5" i="10" s="1"/>
  <c r="G5" i="10"/>
  <c r="H5" i="10"/>
  <c r="I5" i="10"/>
  <c r="J5" i="10"/>
  <c r="K5" i="10"/>
  <c r="L5" i="10"/>
  <c r="M5" i="10"/>
  <c r="N5" i="10"/>
  <c r="O5" i="10"/>
  <c r="P5" i="10"/>
  <c r="Q5" i="10"/>
  <c r="R5" i="10"/>
  <c r="S5" i="10"/>
  <c r="T5" i="10"/>
  <c r="AA5" i="10" s="1"/>
  <c r="C6" i="10"/>
  <c r="D6" i="10"/>
  <c r="F6" i="10"/>
  <c r="G6" i="10"/>
  <c r="H6" i="10"/>
  <c r="I6" i="10"/>
  <c r="J6" i="10"/>
  <c r="K6" i="10"/>
  <c r="L6" i="10"/>
  <c r="M6" i="10"/>
  <c r="N6" i="10"/>
  <c r="O6" i="10"/>
  <c r="P6" i="10"/>
  <c r="Q6" i="10"/>
  <c r="R6" i="10"/>
  <c r="S6" i="10"/>
  <c r="T6" i="10"/>
  <c r="Z6" i="10"/>
  <c r="C7" i="10"/>
  <c r="D7" i="10"/>
  <c r="F7" i="10"/>
  <c r="G7" i="10"/>
  <c r="H7" i="10"/>
  <c r="I7" i="10"/>
  <c r="J7" i="10"/>
  <c r="K7" i="10"/>
  <c r="X7" i="10" s="1"/>
  <c r="L7" i="10"/>
  <c r="M7" i="10"/>
  <c r="N7" i="10"/>
  <c r="Z7" i="10" s="1"/>
  <c r="O7" i="10"/>
  <c r="P7" i="10"/>
  <c r="AB7" i="10" s="1"/>
  <c r="Q7" i="10"/>
  <c r="AC7" i="10" s="1"/>
  <c r="R7" i="10"/>
  <c r="S7" i="10"/>
  <c r="AE7" i="10" s="1"/>
  <c r="T7" i="10"/>
  <c r="AA7" i="10" s="1"/>
  <c r="C8" i="10"/>
  <c r="D8" i="10"/>
  <c r="F8" i="10"/>
  <c r="G8" i="10"/>
  <c r="U8" i="10" s="1"/>
  <c r="H8" i="10"/>
  <c r="V8" i="10" s="1"/>
  <c r="I8" i="10"/>
  <c r="J8" i="10"/>
  <c r="K8" i="10"/>
  <c r="L8" i="10"/>
  <c r="M8" i="10"/>
  <c r="N8" i="10"/>
  <c r="O8" i="10"/>
  <c r="P8" i="10"/>
  <c r="AB8" i="10" s="1"/>
  <c r="Q8" i="10"/>
  <c r="R8" i="10"/>
  <c r="S8" i="10"/>
  <c r="T8" i="10"/>
  <c r="Z8" i="10" s="1"/>
  <c r="C9" i="10"/>
  <c r="D9" i="10"/>
  <c r="E9" i="10"/>
  <c r="F9" i="10"/>
  <c r="U9" i="10" s="1"/>
  <c r="G9" i="10"/>
  <c r="H9" i="10"/>
  <c r="V9" i="10" s="1"/>
  <c r="I9" i="10"/>
  <c r="J9" i="10"/>
  <c r="K9" i="10"/>
  <c r="X9" i="10" s="1"/>
  <c r="L9" i="10"/>
  <c r="M9" i="10"/>
  <c r="Y9" i="10" s="1"/>
  <c r="N9" i="10"/>
  <c r="Z9" i="10" s="1"/>
  <c r="O9" i="10"/>
  <c r="P9" i="10"/>
  <c r="Q9" i="10"/>
  <c r="R9" i="10"/>
  <c r="S9" i="10"/>
  <c r="T9" i="10"/>
  <c r="C10" i="10"/>
  <c r="E10" i="10" s="1"/>
  <c r="D10" i="10"/>
  <c r="F10" i="10"/>
  <c r="G10" i="10"/>
  <c r="H10" i="10"/>
  <c r="I10" i="10"/>
  <c r="J10" i="10"/>
  <c r="K10" i="10"/>
  <c r="L10" i="10"/>
  <c r="M10" i="10"/>
  <c r="N10" i="10"/>
  <c r="Z10" i="10" s="1"/>
  <c r="O10" i="10"/>
  <c r="P10" i="10"/>
  <c r="Q10" i="10"/>
  <c r="R10" i="10"/>
  <c r="S10" i="10"/>
  <c r="T10" i="10"/>
  <c r="C11" i="10"/>
  <c r="D11" i="10"/>
  <c r="F11" i="10"/>
  <c r="G11" i="10"/>
  <c r="U11" i="10" s="1"/>
  <c r="H11" i="10"/>
  <c r="V11" i="10" s="1"/>
  <c r="I11" i="10"/>
  <c r="J11" i="10"/>
  <c r="K11" i="10"/>
  <c r="L11" i="10"/>
  <c r="M11" i="10"/>
  <c r="N11" i="10"/>
  <c r="O11" i="10"/>
  <c r="AA11" i="10" s="1"/>
  <c r="P11" i="10"/>
  <c r="AB11" i="10" s="1"/>
  <c r="Q11" i="10"/>
  <c r="R11" i="10"/>
  <c r="S11" i="10"/>
  <c r="T11" i="10"/>
  <c r="C12" i="10"/>
  <c r="D12" i="10"/>
  <c r="F12" i="10"/>
  <c r="G12" i="10"/>
  <c r="H12" i="10"/>
  <c r="I12" i="10"/>
  <c r="J12" i="10"/>
  <c r="K12" i="10"/>
  <c r="L12" i="10"/>
  <c r="M12" i="10"/>
  <c r="N12" i="10"/>
  <c r="O12" i="10"/>
  <c r="P12" i="10"/>
  <c r="Q12" i="10"/>
  <c r="R12" i="10"/>
  <c r="S12" i="10"/>
  <c r="T12" i="10"/>
  <c r="C13" i="10"/>
  <c r="D13" i="10"/>
  <c r="F13" i="10"/>
  <c r="G13" i="10"/>
  <c r="H13" i="10"/>
  <c r="I13" i="10"/>
  <c r="J13" i="10"/>
  <c r="K13" i="10"/>
  <c r="X13" i="10" s="1"/>
  <c r="L13" i="10"/>
  <c r="M13" i="10"/>
  <c r="N13" i="10"/>
  <c r="O13" i="10"/>
  <c r="P13" i="10"/>
  <c r="Q13" i="10"/>
  <c r="R13" i="10"/>
  <c r="S13" i="10"/>
  <c r="T13" i="10"/>
  <c r="C14" i="10"/>
  <c r="E14" i="10" s="1"/>
  <c r="D14" i="10"/>
  <c r="F14" i="10"/>
  <c r="G14" i="10"/>
  <c r="U14" i="10" s="1"/>
  <c r="H14" i="10"/>
  <c r="V14" i="10" s="1"/>
  <c r="I14" i="10"/>
  <c r="J14" i="10"/>
  <c r="K14" i="10"/>
  <c r="L14" i="10"/>
  <c r="M14" i="10"/>
  <c r="N14" i="10"/>
  <c r="O14" i="10"/>
  <c r="P14" i="10"/>
  <c r="Q14" i="10"/>
  <c r="R14" i="10"/>
  <c r="S14" i="10"/>
  <c r="T14" i="10"/>
  <c r="Y14" i="10" s="1"/>
  <c r="C15" i="10"/>
  <c r="D15" i="10"/>
  <c r="F15" i="10"/>
  <c r="G15" i="10"/>
  <c r="U15" i="10" s="1"/>
  <c r="H15" i="10"/>
  <c r="I15" i="10"/>
  <c r="J15" i="10"/>
  <c r="K15" i="10"/>
  <c r="L15" i="10"/>
  <c r="M15" i="10"/>
  <c r="N15" i="10"/>
  <c r="O15" i="10"/>
  <c r="P15" i="10"/>
  <c r="Q15" i="10"/>
  <c r="R15" i="10"/>
  <c r="S15" i="10"/>
  <c r="T15" i="10"/>
  <c r="C16" i="10"/>
  <c r="D16" i="10"/>
  <c r="E16" i="10" s="1"/>
  <c r="F16" i="10"/>
  <c r="G16" i="10"/>
  <c r="H16" i="10"/>
  <c r="I16" i="10"/>
  <c r="J16" i="10"/>
  <c r="W16" i="10" s="1"/>
  <c r="K16" i="10"/>
  <c r="L16" i="10"/>
  <c r="M16" i="10"/>
  <c r="N16" i="10"/>
  <c r="O16" i="10"/>
  <c r="P16" i="10"/>
  <c r="Q16" i="10"/>
  <c r="R16" i="10"/>
  <c r="AD16" i="10" s="1"/>
  <c r="S16" i="10"/>
  <c r="T16" i="10"/>
  <c r="C17" i="10"/>
  <c r="D17" i="10"/>
  <c r="F17" i="10"/>
  <c r="G17" i="10"/>
  <c r="U17" i="10" s="1"/>
  <c r="H17" i="10"/>
  <c r="I17" i="10"/>
  <c r="J17" i="10"/>
  <c r="K17" i="10"/>
  <c r="L17" i="10"/>
  <c r="M17" i="10"/>
  <c r="N17" i="10"/>
  <c r="O17" i="10"/>
  <c r="P17" i="10"/>
  <c r="Q17" i="10"/>
  <c r="AC17" i="10" s="1"/>
  <c r="R17" i="10"/>
  <c r="S17" i="10"/>
  <c r="T17" i="10"/>
  <c r="AB17" i="10" s="1"/>
  <c r="C18" i="10"/>
  <c r="D18" i="10"/>
  <c r="F18" i="10"/>
  <c r="G18" i="10"/>
  <c r="H18" i="10"/>
  <c r="I18" i="10"/>
  <c r="J18" i="10"/>
  <c r="K18" i="10"/>
  <c r="L18" i="10"/>
  <c r="M18" i="10"/>
  <c r="N18" i="10"/>
  <c r="O18" i="10"/>
  <c r="P18" i="10"/>
  <c r="Q18" i="10"/>
  <c r="R18" i="10"/>
  <c r="S18" i="10"/>
  <c r="T18" i="10"/>
  <c r="AE18" i="10" s="1"/>
  <c r="C19" i="10"/>
  <c r="E19" i="10" s="1"/>
  <c r="D19" i="10"/>
  <c r="F19" i="10"/>
  <c r="G19" i="10"/>
  <c r="H19" i="10"/>
  <c r="I19" i="10"/>
  <c r="J19" i="10"/>
  <c r="W19" i="10" s="1"/>
  <c r="K19" i="10"/>
  <c r="X19" i="10" s="1"/>
  <c r="L19" i="10"/>
  <c r="M19" i="10"/>
  <c r="N19" i="10"/>
  <c r="O19" i="10"/>
  <c r="P19" i="10"/>
  <c r="Q19" i="10"/>
  <c r="R19" i="10"/>
  <c r="S19" i="10"/>
  <c r="T19" i="10"/>
  <c r="C20" i="10"/>
  <c r="E20" i="10" s="1"/>
  <c r="D20" i="10"/>
  <c r="F20" i="10"/>
  <c r="G20" i="10"/>
  <c r="H20" i="10"/>
  <c r="I20" i="10"/>
  <c r="J20" i="10"/>
  <c r="K20" i="10"/>
  <c r="L20" i="10"/>
  <c r="M20" i="10"/>
  <c r="N20" i="10"/>
  <c r="O20" i="10"/>
  <c r="P20" i="10"/>
  <c r="Q20" i="10"/>
  <c r="R20" i="10"/>
  <c r="S20" i="10"/>
  <c r="T20" i="10"/>
  <c r="Y20" i="10" s="1"/>
  <c r="C21" i="10"/>
  <c r="D21" i="10"/>
  <c r="F21" i="10"/>
  <c r="G21" i="10"/>
  <c r="H21" i="10"/>
  <c r="I21" i="10"/>
  <c r="J21" i="10"/>
  <c r="K21" i="10"/>
  <c r="L21" i="10"/>
  <c r="M21" i="10"/>
  <c r="N21" i="10"/>
  <c r="O21" i="10"/>
  <c r="P21" i="10"/>
  <c r="Q21" i="10"/>
  <c r="R21" i="10"/>
  <c r="S21" i="10"/>
  <c r="T21" i="10"/>
  <c r="C22" i="10"/>
  <c r="D22" i="10"/>
  <c r="F22" i="10"/>
  <c r="G22" i="10"/>
  <c r="H22" i="10"/>
  <c r="V22" i="10" s="1"/>
  <c r="I22" i="10"/>
  <c r="J22" i="10"/>
  <c r="K22" i="10"/>
  <c r="L22" i="10"/>
  <c r="M22" i="10"/>
  <c r="N22" i="10"/>
  <c r="O22" i="10"/>
  <c r="P22" i="10"/>
  <c r="AB22" i="10" s="1"/>
  <c r="Q22" i="10"/>
  <c r="R22" i="10"/>
  <c r="S22" i="10"/>
  <c r="T22" i="10"/>
  <c r="C23" i="10"/>
  <c r="E23" i="10" s="1"/>
  <c r="D23" i="10"/>
  <c r="F23" i="10"/>
  <c r="G23" i="10"/>
  <c r="H23" i="10"/>
  <c r="I23" i="10"/>
  <c r="J23" i="10"/>
  <c r="K23" i="10"/>
  <c r="L23" i="10"/>
  <c r="M23" i="10"/>
  <c r="N23" i="10"/>
  <c r="O23" i="10"/>
  <c r="P23" i="10"/>
  <c r="Q23" i="10"/>
  <c r="R23" i="10"/>
  <c r="S23" i="10"/>
  <c r="T23" i="10"/>
  <c r="C24" i="10"/>
  <c r="D24" i="10"/>
  <c r="F24" i="10"/>
  <c r="G24" i="10"/>
  <c r="U24" i="10" s="1"/>
  <c r="H24" i="10"/>
  <c r="V24" i="10" s="1"/>
  <c r="I24" i="10"/>
  <c r="J24" i="10"/>
  <c r="K24" i="10"/>
  <c r="L24" i="10"/>
  <c r="M24" i="10"/>
  <c r="N24" i="10"/>
  <c r="O24" i="10"/>
  <c r="P24" i="10"/>
  <c r="Q24" i="10"/>
  <c r="R24" i="10"/>
  <c r="S24" i="10"/>
  <c r="T24" i="10"/>
  <c r="C25" i="10"/>
  <c r="D25" i="10"/>
  <c r="F25" i="10"/>
  <c r="V25" i="10" s="1"/>
  <c r="G25" i="10"/>
  <c r="H25" i="10"/>
  <c r="I25" i="10"/>
  <c r="J25" i="10"/>
  <c r="K25" i="10"/>
  <c r="L25" i="10"/>
  <c r="M25" i="10"/>
  <c r="N25" i="10"/>
  <c r="O25" i="10"/>
  <c r="P25" i="10"/>
  <c r="Q25" i="10"/>
  <c r="R25" i="10"/>
  <c r="S25" i="10"/>
  <c r="T25" i="10"/>
  <c r="AB25" i="10" s="1"/>
  <c r="C26" i="10"/>
  <c r="E26" i="10" s="1"/>
  <c r="D26" i="10"/>
  <c r="F26" i="10"/>
  <c r="G26" i="10"/>
  <c r="H26" i="10"/>
  <c r="I26" i="10"/>
  <c r="J26" i="10"/>
  <c r="K26" i="10"/>
  <c r="L26" i="10"/>
  <c r="M26" i="10"/>
  <c r="N26" i="10"/>
  <c r="O26" i="10"/>
  <c r="P26" i="10"/>
  <c r="Q26" i="10"/>
  <c r="R26" i="10"/>
  <c r="S26" i="10"/>
  <c r="T26" i="10"/>
  <c r="AC26" i="10" s="1"/>
  <c r="C27" i="10"/>
  <c r="D27" i="10"/>
  <c r="F27" i="10"/>
  <c r="G27" i="10"/>
  <c r="U27" i="10" s="1"/>
  <c r="H27" i="10"/>
  <c r="V27" i="10" s="1"/>
  <c r="I27" i="10"/>
  <c r="J27" i="10"/>
  <c r="K27" i="10"/>
  <c r="X27" i="10" s="1"/>
  <c r="L27" i="10"/>
  <c r="M27" i="10"/>
  <c r="N27" i="10"/>
  <c r="O27" i="10"/>
  <c r="AA27" i="10" s="1"/>
  <c r="P27" i="10"/>
  <c r="Q27" i="10"/>
  <c r="R27" i="10"/>
  <c r="S27" i="10"/>
  <c r="AE27" i="10" s="1"/>
  <c r="T27" i="10"/>
  <c r="Y27" i="10" s="1"/>
  <c r="C28" i="10"/>
  <c r="D28" i="10"/>
  <c r="E28" i="10" s="1"/>
  <c r="F28" i="10"/>
  <c r="G28" i="10"/>
  <c r="H28" i="10"/>
  <c r="I28" i="10"/>
  <c r="J28" i="10"/>
  <c r="K28" i="10"/>
  <c r="L28" i="10"/>
  <c r="M28" i="10"/>
  <c r="Y28" i="10" s="1"/>
  <c r="N28" i="10"/>
  <c r="O28" i="10"/>
  <c r="P28" i="10"/>
  <c r="Q28" i="10"/>
  <c r="R28" i="10"/>
  <c r="S28" i="10"/>
  <c r="T28" i="10"/>
  <c r="W28" i="10"/>
  <c r="X28" i="10"/>
  <c r="C29" i="10"/>
  <c r="D29" i="10"/>
  <c r="F29" i="10"/>
  <c r="G29" i="10"/>
  <c r="H29" i="10"/>
  <c r="I29" i="10"/>
  <c r="J29" i="10"/>
  <c r="K29" i="10"/>
  <c r="L29" i="10"/>
  <c r="M29" i="10"/>
  <c r="N29" i="10"/>
  <c r="O29" i="10"/>
  <c r="P29" i="10"/>
  <c r="Q29" i="10"/>
  <c r="R29" i="10"/>
  <c r="S29" i="10"/>
  <c r="T29" i="10"/>
  <c r="C30" i="10"/>
  <c r="D30" i="10"/>
  <c r="F30" i="10"/>
  <c r="G30" i="10"/>
  <c r="H30" i="10"/>
  <c r="I30" i="10"/>
  <c r="J30" i="10"/>
  <c r="K30" i="10"/>
  <c r="L30" i="10"/>
  <c r="M30" i="10"/>
  <c r="N30" i="10"/>
  <c r="Z30" i="10" s="1"/>
  <c r="O30" i="10"/>
  <c r="P30" i="10"/>
  <c r="AB30" i="10" s="1"/>
  <c r="Q30" i="10"/>
  <c r="AC30" i="10" s="1"/>
  <c r="R30" i="10"/>
  <c r="AD30" i="10" s="1"/>
  <c r="S30" i="10"/>
  <c r="AE30" i="10" s="1"/>
  <c r="T30" i="10"/>
  <c r="C31" i="10"/>
  <c r="D31" i="10"/>
  <c r="F31" i="10"/>
  <c r="G31" i="10"/>
  <c r="H31" i="10"/>
  <c r="I31" i="10"/>
  <c r="J31" i="10"/>
  <c r="K31" i="10"/>
  <c r="L31" i="10"/>
  <c r="M31" i="10"/>
  <c r="N31" i="10"/>
  <c r="O31" i="10"/>
  <c r="P31" i="10"/>
  <c r="Q31" i="10"/>
  <c r="R31" i="10"/>
  <c r="S31" i="10"/>
  <c r="T31" i="10"/>
  <c r="AA31" i="10" s="1"/>
  <c r="C32" i="10"/>
  <c r="E32" i="10" s="1"/>
  <c r="D32" i="10"/>
  <c r="F32" i="10"/>
  <c r="G32" i="10"/>
  <c r="U32" i="10" s="1"/>
  <c r="H32" i="10"/>
  <c r="I32" i="10"/>
  <c r="J32" i="10"/>
  <c r="K32" i="10"/>
  <c r="L32" i="10"/>
  <c r="M32" i="10"/>
  <c r="N32" i="10"/>
  <c r="O32" i="10"/>
  <c r="P32" i="10"/>
  <c r="Q32" i="10"/>
  <c r="AC32" i="10" s="1"/>
  <c r="R32" i="10"/>
  <c r="S32" i="10"/>
  <c r="T32" i="10"/>
  <c r="AB32" i="10" s="1"/>
  <c r="C33" i="10"/>
  <c r="D33" i="10"/>
  <c r="F33" i="10"/>
  <c r="G33" i="10"/>
  <c r="H33" i="10"/>
  <c r="V33" i="10" s="1"/>
  <c r="I33" i="10"/>
  <c r="J33" i="10"/>
  <c r="K33" i="10"/>
  <c r="L33" i="10"/>
  <c r="M33" i="10"/>
  <c r="Y33" i="10" s="1"/>
  <c r="N33" i="10"/>
  <c r="Z33" i="10" s="1"/>
  <c r="O33" i="10"/>
  <c r="P33" i="10"/>
  <c r="AB33" i="10" s="1"/>
  <c r="Q33" i="10"/>
  <c r="AC33" i="10" s="1"/>
  <c r="R33" i="10"/>
  <c r="AD33" i="10" s="1"/>
  <c r="S33" i="10"/>
  <c r="AE33" i="10" s="1"/>
  <c r="T33" i="10"/>
  <c r="C34" i="10"/>
  <c r="D34" i="10"/>
  <c r="F34" i="10"/>
  <c r="G34" i="10"/>
  <c r="H34" i="10"/>
  <c r="I34" i="10"/>
  <c r="J34" i="10"/>
  <c r="K34" i="10"/>
  <c r="L34" i="10"/>
  <c r="M34" i="10"/>
  <c r="N34" i="10"/>
  <c r="O34" i="10"/>
  <c r="P34" i="10"/>
  <c r="Q34" i="10"/>
  <c r="R34" i="10"/>
  <c r="S34" i="10"/>
  <c r="T34" i="10"/>
  <c r="AB34" i="10" s="1"/>
  <c r="C35" i="10"/>
  <c r="E35" i="10" s="1"/>
  <c r="D35" i="10"/>
  <c r="F35" i="10"/>
  <c r="G35" i="10"/>
  <c r="H35" i="10"/>
  <c r="I35" i="10"/>
  <c r="J35" i="10"/>
  <c r="K35" i="10"/>
  <c r="L35" i="10"/>
  <c r="M35" i="10"/>
  <c r="N35" i="10"/>
  <c r="O35" i="10"/>
  <c r="P35" i="10"/>
  <c r="Q35" i="10"/>
  <c r="R35" i="10"/>
  <c r="S35" i="10"/>
  <c r="T35" i="10"/>
  <c r="C36" i="10"/>
  <c r="D36" i="10"/>
  <c r="F36" i="10"/>
  <c r="G36" i="10"/>
  <c r="H36" i="10"/>
  <c r="V36" i="10" s="1"/>
  <c r="I36" i="10"/>
  <c r="J36" i="10"/>
  <c r="K36" i="10"/>
  <c r="L36" i="10"/>
  <c r="M36" i="10"/>
  <c r="N36" i="10"/>
  <c r="O36" i="10"/>
  <c r="P36" i="10"/>
  <c r="Q36" i="10"/>
  <c r="R36" i="10"/>
  <c r="S36" i="10"/>
  <c r="T36" i="10"/>
  <c r="C37" i="10"/>
  <c r="D37" i="10"/>
  <c r="F37" i="10"/>
  <c r="G37" i="10"/>
  <c r="H37" i="10"/>
  <c r="I37" i="10"/>
  <c r="J37" i="10"/>
  <c r="K37" i="10"/>
  <c r="L37" i="10"/>
  <c r="M37" i="10"/>
  <c r="N37" i="10"/>
  <c r="O37" i="10"/>
  <c r="P37" i="10"/>
  <c r="Q37" i="10"/>
  <c r="R37" i="10"/>
  <c r="S37" i="10"/>
  <c r="T37" i="10"/>
  <c r="C38" i="10"/>
  <c r="D38" i="10"/>
  <c r="F38" i="10"/>
  <c r="G38" i="10"/>
  <c r="H38" i="10"/>
  <c r="I38" i="10"/>
  <c r="J38" i="10"/>
  <c r="K38" i="10"/>
  <c r="L38" i="10"/>
  <c r="M38" i="10"/>
  <c r="Y38" i="10" s="1"/>
  <c r="N38" i="10"/>
  <c r="O38" i="10"/>
  <c r="P38" i="10"/>
  <c r="Q38" i="10"/>
  <c r="R38" i="10"/>
  <c r="S38" i="10"/>
  <c r="T38" i="10"/>
  <c r="C39" i="10"/>
  <c r="D39" i="10"/>
  <c r="F39" i="10"/>
  <c r="G39" i="10"/>
  <c r="H39" i="10"/>
  <c r="I39" i="10"/>
  <c r="J39" i="10"/>
  <c r="K39" i="10"/>
  <c r="L39" i="10"/>
  <c r="M39" i="10"/>
  <c r="N39" i="10"/>
  <c r="O39" i="10"/>
  <c r="P39" i="10"/>
  <c r="Q39" i="10"/>
  <c r="R39" i="10"/>
  <c r="S39" i="10"/>
  <c r="T39" i="10"/>
  <c r="C40" i="10"/>
  <c r="D40" i="10"/>
  <c r="F40" i="10"/>
  <c r="G40" i="10"/>
  <c r="H40" i="10"/>
  <c r="V40" i="10" s="1"/>
  <c r="I40" i="10"/>
  <c r="J40" i="10"/>
  <c r="K40" i="10"/>
  <c r="L40" i="10"/>
  <c r="M40" i="10"/>
  <c r="N40" i="10"/>
  <c r="O40" i="10"/>
  <c r="P40" i="10"/>
  <c r="Q40" i="10"/>
  <c r="R40" i="10"/>
  <c r="S40" i="10"/>
  <c r="T40" i="10"/>
  <c r="T2" i="10"/>
  <c r="N2" i="10"/>
  <c r="Z2" i="10" s="1"/>
  <c r="O2" i="10"/>
  <c r="P2" i="10"/>
  <c r="Q2" i="10"/>
  <c r="R2" i="10"/>
  <c r="AD2" i="10" s="1"/>
  <c r="S2" i="10"/>
  <c r="M2" i="10"/>
  <c r="L2" i="10"/>
  <c r="G2" i="10"/>
  <c r="H2" i="10"/>
  <c r="I2" i="10"/>
  <c r="J2" i="10"/>
  <c r="W2" i="10" s="1"/>
  <c r="K2" i="10"/>
  <c r="X2" i="10" s="1"/>
  <c r="F2" i="10"/>
  <c r="V2" i="10" s="1"/>
  <c r="D2" i="10"/>
  <c r="C2" i="10"/>
  <c r="E2" i="10" s="1"/>
  <c r="X5" i="3" a="1"/>
  <c r="X5" i="3" s="1"/>
  <c r="Z3" i="3" a="1"/>
  <c r="Z3" i="3" s="1"/>
  <c r="Z4" i="3" a="1"/>
  <c r="Z4" i="3" s="1"/>
  <c r="Z5" i="3" a="1"/>
  <c r="Z5" i="3" s="1"/>
  <c r="Z6" i="3" a="1"/>
  <c r="Z6" i="3" s="1"/>
  <c r="Z2" i="3" a="1"/>
  <c r="Z2" i="3" s="1"/>
  <c r="Z25" i="10" l="1"/>
  <c r="AB23" i="10"/>
  <c r="AB18" i="10"/>
  <c r="Z12" i="10"/>
  <c r="AB10" i="10"/>
  <c r="V34" i="10"/>
  <c r="Y30" i="10"/>
  <c r="Y29" i="10"/>
  <c r="V28" i="10"/>
  <c r="X20" i="10"/>
  <c r="Y19" i="10"/>
  <c r="Y12" i="10"/>
  <c r="AB4" i="10"/>
  <c r="V4" i="10"/>
  <c r="AE37" i="10"/>
  <c r="AE36" i="10"/>
  <c r="E36" i="10"/>
  <c r="Y35" i="10"/>
  <c r="E24" i="10"/>
  <c r="AC20" i="10"/>
  <c r="AE19" i="10"/>
  <c r="U16" i="10"/>
  <c r="V15" i="10"/>
  <c r="Y11" i="10"/>
  <c r="E11" i="10"/>
  <c r="V3" i="10"/>
  <c r="V16" i="10"/>
  <c r="W12" i="10"/>
  <c r="AD25" i="10"/>
  <c r="X35" i="10"/>
  <c r="AE23" i="10"/>
  <c r="X23" i="10"/>
  <c r="Z21" i="10"/>
  <c r="AA20" i="10"/>
  <c r="E17" i="10"/>
  <c r="AE10" i="10"/>
  <c r="X10" i="10"/>
  <c r="Y4" i="10"/>
  <c r="E4" i="10"/>
  <c r="W25" i="10"/>
  <c r="E40" i="10"/>
  <c r="Z39" i="10"/>
  <c r="V39" i="10"/>
  <c r="U38" i="10"/>
  <c r="AB37" i="10"/>
  <c r="V37" i="10"/>
  <c r="X34" i="10"/>
  <c r="E33" i="10"/>
  <c r="U31" i="10"/>
  <c r="AD23" i="10"/>
  <c r="W23" i="10"/>
  <c r="Y21" i="10"/>
  <c r="W18" i="10"/>
  <c r="AA13" i="10"/>
  <c r="AD10" i="10"/>
  <c r="AA9" i="10"/>
  <c r="Y39" i="10"/>
  <c r="AA37" i="10"/>
  <c r="U37" i="10"/>
  <c r="U25" i="10"/>
  <c r="AA21" i="10"/>
  <c r="AC18" i="10"/>
  <c r="AA12" i="10"/>
  <c r="U12" i="10"/>
  <c r="AC10" i="10"/>
  <c r="AE26" i="10"/>
  <c r="AE17" i="10"/>
  <c r="E34" i="10"/>
  <c r="Y22" i="10"/>
  <c r="AE35" i="10"/>
  <c r="Y6" i="10"/>
  <c r="E39" i="10"/>
  <c r="AE34" i="10"/>
  <c r="AE29" i="10"/>
  <c r="AD26" i="10"/>
  <c r="AE22" i="10"/>
  <c r="E5" i="10"/>
  <c r="AE39" i="10"/>
  <c r="Z38" i="10"/>
  <c r="Z36" i="10"/>
  <c r="W29" i="10"/>
  <c r="E25" i="10"/>
  <c r="Z20" i="10"/>
  <c r="AD19" i="10"/>
  <c r="AD18" i="10"/>
  <c r="AC13" i="10"/>
  <c r="E12" i="10"/>
  <c r="Z11" i="10"/>
  <c r="V10" i="10"/>
  <c r="AE9" i="10"/>
  <c r="X5" i="10"/>
  <c r="X29" i="10"/>
  <c r="W26" i="10"/>
  <c r="E21" i="10"/>
  <c r="AD17" i="10"/>
  <c r="AD13" i="10"/>
  <c r="W13" i="10"/>
  <c r="AD40" i="10"/>
  <c r="X39" i="10"/>
  <c r="W34" i="10"/>
  <c r="AD29" i="10"/>
  <c r="U2" i="10"/>
  <c r="AD39" i="10"/>
  <c r="W39" i="10"/>
  <c r="AE38" i="10"/>
  <c r="X38" i="10"/>
  <c r="Y37" i="10"/>
  <c r="E37" i="10"/>
  <c r="Y36" i="10"/>
  <c r="AA33" i="10"/>
  <c r="V32" i="10"/>
  <c r="AA30" i="10"/>
  <c r="Z28" i="10"/>
  <c r="V26" i="10"/>
  <c r="AE25" i="10"/>
  <c r="X25" i="10"/>
  <c r="Y24" i="10"/>
  <c r="U23" i="10"/>
  <c r="AC19" i="10"/>
  <c r="E18" i="10"/>
  <c r="V17" i="10"/>
  <c r="E15" i="10"/>
  <c r="AB13" i="10"/>
  <c r="V13" i="10"/>
  <c r="AE12" i="10"/>
  <c r="X12" i="10"/>
  <c r="AA10" i="10"/>
  <c r="Y8" i="10"/>
  <c r="E22" i="10"/>
  <c r="X17" i="10"/>
  <c r="X40" i="10"/>
  <c r="W35" i="10"/>
  <c r="AB2" i="10"/>
  <c r="AC9" i="10"/>
  <c r="X33" i="10"/>
  <c r="AB29" i="10"/>
  <c r="AA26" i="10"/>
  <c r="AB19" i="10"/>
  <c r="Y2" i="10"/>
  <c r="AA40" i="10"/>
  <c r="Z35" i="10"/>
  <c r="AA34" i="10"/>
  <c r="U34" i="10"/>
  <c r="AB31" i="10"/>
  <c r="V31" i="10"/>
  <c r="AA29" i="10"/>
  <c r="AD27" i="10"/>
  <c r="E27" i="10"/>
  <c r="AC25" i="10"/>
  <c r="X24" i="10"/>
  <c r="AA22" i="10"/>
  <c r="U22" i="10"/>
  <c r="V21" i="10"/>
  <c r="AE20" i="10"/>
  <c r="X18" i="10"/>
  <c r="AC16" i="10"/>
  <c r="Z13" i="10"/>
  <c r="AE11" i="10"/>
  <c r="X11" i="10"/>
  <c r="Y10" i="10"/>
  <c r="AB9" i="10"/>
  <c r="AA6" i="10"/>
  <c r="U6" i="10"/>
  <c r="V5" i="10"/>
  <c r="X4" i="10"/>
  <c r="X26" i="10"/>
  <c r="E6" i="10"/>
  <c r="AD35" i="10"/>
  <c r="U33" i="10"/>
  <c r="AC39" i="10"/>
  <c r="AA35" i="10"/>
  <c r="AE2" i="10"/>
  <c r="AA2" i="10"/>
  <c r="U39" i="10"/>
  <c r="V38" i="10"/>
  <c r="Z29" i="10"/>
  <c r="AB26" i="10"/>
  <c r="AD24" i="10"/>
  <c r="W24" i="10"/>
  <c r="AD20" i="10"/>
  <c r="W20" i="10"/>
  <c r="Z19" i="10"/>
  <c r="AB16" i="10"/>
  <c r="Y13" i="10"/>
  <c r="AB12" i="10"/>
  <c r="V12" i="10"/>
  <c r="AD11" i="10"/>
  <c r="AD8" i="10"/>
  <c r="W8" i="10"/>
  <c r="V6" i="10"/>
  <c r="AD4" i="10"/>
  <c r="W4" i="10"/>
  <c r="AE6" i="10"/>
  <c r="X6" i="10"/>
  <c r="Z5" i="10"/>
  <c r="AB5" i="10"/>
  <c r="AE3" i="10"/>
  <c r="AD38" i="10"/>
  <c r="W38" i="10"/>
  <c r="Z37" i="10"/>
  <c r="AC35" i="10"/>
  <c r="AD34" i="10"/>
  <c r="AE31" i="10"/>
  <c r="X31" i="10"/>
  <c r="V30" i="10"/>
  <c r="AC23" i="10"/>
  <c r="Z22" i="10"/>
  <c r="AE21" i="10"/>
  <c r="V19" i="10"/>
  <c r="AA18" i="10"/>
  <c r="Z17" i="10"/>
  <c r="AE14" i="10"/>
  <c r="X14" i="10"/>
  <c r="W11" i="10"/>
  <c r="W10" i="10"/>
  <c r="U10" i="10"/>
  <c r="Y7" i="10"/>
  <c r="E7" i="10"/>
  <c r="AD6" i="10"/>
  <c r="W6" i="10"/>
  <c r="Y5" i="10"/>
  <c r="Z40" i="10"/>
  <c r="U40" i="10"/>
  <c r="AA39" i="10"/>
  <c r="AD36" i="10"/>
  <c r="W36" i="10"/>
  <c r="AB35" i="10"/>
  <c r="V35" i="10"/>
  <c r="AC34" i="10"/>
  <c r="Y32" i="10"/>
  <c r="AD31" i="10"/>
  <c r="W31" i="10"/>
  <c r="U30" i="10"/>
  <c r="E29" i="10"/>
  <c r="AD28" i="10"/>
  <c r="AC27" i="10"/>
  <c r="AB24" i="10"/>
  <c r="V23" i="10"/>
  <c r="AD21" i="10"/>
  <c r="W21" i="10"/>
  <c r="AB20" i="10"/>
  <c r="V20" i="10"/>
  <c r="AA19" i="10"/>
  <c r="U19" i="10"/>
  <c r="Z18" i="10"/>
  <c r="V18" i="10"/>
  <c r="Y17" i="10"/>
  <c r="AE16" i="10"/>
  <c r="X16" i="10"/>
  <c r="AD14" i="10"/>
  <c r="W14" i="10"/>
  <c r="U13" i="10"/>
  <c r="AB6" i="10"/>
  <c r="AC6" i="10"/>
  <c r="AC3" i="10"/>
  <c r="Y40" i="10"/>
  <c r="AC36" i="10"/>
  <c r="U35" i="10"/>
  <c r="AE28" i="10"/>
  <c r="AC28" i="10"/>
  <c r="AB27" i="10"/>
  <c r="AC21" i="10"/>
  <c r="U20" i="10"/>
  <c r="Y18" i="10"/>
  <c r="AA17" i="10"/>
  <c r="AC14" i="10"/>
  <c r="W9" i="10"/>
  <c r="AD7" i="10"/>
  <c r="W7" i="10"/>
  <c r="AE4" i="10"/>
  <c r="X32" i="10"/>
  <c r="AB28" i="10"/>
  <c r="AB21" i="10"/>
  <c r="AB14" i="10"/>
  <c r="AB40" i="10"/>
  <c r="AB36" i="10"/>
  <c r="AC2" i="10"/>
  <c r="AE40" i="10"/>
  <c r="AD37" i="10"/>
  <c r="AA36" i="10"/>
  <c r="U36" i="10"/>
  <c r="Z34" i="10"/>
  <c r="AD32" i="10"/>
  <c r="W32" i="10"/>
  <c r="E30" i="10"/>
  <c r="AC29" i="10"/>
  <c r="AA28" i="10"/>
  <c r="U28" i="10"/>
  <c r="Z27" i="10"/>
  <c r="Z26" i="10"/>
  <c r="Y25" i="10"/>
  <c r="AD22" i="10"/>
  <c r="U21" i="10"/>
  <c r="W17" i="10"/>
  <c r="AA14" i="10"/>
  <c r="E13" i="10"/>
  <c r="AD12" i="10"/>
  <c r="E8" i="10"/>
  <c r="V7" i="10"/>
  <c r="AE5" i="10"/>
  <c r="AB3" i="10"/>
  <c r="W40" i="10"/>
  <c r="AC37" i="10"/>
  <c r="Y34" i="10"/>
  <c r="W33" i="10"/>
  <c r="V29" i="10"/>
  <c r="W27" i="10"/>
  <c r="Y26" i="10"/>
  <c r="AA25" i="10"/>
  <c r="AA23" i="10"/>
  <c r="AC22" i="10"/>
  <c r="Z14" i="10"/>
  <c r="AE13" i="10"/>
  <c r="AC12" i="10"/>
  <c r="AC11" i="10"/>
  <c r="AE8" i="10"/>
  <c r="X8" i="10"/>
  <c r="U7" i="10"/>
  <c r="AD5" i="10"/>
  <c r="W5" i="10"/>
  <c r="AC4" i="10"/>
  <c r="AA38" i="10"/>
  <c r="X36" i="10"/>
  <c r="U29" i="10"/>
  <c r="X21" i="10"/>
  <c r="AC5" i="10"/>
  <c r="X37" i="10"/>
  <c r="AE24" i="10"/>
  <c r="Z15" i="10"/>
  <c r="Y15" i="10"/>
  <c r="AC40" i="10"/>
  <c r="AB39" i="10"/>
  <c r="AB38" i="10"/>
  <c r="AC38" i="10"/>
  <c r="Z32" i="10"/>
  <c r="AA32" i="10"/>
  <c r="AC31" i="10"/>
  <c r="X22" i="10"/>
  <c r="AE15" i="10"/>
  <c r="X15" i="10"/>
  <c r="AE32" i="10"/>
  <c r="AC24" i="10"/>
  <c r="W22" i="10"/>
  <c r="Y16" i="10"/>
  <c r="AD15" i="10"/>
  <c r="W15" i="10"/>
  <c r="Y23" i="10"/>
  <c r="Z23" i="10"/>
  <c r="U18" i="10"/>
  <c r="AA16" i="10"/>
  <c r="Z16" i="10"/>
  <c r="AC15" i="10"/>
  <c r="AB15" i="10"/>
  <c r="X30" i="10"/>
  <c r="W30" i="10"/>
  <c r="E38" i="10"/>
  <c r="W37" i="10"/>
  <c r="Y31" i="10"/>
  <c r="Z31" i="10"/>
  <c r="E31" i="10"/>
  <c r="AF31" i="10" s="1" a="1"/>
  <c r="AF31" i="10" s="1"/>
  <c r="U26" i="10"/>
  <c r="Z24" i="10"/>
  <c r="AA24" i="10"/>
  <c r="AF21" i="10" a="1"/>
  <c r="AF21" i="10" s="1"/>
  <c r="AA15" i="10"/>
  <c r="AF4" i="10" a="1"/>
  <c r="AF4" i="10" s="1"/>
  <c r="Z3" i="10"/>
  <c r="Z4" i="10"/>
  <c r="Y3" i="10"/>
  <c r="AD9" i="10"/>
  <c r="AC8" i="10"/>
  <c r="AA8" i="10"/>
  <c r="AD3" i="10"/>
  <c r="AF8" i="10" l="1" a="1"/>
  <c r="AF8" i="10" s="1"/>
  <c r="AF2" i="10" a="1"/>
  <c r="AF2" i="10" s="1"/>
  <c r="AF38" i="10" a="1"/>
  <c r="AF38" i="10" s="1"/>
  <c r="AF34" i="10" a="1"/>
  <c r="AF34" i="10" s="1"/>
  <c r="AF11" i="10" a="1"/>
  <c r="AF11" i="10" s="1"/>
  <c r="AF3" i="10" a="1"/>
  <c r="AF3" i="10" s="1"/>
  <c r="AF29" i="10" a="1"/>
  <c r="AF29" i="10" s="1"/>
  <c r="AF5" i="10" a="1"/>
  <c r="AF5" i="10" s="1"/>
  <c r="AF12" i="10" a="1"/>
  <c r="AF12" i="10" s="1"/>
  <c r="AF17" i="10" a="1"/>
  <c r="AF17" i="10" s="1"/>
  <c r="AF26" i="10" a="1"/>
  <c r="AF26" i="10" s="1"/>
  <c r="AF20" i="10" a="1"/>
  <c r="AF20" i="10" s="1"/>
  <c r="AF30" i="10" a="1"/>
  <c r="AF30" i="10" s="1"/>
  <c r="AF13" i="10" a="1"/>
  <c r="AF13" i="10" s="1"/>
  <c r="AF7" i="10" a="1"/>
  <c r="AF7" i="10" s="1"/>
  <c r="AF19" i="10" a="1"/>
  <c r="AF19" i="10" s="1"/>
  <c r="AF14" i="10" a="1"/>
  <c r="AF14" i="10" s="1"/>
  <c r="AF32" i="10" a="1"/>
  <c r="AF32" i="10" s="1"/>
  <c r="AF28" i="10" a="1"/>
  <c r="AF28" i="10" s="1"/>
  <c r="AF15" i="10" a="1"/>
  <c r="AF15" i="10" s="1"/>
  <c r="AF9" i="10" a="1"/>
  <c r="AF9" i="10" s="1"/>
  <c r="AF27" i="10" a="1"/>
  <c r="AF27" i="10" s="1"/>
  <c r="AF6" i="10" a="1"/>
  <c r="AF6" i="10" s="1"/>
  <c r="AF18" i="10" a="1"/>
  <c r="AF18" i="10" s="1"/>
  <c r="AF22" i="10" a="1"/>
  <c r="AF22" i="10" s="1"/>
  <c r="AF37" i="10" a="1"/>
  <c r="AF37" i="10" s="1"/>
  <c r="AF24" i="10" a="1"/>
  <c r="AF24" i="10" s="1"/>
  <c r="AF10" i="10" a="1"/>
  <c r="AF10" i="10" s="1"/>
  <c r="AF25" i="10" a="1"/>
  <c r="AF25" i="10" s="1"/>
  <c r="AF35" i="10" a="1"/>
  <c r="AF35" i="10" s="1"/>
  <c r="AF40" i="10" a="1"/>
  <c r="AF40" i="10" s="1"/>
  <c r="AF23" i="10" a="1"/>
  <c r="AF23" i="10" s="1"/>
  <c r="AF16" i="10" a="1"/>
  <c r="AF16" i="10" s="1"/>
  <c r="AF33" i="10" a="1"/>
  <c r="AF33" i="10" s="1"/>
  <c r="AF39" i="10" a="1"/>
  <c r="AF39" i="10" s="1"/>
  <c r="AF36" i="10" a="1"/>
  <c r="AF36" i="10" s="1"/>
  <c r="Y3" i="3" l="1"/>
  <c r="Y4" i="3"/>
  <c r="Y5" i="3"/>
  <c r="Y6" i="3"/>
  <c r="Y2" i="3"/>
  <c r="AG3" i="8"/>
  <c r="AG4" i="8"/>
  <c r="AG5" i="8"/>
  <c r="AG6" i="8"/>
  <c r="AG7" i="8"/>
  <c r="AG8" i="8"/>
  <c r="AG9" i="8"/>
  <c r="AG10" i="8"/>
  <c r="AG11" i="8"/>
  <c r="AG12" i="8"/>
  <c r="AG13" i="8"/>
  <c r="AG14" i="8"/>
  <c r="AG15" i="8"/>
  <c r="AG16" i="8"/>
  <c r="AG17" i="8"/>
  <c r="AG18" i="8"/>
  <c r="AG19" i="8"/>
  <c r="AG20" i="8"/>
  <c r="AG21" i="8"/>
  <c r="AG22" i="8"/>
  <c r="AG23" i="8"/>
  <c r="AG24" i="8"/>
  <c r="AG25" i="8"/>
  <c r="AG2" i="8"/>
  <c r="AF3" i="8"/>
  <c r="AF4" i="8"/>
  <c r="AF5" i="8"/>
  <c r="AF6" i="8"/>
  <c r="AF7" i="8"/>
  <c r="AF8" i="8"/>
  <c r="AF9" i="8"/>
  <c r="AF10" i="8"/>
  <c r="AF11" i="8"/>
  <c r="AF12" i="8"/>
  <c r="AF13" i="8"/>
  <c r="AF14" i="8"/>
  <c r="AF15" i="8"/>
  <c r="AF16" i="8"/>
  <c r="AF17" i="8"/>
  <c r="AF18" i="8"/>
  <c r="AF19" i="8"/>
  <c r="AF20" i="8"/>
  <c r="AF21" i="8"/>
  <c r="AF22" i="8"/>
  <c r="AF23" i="8"/>
  <c r="AF24" i="8"/>
  <c r="AF25" i="8"/>
  <c r="AF2" i="8"/>
  <c r="AE3" i="8"/>
  <c r="AE4" i="8"/>
  <c r="AE5" i="8"/>
  <c r="AE6" i="8"/>
  <c r="AE7" i="8"/>
  <c r="AE8" i="8"/>
  <c r="AE9" i="8"/>
  <c r="AE10" i="8"/>
  <c r="AE11" i="8"/>
  <c r="AE12" i="8"/>
  <c r="AE13" i="8"/>
  <c r="AE14" i="8"/>
  <c r="AE15" i="8"/>
  <c r="AE16" i="8"/>
  <c r="AE17" i="8"/>
  <c r="AE18" i="8"/>
  <c r="AE19" i="8"/>
  <c r="AE20" i="8"/>
  <c r="AE21" i="8"/>
  <c r="AE22" i="8"/>
  <c r="AE23" i="8"/>
  <c r="AE24" i="8"/>
  <c r="AE25" i="8"/>
  <c r="AE2" i="8"/>
  <c r="T2" i="3" l="1" a="1"/>
  <c r="T2" i="3" s="1"/>
  <c r="U2" i="3" a="1"/>
  <c r="U2" i="3" s="1"/>
  <c r="T3" i="3" a="1"/>
  <c r="T3" i="3" s="1"/>
  <c r="U3" i="3" a="1"/>
  <c r="U3" i="3" s="1"/>
  <c r="T4" i="3" a="1"/>
  <c r="T4" i="3" s="1"/>
  <c r="U4" i="3" a="1"/>
  <c r="U4" i="3" s="1"/>
  <c r="T5" i="3" a="1"/>
  <c r="T5" i="3" s="1"/>
  <c r="U5" i="3" a="1"/>
  <c r="U5" i="3" s="1"/>
  <c r="T6" i="3" a="1"/>
  <c r="T6" i="3" s="1"/>
  <c r="U6" i="3" a="1"/>
  <c r="U6" i="3" s="1"/>
  <c r="BO8" i="1" l="1"/>
  <c r="BO7" i="1"/>
  <c r="BO6" i="1"/>
  <c r="BO5" i="1"/>
  <c r="BO4" i="1"/>
  <c r="BO3" i="1"/>
  <c r="BP4" i="1"/>
  <c r="BP2" i="1"/>
  <c r="S13" i="4"/>
  <c r="O13" i="4"/>
  <c r="BW3" i="1"/>
  <c r="BW4" i="1"/>
  <c r="BW5" i="1"/>
  <c r="BW6" i="1"/>
  <c r="BW7" i="1"/>
  <c r="BW8" i="1"/>
  <c r="BW9" i="1"/>
  <c r="BW10" i="1"/>
  <c r="BW11" i="1"/>
  <c r="BW12" i="1"/>
  <c r="BW13" i="1"/>
  <c r="BW14" i="1"/>
  <c r="BW15" i="1"/>
  <c r="BW16" i="1"/>
  <c r="BW17" i="1"/>
  <c r="BW18" i="1"/>
  <c r="BW19" i="1"/>
  <c r="BW20" i="1"/>
  <c r="BW21" i="1"/>
  <c r="BW22" i="1"/>
  <c r="BW23" i="1"/>
  <c r="BW24" i="1"/>
  <c r="BW25" i="1"/>
  <c r="BW26" i="1"/>
  <c r="BW27" i="1"/>
  <c r="BW28" i="1"/>
  <c r="BW29" i="1"/>
  <c r="BW30" i="1"/>
  <c r="BW31" i="1"/>
  <c r="BW32" i="1"/>
  <c r="BW33" i="1"/>
  <c r="BW34" i="1"/>
  <c r="BW35" i="1"/>
  <c r="BW36" i="1"/>
  <c r="BW37" i="1"/>
  <c r="BW38" i="1"/>
  <c r="BW39" i="1"/>
  <c r="BW40" i="1"/>
  <c r="BW41" i="1"/>
  <c r="BW42" i="1"/>
  <c r="BW43" i="1"/>
  <c r="BW44" i="1"/>
  <c r="BW45" i="1"/>
  <c r="BW46" i="1"/>
  <c r="BW47" i="1"/>
  <c r="BW48" i="1"/>
  <c r="BW49" i="1"/>
  <c r="BW50" i="1"/>
  <c r="BW51" i="1"/>
  <c r="BW52" i="1"/>
  <c r="BW53" i="1"/>
  <c r="BW54" i="1"/>
  <c r="BW55" i="1"/>
  <c r="BW56" i="1"/>
  <c r="BW57" i="1"/>
  <c r="BW58" i="1"/>
  <c r="BW59" i="1"/>
  <c r="BW60" i="1"/>
  <c r="BW61" i="1"/>
  <c r="BW62" i="1"/>
  <c r="BW63" i="1"/>
  <c r="BW64" i="1"/>
  <c r="BW65" i="1"/>
  <c r="BW66" i="1"/>
  <c r="BW67" i="1"/>
  <c r="BW68" i="1"/>
  <c r="BW69" i="1"/>
  <c r="BW70" i="1"/>
  <c r="BW71" i="1"/>
  <c r="BW72" i="1"/>
  <c r="BW73" i="1"/>
  <c r="BW74" i="1"/>
  <c r="BW75" i="1"/>
  <c r="BW76" i="1"/>
  <c r="BW77" i="1"/>
  <c r="BW78" i="1"/>
  <c r="BW79" i="1"/>
  <c r="BW80" i="1"/>
  <c r="BW81" i="1"/>
  <c r="BW82" i="1"/>
  <c r="BW83" i="1"/>
  <c r="BW84" i="1"/>
  <c r="BW85" i="1"/>
  <c r="BW86" i="1"/>
  <c r="BW87" i="1"/>
  <c r="BW88" i="1"/>
  <c r="BW89" i="1"/>
  <c r="BW90" i="1"/>
  <c r="BW91" i="1"/>
  <c r="BW92" i="1"/>
  <c r="BW93" i="1"/>
  <c r="BW94" i="1"/>
  <c r="BW95" i="1"/>
  <c r="BW96" i="1"/>
  <c r="BW97" i="1"/>
  <c r="BW98" i="1"/>
  <c r="BW99" i="1"/>
  <c r="BW100" i="1"/>
  <c r="BW101" i="1"/>
  <c r="BW102" i="1"/>
  <c r="BW103" i="1"/>
  <c r="BW104" i="1"/>
  <c r="BW105" i="1"/>
  <c r="BW106" i="1"/>
  <c r="BW107" i="1"/>
  <c r="BW108" i="1"/>
  <c r="BW109" i="1"/>
  <c r="BW110" i="1"/>
  <c r="BW111" i="1"/>
  <c r="BW112" i="1"/>
  <c r="BW113" i="1"/>
  <c r="BW114" i="1"/>
  <c r="BW115" i="1"/>
  <c r="BW116" i="1"/>
  <c r="BW117" i="1"/>
  <c r="BW118" i="1"/>
  <c r="BW119" i="1"/>
  <c r="BW120" i="1"/>
  <c r="BW121" i="1"/>
  <c r="BW122" i="1"/>
  <c r="BW123" i="1"/>
  <c r="BW124" i="1"/>
  <c r="BW125" i="1"/>
  <c r="BW126" i="1"/>
  <c r="BW127" i="1"/>
  <c r="BW128" i="1"/>
  <c r="BW129" i="1"/>
  <c r="BW130" i="1"/>
  <c r="BW131" i="1"/>
  <c r="BW132" i="1"/>
  <c r="BW133" i="1"/>
  <c r="BW134" i="1"/>
  <c r="BW135" i="1"/>
  <c r="BW136" i="1"/>
  <c r="BW137" i="1"/>
  <c r="BW138" i="1"/>
  <c r="BW139" i="1"/>
  <c r="BW140" i="1"/>
  <c r="BW141" i="1"/>
  <c r="BW142" i="1"/>
  <c r="BW143" i="1"/>
  <c r="BW144" i="1"/>
  <c r="BW145" i="1"/>
  <c r="BW146" i="1"/>
  <c r="BW147" i="1"/>
  <c r="BW148" i="1"/>
  <c r="BW149" i="1"/>
  <c r="BW150" i="1"/>
  <c r="BW151" i="1"/>
  <c r="BW152" i="1"/>
  <c r="BW153" i="1"/>
  <c r="BW154" i="1"/>
  <c r="BW155" i="1"/>
  <c r="BW156" i="1"/>
  <c r="BW157" i="1"/>
  <c r="BW158" i="1"/>
  <c r="BW159" i="1"/>
  <c r="BW160" i="1"/>
  <c r="BW161" i="1"/>
  <c r="BW162" i="1"/>
  <c r="BW163" i="1"/>
  <c r="BW164" i="1"/>
  <c r="BW165" i="1"/>
  <c r="BW166" i="1"/>
  <c r="BW167" i="1"/>
  <c r="BW168" i="1"/>
  <c r="BW169" i="1"/>
  <c r="BW170" i="1"/>
  <c r="BW171" i="1"/>
  <c r="BW172" i="1"/>
  <c r="BW173" i="1"/>
  <c r="BW174" i="1"/>
  <c r="BW175" i="1"/>
  <c r="BW176" i="1"/>
  <c r="BW177" i="1"/>
  <c r="BW178" i="1"/>
  <c r="BW179" i="1"/>
  <c r="BW180" i="1"/>
  <c r="BW181" i="1"/>
  <c r="BW182" i="1"/>
  <c r="BW183" i="1"/>
  <c r="BW184" i="1"/>
  <c r="BW185" i="1"/>
  <c r="BW186" i="1"/>
  <c r="BW187" i="1"/>
  <c r="BW188" i="1"/>
  <c r="BW189" i="1"/>
  <c r="BW190" i="1"/>
  <c r="BW191" i="1"/>
  <c r="BW192" i="1"/>
  <c r="BW193" i="1"/>
  <c r="BW194" i="1"/>
  <c r="BW195" i="1"/>
  <c r="BW196" i="1"/>
  <c r="BW197" i="1"/>
  <c r="BW198" i="1"/>
  <c r="BW199" i="1"/>
  <c r="BW200" i="1"/>
  <c r="BW201" i="1"/>
  <c r="BW202" i="1"/>
  <c r="BW203" i="1"/>
  <c r="BW204" i="1"/>
  <c r="BW205" i="1"/>
  <c r="BW206" i="1"/>
  <c r="BW207" i="1"/>
  <c r="BW208" i="1"/>
  <c r="BW209" i="1"/>
  <c r="BW210" i="1"/>
  <c r="BW211" i="1"/>
  <c r="BW212" i="1"/>
  <c r="BW213" i="1"/>
  <c r="BW214" i="1"/>
  <c r="BW215" i="1"/>
  <c r="BW216" i="1"/>
  <c r="BW217" i="1"/>
  <c r="BW218" i="1"/>
  <c r="BW219" i="1"/>
  <c r="BW220" i="1"/>
  <c r="BW221" i="1"/>
  <c r="BW222" i="1"/>
  <c r="BW223" i="1"/>
  <c r="BW224" i="1"/>
  <c r="BW225" i="1"/>
  <c r="BW226" i="1"/>
  <c r="BW227" i="1"/>
  <c r="BW228" i="1"/>
  <c r="BW229" i="1"/>
  <c r="BW230" i="1"/>
  <c r="BW231" i="1"/>
  <c r="BW232" i="1"/>
  <c r="BW233" i="1"/>
  <c r="BW234" i="1"/>
  <c r="BW235" i="1"/>
  <c r="BW236" i="1"/>
  <c r="BW237" i="1"/>
  <c r="BW238" i="1"/>
  <c r="BW239" i="1"/>
  <c r="BW240" i="1"/>
  <c r="BW241" i="1"/>
  <c r="BW242" i="1"/>
  <c r="BW243" i="1"/>
  <c r="BW244" i="1"/>
  <c r="BW245" i="1"/>
  <c r="BW246" i="1"/>
  <c r="BW247" i="1"/>
  <c r="BW248" i="1"/>
  <c r="BW249" i="1"/>
  <c r="BW250" i="1"/>
  <c r="BW251" i="1"/>
  <c r="BW252" i="1"/>
  <c r="BW253" i="1"/>
  <c r="BW254" i="1"/>
  <c r="BW255" i="1"/>
  <c r="BW256" i="1"/>
  <c r="BW257" i="1"/>
  <c r="BW258" i="1"/>
  <c r="BW259" i="1"/>
  <c r="BW260" i="1"/>
  <c r="BW261" i="1"/>
  <c r="BW262" i="1"/>
  <c r="BW263" i="1"/>
  <c r="BW264" i="1"/>
  <c r="BW265" i="1"/>
  <c r="BW266" i="1"/>
  <c r="BW267" i="1"/>
  <c r="BW268" i="1"/>
  <c r="BW269" i="1"/>
  <c r="BW270" i="1"/>
  <c r="BW271" i="1"/>
  <c r="BW272" i="1"/>
  <c r="BW273" i="1"/>
  <c r="BW274" i="1"/>
  <c r="BW275" i="1"/>
  <c r="BW276" i="1"/>
  <c r="BW277" i="1"/>
  <c r="BW278" i="1"/>
  <c r="BW279" i="1"/>
  <c r="BW280" i="1"/>
  <c r="BW281" i="1"/>
  <c r="BW282" i="1"/>
  <c r="BW283" i="1"/>
  <c r="BW284" i="1"/>
  <c r="BW285" i="1"/>
  <c r="BW286" i="1"/>
  <c r="BW287" i="1"/>
  <c r="BW288" i="1"/>
  <c r="BW289" i="1"/>
  <c r="BW290" i="1"/>
  <c r="BW291" i="1"/>
  <c r="BW292" i="1"/>
  <c r="BW293" i="1"/>
  <c r="BW294" i="1"/>
  <c r="BW295" i="1"/>
  <c r="BW296" i="1"/>
  <c r="BW297" i="1"/>
  <c r="BW298" i="1"/>
  <c r="BW299" i="1"/>
  <c r="BW300" i="1"/>
  <c r="BW301" i="1"/>
  <c r="BW302" i="1"/>
  <c r="BW303" i="1"/>
  <c r="BW304" i="1"/>
  <c r="BW305" i="1"/>
  <c r="BW306" i="1"/>
  <c r="BW307" i="1"/>
  <c r="BW308" i="1"/>
  <c r="BW309" i="1"/>
  <c r="BW310" i="1"/>
  <c r="BW311" i="1"/>
  <c r="BW312" i="1"/>
  <c r="BW313" i="1"/>
  <c r="BW314" i="1"/>
  <c r="BW315" i="1"/>
  <c r="BW316" i="1"/>
  <c r="BW317" i="1"/>
  <c r="BW318" i="1"/>
  <c r="BW319" i="1"/>
  <c r="BW320" i="1"/>
  <c r="BW321" i="1"/>
  <c r="BW322" i="1"/>
  <c r="BW323" i="1"/>
  <c r="BW324" i="1"/>
  <c r="BW325" i="1"/>
  <c r="BW326" i="1"/>
  <c r="BW327" i="1"/>
  <c r="BW328" i="1"/>
  <c r="BW329" i="1"/>
  <c r="BW330" i="1"/>
  <c r="BW331" i="1"/>
  <c r="BW332" i="1"/>
  <c r="BW333" i="1"/>
  <c r="BW334" i="1"/>
  <c r="BW335" i="1"/>
  <c r="BW336" i="1"/>
  <c r="BW337" i="1"/>
  <c r="BW338" i="1"/>
  <c r="BW339" i="1"/>
  <c r="BW340" i="1"/>
  <c r="BW341" i="1"/>
  <c r="BW342" i="1"/>
  <c r="BW343" i="1"/>
  <c r="BW344" i="1"/>
  <c r="BW345" i="1"/>
  <c r="BW346" i="1"/>
  <c r="BW347" i="1"/>
  <c r="BW348" i="1"/>
  <c r="BW349" i="1"/>
  <c r="BW350" i="1"/>
  <c r="BW351" i="1"/>
  <c r="BW352" i="1"/>
  <c r="BW353" i="1"/>
  <c r="BW354" i="1"/>
  <c r="BW355" i="1"/>
  <c r="BW356" i="1"/>
  <c r="BW357" i="1"/>
  <c r="BW358" i="1"/>
  <c r="BW359" i="1"/>
  <c r="BW360" i="1"/>
  <c r="BW361" i="1"/>
  <c r="BW362" i="1"/>
  <c r="BW363" i="1"/>
  <c r="BW364" i="1"/>
  <c r="BW365" i="1"/>
  <c r="BW366" i="1"/>
  <c r="BW367" i="1"/>
  <c r="BW368" i="1"/>
  <c r="BW369" i="1"/>
  <c r="BW370" i="1"/>
  <c r="BW371" i="1"/>
  <c r="BW372" i="1"/>
  <c r="BW373" i="1"/>
  <c r="BW374" i="1"/>
  <c r="BW375" i="1"/>
  <c r="BW376" i="1"/>
  <c r="BW377" i="1"/>
  <c r="BW378" i="1"/>
  <c r="BW379" i="1"/>
  <c r="BW380" i="1"/>
  <c r="BW381" i="1"/>
  <c r="BW382" i="1"/>
  <c r="BW383" i="1"/>
  <c r="BW384" i="1"/>
  <c r="BW385" i="1"/>
  <c r="BW386" i="1"/>
  <c r="BW387" i="1"/>
  <c r="BW388" i="1"/>
  <c r="BW389" i="1"/>
  <c r="BW390" i="1"/>
  <c r="BW391" i="1"/>
  <c r="BW392" i="1"/>
  <c r="BW393" i="1"/>
  <c r="BW394" i="1"/>
  <c r="BW395" i="1"/>
  <c r="BW396" i="1"/>
  <c r="BW397" i="1"/>
  <c r="BW398" i="1"/>
  <c r="BW399" i="1"/>
  <c r="BW400" i="1"/>
  <c r="BW401" i="1"/>
  <c r="BW402" i="1"/>
  <c r="BW403" i="1"/>
  <c r="BW404" i="1"/>
  <c r="BW405" i="1"/>
  <c r="BW406" i="1"/>
  <c r="BW407" i="1"/>
  <c r="BW408" i="1"/>
  <c r="BW409" i="1"/>
  <c r="BW410" i="1"/>
  <c r="BW411" i="1"/>
  <c r="BW412" i="1"/>
  <c r="BW413" i="1"/>
  <c r="BW414" i="1"/>
  <c r="BW415" i="1"/>
  <c r="BW416" i="1"/>
  <c r="BW417" i="1"/>
  <c r="BW418" i="1"/>
  <c r="BW419" i="1"/>
  <c r="BW420" i="1"/>
  <c r="BW421" i="1"/>
  <c r="BW422" i="1"/>
  <c r="BW423" i="1"/>
  <c r="BW424" i="1"/>
  <c r="BW425" i="1"/>
  <c r="BW426" i="1"/>
  <c r="BW427" i="1"/>
  <c r="BW428" i="1"/>
  <c r="BW429" i="1"/>
  <c r="BW430" i="1"/>
  <c r="BW431" i="1"/>
  <c r="BW432" i="1"/>
  <c r="BW433" i="1"/>
  <c r="BW434" i="1"/>
  <c r="BW435" i="1"/>
  <c r="BW436" i="1"/>
  <c r="BW437" i="1"/>
  <c r="BW438" i="1"/>
  <c r="BW439" i="1"/>
  <c r="BW440" i="1"/>
  <c r="BW441" i="1"/>
  <c r="BW442" i="1"/>
  <c r="BW443" i="1"/>
  <c r="BW444" i="1"/>
  <c r="BW445" i="1"/>
  <c r="BW446" i="1"/>
  <c r="BW447" i="1"/>
  <c r="BW448" i="1"/>
  <c r="BW449" i="1"/>
  <c r="BW450" i="1"/>
  <c r="BW451" i="1"/>
  <c r="BW452" i="1"/>
  <c r="BW453" i="1"/>
  <c r="BW454" i="1"/>
  <c r="BW455" i="1"/>
  <c r="BW456" i="1"/>
  <c r="BW457" i="1"/>
  <c r="BW458" i="1"/>
  <c r="BW459" i="1"/>
  <c r="BW460" i="1"/>
  <c r="BW461" i="1"/>
  <c r="BW462" i="1"/>
  <c r="BW463" i="1"/>
  <c r="BW464" i="1"/>
  <c r="BW465" i="1"/>
  <c r="BW466" i="1"/>
  <c r="BW467" i="1"/>
  <c r="BW468" i="1"/>
  <c r="BW469" i="1"/>
  <c r="BW470" i="1"/>
  <c r="BW471" i="1"/>
  <c r="BW472" i="1"/>
  <c r="BW473" i="1"/>
  <c r="BW474" i="1"/>
  <c r="BW475" i="1"/>
  <c r="BW476" i="1"/>
  <c r="BW477" i="1"/>
  <c r="BW478" i="1"/>
  <c r="BW479" i="1"/>
  <c r="BW480" i="1"/>
  <c r="BW481" i="1"/>
  <c r="BW482" i="1"/>
  <c r="BW483" i="1"/>
  <c r="BW484" i="1"/>
  <c r="BW485" i="1"/>
  <c r="BW486" i="1"/>
  <c r="BW487" i="1"/>
  <c r="BW488" i="1"/>
  <c r="BW489" i="1"/>
  <c r="BW490" i="1"/>
  <c r="BW491" i="1"/>
  <c r="BW492" i="1"/>
  <c r="BW493" i="1"/>
  <c r="BW494" i="1"/>
  <c r="BW495" i="1"/>
  <c r="BW496" i="1"/>
  <c r="BW497" i="1"/>
  <c r="BW498" i="1"/>
  <c r="BW499" i="1"/>
  <c r="BW500" i="1"/>
  <c r="BW501" i="1"/>
  <c r="BW502" i="1"/>
  <c r="BW503" i="1"/>
  <c r="BW504" i="1"/>
  <c r="BW505" i="1"/>
  <c r="BW506" i="1"/>
  <c r="BW507" i="1"/>
  <c r="BW508" i="1"/>
  <c r="BW509" i="1"/>
  <c r="BW510" i="1"/>
  <c r="BW511" i="1"/>
  <c r="BW512" i="1"/>
  <c r="BW513" i="1"/>
  <c r="BW514" i="1"/>
  <c r="BW515" i="1"/>
  <c r="BW516" i="1"/>
  <c r="BW517" i="1"/>
  <c r="BW518" i="1"/>
  <c r="BW519" i="1"/>
  <c r="BW520" i="1"/>
  <c r="BW521" i="1"/>
  <c r="BW522" i="1"/>
  <c r="BW523" i="1"/>
  <c r="BW524" i="1"/>
  <c r="BW525" i="1"/>
  <c r="BW526" i="1"/>
  <c r="BW527" i="1"/>
  <c r="BW528" i="1"/>
  <c r="BW529" i="1"/>
  <c r="BW530" i="1"/>
  <c r="BW531" i="1"/>
  <c r="BW532" i="1"/>
  <c r="BW533" i="1"/>
  <c r="BW534" i="1"/>
  <c r="BW535" i="1"/>
  <c r="BW536" i="1"/>
  <c r="BW537" i="1"/>
  <c r="BW538" i="1"/>
  <c r="BW539" i="1"/>
  <c r="BW540" i="1"/>
  <c r="BW541" i="1"/>
  <c r="BW542" i="1"/>
  <c r="BW543" i="1"/>
  <c r="BW544" i="1"/>
  <c r="BW545" i="1"/>
  <c r="BW546" i="1"/>
  <c r="BW547" i="1"/>
  <c r="BW548" i="1"/>
  <c r="BW549" i="1"/>
  <c r="BW550" i="1"/>
  <c r="BW551" i="1"/>
  <c r="BW552" i="1"/>
  <c r="BW553" i="1"/>
  <c r="BW554" i="1"/>
  <c r="BW555" i="1"/>
  <c r="BW556" i="1"/>
  <c r="BW557" i="1"/>
  <c r="BW558" i="1"/>
  <c r="BW559" i="1"/>
  <c r="BW560" i="1"/>
  <c r="BW561" i="1"/>
  <c r="BW562" i="1"/>
  <c r="BW563" i="1"/>
  <c r="BW564" i="1"/>
  <c r="BW565" i="1"/>
  <c r="BW566" i="1"/>
  <c r="BW567" i="1"/>
  <c r="BW568" i="1"/>
  <c r="BW569" i="1"/>
  <c r="BW570" i="1"/>
  <c r="BW571" i="1"/>
  <c r="BW572" i="1"/>
  <c r="BW573" i="1"/>
  <c r="BW574" i="1"/>
  <c r="BW575" i="1"/>
  <c r="BW576" i="1"/>
  <c r="BW577" i="1"/>
  <c r="BW578" i="1"/>
  <c r="BW579" i="1"/>
  <c r="BW580" i="1"/>
  <c r="BW581" i="1"/>
  <c r="BW582" i="1"/>
  <c r="BW583" i="1"/>
  <c r="BW584" i="1"/>
  <c r="BW585" i="1"/>
  <c r="BW586" i="1"/>
  <c r="BW587" i="1"/>
  <c r="BW588" i="1"/>
  <c r="BW589" i="1"/>
  <c r="BW590" i="1"/>
  <c r="BW591" i="1"/>
  <c r="BW592" i="1"/>
  <c r="BW593" i="1"/>
  <c r="BW594" i="1"/>
  <c r="BW595" i="1"/>
  <c r="BW596" i="1"/>
  <c r="BW597" i="1"/>
  <c r="BW598" i="1"/>
  <c r="BW599" i="1"/>
  <c r="BW600" i="1"/>
  <c r="BW601" i="1"/>
  <c r="BW602" i="1"/>
  <c r="BW603" i="1"/>
  <c r="BW604" i="1"/>
  <c r="BW605" i="1"/>
  <c r="BW606" i="1"/>
  <c r="BW607" i="1"/>
  <c r="BW608" i="1"/>
  <c r="BW609" i="1"/>
  <c r="BW610" i="1"/>
  <c r="BW611" i="1"/>
  <c r="BW612" i="1"/>
  <c r="BW613" i="1"/>
  <c r="BW614" i="1"/>
  <c r="BW615" i="1"/>
  <c r="BW616" i="1"/>
  <c r="BW617" i="1"/>
  <c r="BW618" i="1"/>
  <c r="BW619" i="1"/>
  <c r="BW620" i="1"/>
  <c r="BW621" i="1"/>
  <c r="BW622" i="1"/>
  <c r="BW623" i="1"/>
  <c r="BW624" i="1"/>
  <c r="BW625" i="1"/>
  <c r="BW626" i="1"/>
  <c r="BW627" i="1"/>
  <c r="BW628" i="1"/>
  <c r="BW629" i="1"/>
  <c r="BW630" i="1"/>
  <c r="BW631" i="1"/>
  <c r="BW632" i="1"/>
  <c r="BW633" i="1"/>
  <c r="BW634" i="1"/>
  <c r="BW635" i="1"/>
  <c r="BW636" i="1"/>
  <c r="BW637" i="1"/>
  <c r="BW638" i="1"/>
  <c r="BW639" i="1"/>
  <c r="BW640" i="1"/>
  <c r="BW641" i="1"/>
  <c r="BW642" i="1"/>
  <c r="BW643" i="1"/>
  <c r="BW644" i="1"/>
  <c r="BW645" i="1"/>
  <c r="BW646" i="1"/>
  <c r="BW647" i="1"/>
  <c r="BW648" i="1"/>
  <c r="BW649" i="1"/>
  <c r="BW650" i="1"/>
  <c r="BW651" i="1"/>
  <c r="BW652" i="1"/>
  <c r="BW653" i="1"/>
  <c r="BW654" i="1"/>
  <c r="BW655" i="1"/>
  <c r="BW656" i="1"/>
  <c r="BW657" i="1"/>
  <c r="BW658" i="1"/>
  <c r="BW659" i="1"/>
  <c r="BW660" i="1"/>
  <c r="BW661" i="1"/>
  <c r="BW662" i="1"/>
  <c r="BW663" i="1"/>
  <c r="BW664" i="1"/>
  <c r="BW665" i="1"/>
  <c r="BW666" i="1"/>
  <c r="BW667" i="1"/>
  <c r="BW668" i="1"/>
  <c r="BW669" i="1"/>
  <c r="BW670" i="1"/>
  <c r="BW671" i="1"/>
  <c r="BW672" i="1"/>
  <c r="BW673" i="1"/>
  <c r="BW674" i="1"/>
  <c r="BW675" i="1"/>
  <c r="BW676" i="1"/>
  <c r="BW677" i="1"/>
  <c r="BW678" i="1"/>
  <c r="BW679" i="1"/>
  <c r="BW680" i="1"/>
  <c r="BW681" i="1"/>
  <c r="BW682" i="1"/>
  <c r="BW683" i="1"/>
  <c r="BW684" i="1"/>
  <c r="BW685" i="1"/>
  <c r="BW686" i="1"/>
  <c r="BW687" i="1"/>
  <c r="BW688" i="1"/>
  <c r="BW689" i="1"/>
  <c r="BW690" i="1"/>
  <c r="BW691" i="1"/>
  <c r="BW692" i="1"/>
  <c r="BW693" i="1"/>
  <c r="BW694" i="1"/>
  <c r="BW695" i="1"/>
  <c r="BW696" i="1"/>
  <c r="BW697" i="1"/>
  <c r="BW698" i="1"/>
  <c r="BW699" i="1"/>
  <c r="BW700" i="1"/>
  <c r="BW701" i="1"/>
  <c r="BW702" i="1"/>
  <c r="BW703" i="1"/>
  <c r="BW704" i="1"/>
  <c r="BW705" i="1"/>
  <c r="BW706" i="1"/>
  <c r="BW707" i="1"/>
  <c r="BW708" i="1"/>
  <c r="BW709" i="1"/>
  <c r="BW710" i="1"/>
  <c r="BW711" i="1"/>
  <c r="BW712" i="1"/>
  <c r="BW713" i="1"/>
  <c r="BW714" i="1"/>
  <c r="BW715" i="1"/>
  <c r="BW716" i="1"/>
  <c r="BW717" i="1"/>
  <c r="BW718" i="1"/>
  <c r="BW719" i="1"/>
  <c r="BW720" i="1"/>
  <c r="BW721" i="1"/>
  <c r="BW722" i="1"/>
  <c r="BW723" i="1"/>
  <c r="BW724" i="1"/>
  <c r="BW725" i="1"/>
  <c r="BW726" i="1"/>
  <c r="BW727" i="1"/>
  <c r="BW728" i="1"/>
  <c r="BW729" i="1"/>
  <c r="BW730" i="1"/>
  <c r="BW731" i="1"/>
  <c r="BW732" i="1"/>
  <c r="BW733" i="1"/>
  <c r="BW734" i="1"/>
  <c r="BW735" i="1"/>
  <c r="BW736" i="1"/>
  <c r="BW737" i="1"/>
  <c r="BW738" i="1"/>
  <c r="BW739" i="1"/>
  <c r="BW740" i="1"/>
  <c r="BW741" i="1"/>
  <c r="BW742" i="1"/>
  <c r="BW743" i="1"/>
  <c r="BW744" i="1"/>
  <c r="BW745" i="1"/>
  <c r="BW746" i="1"/>
  <c r="BW747" i="1"/>
  <c r="BW748" i="1"/>
  <c r="BW749" i="1"/>
  <c r="BW750" i="1"/>
  <c r="BW751" i="1"/>
  <c r="BW752" i="1"/>
  <c r="BW753" i="1"/>
  <c r="BW754" i="1"/>
  <c r="BW755" i="1"/>
  <c r="BW756" i="1"/>
  <c r="BW757" i="1"/>
  <c r="BW758" i="1"/>
  <c r="BW759" i="1"/>
  <c r="BW760" i="1"/>
  <c r="BW761" i="1"/>
  <c r="BW762" i="1"/>
  <c r="BW763" i="1"/>
  <c r="BW764" i="1"/>
  <c r="BW765" i="1"/>
  <c r="BW766" i="1"/>
  <c r="BW767" i="1"/>
  <c r="BW768" i="1"/>
  <c r="BW769" i="1"/>
  <c r="BW770" i="1"/>
  <c r="BW771" i="1"/>
  <c r="BW772" i="1"/>
  <c r="BW773" i="1"/>
  <c r="BW774" i="1"/>
  <c r="BW775" i="1"/>
  <c r="BW776" i="1"/>
  <c r="BW777" i="1"/>
  <c r="BW778" i="1"/>
  <c r="BW779" i="1"/>
  <c r="BW780" i="1"/>
  <c r="BW781" i="1"/>
  <c r="BW782" i="1"/>
  <c r="BW783" i="1"/>
  <c r="BW784" i="1"/>
  <c r="BW785" i="1"/>
  <c r="BW786" i="1"/>
  <c r="BW787" i="1"/>
  <c r="BW788" i="1"/>
  <c r="BW789" i="1"/>
  <c r="BW790" i="1"/>
  <c r="BW791" i="1"/>
  <c r="BW792" i="1"/>
  <c r="BW793" i="1"/>
  <c r="BW794" i="1"/>
  <c r="BW795" i="1"/>
  <c r="BW796" i="1"/>
  <c r="BW797" i="1"/>
  <c r="BW798" i="1"/>
  <c r="BW799" i="1"/>
  <c r="BW800" i="1"/>
  <c r="BW801" i="1"/>
  <c r="BW802" i="1"/>
  <c r="BW803" i="1"/>
  <c r="BW804" i="1"/>
  <c r="BW805" i="1"/>
  <c r="BW806" i="1"/>
  <c r="BW807" i="1"/>
  <c r="BW808" i="1"/>
  <c r="BW809" i="1"/>
  <c r="BW810" i="1"/>
  <c r="BW811" i="1"/>
  <c r="BW812" i="1"/>
  <c r="BW813" i="1"/>
  <c r="BW814" i="1"/>
  <c r="BW815" i="1"/>
  <c r="BW816" i="1"/>
  <c r="BW817" i="1"/>
  <c r="BW818" i="1"/>
  <c r="BW819" i="1"/>
  <c r="BW820" i="1"/>
  <c r="BW821" i="1"/>
  <c r="BW822" i="1"/>
  <c r="BW823" i="1"/>
  <c r="BW824" i="1"/>
  <c r="BW825" i="1"/>
  <c r="BW826" i="1"/>
  <c r="BW827" i="1"/>
  <c r="BW828" i="1"/>
  <c r="BW829" i="1"/>
  <c r="BW830" i="1"/>
  <c r="BW831" i="1"/>
  <c r="BW832" i="1"/>
  <c r="BW833" i="1"/>
  <c r="BW834" i="1"/>
  <c r="BW835" i="1"/>
  <c r="BW836" i="1"/>
  <c r="BW837" i="1"/>
  <c r="BW838" i="1"/>
  <c r="BW839" i="1"/>
  <c r="BW840" i="1"/>
  <c r="BW841" i="1"/>
  <c r="BW842" i="1"/>
  <c r="BW843" i="1"/>
  <c r="BW844" i="1"/>
  <c r="BW845" i="1"/>
  <c r="BW846" i="1"/>
  <c r="BW847" i="1"/>
  <c r="BW848" i="1"/>
  <c r="BW849" i="1"/>
  <c r="BW850" i="1"/>
  <c r="BW851" i="1"/>
  <c r="BW852" i="1"/>
  <c r="BW853" i="1"/>
  <c r="BW854" i="1"/>
  <c r="BW855" i="1"/>
  <c r="BW856" i="1"/>
  <c r="BW857" i="1"/>
  <c r="BW858" i="1"/>
  <c r="BW859" i="1"/>
  <c r="BW860" i="1"/>
  <c r="BW861" i="1"/>
  <c r="BW862" i="1"/>
  <c r="BW863" i="1"/>
  <c r="BW864" i="1"/>
  <c r="BW865" i="1"/>
  <c r="BW866" i="1"/>
  <c r="BW867" i="1"/>
  <c r="BW868" i="1"/>
  <c r="BW869" i="1"/>
  <c r="BW870" i="1"/>
  <c r="BW871" i="1"/>
  <c r="BW872" i="1"/>
  <c r="BW873" i="1"/>
  <c r="BW874" i="1"/>
  <c r="BW875" i="1"/>
  <c r="BW876" i="1"/>
  <c r="BW877" i="1"/>
  <c r="BW878" i="1"/>
  <c r="BW879" i="1"/>
  <c r="BW880" i="1"/>
  <c r="BW881" i="1"/>
  <c r="BW882" i="1"/>
  <c r="BW883" i="1"/>
  <c r="BW884" i="1"/>
  <c r="BW885" i="1"/>
  <c r="BW886" i="1"/>
  <c r="BW887" i="1"/>
  <c r="BW888" i="1"/>
  <c r="BW889" i="1"/>
  <c r="BW890" i="1"/>
  <c r="BW891" i="1"/>
  <c r="BW892" i="1"/>
  <c r="BW893" i="1"/>
  <c r="BW894" i="1"/>
  <c r="BW895" i="1"/>
  <c r="BW896" i="1"/>
  <c r="BW897" i="1"/>
  <c r="BW898" i="1"/>
  <c r="BW899" i="1"/>
  <c r="BW900" i="1"/>
  <c r="BW901" i="1"/>
  <c r="BW902" i="1"/>
  <c r="BW903" i="1"/>
  <c r="BW904" i="1"/>
  <c r="BW905" i="1"/>
  <c r="BW906" i="1"/>
  <c r="BW907" i="1"/>
  <c r="BW908" i="1"/>
  <c r="BW909" i="1"/>
  <c r="BW910" i="1"/>
  <c r="BW911" i="1"/>
  <c r="BW912" i="1"/>
  <c r="BW913" i="1"/>
  <c r="BW914" i="1"/>
  <c r="BW915" i="1"/>
  <c r="BW916" i="1"/>
  <c r="BW917" i="1"/>
  <c r="BW918" i="1"/>
  <c r="BW919" i="1"/>
  <c r="BW920" i="1"/>
  <c r="BW921" i="1"/>
  <c r="BW922" i="1"/>
  <c r="BW923" i="1"/>
  <c r="BW924" i="1"/>
  <c r="BW925" i="1"/>
  <c r="BW926" i="1"/>
  <c r="BW927" i="1"/>
  <c r="BW928" i="1"/>
  <c r="BW929" i="1"/>
  <c r="BW930" i="1"/>
  <c r="BW931" i="1"/>
  <c r="BW932" i="1"/>
  <c r="BW933" i="1"/>
  <c r="BW934" i="1"/>
  <c r="BW935" i="1"/>
  <c r="BW936" i="1"/>
  <c r="BW937" i="1"/>
  <c r="BW938" i="1"/>
  <c r="BW939" i="1"/>
  <c r="BW940" i="1"/>
  <c r="BW941" i="1"/>
  <c r="BW942" i="1"/>
  <c r="BW943" i="1"/>
  <c r="BW944" i="1"/>
  <c r="BW945" i="1"/>
  <c r="BW946" i="1"/>
  <c r="BW947" i="1"/>
  <c r="BW948" i="1"/>
  <c r="BW949" i="1"/>
  <c r="BW950" i="1"/>
  <c r="BW951" i="1"/>
  <c r="BW952" i="1"/>
  <c r="BW953" i="1"/>
  <c r="BW954" i="1"/>
  <c r="BW955" i="1"/>
  <c r="BW956" i="1"/>
  <c r="BW957" i="1"/>
  <c r="BW958" i="1"/>
  <c r="BW959" i="1"/>
  <c r="BW960" i="1"/>
  <c r="BW961" i="1"/>
  <c r="BW962" i="1"/>
  <c r="BW963" i="1"/>
  <c r="BW964" i="1"/>
  <c r="BW965" i="1"/>
  <c r="BW966" i="1"/>
  <c r="BW967" i="1"/>
  <c r="BW968" i="1"/>
  <c r="BW969" i="1"/>
  <c r="BW970" i="1"/>
  <c r="BW971" i="1"/>
  <c r="BW972" i="1"/>
  <c r="BW973" i="1"/>
  <c r="BW974" i="1"/>
  <c r="BW975" i="1"/>
  <c r="BW976" i="1"/>
  <c r="BW977" i="1"/>
  <c r="BW978" i="1"/>
  <c r="BW979" i="1"/>
  <c r="BW980" i="1"/>
  <c r="BW981" i="1"/>
  <c r="BW982" i="1"/>
  <c r="BW983" i="1"/>
  <c r="BW984" i="1"/>
  <c r="BW985" i="1"/>
  <c r="BW986" i="1"/>
  <c r="BW987" i="1"/>
  <c r="BW988" i="1"/>
  <c r="BW989" i="1"/>
  <c r="BW990" i="1"/>
  <c r="BW991" i="1"/>
  <c r="BW992" i="1"/>
  <c r="BW993" i="1"/>
  <c r="BW994" i="1"/>
  <c r="BW995" i="1"/>
  <c r="BW996" i="1"/>
  <c r="BW997" i="1"/>
  <c r="BW998" i="1"/>
  <c r="BW999" i="1"/>
  <c r="BW1000" i="1"/>
  <c r="BW1001" i="1"/>
  <c r="BW1002" i="1"/>
  <c r="BW1003" i="1"/>
  <c r="BW1004" i="1"/>
  <c r="BW1005" i="1"/>
  <c r="BW1006" i="1"/>
  <c r="BW1007" i="1"/>
  <c r="BW1008" i="1"/>
  <c r="BW1009" i="1"/>
  <c r="BW1010" i="1"/>
  <c r="BW1011" i="1"/>
  <c r="BW1012" i="1"/>
  <c r="BW1013" i="1"/>
  <c r="BW1014" i="1"/>
  <c r="BW1015" i="1"/>
  <c r="BW1016" i="1"/>
  <c r="BW1017" i="1"/>
  <c r="BW1018" i="1"/>
  <c r="BW1019" i="1"/>
  <c r="BW1020" i="1"/>
  <c r="BW1021" i="1"/>
  <c r="BW1022" i="1"/>
  <c r="BW1023" i="1"/>
  <c r="BW1024" i="1"/>
  <c r="BW1025" i="1"/>
  <c r="BW1026" i="1"/>
  <c r="BW1027" i="1"/>
  <c r="BW1028" i="1"/>
  <c r="BW1029" i="1"/>
  <c r="BW1030" i="1"/>
  <c r="BW1031" i="1"/>
  <c r="BW1032" i="1"/>
  <c r="BW1033" i="1"/>
  <c r="BW1034" i="1"/>
  <c r="BW1035" i="1"/>
  <c r="BW1036" i="1"/>
  <c r="BW1037" i="1"/>
  <c r="BW1038" i="1"/>
  <c r="BW1039" i="1"/>
  <c r="BW1040" i="1"/>
  <c r="BW1041" i="1"/>
  <c r="BW1042" i="1"/>
  <c r="BW1043" i="1"/>
  <c r="BW1044" i="1"/>
  <c r="BW1045" i="1"/>
  <c r="BW1046" i="1"/>
  <c r="BW1047" i="1"/>
  <c r="BW1048" i="1"/>
  <c r="BW1049" i="1"/>
  <c r="BW1050" i="1"/>
  <c r="BW1051" i="1"/>
  <c r="BW1052" i="1"/>
  <c r="BW1053" i="1"/>
  <c r="BW1054" i="1"/>
  <c r="BW1055" i="1"/>
  <c r="BW1056" i="1"/>
  <c r="BW1057" i="1"/>
  <c r="BW1058" i="1"/>
  <c r="BW1059" i="1"/>
  <c r="BW1060" i="1"/>
  <c r="BW1061" i="1"/>
  <c r="BW1062" i="1"/>
  <c r="BW1063" i="1"/>
  <c r="BW1064" i="1"/>
  <c r="BW1065" i="1"/>
  <c r="BW1066" i="1"/>
  <c r="BW1067" i="1"/>
  <c r="BW1068" i="1"/>
  <c r="BW1069" i="1"/>
  <c r="BW1070" i="1"/>
  <c r="BW1071" i="1"/>
  <c r="BW1072" i="1"/>
  <c r="BW1073" i="1"/>
  <c r="BW1074" i="1"/>
  <c r="BW1075" i="1"/>
  <c r="BW1076" i="1"/>
  <c r="BW1077" i="1"/>
  <c r="BW1078" i="1"/>
  <c r="BW1079" i="1"/>
  <c r="BW1080" i="1"/>
  <c r="BW1081" i="1"/>
  <c r="BW1082" i="1"/>
  <c r="BW1083" i="1"/>
  <c r="BW1084" i="1"/>
  <c r="BW1085" i="1"/>
  <c r="BW1086" i="1"/>
  <c r="BW1087" i="1"/>
  <c r="BW1088" i="1"/>
  <c r="BW1089" i="1"/>
  <c r="BW1090" i="1"/>
  <c r="BW1091" i="1"/>
  <c r="BW1092" i="1"/>
  <c r="BW1093" i="1"/>
  <c r="BW1094" i="1"/>
  <c r="BW1095" i="1"/>
  <c r="BW1096" i="1"/>
  <c r="BW1097" i="1"/>
  <c r="BW1098" i="1"/>
  <c r="BW1099" i="1"/>
  <c r="BW1100" i="1"/>
  <c r="BW1101" i="1"/>
  <c r="BW1102" i="1"/>
  <c r="BW1103" i="1"/>
  <c r="BW1104" i="1"/>
  <c r="BW1105" i="1"/>
  <c r="BW1106" i="1"/>
  <c r="BW1107" i="1"/>
  <c r="BW1108" i="1"/>
  <c r="BW1109" i="1"/>
  <c r="BW1110" i="1"/>
  <c r="BW1111" i="1"/>
  <c r="BW1112" i="1"/>
  <c r="BW1113" i="1"/>
  <c r="BW1114" i="1"/>
  <c r="BW1115" i="1"/>
  <c r="BW1116" i="1"/>
  <c r="BW1117" i="1"/>
  <c r="BW1118" i="1"/>
  <c r="BW1119" i="1"/>
  <c r="BW1120" i="1"/>
  <c r="BW1121" i="1"/>
  <c r="BW1122" i="1"/>
  <c r="BW1123" i="1"/>
  <c r="BW1124" i="1"/>
  <c r="BW1125" i="1"/>
  <c r="BW1126" i="1"/>
  <c r="BW1127" i="1"/>
  <c r="BW1128" i="1"/>
  <c r="BW1129" i="1"/>
  <c r="BW1130" i="1"/>
  <c r="BW1131" i="1"/>
  <c r="BW1132" i="1"/>
  <c r="BW1133" i="1"/>
  <c r="BW1134" i="1"/>
  <c r="BW1135" i="1"/>
  <c r="BW1136" i="1"/>
  <c r="BW1137" i="1"/>
  <c r="BW1138" i="1"/>
  <c r="BW1139" i="1"/>
  <c r="BW1140" i="1"/>
  <c r="BW1141" i="1"/>
  <c r="BW1142" i="1"/>
  <c r="BW1143" i="1"/>
  <c r="BW1144" i="1"/>
  <c r="BW1145" i="1"/>
  <c r="BW1146" i="1"/>
  <c r="BW1147" i="1"/>
  <c r="BW1148" i="1"/>
  <c r="BW1149" i="1"/>
  <c r="BW1150" i="1"/>
  <c r="BW1151" i="1"/>
  <c r="BW1152" i="1"/>
  <c r="BW1153" i="1"/>
  <c r="BW1154" i="1"/>
  <c r="BW1155" i="1"/>
  <c r="BW1156" i="1"/>
  <c r="BW1157" i="1"/>
  <c r="BW1158" i="1"/>
  <c r="BW1159" i="1"/>
  <c r="BW1160" i="1"/>
  <c r="BW1161" i="1"/>
  <c r="BW1162" i="1"/>
  <c r="BW1163" i="1"/>
  <c r="BW1164" i="1"/>
  <c r="BW1165" i="1"/>
  <c r="BW1166" i="1"/>
  <c r="BW1167" i="1"/>
  <c r="BW1168" i="1"/>
  <c r="BW1169" i="1"/>
  <c r="BW1170" i="1"/>
  <c r="BW1171" i="1"/>
  <c r="BW1172" i="1"/>
  <c r="BW1173" i="1"/>
  <c r="BW1174" i="1"/>
  <c r="BW1175" i="1"/>
  <c r="BW1176" i="1"/>
  <c r="BW1177" i="1"/>
  <c r="BW1178" i="1"/>
  <c r="BW1179" i="1"/>
  <c r="BW1180" i="1"/>
  <c r="BW1181" i="1"/>
  <c r="BW1182" i="1"/>
  <c r="BW1183" i="1"/>
  <c r="BW1184" i="1"/>
  <c r="BW1185" i="1"/>
  <c r="BW1186" i="1"/>
  <c r="BW1187" i="1"/>
  <c r="BW1188" i="1"/>
  <c r="BW1189" i="1"/>
  <c r="BW1190" i="1"/>
  <c r="BW1191" i="1"/>
  <c r="BW1192" i="1"/>
  <c r="BW1193" i="1"/>
  <c r="BW1194" i="1"/>
  <c r="BW1195" i="1"/>
  <c r="BW1196" i="1"/>
  <c r="BW1197" i="1"/>
  <c r="BW1198" i="1"/>
  <c r="BW1199" i="1"/>
  <c r="BW1200" i="1"/>
  <c r="BW1201" i="1"/>
  <c r="BW1202" i="1"/>
  <c r="BW1203" i="1"/>
  <c r="BW1204" i="1"/>
  <c r="BW1205" i="1"/>
  <c r="BW1206" i="1"/>
  <c r="BW1207" i="1"/>
  <c r="BW1208" i="1"/>
  <c r="BW1209" i="1"/>
  <c r="BW1210" i="1"/>
  <c r="BW1211" i="1"/>
  <c r="BW1212" i="1"/>
  <c r="BW1213" i="1"/>
  <c r="BW1214" i="1"/>
  <c r="BW1215" i="1"/>
  <c r="BW1216" i="1"/>
  <c r="BW1217" i="1"/>
  <c r="BW1218" i="1"/>
  <c r="BW1219" i="1"/>
  <c r="BW1220" i="1"/>
  <c r="BW1221" i="1"/>
  <c r="BW1222" i="1"/>
  <c r="BW1223" i="1"/>
  <c r="BW1224" i="1"/>
  <c r="BW1225" i="1"/>
  <c r="BW1226" i="1"/>
  <c r="BW1227" i="1"/>
  <c r="BW1228" i="1"/>
  <c r="BW1229" i="1"/>
  <c r="BW1230" i="1"/>
  <c r="BW1231" i="1"/>
  <c r="BW1232" i="1"/>
  <c r="BW1233" i="1"/>
  <c r="BW1234" i="1"/>
  <c r="BW1235" i="1"/>
  <c r="BW1236" i="1"/>
  <c r="BW1237" i="1"/>
  <c r="BW1238" i="1"/>
  <c r="BW1239" i="1"/>
  <c r="BW1240" i="1"/>
  <c r="BW1241" i="1"/>
  <c r="BW1242" i="1"/>
  <c r="BW1243" i="1"/>
  <c r="BW1244" i="1"/>
  <c r="BW1245" i="1"/>
  <c r="BW1246" i="1"/>
  <c r="BW1247" i="1"/>
  <c r="BW1248" i="1"/>
  <c r="BW1249" i="1"/>
  <c r="BW1250" i="1"/>
  <c r="BW1251" i="1"/>
  <c r="BW1252" i="1"/>
  <c r="BW1253" i="1"/>
  <c r="BW1254" i="1"/>
  <c r="BW1255" i="1"/>
  <c r="BW1256" i="1"/>
  <c r="BW1257" i="1"/>
  <c r="BW1258" i="1"/>
  <c r="BW1259" i="1"/>
  <c r="BW1260" i="1"/>
  <c r="BW1261" i="1"/>
  <c r="BW1262" i="1"/>
  <c r="BW1263" i="1"/>
  <c r="BW1264" i="1"/>
  <c r="BW1265" i="1"/>
  <c r="BW1266" i="1"/>
  <c r="BW1267" i="1"/>
  <c r="BW1268" i="1"/>
  <c r="BW1269" i="1"/>
  <c r="BW1270" i="1"/>
  <c r="BW1271" i="1"/>
  <c r="BW1272" i="1"/>
  <c r="BW1273" i="1"/>
  <c r="BW1274" i="1"/>
  <c r="BW1275" i="1"/>
  <c r="BW1276" i="1"/>
  <c r="BW1277" i="1"/>
  <c r="BW1278" i="1"/>
  <c r="BW1279" i="1"/>
  <c r="BW1280" i="1"/>
  <c r="BW1281" i="1"/>
  <c r="BW1282" i="1"/>
  <c r="BW1283" i="1"/>
  <c r="BW1284" i="1"/>
  <c r="BW1285" i="1"/>
  <c r="BW1286" i="1"/>
  <c r="BW1287" i="1"/>
  <c r="BW1288" i="1"/>
  <c r="BW1289" i="1"/>
  <c r="BW1290" i="1"/>
  <c r="BW1291" i="1"/>
  <c r="BW1292" i="1"/>
  <c r="BW1293" i="1"/>
  <c r="BW1294" i="1"/>
  <c r="BW1295" i="1"/>
  <c r="BW1296" i="1"/>
  <c r="BW1297" i="1"/>
  <c r="BW1298" i="1"/>
  <c r="BW1299" i="1"/>
  <c r="BW1300" i="1"/>
  <c r="BW1301" i="1"/>
  <c r="BW1302" i="1"/>
  <c r="BW1303" i="1"/>
  <c r="BW1304" i="1"/>
  <c r="BW1305" i="1"/>
  <c r="BW1306" i="1"/>
  <c r="BW1307" i="1"/>
  <c r="BW1308" i="1"/>
  <c r="BW1309" i="1"/>
  <c r="BW1310" i="1"/>
  <c r="BW1311" i="1"/>
  <c r="BW1312" i="1"/>
  <c r="BW1313" i="1"/>
  <c r="BW1314" i="1"/>
  <c r="BW1315" i="1"/>
  <c r="BW1316" i="1"/>
  <c r="BW1317" i="1"/>
  <c r="BW1318" i="1"/>
  <c r="BW1319" i="1"/>
  <c r="BW1320" i="1"/>
  <c r="BW1321" i="1"/>
  <c r="BW1322" i="1"/>
  <c r="BW1323" i="1"/>
  <c r="BW1324" i="1"/>
  <c r="BW1325" i="1"/>
  <c r="BW1326" i="1"/>
  <c r="BW1327" i="1"/>
  <c r="BW1328" i="1"/>
  <c r="BW1329" i="1"/>
  <c r="BW1330" i="1"/>
  <c r="BW1331" i="1"/>
  <c r="BW1332" i="1"/>
  <c r="BW1333" i="1"/>
  <c r="BW1334" i="1"/>
  <c r="BW1335" i="1"/>
  <c r="BW1336" i="1"/>
  <c r="BW1337" i="1"/>
  <c r="BW1338" i="1"/>
  <c r="BW1339" i="1"/>
  <c r="BW1340" i="1"/>
  <c r="BW1341" i="1"/>
  <c r="BW1342" i="1"/>
  <c r="BW1343" i="1"/>
  <c r="BW1344" i="1"/>
  <c r="BW1345" i="1"/>
  <c r="BW1346" i="1"/>
  <c r="BW1347" i="1"/>
  <c r="BW1348" i="1"/>
  <c r="BW1349" i="1"/>
  <c r="BW1350" i="1"/>
  <c r="BW1351" i="1"/>
  <c r="BW1352" i="1"/>
  <c r="BW1353" i="1"/>
  <c r="BW1354" i="1"/>
  <c r="BW1355" i="1"/>
  <c r="BW1356" i="1"/>
  <c r="BW1357" i="1"/>
  <c r="BW1358" i="1"/>
  <c r="BW1359" i="1"/>
  <c r="BW1360" i="1"/>
  <c r="BW1361" i="1"/>
  <c r="BW1362" i="1"/>
  <c r="BW1363" i="1"/>
  <c r="BW1364" i="1"/>
  <c r="BW1365" i="1"/>
  <c r="BW1366" i="1"/>
  <c r="BW1367" i="1"/>
  <c r="BW1368" i="1"/>
  <c r="BW1369" i="1"/>
  <c r="BW1370" i="1"/>
  <c r="BW1371" i="1"/>
  <c r="BW1372" i="1"/>
  <c r="BW1373" i="1"/>
  <c r="BW1374" i="1"/>
  <c r="BW1375" i="1"/>
  <c r="BW1376" i="1"/>
  <c r="BW1377" i="1"/>
  <c r="BW1378" i="1"/>
  <c r="BW1379" i="1"/>
  <c r="BW1380" i="1"/>
  <c r="BW1381" i="1"/>
  <c r="BW1382" i="1"/>
  <c r="BW1383" i="1"/>
  <c r="BW1384" i="1"/>
  <c r="BW1385" i="1"/>
  <c r="BW1386" i="1"/>
  <c r="BW1387" i="1"/>
  <c r="BW1388" i="1"/>
  <c r="BW1389" i="1"/>
  <c r="BW1390" i="1"/>
  <c r="BW1391" i="1"/>
  <c r="BW1392" i="1"/>
  <c r="BW1393" i="1"/>
  <c r="BW1394" i="1"/>
  <c r="BW1395" i="1"/>
  <c r="BW1396" i="1"/>
  <c r="BW1397" i="1"/>
  <c r="BW1398" i="1"/>
  <c r="BW1399" i="1"/>
  <c r="BW1400" i="1"/>
  <c r="BW1401" i="1"/>
  <c r="BW1402" i="1"/>
  <c r="BW1403" i="1"/>
  <c r="BW1404" i="1"/>
  <c r="BW1405" i="1"/>
  <c r="BW1406" i="1"/>
  <c r="BW1407" i="1"/>
  <c r="BW1408" i="1"/>
  <c r="BW1409" i="1"/>
  <c r="BW1410" i="1"/>
  <c r="BW1411" i="1"/>
  <c r="BW1412" i="1"/>
  <c r="BW1413" i="1"/>
  <c r="BW1414" i="1"/>
  <c r="BW1415" i="1"/>
  <c r="BW1416" i="1"/>
  <c r="BW1417" i="1"/>
  <c r="BW1418" i="1"/>
  <c r="BW1419" i="1"/>
  <c r="BW1420" i="1"/>
  <c r="BW1421" i="1"/>
  <c r="BW1422" i="1"/>
  <c r="BW1423" i="1"/>
  <c r="BW1424" i="1"/>
  <c r="BW1425" i="1"/>
  <c r="BW1426" i="1"/>
  <c r="BW1427" i="1"/>
  <c r="BW1428" i="1"/>
  <c r="BW1429" i="1"/>
  <c r="BW1430" i="1"/>
  <c r="BW1431" i="1"/>
  <c r="BW1432" i="1"/>
  <c r="BW1433" i="1"/>
  <c r="BW1434" i="1"/>
  <c r="BW1435" i="1"/>
  <c r="BW1436" i="1"/>
  <c r="BW1437" i="1"/>
  <c r="BW1438" i="1"/>
  <c r="BW1439" i="1"/>
  <c r="BW1440" i="1"/>
  <c r="BW1441" i="1"/>
  <c r="BW1442" i="1"/>
  <c r="BW1443" i="1"/>
  <c r="BW1444" i="1"/>
  <c r="BW1445" i="1"/>
  <c r="BW1446" i="1"/>
  <c r="BW1447" i="1"/>
  <c r="BW1448" i="1"/>
  <c r="BW1449" i="1"/>
  <c r="BW1450" i="1"/>
  <c r="BW1451" i="1"/>
  <c r="BW1452" i="1"/>
  <c r="BW1453" i="1"/>
  <c r="BW1454" i="1"/>
  <c r="BW1455" i="1"/>
  <c r="BW1456" i="1"/>
  <c r="BW1457" i="1"/>
  <c r="BW1458" i="1"/>
  <c r="BW1459" i="1"/>
  <c r="BW1460" i="1"/>
  <c r="BW1461" i="1"/>
  <c r="BW1462" i="1"/>
  <c r="BW1463" i="1"/>
  <c r="BW1464" i="1"/>
  <c r="BW1465" i="1"/>
  <c r="BW1466" i="1"/>
  <c r="BW1467" i="1"/>
  <c r="BW1468" i="1"/>
  <c r="BW1469" i="1"/>
  <c r="BW1470" i="1"/>
  <c r="BW1471" i="1"/>
  <c r="BW1472" i="1"/>
  <c r="BW1473" i="1"/>
  <c r="BW1474" i="1"/>
  <c r="BW1475" i="1"/>
  <c r="BW1476" i="1"/>
  <c r="BW1477" i="1"/>
  <c r="BW1478" i="1"/>
  <c r="BW1479" i="1"/>
  <c r="BW1480" i="1"/>
  <c r="BW1481" i="1"/>
  <c r="BW1482" i="1"/>
  <c r="BW1483" i="1"/>
  <c r="BW1484" i="1"/>
  <c r="BW1485" i="1"/>
  <c r="BW1486" i="1"/>
  <c r="BW1487" i="1"/>
  <c r="BW1488" i="1"/>
  <c r="BW1489" i="1"/>
  <c r="BW1490" i="1"/>
  <c r="BW1491" i="1"/>
  <c r="BW1492" i="1"/>
  <c r="BW1493" i="1"/>
  <c r="BW1494" i="1"/>
  <c r="BW1495" i="1"/>
  <c r="BW1496" i="1"/>
  <c r="BW1497" i="1"/>
  <c r="BW1498" i="1"/>
  <c r="BW1499" i="1"/>
  <c r="BW1500" i="1"/>
  <c r="BW1501" i="1"/>
  <c r="BW1502" i="1"/>
  <c r="BW1503" i="1"/>
  <c r="BW1504" i="1"/>
  <c r="BW1505" i="1"/>
  <c r="BW1506" i="1"/>
  <c r="BW1507" i="1"/>
  <c r="BW1508" i="1"/>
  <c r="BW1509" i="1"/>
  <c r="BW1510" i="1"/>
  <c r="BW1511" i="1"/>
  <c r="BW1512" i="1"/>
  <c r="BW1513" i="1"/>
  <c r="BW1514" i="1"/>
  <c r="BW1515" i="1"/>
  <c r="BW1516" i="1"/>
  <c r="BW1517" i="1"/>
  <c r="BW1518" i="1"/>
  <c r="BW1519" i="1"/>
  <c r="BW1520" i="1"/>
  <c r="BW1521" i="1"/>
  <c r="BW1522" i="1"/>
  <c r="BW1523" i="1"/>
  <c r="BW1524" i="1"/>
  <c r="BW1525" i="1"/>
  <c r="BW1526" i="1"/>
  <c r="BW1527" i="1"/>
  <c r="BW1528" i="1"/>
  <c r="BW1529" i="1"/>
  <c r="BW1530" i="1"/>
  <c r="BW1531" i="1"/>
  <c r="BW1532" i="1"/>
  <c r="BW1533" i="1"/>
  <c r="BW1534" i="1"/>
  <c r="BW1535" i="1"/>
  <c r="BW1536" i="1"/>
  <c r="BW1537" i="1"/>
  <c r="BW1538" i="1"/>
  <c r="BW1539" i="1"/>
  <c r="BW1540" i="1"/>
  <c r="BW1541" i="1"/>
  <c r="BW1542" i="1"/>
  <c r="BW1543" i="1"/>
  <c r="BW1544" i="1"/>
  <c r="BW1545" i="1"/>
  <c r="BW1546" i="1"/>
  <c r="BW1547" i="1"/>
  <c r="BW1548" i="1"/>
  <c r="BW1549" i="1"/>
  <c r="BW1550" i="1"/>
  <c r="BW1551" i="1"/>
  <c r="BW1552" i="1"/>
  <c r="BW1553" i="1"/>
  <c r="BW1554" i="1"/>
  <c r="BW1555" i="1"/>
  <c r="BW1556" i="1"/>
  <c r="BW1557" i="1"/>
  <c r="BW1558" i="1"/>
  <c r="BW1559" i="1"/>
  <c r="BW1560" i="1"/>
  <c r="BW1561" i="1"/>
  <c r="BW1562" i="1"/>
  <c r="BW1563" i="1"/>
  <c r="BW1564" i="1"/>
  <c r="BW1565" i="1"/>
  <c r="BW1566" i="1"/>
  <c r="BW1567" i="1"/>
  <c r="BW1568" i="1"/>
  <c r="BW1569" i="1"/>
  <c r="BW1570" i="1"/>
  <c r="BW1571" i="1"/>
  <c r="BW1572" i="1"/>
  <c r="BW1573" i="1"/>
  <c r="BW1574" i="1"/>
  <c r="BW1575" i="1"/>
  <c r="BW1576" i="1"/>
  <c r="BW1577" i="1"/>
  <c r="BW1578" i="1"/>
  <c r="BW1579" i="1"/>
  <c r="BW1580" i="1"/>
  <c r="BW1581" i="1"/>
  <c r="BW1582" i="1"/>
  <c r="BW1583" i="1"/>
  <c r="BW1584" i="1"/>
  <c r="BW1585" i="1"/>
  <c r="BW1586" i="1"/>
  <c r="BW1587" i="1"/>
  <c r="BW1588" i="1"/>
  <c r="BW1589" i="1"/>
  <c r="BW1590" i="1"/>
  <c r="BW1591" i="1"/>
  <c r="BW1592" i="1"/>
  <c r="BW1593" i="1"/>
  <c r="BW1594" i="1"/>
  <c r="BW1595" i="1"/>
  <c r="BW1596" i="1"/>
  <c r="BW1597" i="1"/>
  <c r="BW1598" i="1"/>
  <c r="BW1599" i="1"/>
  <c r="BW1600" i="1"/>
  <c r="BW1601" i="1"/>
  <c r="BW1602" i="1"/>
  <c r="BW1603" i="1"/>
  <c r="BW1604" i="1"/>
  <c r="BW1605" i="1"/>
  <c r="BW1606" i="1"/>
  <c r="BW1607" i="1"/>
  <c r="BW1608" i="1"/>
  <c r="BW1609" i="1"/>
  <c r="BW1610" i="1"/>
  <c r="BW1611" i="1"/>
  <c r="BW1612" i="1"/>
  <c r="BW1613" i="1"/>
  <c r="BW1614" i="1"/>
  <c r="BW1615" i="1"/>
  <c r="BW1616" i="1"/>
  <c r="BW1617" i="1"/>
  <c r="BW1618" i="1"/>
  <c r="BW1619" i="1"/>
  <c r="BW1620" i="1"/>
  <c r="BW1621" i="1"/>
  <c r="BW1622" i="1"/>
  <c r="BW1623" i="1"/>
  <c r="BW1624" i="1"/>
  <c r="BW1625" i="1"/>
  <c r="BW1626" i="1"/>
  <c r="BW1627" i="1"/>
  <c r="BW1628" i="1"/>
  <c r="BW1629" i="1"/>
  <c r="BW1630" i="1"/>
  <c r="BW1631" i="1"/>
  <c r="BW1632" i="1"/>
  <c r="BW1633" i="1"/>
  <c r="BW1634" i="1"/>
  <c r="BW1635" i="1"/>
  <c r="BW1636" i="1"/>
  <c r="BW1637" i="1"/>
  <c r="BW1638" i="1"/>
  <c r="BW1639" i="1"/>
  <c r="BW1640" i="1"/>
  <c r="BW1641" i="1"/>
  <c r="BW1642" i="1"/>
  <c r="BW1643" i="1"/>
  <c r="BW1644" i="1"/>
  <c r="BW1645" i="1"/>
  <c r="BW1646" i="1"/>
  <c r="BW1647" i="1"/>
  <c r="BW1648" i="1"/>
  <c r="BW1649" i="1"/>
  <c r="BW1650" i="1"/>
  <c r="BW1651" i="1"/>
  <c r="BW1652" i="1"/>
  <c r="BW1653" i="1"/>
  <c r="BW1654" i="1"/>
  <c r="BW1655" i="1"/>
  <c r="BW1656" i="1"/>
  <c r="BW1657" i="1"/>
  <c r="BW1658" i="1"/>
  <c r="BW1659" i="1"/>
  <c r="BW1660" i="1"/>
  <c r="BW1661" i="1"/>
  <c r="BW1662" i="1"/>
  <c r="BW1663" i="1"/>
  <c r="BW1664" i="1"/>
  <c r="BW1665" i="1"/>
  <c r="BW1666" i="1"/>
  <c r="BW1667" i="1"/>
  <c r="BW1668" i="1"/>
  <c r="BW1669" i="1"/>
  <c r="BW1670" i="1"/>
  <c r="BW1671" i="1"/>
  <c r="BW1672" i="1"/>
  <c r="BW1673" i="1"/>
  <c r="BW1674" i="1"/>
  <c r="BW1675" i="1"/>
  <c r="BW1676" i="1"/>
  <c r="BW1677" i="1"/>
  <c r="BW1678" i="1"/>
  <c r="BW1679" i="1"/>
  <c r="BW1680" i="1"/>
  <c r="BW1681" i="1"/>
  <c r="BW1682" i="1"/>
  <c r="BW1683" i="1"/>
  <c r="BW1684" i="1"/>
  <c r="BW1685" i="1"/>
  <c r="BW1686" i="1"/>
  <c r="BW1687" i="1"/>
  <c r="BW1688" i="1"/>
  <c r="BW1689" i="1"/>
  <c r="BW1690" i="1"/>
  <c r="BW1691" i="1"/>
  <c r="BW1692" i="1"/>
  <c r="BW1693" i="1"/>
  <c r="BW1694" i="1"/>
  <c r="BW1695" i="1"/>
  <c r="BW1696" i="1"/>
  <c r="BW1697" i="1"/>
  <c r="BW1698" i="1"/>
  <c r="BW1699" i="1"/>
  <c r="BW1700" i="1"/>
  <c r="BW1701" i="1"/>
  <c r="BW1702" i="1"/>
  <c r="BW1703" i="1"/>
  <c r="BW1704" i="1"/>
  <c r="BW1705" i="1"/>
  <c r="BW1706" i="1"/>
  <c r="BW1707" i="1"/>
  <c r="BW1708" i="1"/>
  <c r="BW1709" i="1"/>
  <c r="BW1710" i="1"/>
  <c r="BW1711" i="1"/>
  <c r="BW1712" i="1"/>
  <c r="BW1713" i="1"/>
  <c r="BW1714" i="1"/>
  <c r="BW1715" i="1"/>
  <c r="BW1716" i="1"/>
  <c r="BW1717" i="1"/>
  <c r="BW1718" i="1"/>
  <c r="BW1719" i="1"/>
  <c r="BW1720" i="1"/>
  <c r="BW1721" i="1"/>
  <c r="BW1722" i="1"/>
  <c r="BW1723" i="1"/>
  <c r="BW1724" i="1"/>
  <c r="BW1725" i="1"/>
  <c r="BW1726" i="1"/>
  <c r="BW1727" i="1"/>
  <c r="BW1728" i="1"/>
  <c r="BW1729" i="1"/>
  <c r="BW1730" i="1"/>
  <c r="BW1731" i="1"/>
  <c r="BW1732" i="1"/>
  <c r="BW1733" i="1"/>
  <c r="BW1734" i="1"/>
  <c r="BW1735" i="1"/>
  <c r="BW1736" i="1"/>
  <c r="BW1737" i="1"/>
  <c r="BW1738" i="1"/>
  <c r="BW1739" i="1"/>
  <c r="BW1740" i="1"/>
  <c r="BW1741" i="1"/>
  <c r="BW1742" i="1"/>
  <c r="BW1743" i="1"/>
  <c r="BW1744" i="1"/>
  <c r="BW1745" i="1"/>
  <c r="BW1746" i="1"/>
  <c r="BW1747" i="1"/>
  <c r="BW1748" i="1"/>
  <c r="BW1749" i="1"/>
  <c r="BW1750" i="1"/>
  <c r="BW1751" i="1"/>
  <c r="BW1752" i="1"/>
  <c r="BW1753" i="1"/>
  <c r="BW1754" i="1"/>
  <c r="BW1755" i="1"/>
  <c r="BW1756" i="1"/>
  <c r="BW1757" i="1"/>
  <c r="BW1758" i="1"/>
  <c r="BW1759" i="1"/>
  <c r="BW1760" i="1"/>
  <c r="BW1761" i="1"/>
  <c r="BW1762" i="1"/>
  <c r="BW1763" i="1"/>
  <c r="BW1764" i="1"/>
  <c r="BW1765" i="1"/>
  <c r="BW1766" i="1"/>
  <c r="BW1767" i="1"/>
  <c r="BW1768" i="1"/>
  <c r="BW1769" i="1"/>
  <c r="BW1770" i="1"/>
  <c r="BW1771" i="1"/>
  <c r="BW1772" i="1"/>
  <c r="BW1773" i="1"/>
  <c r="BW1774" i="1"/>
  <c r="BW1775" i="1"/>
  <c r="BW1776" i="1"/>
  <c r="BW1777" i="1"/>
  <c r="BW1778" i="1"/>
  <c r="BW1779" i="1"/>
  <c r="BW1780" i="1"/>
  <c r="BW1781" i="1"/>
  <c r="BW1782" i="1"/>
  <c r="BW1783" i="1"/>
  <c r="BW1784" i="1"/>
  <c r="BW1785" i="1"/>
  <c r="BW1786" i="1"/>
  <c r="BW1787" i="1"/>
  <c r="BW1788" i="1"/>
  <c r="BW1789" i="1"/>
  <c r="BW1790" i="1"/>
  <c r="BW1791" i="1"/>
  <c r="BW1792" i="1"/>
  <c r="BW1793" i="1"/>
  <c r="BW1794" i="1"/>
  <c r="BW1795" i="1"/>
  <c r="BW1796" i="1"/>
  <c r="BW1797" i="1"/>
  <c r="BW1798" i="1"/>
  <c r="BW1799" i="1"/>
  <c r="BW1800" i="1"/>
  <c r="BW1801" i="1"/>
  <c r="BW1802" i="1"/>
  <c r="BW1803" i="1"/>
  <c r="BW1804" i="1"/>
  <c r="BW1805" i="1"/>
  <c r="BW1806" i="1"/>
  <c r="BW1807" i="1"/>
  <c r="BW1808" i="1"/>
  <c r="BW1809" i="1"/>
  <c r="BW1810" i="1"/>
  <c r="BW1811" i="1"/>
  <c r="BW1812" i="1"/>
  <c r="BW1813" i="1"/>
  <c r="BW1814" i="1"/>
  <c r="BW1815" i="1"/>
  <c r="BW1816" i="1"/>
  <c r="BW1817" i="1"/>
  <c r="BW1818" i="1"/>
  <c r="BW1819" i="1"/>
  <c r="BW1820" i="1"/>
  <c r="BW1821" i="1"/>
  <c r="BW1822" i="1"/>
  <c r="BW1823" i="1"/>
  <c r="BW1824" i="1"/>
  <c r="BW1825" i="1"/>
  <c r="BW1826" i="1"/>
  <c r="BW1827" i="1"/>
  <c r="BW1828" i="1"/>
  <c r="BW1829" i="1"/>
  <c r="BW1830" i="1"/>
  <c r="BW1831" i="1"/>
  <c r="BW1832" i="1"/>
  <c r="BW1833" i="1"/>
  <c r="BW1834" i="1"/>
  <c r="BW1835" i="1"/>
  <c r="BW1836" i="1"/>
  <c r="BW1837" i="1"/>
  <c r="BW1838" i="1"/>
  <c r="BW1839" i="1"/>
  <c r="BW1840" i="1"/>
  <c r="BW1841" i="1"/>
  <c r="BW1842" i="1"/>
  <c r="BW1843" i="1"/>
  <c r="BW1844" i="1"/>
  <c r="BW1845" i="1"/>
  <c r="BW1846" i="1"/>
  <c r="BW1847" i="1"/>
  <c r="BW1848" i="1"/>
  <c r="BW1849" i="1"/>
  <c r="BW1850" i="1"/>
  <c r="BW1851" i="1"/>
  <c r="BW1852" i="1"/>
  <c r="BW1853" i="1"/>
  <c r="BW1854" i="1"/>
  <c r="BW1855" i="1"/>
  <c r="BW1856" i="1"/>
  <c r="BW1857" i="1"/>
  <c r="BW1858" i="1"/>
  <c r="BW2" i="1"/>
  <c r="BP3" i="1"/>
  <c r="BP5" i="1"/>
  <c r="BP6" i="1"/>
  <c r="BP7" i="1"/>
  <c r="BP8" i="1"/>
  <c r="BP9" i="1"/>
  <c r="BP10" i="1"/>
  <c r="BP11" i="1"/>
  <c r="BP12" i="1"/>
  <c r="BP13" i="1"/>
  <c r="BP14" i="1"/>
  <c r="BP15" i="1"/>
  <c r="BP16" i="1"/>
  <c r="BP17" i="1"/>
  <c r="BP18" i="1"/>
  <c r="BP19" i="1"/>
  <c r="BP20" i="1"/>
  <c r="BP21" i="1"/>
  <c r="BP22" i="1"/>
  <c r="BP23" i="1"/>
  <c r="BP24" i="1"/>
  <c r="BP25" i="1"/>
  <c r="BP26" i="1"/>
  <c r="BP27" i="1"/>
  <c r="BP28" i="1"/>
  <c r="BP29" i="1"/>
  <c r="BP30" i="1"/>
  <c r="BP31" i="1"/>
  <c r="BP32" i="1"/>
  <c r="BP33" i="1"/>
  <c r="BP34" i="1"/>
  <c r="BP35" i="1"/>
  <c r="BP36" i="1"/>
  <c r="BP37" i="1"/>
  <c r="BP38" i="1"/>
  <c r="BP39" i="1"/>
  <c r="BP40" i="1"/>
  <c r="BP41" i="1"/>
  <c r="BP42" i="1"/>
  <c r="BP43" i="1"/>
  <c r="BP44" i="1"/>
  <c r="BP45" i="1"/>
  <c r="BP46" i="1"/>
  <c r="BP47" i="1"/>
  <c r="BP48" i="1"/>
  <c r="BP49" i="1"/>
  <c r="BP50" i="1"/>
  <c r="BP51" i="1"/>
  <c r="BP52" i="1"/>
  <c r="BP53" i="1"/>
  <c r="BP54" i="1"/>
  <c r="BP55" i="1"/>
  <c r="BP56" i="1"/>
  <c r="BP57" i="1"/>
  <c r="BP58" i="1"/>
  <c r="BP59" i="1"/>
  <c r="BP60" i="1"/>
  <c r="BP61" i="1"/>
  <c r="BP62" i="1"/>
  <c r="BP63" i="1"/>
  <c r="BP64" i="1"/>
  <c r="BP65" i="1"/>
  <c r="BP66" i="1"/>
  <c r="BP67" i="1"/>
  <c r="BP68" i="1"/>
  <c r="BP69" i="1"/>
  <c r="BP70" i="1"/>
  <c r="BP71" i="1"/>
  <c r="BP72" i="1"/>
  <c r="BP73" i="1"/>
  <c r="BP74" i="1"/>
  <c r="BP75" i="1"/>
  <c r="BP76" i="1"/>
  <c r="BP77" i="1"/>
  <c r="BP78" i="1"/>
  <c r="BP79" i="1"/>
  <c r="BP80" i="1"/>
  <c r="BP81" i="1"/>
  <c r="BP82" i="1"/>
  <c r="BP83" i="1"/>
  <c r="BP84" i="1"/>
  <c r="BP85" i="1"/>
  <c r="BP86" i="1"/>
  <c r="BP87" i="1"/>
  <c r="BP88" i="1"/>
  <c r="BP89" i="1"/>
  <c r="BP90" i="1"/>
  <c r="BP91" i="1"/>
  <c r="BP92" i="1"/>
  <c r="BP93" i="1"/>
  <c r="BP94" i="1"/>
  <c r="BP95" i="1"/>
  <c r="BP96" i="1"/>
  <c r="BP97" i="1"/>
  <c r="BP98" i="1"/>
  <c r="BP99" i="1"/>
  <c r="BP100" i="1"/>
  <c r="BP101" i="1"/>
  <c r="BP102" i="1"/>
  <c r="BP103" i="1"/>
  <c r="BP104" i="1"/>
  <c r="BP105" i="1"/>
  <c r="BP106" i="1"/>
  <c r="BP107" i="1"/>
  <c r="BP108" i="1"/>
  <c r="BP109" i="1"/>
  <c r="BP110" i="1"/>
  <c r="BP111" i="1"/>
  <c r="BP112" i="1"/>
  <c r="BP113" i="1"/>
  <c r="BP114" i="1"/>
  <c r="BP115" i="1"/>
  <c r="BP116" i="1"/>
  <c r="BP117" i="1"/>
  <c r="BP118" i="1"/>
  <c r="BP119" i="1"/>
  <c r="BP120" i="1"/>
  <c r="BP121" i="1"/>
  <c r="BP122" i="1"/>
  <c r="BP123" i="1"/>
  <c r="BP124" i="1"/>
  <c r="BP125" i="1"/>
  <c r="BP126" i="1"/>
  <c r="BP127" i="1"/>
  <c r="BP128" i="1"/>
  <c r="BP129" i="1"/>
  <c r="BP130" i="1"/>
  <c r="BP131" i="1"/>
  <c r="BP132" i="1"/>
  <c r="BP133" i="1"/>
  <c r="BP134" i="1"/>
  <c r="BP135" i="1"/>
  <c r="BP136" i="1"/>
  <c r="BP137" i="1"/>
  <c r="BP138" i="1"/>
  <c r="BP139" i="1"/>
  <c r="BP140" i="1"/>
  <c r="BP141" i="1"/>
  <c r="BP142" i="1"/>
  <c r="BP143" i="1"/>
  <c r="BP144" i="1"/>
  <c r="BP145" i="1"/>
  <c r="BP146" i="1"/>
  <c r="BP147" i="1"/>
  <c r="BP148" i="1"/>
  <c r="BP149" i="1"/>
  <c r="BP150" i="1"/>
  <c r="BP151" i="1"/>
  <c r="BP152" i="1"/>
  <c r="BP153" i="1"/>
  <c r="BP154" i="1"/>
  <c r="BP155" i="1"/>
  <c r="BP156" i="1"/>
  <c r="BP157" i="1"/>
  <c r="BP158" i="1"/>
  <c r="BP159" i="1"/>
  <c r="BP160" i="1"/>
  <c r="BP161" i="1"/>
  <c r="BP162" i="1"/>
  <c r="BP163" i="1"/>
  <c r="BP164" i="1"/>
  <c r="BP165" i="1"/>
  <c r="BP166" i="1"/>
  <c r="BP167" i="1"/>
  <c r="BP168" i="1"/>
  <c r="BP169" i="1"/>
  <c r="BP170" i="1"/>
  <c r="BP171" i="1"/>
  <c r="BP172" i="1"/>
  <c r="BP173" i="1"/>
  <c r="BP174" i="1"/>
  <c r="BP175" i="1"/>
  <c r="BP176" i="1"/>
  <c r="BP177" i="1"/>
  <c r="BP178" i="1"/>
  <c r="BP179" i="1"/>
  <c r="BP180" i="1"/>
  <c r="BP181" i="1"/>
  <c r="BP182" i="1"/>
  <c r="BP183" i="1"/>
  <c r="BP184" i="1"/>
  <c r="BP185" i="1"/>
  <c r="BP186" i="1"/>
  <c r="BP187" i="1"/>
  <c r="BP188" i="1"/>
  <c r="BP189" i="1"/>
  <c r="BP190" i="1"/>
  <c r="BP191" i="1"/>
  <c r="BP192" i="1"/>
  <c r="BP193" i="1"/>
  <c r="BP194" i="1"/>
  <c r="BP195" i="1"/>
  <c r="BP196" i="1"/>
  <c r="BP197" i="1"/>
  <c r="BP198" i="1"/>
  <c r="BP199" i="1"/>
  <c r="BP200" i="1"/>
  <c r="BP201" i="1"/>
  <c r="BP202" i="1"/>
  <c r="BP203" i="1"/>
  <c r="BP204" i="1"/>
  <c r="BP205" i="1"/>
  <c r="BP206" i="1"/>
  <c r="BP207" i="1"/>
  <c r="BP208" i="1"/>
  <c r="BP209" i="1"/>
  <c r="BP210" i="1"/>
  <c r="BP211" i="1"/>
  <c r="BP212" i="1"/>
  <c r="BP213" i="1"/>
  <c r="BP214" i="1"/>
  <c r="BP215" i="1"/>
  <c r="BP216" i="1"/>
  <c r="BP217" i="1"/>
  <c r="BP218" i="1"/>
  <c r="BP219" i="1"/>
  <c r="BP220" i="1"/>
  <c r="BP221" i="1"/>
  <c r="BP222" i="1"/>
  <c r="BP223" i="1"/>
  <c r="BP224" i="1"/>
  <c r="BP225" i="1"/>
  <c r="BP226" i="1"/>
  <c r="BP227" i="1"/>
  <c r="BP228" i="1"/>
  <c r="BP229" i="1"/>
  <c r="BP230" i="1"/>
  <c r="BP231" i="1"/>
  <c r="BP232" i="1"/>
  <c r="BP233" i="1"/>
  <c r="BP234" i="1"/>
  <c r="BP235" i="1"/>
  <c r="BP236" i="1"/>
  <c r="BP237" i="1"/>
  <c r="BP238" i="1"/>
  <c r="BP239" i="1"/>
  <c r="BP240" i="1"/>
  <c r="BP241" i="1"/>
  <c r="BP242" i="1"/>
  <c r="BP243" i="1"/>
  <c r="BP244" i="1"/>
  <c r="BP245" i="1"/>
  <c r="BP246" i="1"/>
  <c r="BP247" i="1"/>
  <c r="BP248" i="1"/>
  <c r="BP249" i="1"/>
  <c r="BP250" i="1"/>
  <c r="BP251" i="1"/>
  <c r="BP252" i="1"/>
  <c r="BP253" i="1"/>
  <c r="BP254" i="1"/>
  <c r="BP255" i="1"/>
  <c r="BP256" i="1"/>
  <c r="BP257" i="1"/>
  <c r="BP258" i="1"/>
  <c r="BP259" i="1"/>
  <c r="BP260" i="1"/>
  <c r="BP261" i="1"/>
  <c r="BP262" i="1"/>
  <c r="BP263" i="1"/>
  <c r="BP264" i="1"/>
  <c r="BP265" i="1"/>
  <c r="BP266" i="1"/>
  <c r="BP267" i="1"/>
  <c r="BP268" i="1"/>
  <c r="BP269" i="1"/>
  <c r="BP270" i="1"/>
  <c r="BP271" i="1"/>
  <c r="BP272" i="1"/>
  <c r="BP273" i="1"/>
  <c r="BP274" i="1"/>
  <c r="BP275" i="1"/>
  <c r="BP276" i="1"/>
  <c r="BP277" i="1"/>
  <c r="BP278" i="1"/>
  <c r="BP279" i="1"/>
  <c r="BP280" i="1"/>
  <c r="BP281" i="1"/>
  <c r="BP282" i="1"/>
  <c r="BP283" i="1"/>
  <c r="BP284" i="1"/>
  <c r="BP285" i="1"/>
  <c r="BP286" i="1"/>
  <c r="BP287" i="1"/>
  <c r="BP288" i="1"/>
  <c r="BP289" i="1"/>
  <c r="BP290" i="1"/>
  <c r="BP291" i="1"/>
  <c r="BP292" i="1"/>
  <c r="BP293" i="1"/>
  <c r="BP294" i="1"/>
  <c r="BP295" i="1"/>
  <c r="BP296" i="1"/>
  <c r="BP297" i="1"/>
  <c r="BP298" i="1"/>
  <c r="BP299" i="1"/>
  <c r="BP300" i="1"/>
  <c r="BP301" i="1"/>
  <c r="BP302" i="1"/>
  <c r="BP303" i="1"/>
  <c r="BP304" i="1"/>
  <c r="BP305" i="1"/>
  <c r="BP306" i="1"/>
  <c r="BP307" i="1"/>
  <c r="BP308" i="1"/>
  <c r="BP309" i="1"/>
  <c r="BP310" i="1"/>
  <c r="BP311" i="1"/>
  <c r="BP312" i="1"/>
  <c r="BP313" i="1"/>
  <c r="BP314" i="1"/>
  <c r="BP315" i="1"/>
  <c r="BP316" i="1"/>
  <c r="BP317" i="1"/>
  <c r="BP318" i="1"/>
  <c r="BP319" i="1"/>
  <c r="BP320" i="1"/>
  <c r="BP321" i="1"/>
  <c r="BP322" i="1"/>
  <c r="BP323" i="1"/>
  <c r="BP324" i="1"/>
  <c r="BP325" i="1"/>
  <c r="BP326" i="1"/>
  <c r="BP327" i="1"/>
  <c r="BP328" i="1"/>
  <c r="BP329" i="1"/>
  <c r="BP330" i="1"/>
  <c r="BP331" i="1"/>
  <c r="BP332" i="1"/>
  <c r="BP333" i="1"/>
  <c r="BP334" i="1"/>
  <c r="BP335" i="1"/>
  <c r="BP336" i="1"/>
  <c r="BP337" i="1"/>
  <c r="BP338" i="1"/>
  <c r="BP339" i="1"/>
  <c r="BP340" i="1"/>
  <c r="BP341" i="1"/>
  <c r="BP342" i="1"/>
  <c r="BP343" i="1"/>
  <c r="BP344" i="1"/>
  <c r="BP345" i="1"/>
  <c r="BP346" i="1"/>
  <c r="BP347" i="1"/>
  <c r="BP348" i="1"/>
  <c r="BP349" i="1"/>
  <c r="BP350" i="1"/>
  <c r="BP351" i="1"/>
  <c r="BP352" i="1"/>
  <c r="BP353" i="1"/>
  <c r="BP354" i="1"/>
  <c r="BP355" i="1"/>
  <c r="BP356" i="1"/>
  <c r="BP357" i="1"/>
  <c r="BP358" i="1"/>
  <c r="BP359" i="1"/>
  <c r="BP360" i="1"/>
  <c r="BP361" i="1"/>
  <c r="BP362" i="1"/>
  <c r="BP363" i="1"/>
  <c r="BP364" i="1"/>
  <c r="BP365" i="1"/>
  <c r="BP366" i="1"/>
  <c r="BP367" i="1"/>
  <c r="BP368" i="1"/>
  <c r="BP369" i="1"/>
  <c r="BP370" i="1"/>
  <c r="BP371" i="1"/>
  <c r="BP372" i="1"/>
  <c r="BP373" i="1"/>
  <c r="BP374" i="1"/>
  <c r="BP375" i="1"/>
  <c r="BP376" i="1"/>
  <c r="BP377" i="1"/>
  <c r="BP378" i="1"/>
  <c r="BP379" i="1"/>
  <c r="BP380" i="1"/>
  <c r="BP381" i="1"/>
  <c r="BP382" i="1"/>
  <c r="BP383" i="1"/>
  <c r="BP384" i="1"/>
  <c r="BP385" i="1"/>
  <c r="BP386" i="1"/>
  <c r="BP387" i="1"/>
  <c r="BP388" i="1"/>
  <c r="BP389" i="1"/>
  <c r="BP390" i="1"/>
  <c r="BP391" i="1"/>
  <c r="BP392" i="1"/>
  <c r="BP393" i="1"/>
  <c r="BP394" i="1"/>
  <c r="BP395" i="1"/>
  <c r="BP396" i="1"/>
  <c r="BP397" i="1"/>
  <c r="BP398" i="1"/>
  <c r="BP399" i="1"/>
  <c r="BP400" i="1"/>
  <c r="BP401" i="1"/>
  <c r="BP402" i="1"/>
  <c r="BP403" i="1"/>
  <c r="BP404" i="1"/>
  <c r="BP405" i="1"/>
  <c r="BP406" i="1"/>
  <c r="BP407" i="1"/>
  <c r="BP408" i="1"/>
  <c r="BP409" i="1"/>
  <c r="BP410" i="1"/>
  <c r="BP411" i="1"/>
  <c r="BP412" i="1"/>
  <c r="BP413" i="1"/>
  <c r="BP414" i="1"/>
  <c r="BP415" i="1"/>
  <c r="BP416" i="1"/>
  <c r="BP417" i="1"/>
  <c r="BP418" i="1"/>
  <c r="BP419" i="1"/>
  <c r="BP420" i="1"/>
  <c r="BP421" i="1"/>
  <c r="BP422" i="1"/>
  <c r="BP423" i="1"/>
  <c r="BP424" i="1"/>
  <c r="BP425" i="1"/>
  <c r="BP426" i="1"/>
  <c r="BP427" i="1"/>
  <c r="BP428" i="1"/>
  <c r="BP429" i="1"/>
  <c r="BP430" i="1"/>
  <c r="BP431" i="1"/>
  <c r="BP432" i="1"/>
  <c r="BP433" i="1"/>
  <c r="BP434" i="1"/>
  <c r="BP435" i="1"/>
  <c r="BP436" i="1"/>
  <c r="BP437" i="1"/>
  <c r="BP438" i="1"/>
  <c r="BP439" i="1"/>
  <c r="BP440" i="1"/>
  <c r="BP441" i="1"/>
  <c r="BP442" i="1"/>
  <c r="BP443" i="1"/>
  <c r="BP444" i="1"/>
  <c r="BP445" i="1"/>
  <c r="BP446" i="1"/>
  <c r="BP447" i="1"/>
  <c r="BP448" i="1"/>
  <c r="BP449" i="1"/>
  <c r="BP450" i="1"/>
  <c r="BP451" i="1"/>
  <c r="BP452" i="1"/>
  <c r="BP453" i="1"/>
  <c r="BP454" i="1"/>
  <c r="BP455" i="1"/>
  <c r="BP456" i="1"/>
  <c r="BP457" i="1"/>
  <c r="BP458" i="1"/>
  <c r="BP459" i="1"/>
  <c r="BP460" i="1"/>
  <c r="BP461" i="1"/>
  <c r="BP462" i="1"/>
  <c r="BP463" i="1"/>
  <c r="BP464" i="1"/>
  <c r="BP465" i="1"/>
  <c r="BP466" i="1"/>
  <c r="BP467" i="1"/>
  <c r="BP468" i="1"/>
  <c r="BP469" i="1"/>
  <c r="BP470" i="1"/>
  <c r="BP471" i="1"/>
  <c r="BP472" i="1"/>
  <c r="BP473" i="1"/>
  <c r="BP474" i="1"/>
  <c r="BP475" i="1"/>
  <c r="BP476" i="1"/>
  <c r="BP477" i="1"/>
  <c r="BP478" i="1"/>
  <c r="BP479" i="1"/>
  <c r="BP480" i="1"/>
  <c r="BP481" i="1"/>
  <c r="BP482" i="1"/>
  <c r="BP483" i="1"/>
  <c r="BP484" i="1"/>
  <c r="BP485" i="1"/>
  <c r="BP486" i="1"/>
  <c r="BP487" i="1"/>
  <c r="BP488" i="1"/>
  <c r="BP489" i="1"/>
  <c r="BP490" i="1"/>
  <c r="BP491" i="1"/>
  <c r="BP492" i="1"/>
  <c r="BP493" i="1"/>
  <c r="BP494" i="1"/>
  <c r="BP495" i="1"/>
  <c r="BP496" i="1"/>
  <c r="BP497" i="1"/>
  <c r="BP498" i="1"/>
  <c r="BP499" i="1"/>
  <c r="BP500" i="1"/>
  <c r="BP501" i="1"/>
  <c r="BP502" i="1"/>
  <c r="BP503" i="1"/>
  <c r="BP504" i="1"/>
  <c r="BP505" i="1"/>
  <c r="BP506" i="1"/>
  <c r="BP507" i="1"/>
  <c r="BP508" i="1"/>
  <c r="BP509" i="1"/>
  <c r="BP510" i="1"/>
  <c r="BP511" i="1"/>
  <c r="BP512" i="1"/>
  <c r="BP513" i="1"/>
  <c r="BP514" i="1"/>
  <c r="BP515" i="1"/>
  <c r="BP516" i="1"/>
  <c r="BP517" i="1"/>
  <c r="BP518" i="1"/>
  <c r="BP519" i="1"/>
  <c r="BP520" i="1"/>
  <c r="BP521" i="1"/>
  <c r="BP522" i="1"/>
  <c r="BP523" i="1"/>
  <c r="BP524" i="1"/>
  <c r="BP525" i="1"/>
  <c r="BP526" i="1"/>
  <c r="BP527" i="1"/>
  <c r="BP528" i="1"/>
  <c r="BP529" i="1"/>
  <c r="BP530" i="1"/>
  <c r="BP531" i="1"/>
  <c r="BP532" i="1"/>
  <c r="BP533" i="1"/>
  <c r="BP534" i="1"/>
  <c r="BP535" i="1"/>
  <c r="BP536" i="1"/>
  <c r="BP537" i="1"/>
  <c r="BP538" i="1"/>
  <c r="BP539" i="1"/>
  <c r="BP540" i="1"/>
  <c r="BP541" i="1"/>
  <c r="BP542" i="1"/>
  <c r="BP543" i="1"/>
  <c r="BP544" i="1"/>
  <c r="BP545" i="1"/>
  <c r="BP546" i="1"/>
  <c r="BP547" i="1"/>
  <c r="BP548" i="1"/>
  <c r="BP549" i="1"/>
  <c r="BP550" i="1"/>
  <c r="BP551" i="1"/>
  <c r="BP552" i="1"/>
  <c r="BP553" i="1"/>
  <c r="BP554" i="1"/>
  <c r="BP555" i="1"/>
  <c r="BP556" i="1"/>
  <c r="BP557" i="1"/>
  <c r="BP558" i="1"/>
  <c r="BP559" i="1"/>
  <c r="BP560" i="1"/>
  <c r="BP561" i="1"/>
  <c r="BP562" i="1"/>
  <c r="BP563" i="1"/>
  <c r="BP564" i="1"/>
  <c r="BP565" i="1"/>
  <c r="BP566" i="1"/>
  <c r="BP567" i="1"/>
  <c r="BP568" i="1"/>
  <c r="BP569" i="1"/>
  <c r="BP570" i="1"/>
  <c r="BP571" i="1"/>
  <c r="BP572" i="1"/>
  <c r="BP573" i="1"/>
  <c r="BP574" i="1"/>
  <c r="BP575" i="1"/>
  <c r="BP576" i="1"/>
  <c r="BP577" i="1"/>
  <c r="BP578" i="1"/>
  <c r="BP579" i="1"/>
  <c r="BP580" i="1"/>
  <c r="BP581" i="1"/>
  <c r="BP582" i="1"/>
  <c r="BP583" i="1"/>
  <c r="BP584" i="1"/>
  <c r="BP585" i="1"/>
  <c r="BP586" i="1"/>
  <c r="BP587" i="1"/>
  <c r="BP588" i="1"/>
  <c r="BP589" i="1"/>
  <c r="BP590" i="1"/>
  <c r="BP591" i="1"/>
  <c r="BP592" i="1"/>
  <c r="BP593" i="1"/>
  <c r="BP594" i="1"/>
  <c r="BP595" i="1"/>
  <c r="BP596" i="1"/>
  <c r="BP597" i="1"/>
  <c r="BP598" i="1"/>
  <c r="BP599" i="1"/>
  <c r="BP600" i="1"/>
  <c r="BP601" i="1"/>
  <c r="BP602" i="1"/>
  <c r="BP603" i="1"/>
  <c r="BP604" i="1"/>
  <c r="BP605" i="1"/>
  <c r="BP606" i="1"/>
  <c r="BP607" i="1"/>
  <c r="BP608" i="1"/>
  <c r="BP609" i="1"/>
  <c r="BP610" i="1"/>
  <c r="BP611" i="1"/>
  <c r="BP612" i="1"/>
  <c r="BP613" i="1"/>
  <c r="BP614" i="1"/>
  <c r="BP615" i="1"/>
  <c r="BP616" i="1"/>
  <c r="BP617" i="1"/>
  <c r="BP618" i="1"/>
  <c r="BP619" i="1"/>
  <c r="BP620" i="1"/>
  <c r="BP621" i="1"/>
  <c r="BP622" i="1"/>
  <c r="BP623" i="1"/>
  <c r="BP624" i="1"/>
  <c r="BP625" i="1"/>
  <c r="BP626" i="1"/>
  <c r="BP627" i="1"/>
  <c r="BP628" i="1"/>
  <c r="BP629" i="1"/>
  <c r="BP630" i="1"/>
  <c r="BP631" i="1"/>
  <c r="BP632" i="1"/>
  <c r="BP633" i="1"/>
  <c r="BP634" i="1"/>
  <c r="BP635" i="1"/>
  <c r="BP636" i="1"/>
  <c r="BP637" i="1"/>
  <c r="BP638" i="1"/>
  <c r="BP639" i="1"/>
  <c r="BP640" i="1"/>
  <c r="BP641" i="1"/>
  <c r="BP642" i="1"/>
  <c r="BP643" i="1"/>
  <c r="BP644" i="1"/>
  <c r="BP645" i="1"/>
  <c r="BP646" i="1"/>
  <c r="BP647" i="1"/>
  <c r="BP648" i="1"/>
  <c r="BP649" i="1"/>
  <c r="BP650" i="1"/>
  <c r="BP651" i="1"/>
  <c r="BP652" i="1"/>
  <c r="BP653" i="1"/>
  <c r="BP654" i="1"/>
  <c r="BP655" i="1"/>
  <c r="BP656" i="1"/>
  <c r="BP657" i="1"/>
  <c r="BP658" i="1"/>
  <c r="BP659" i="1"/>
  <c r="BP660" i="1"/>
  <c r="BP661" i="1"/>
  <c r="BP662" i="1"/>
  <c r="BP663" i="1"/>
  <c r="BP664" i="1"/>
  <c r="BP665" i="1"/>
  <c r="BP666" i="1"/>
  <c r="BP667" i="1"/>
  <c r="BP668" i="1"/>
  <c r="BP669" i="1"/>
  <c r="BP670" i="1"/>
  <c r="BP671" i="1"/>
  <c r="BP672" i="1"/>
  <c r="BP673" i="1"/>
  <c r="BP674" i="1"/>
  <c r="BP675" i="1"/>
  <c r="BP676" i="1"/>
  <c r="BP677" i="1"/>
  <c r="BP678" i="1"/>
  <c r="BP679" i="1"/>
  <c r="BP680" i="1"/>
  <c r="BP681" i="1"/>
  <c r="BP682" i="1"/>
  <c r="BP683" i="1"/>
  <c r="BP684" i="1"/>
  <c r="BP685" i="1"/>
  <c r="BP686" i="1"/>
  <c r="BP687" i="1"/>
  <c r="BP688" i="1"/>
  <c r="BP689" i="1"/>
  <c r="BP690" i="1"/>
  <c r="BP691" i="1"/>
  <c r="BP692" i="1"/>
  <c r="BP693" i="1"/>
  <c r="BP694" i="1"/>
  <c r="BP695" i="1"/>
  <c r="BP696" i="1"/>
  <c r="BP697" i="1"/>
  <c r="BP698" i="1"/>
  <c r="BP699" i="1"/>
  <c r="BP700" i="1"/>
  <c r="BP701" i="1"/>
  <c r="BP702" i="1"/>
  <c r="BP703" i="1"/>
  <c r="BP704" i="1"/>
  <c r="BP705" i="1"/>
  <c r="BP706" i="1"/>
  <c r="BP707" i="1"/>
  <c r="BP708" i="1"/>
  <c r="BP709" i="1"/>
  <c r="BP710" i="1"/>
  <c r="BP711" i="1"/>
  <c r="BP712" i="1"/>
  <c r="BP713" i="1"/>
  <c r="BP714" i="1"/>
  <c r="BP715" i="1"/>
  <c r="BP716" i="1"/>
  <c r="BP717" i="1"/>
  <c r="BP718" i="1"/>
  <c r="BP719" i="1"/>
  <c r="BP720" i="1"/>
  <c r="BP721" i="1"/>
  <c r="BP722" i="1"/>
  <c r="BP723" i="1"/>
  <c r="BP724" i="1"/>
  <c r="BP725" i="1"/>
  <c r="BP726" i="1"/>
  <c r="BP727" i="1"/>
  <c r="BP728" i="1"/>
  <c r="BP729" i="1"/>
  <c r="BP730" i="1"/>
  <c r="BP731" i="1"/>
  <c r="BP732" i="1"/>
  <c r="BP733" i="1"/>
  <c r="BP734" i="1"/>
  <c r="BP735" i="1"/>
  <c r="BP736" i="1"/>
  <c r="BP737" i="1"/>
  <c r="BP738" i="1"/>
  <c r="BP739" i="1"/>
  <c r="BP740" i="1"/>
  <c r="BP741" i="1"/>
  <c r="BP742" i="1"/>
  <c r="BP743" i="1"/>
  <c r="BP744" i="1"/>
  <c r="BP745" i="1"/>
  <c r="BP746" i="1"/>
  <c r="BP747" i="1"/>
  <c r="BP748" i="1"/>
  <c r="BP749" i="1"/>
  <c r="BP750" i="1"/>
  <c r="BP751" i="1"/>
  <c r="BP752" i="1"/>
  <c r="BP753" i="1"/>
  <c r="BP754" i="1"/>
  <c r="BP755" i="1"/>
  <c r="BP756" i="1"/>
  <c r="BP757" i="1"/>
  <c r="BP758" i="1"/>
  <c r="BP759" i="1"/>
  <c r="BP760" i="1"/>
  <c r="BP761" i="1"/>
  <c r="BP762" i="1"/>
  <c r="BP763" i="1"/>
  <c r="BP764" i="1"/>
  <c r="BP765" i="1"/>
  <c r="BP766" i="1"/>
  <c r="BP767" i="1"/>
  <c r="BP768" i="1"/>
  <c r="BP769" i="1"/>
  <c r="BP770" i="1"/>
  <c r="BP771" i="1"/>
  <c r="BP772" i="1"/>
  <c r="BP773" i="1"/>
  <c r="BP774" i="1"/>
  <c r="BP775" i="1"/>
  <c r="BP776" i="1"/>
  <c r="BP777" i="1"/>
  <c r="BP778" i="1"/>
  <c r="BP779" i="1"/>
  <c r="BP780" i="1"/>
  <c r="BP781" i="1"/>
  <c r="BP782" i="1"/>
  <c r="BP783" i="1"/>
  <c r="BP784" i="1"/>
  <c r="BP785" i="1"/>
  <c r="BP786" i="1"/>
  <c r="BP787" i="1"/>
  <c r="BP788" i="1"/>
  <c r="BP789" i="1"/>
  <c r="BP790" i="1"/>
  <c r="BP791" i="1"/>
  <c r="BP792" i="1"/>
  <c r="BP793" i="1"/>
  <c r="BP794" i="1"/>
  <c r="BP795" i="1"/>
  <c r="BP796" i="1"/>
  <c r="BP797" i="1"/>
  <c r="BP798" i="1"/>
  <c r="BP799" i="1"/>
  <c r="BP800" i="1"/>
  <c r="BP801" i="1"/>
  <c r="BP802" i="1"/>
  <c r="BP803" i="1"/>
  <c r="BP804" i="1"/>
  <c r="BP805" i="1"/>
  <c r="BP806" i="1"/>
  <c r="BP807" i="1"/>
  <c r="BP808" i="1"/>
  <c r="BP809" i="1"/>
  <c r="BP810" i="1"/>
  <c r="BP811" i="1"/>
  <c r="BP812" i="1"/>
  <c r="BP813" i="1"/>
  <c r="BP814" i="1"/>
  <c r="BP815" i="1"/>
  <c r="BP816" i="1"/>
  <c r="BP817" i="1"/>
  <c r="BP818" i="1"/>
  <c r="BP819" i="1"/>
  <c r="BP820" i="1"/>
  <c r="BP821" i="1"/>
  <c r="BP822" i="1"/>
  <c r="BP823" i="1"/>
  <c r="BP824" i="1"/>
  <c r="BP825" i="1"/>
  <c r="BP826" i="1"/>
  <c r="BP827" i="1"/>
  <c r="BP828" i="1"/>
  <c r="BP829" i="1"/>
  <c r="BP830" i="1"/>
  <c r="BP831" i="1"/>
  <c r="BP832" i="1"/>
  <c r="BP833" i="1"/>
  <c r="BP834" i="1"/>
  <c r="BP835" i="1"/>
  <c r="BP836" i="1"/>
  <c r="BP837" i="1"/>
  <c r="BP838" i="1"/>
  <c r="BP839" i="1"/>
  <c r="BP840" i="1"/>
  <c r="BP841" i="1"/>
  <c r="BP842" i="1"/>
  <c r="BP843" i="1"/>
  <c r="BP844" i="1"/>
  <c r="BP845" i="1"/>
  <c r="BP846" i="1"/>
  <c r="BP847" i="1"/>
  <c r="BP848" i="1"/>
  <c r="BP849" i="1"/>
  <c r="BP850" i="1"/>
  <c r="BP851" i="1"/>
  <c r="BP852" i="1"/>
  <c r="BP853" i="1"/>
  <c r="BP854" i="1"/>
  <c r="BP855" i="1"/>
  <c r="BP856" i="1"/>
  <c r="BP857" i="1"/>
  <c r="BP858" i="1"/>
  <c r="BP859" i="1"/>
  <c r="BP860" i="1"/>
  <c r="BP861" i="1"/>
  <c r="BP862" i="1"/>
  <c r="BP863" i="1"/>
  <c r="BP864" i="1"/>
  <c r="BP865" i="1"/>
  <c r="BP866" i="1"/>
  <c r="BP867" i="1"/>
  <c r="BP868" i="1"/>
  <c r="BP869" i="1"/>
  <c r="BP870" i="1"/>
  <c r="BP871" i="1"/>
  <c r="BP872" i="1"/>
  <c r="BP873" i="1"/>
  <c r="BP874" i="1"/>
  <c r="BP875" i="1"/>
  <c r="BP876" i="1"/>
  <c r="BP877" i="1"/>
  <c r="BP878" i="1"/>
  <c r="BP879" i="1"/>
  <c r="BP880" i="1"/>
  <c r="BP881" i="1"/>
  <c r="BP882" i="1"/>
  <c r="BP883" i="1"/>
  <c r="BP884" i="1"/>
  <c r="BP885" i="1"/>
  <c r="BP886" i="1"/>
  <c r="BP887" i="1"/>
  <c r="BP888" i="1"/>
  <c r="BP889" i="1"/>
  <c r="BP890" i="1"/>
  <c r="BP891" i="1"/>
  <c r="BP892" i="1"/>
  <c r="BP893" i="1"/>
  <c r="BP894" i="1"/>
  <c r="BP895" i="1"/>
  <c r="BP896" i="1"/>
  <c r="BP897" i="1"/>
  <c r="BP898" i="1"/>
  <c r="BP899" i="1"/>
  <c r="BP900" i="1"/>
  <c r="BP901" i="1"/>
  <c r="BP902" i="1"/>
  <c r="BP903" i="1"/>
  <c r="BP904" i="1"/>
  <c r="BP905" i="1"/>
  <c r="BP906" i="1"/>
  <c r="BP907" i="1"/>
  <c r="BP908" i="1"/>
  <c r="BP909" i="1"/>
  <c r="BP910" i="1"/>
  <c r="BP911" i="1"/>
  <c r="BP912" i="1"/>
  <c r="BP913" i="1"/>
  <c r="BP914" i="1"/>
  <c r="BP915" i="1"/>
  <c r="BP916" i="1"/>
  <c r="BP917" i="1"/>
  <c r="BP918" i="1"/>
  <c r="BP919" i="1"/>
  <c r="BP920" i="1"/>
  <c r="BP921" i="1"/>
  <c r="BP922" i="1"/>
  <c r="BP923" i="1"/>
  <c r="BP924" i="1"/>
  <c r="BP925" i="1"/>
  <c r="BP926" i="1"/>
  <c r="BP927" i="1"/>
  <c r="BP928" i="1"/>
  <c r="BP929" i="1"/>
  <c r="BP930" i="1"/>
  <c r="BP931" i="1"/>
  <c r="BP932" i="1"/>
  <c r="BP933" i="1"/>
  <c r="BP934" i="1"/>
  <c r="BP935" i="1"/>
  <c r="BP936" i="1"/>
  <c r="BP937" i="1"/>
  <c r="BP938" i="1"/>
  <c r="BP939" i="1"/>
  <c r="BP940" i="1"/>
  <c r="BP941" i="1"/>
  <c r="BP942" i="1"/>
  <c r="BP943" i="1"/>
  <c r="BP944" i="1"/>
  <c r="BP945" i="1"/>
  <c r="BP946" i="1"/>
  <c r="BP947" i="1"/>
  <c r="BP948" i="1"/>
  <c r="BP949" i="1"/>
  <c r="BP950" i="1"/>
  <c r="BP951" i="1"/>
  <c r="BP952" i="1"/>
  <c r="BP953" i="1"/>
  <c r="BP954" i="1"/>
  <c r="BP955" i="1"/>
  <c r="BP956" i="1"/>
  <c r="BP957" i="1"/>
  <c r="BP958" i="1"/>
  <c r="BP959" i="1"/>
  <c r="BP960" i="1"/>
  <c r="BP961" i="1"/>
  <c r="BP962" i="1"/>
  <c r="BP963" i="1"/>
  <c r="BP964" i="1"/>
  <c r="BP965" i="1"/>
  <c r="BP966" i="1"/>
  <c r="BP967" i="1"/>
  <c r="BP968" i="1"/>
  <c r="BP969" i="1"/>
  <c r="BP970" i="1"/>
  <c r="BP971" i="1"/>
  <c r="BP972" i="1"/>
  <c r="BP973" i="1"/>
  <c r="BP974" i="1"/>
  <c r="BP975" i="1"/>
  <c r="BP976" i="1"/>
  <c r="BP977" i="1"/>
  <c r="BP978" i="1"/>
  <c r="BP979" i="1"/>
  <c r="BP980" i="1"/>
  <c r="BP981" i="1"/>
  <c r="BP982" i="1"/>
  <c r="BP983" i="1"/>
  <c r="BP984" i="1"/>
  <c r="BP985" i="1"/>
  <c r="BP986" i="1"/>
  <c r="BP987" i="1"/>
  <c r="BP988" i="1"/>
  <c r="BP989" i="1"/>
  <c r="BP990" i="1"/>
  <c r="BP991" i="1"/>
  <c r="BP992" i="1"/>
  <c r="BP993" i="1"/>
  <c r="BP994" i="1"/>
  <c r="BP995" i="1"/>
  <c r="BP996" i="1"/>
  <c r="BP997" i="1"/>
  <c r="BP998" i="1"/>
  <c r="BP999" i="1"/>
  <c r="BP1000" i="1"/>
  <c r="BP1001" i="1"/>
  <c r="BP1002" i="1"/>
  <c r="BP1003" i="1"/>
  <c r="BP1004" i="1"/>
  <c r="BP1005" i="1"/>
  <c r="BP1006" i="1"/>
  <c r="BP1007" i="1"/>
  <c r="BP1008" i="1"/>
  <c r="BP1009" i="1"/>
  <c r="BP1010" i="1"/>
  <c r="BP1011" i="1"/>
  <c r="BP1012" i="1"/>
  <c r="BP1013" i="1"/>
  <c r="BP1014" i="1"/>
  <c r="BP1015" i="1"/>
  <c r="BP1016" i="1"/>
  <c r="BP1017" i="1"/>
  <c r="BP1018" i="1"/>
  <c r="BP1019" i="1"/>
  <c r="BP1020" i="1"/>
  <c r="BP1021" i="1"/>
  <c r="BP1022" i="1"/>
  <c r="BP1023" i="1"/>
  <c r="BP1024" i="1"/>
  <c r="BP1025" i="1"/>
  <c r="BP1026" i="1"/>
  <c r="BP1027" i="1"/>
  <c r="BP1028" i="1"/>
  <c r="BP1029" i="1"/>
  <c r="BP1030" i="1"/>
  <c r="BP1031" i="1"/>
  <c r="BP1032" i="1"/>
  <c r="BP1033" i="1"/>
  <c r="BP1034" i="1"/>
  <c r="BP1035" i="1"/>
  <c r="BP1036" i="1"/>
  <c r="BP1037" i="1"/>
  <c r="BP1038" i="1"/>
  <c r="BP1039" i="1"/>
  <c r="BP1040" i="1"/>
  <c r="BP1041" i="1"/>
  <c r="BP1042" i="1"/>
  <c r="BP1043" i="1"/>
  <c r="BP1044" i="1"/>
  <c r="BP1045" i="1"/>
  <c r="BP1046" i="1"/>
  <c r="BP1047" i="1"/>
  <c r="BP1048" i="1"/>
  <c r="BP1049" i="1"/>
  <c r="BP1050" i="1"/>
  <c r="BP1051" i="1"/>
  <c r="BP1052" i="1"/>
  <c r="BP1053" i="1"/>
  <c r="BP1054" i="1"/>
  <c r="BP1055" i="1"/>
  <c r="BP1056" i="1"/>
  <c r="BP1057" i="1"/>
  <c r="BP1058" i="1"/>
  <c r="BP1059" i="1"/>
  <c r="BP1060" i="1"/>
  <c r="BP1061" i="1"/>
  <c r="BP1062" i="1"/>
  <c r="BP1063" i="1"/>
  <c r="BP1064" i="1"/>
  <c r="BP1065" i="1"/>
  <c r="BP1066" i="1"/>
  <c r="BP1067" i="1"/>
  <c r="BP1068" i="1"/>
  <c r="BP1069" i="1"/>
  <c r="BP1070" i="1"/>
  <c r="BP1071" i="1"/>
  <c r="BP1072" i="1"/>
  <c r="BP1073" i="1"/>
  <c r="BP1074" i="1"/>
  <c r="BP1075" i="1"/>
  <c r="BP1076" i="1"/>
  <c r="BP1077" i="1"/>
  <c r="BP1078" i="1"/>
  <c r="BP1079" i="1"/>
  <c r="BP1080" i="1"/>
  <c r="BP1081" i="1"/>
  <c r="BP1082" i="1"/>
  <c r="BP1083" i="1"/>
  <c r="BP1084" i="1"/>
  <c r="BP1085" i="1"/>
  <c r="BP1086" i="1"/>
  <c r="BP1087" i="1"/>
  <c r="BP1088" i="1"/>
  <c r="BP1089" i="1"/>
  <c r="BP1090" i="1"/>
  <c r="BP1091" i="1"/>
  <c r="BP1092" i="1"/>
  <c r="BP1093" i="1"/>
  <c r="BP1094" i="1"/>
  <c r="BP1095" i="1"/>
  <c r="BP1096" i="1"/>
  <c r="BP1097" i="1"/>
  <c r="BP1098" i="1"/>
  <c r="BP1099" i="1"/>
  <c r="BP1100" i="1"/>
  <c r="BP1101" i="1"/>
  <c r="BP1102" i="1"/>
  <c r="BP1103" i="1"/>
  <c r="BP1104" i="1"/>
  <c r="BP1105" i="1"/>
  <c r="BP1106" i="1"/>
  <c r="BP1107" i="1"/>
  <c r="BP1108" i="1"/>
  <c r="BP1109" i="1"/>
  <c r="BP1110" i="1"/>
  <c r="BP1111" i="1"/>
  <c r="BP1112" i="1"/>
  <c r="BP1113" i="1"/>
  <c r="BP1114" i="1"/>
  <c r="BP1115" i="1"/>
  <c r="BP1116" i="1"/>
  <c r="BP1117" i="1"/>
  <c r="BP1118" i="1"/>
  <c r="BP1119" i="1"/>
  <c r="BP1120" i="1"/>
  <c r="BP1121" i="1"/>
  <c r="BP1122" i="1"/>
  <c r="BP1123" i="1"/>
  <c r="BP1124" i="1"/>
  <c r="BP1125" i="1"/>
  <c r="BP1126" i="1"/>
  <c r="BP1127" i="1"/>
  <c r="BP1128" i="1"/>
  <c r="BP1129" i="1"/>
  <c r="BP1130" i="1"/>
  <c r="BP1131" i="1"/>
  <c r="BP1132" i="1"/>
  <c r="BP1133" i="1"/>
  <c r="BP1134" i="1"/>
  <c r="BP1135" i="1"/>
  <c r="BP1136" i="1"/>
  <c r="BP1137" i="1"/>
  <c r="BP1138" i="1"/>
  <c r="BP1139" i="1"/>
  <c r="BP1140" i="1"/>
  <c r="BP1141" i="1"/>
  <c r="BP1142" i="1"/>
  <c r="BP1143" i="1"/>
  <c r="BP1144" i="1"/>
  <c r="BP1145" i="1"/>
  <c r="BP1146" i="1"/>
  <c r="BP1147" i="1"/>
  <c r="BP1148" i="1"/>
  <c r="BP1149" i="1"/>
  <c r="BP1150" i="1"/>
  <c r="BP1151" i="1"/>
  <c r="BP1152" i="1"/>
  <c r="BP1153" i="1"/>
  <c r="BP1154" i="1"/>
  <c r="BP1155" i="1"/>
  <c r="BP1156" i="1"/>
  <c r="BP1157" i="1"/>
  <c r="BP1158" i="1"/>
  <c r="BP1159" i="1"/>
  <c r="BP1160" i="1"/>
  <c r="BP1161" i="1"/>
  <c r="BP1162" i="1"/>
  <c r="BP1163" i="1"/>
  <c r="BP1164" i="1"/>
  <c r="BP1165" i="1"/>
  <c r="BP1166" i="1"/>
  <c r="BP1167" i="1"/>
  <c r="BP1168" i="1"/>
  <c r="BP1169" i="1"/>
  <c r="BP1170" i="1"/>
  <c r="BP1171" i="1"/>
  <c r="BP1172" i="1"/>
  <c r="BP1173" i="1"/>
  <c r="BP1174" i="1"/>
  <c r="BP1175" i="1"/>
  <c r="BP1176" i="1"/>
  <c r="BP1177" i="1"/>
  <c r="BP1178" i="1"/>
  <c r="BP1179" i="1"/>
  <c r="BP1180" i="1"/>
  <c r="BP1181" i="1"/>
  <c r="BP1182" i="1"/>
  <c r="BP1183" i="1"/>
  <c r="BP1184" i="1"/>
  <c r="BP1185" i="1"/>
  <c r="BP1186" i="1"/>
  <c r="BP1187" i="1"/>
  <c r="BP1188" i="1"/>
  <c r="BP1189" i="1"/>
  <c r="BP1190" i="1"/>
  <c r="BP1191" i="1"/>
  <c r="BP1192" i="1"/>
  <c r="BP1193" i="1"/>
  <c r="BP1194" i="1"/>
  <c r="BP1195" i="1"/>
  <c r="BP1196" i="1"/>
  <c r="BP1197" i="1"/>
  <c r="BP1198" i="1"/>
  <c r="BP1199" i="1"/>
  <c r="BP1200" i="1"/>
  <c r="BP1201" i="1"/>
  <c r="BP1202" i="1"/>
  <c r="BP1203" i="1"/>
  <c r="BP1204" i="1"/>
  <c r="BP1205" i="1"/>
  <c r="BP1206" i="1"/>
  <c r="BP1207" i="1"/>
  <c r="BP1208" i="1"/>
  <c r="BP1209" i="1"/>
  <c r="BP1210" i="1"/>
  <c r="BP1211" i="1"/>
  <c r="BP1212" i="1"/>
  <c r="BP1213" i="1"/>
  <c r="BP1214" i="1"/>
  <c r="BP1215" i="1"/>
  <c r="BP1216" i="1"/>
  <c r="BP1217" i="1"/>
  <c r="BP1218" i="1"/>
  <c r="BP1219" i="1"/>
  <c r="BP1220" i="1"/>
  <c r="BP1221" i="1"/>
  <c r="BP1222" i="1"/>
  <c r="BP1223" i="1"/>
  <c r="BP1224" i="1"/>
  <c r="BP1225" i="1"/>
  <c r="BP1226" i="1"/>
  <c r="BP1227" i="1"/>
  <c r="BP1228" i="1"/>
  <c r="BP1229" i="1"/>
  <c r="BP1230" i="1"/>
  <c r="BP1231" i="1"/>
  <c r="BP1232" i="1"/>
  <c r="BP1233" i="1"/>
  <c r="BP1234" i="1"/>
  <c r="BP1235" i="1"/>
  <c r="BP1236" i="1"/>
  <c r="BP1237" i="1"/>
  <c r="BP1238" i="1"/>
  <c r="BP1239" i="1"/>
  <c r="BP1240" i="1"/>
  <c r="BP1241" i="1"/>
  <c r="BP1242" i="1"/>
  <c r="BP1243" i="1"/>
  <c r="BP1244" i="1"/>
  <c r="BP1245" i="1"/>
  <c r="BP1246" i="1"/>
  <c r="BP1247" i="1"/>
  <c r="BP1248" i="1"/>
  <c r="BP1249" i="1"/>
  <c r="BP1250" i="1"/>
  <c r="BP1251" i="1"/>
  <c r="BP1252" i="1"/>
  <c r="BP1253" i="1"/>
  <c r="BP1254" i="1"/>
  <c r="BP1255" i="1"/>
  <c r="BP1256" i="1"/>
  <c r="BP1257" i="1"/>
  <c r="BP1258" i="1"/>
  <c r="BP1259" i="1"/>
  <c r="BP1260" i="1"/>
  <c r="BP1261" i="1"/>
  <c r="BP1262" i="1"/>
  <c r="BP1263" i="1"/>
  <c r="BP1264" i="1"/>
  <c r="BP1265" i="1"/>
  <c r="BP1266" i="1"/>
  <c r="BP1267" i="1"/>
  <c r="BP1268" i="1"/>
  <c r="BP1269" i="1"/>
  <c r="BP1270" i="1"/>
  <c r="BP1271" i="1"/>
  <c r="BP1272" i="1"/>
  <c r="BP1273" i="1"/>
  <c r="BP1274" i="1"/>
  <c r="BP1275" i="1"/>
  <c r="BP1276" i="1"/>
  <c r="BP1277" i="1"/>
  <c r="BP1278" i="1"/>
  <c r="BP1279" i="1"/>
  <c r="BP1280" i="1"/>
  <c r="BP1281" i="1"/>
  <c r="BP1282" i="1"/>
  <c r="BP1283" i="1"/>
  <c r="BP1284" i="1"/>
  <c r="BP1285" i="1"/>
  <c r="BP1286" i="1"/>
  <c r="BP1287" i="1"/>
  <c r="BP1288" i="1"/>
  <c r="BP1289" i="1"/>
  <c r="BP1290" i="1"/>
  <c r="BP1291" i="1"/>
  <c r="BP1292" i="1"/>
  <c r="BP1293" i="1"/>
  <c r="BP1294" i="1"/>
  <c r="BP1295" i="1"/>
  <c r="BP1296" i="1"/>
  <c r="BP1297" i="1"/>
  <c r="BP1298" i="1"/>
  <c r="BP1299" i="1"/>
  <c r="BP1300" i="1"/>
  <c r="BP1301" i="1"/>
  <c r="BP1302" i="1"/>
  <c r="BP1303" i="1"/>
  <c r="BP1304" i="1"/>
  <c r="BP1305" i="1"/>
  <c r="BP1306" i="1"/>
  <c r="BP1307" i="1"/>
  <c r="BP1308" i="1"/>
  <c r="BP1309" i="1"/>
  <c r="BP1310" i="1"/>
  <c r="BP1311" i="1"/>
  <c r="BP1312" i="1"/>
  <c r="BP1313" i="1"/>
  <c r="BP1314" i="1"/>
  <c r="BP1315" i="1"/>
  <c r="BP1316" i="1"/>
  <c r="BP1317" i="1"/>
  <c r="BP1318" i="1"/>
  <c r="BP1319" i="1"/>
  <c r="BP1320" i="1"/>
  <c r="BP1321" i="1"/>
  <c r="BP1322" i="1"/>
  <c r="BP1323" i="1"/>
  <c r="BP1324" i="1"/>
  <c r="BP1325" i="1"/>
  <c r="BP1326" i="1"/>
  <c r="BP1327" i="1"/>
  <c r="BP1328" i="1"/>
  <c r="BP1329" i="1"/>
  <c r="BP1330" i="1"/>
  <c r="BP1331" i="1"/>
  <c r="BP1332" i="1"/>
  <c r="BP1333" i="1"/>
  <c r="BP1334" i="1"/>
  <c r="BP1335" i="1"/>
  <c r="BP1336" i="1"/>
  <c r="BP1337" i="1"/>
  <c r="BP1338" i="1"/>
  <c r="BP1339" i="1"/>
  <c r="BP1340" i="1"/>
  <c r="BP1341" i="1"/>
  <c r="BP1342" i="1"/>
  <c r="BP1343" i="1"/>
  <c r="BP1344" i="1"/>
  <c r="BP1345" i="1"/>
  <c r="BP1346" i="1"/>
  <c r="BP1347" i="1"/>
  <c r="BP1348" i="1"/>
  <c r="BP1349" i="1"/>
  <c r="BP1350" i="1"/>
  <c r="BP1351" i="1"/>
  <c r="BP1352" i="1"/>
  <c r="BP1353" i="1"/>
  <c r="BP1354" i="1"/>
  <c r="BP1355" i="1"/>
  <c r="BP1356" i="1"/>
  <c r="BP1357" i="1"/>
  <c r="BP1358" i="1"/>
  <c r="BP1359" i="1"/>
  <c r="BP1360" i="1"/>
  <c r="BP1361" i="1"/>
  <c r="BP1362" i="1"/>
  <c r="BP1363" i="1"/>
  <c r="BP1364" i="1"/>
  <c r="BP1365" i="1"/>
  <c r="BP1366" i="1"/>
  <c r="BP1367" i="1"/>
  <c r="BP1368" i="1"/>
  <c r="BP1369" i="1"/>
  <c r="BP1370" i="1"/>
  <c r="BP1371" i="1"/>
  <c r="BP1372" i="1"/>
  <c r="BP1373" i="1"/>
  <c r="BP1374" i="1"/>
  <c r="BP1375" i="1"/>
  <c r="BP1376" i="1"/>
  <c r="BP1377" i="1"/>
  <c r="BP1378" i="1"/>
  <c r="BP1379" i="1"/>
  <c r="BP1380" i="1"/>
  <c r="BP1381" i="1"/>
  <c r="BP1382" i="1"/>
  <c r="BP1383" i="1"/>
  <c r="BP1384" i="1"/>
  <c r="BP1385" i="1"/>
  <c r="BP1386" i="1"/>
  <c r="BP1387" i="1"/>
  <c r="BP1388" i="1"/>
  <c r="BP1389" i="1"/>
  <c r="BP1390" i="1"/>
  <c r="BP1391" i="1"/>
  <c r="BP1392" i="1"/>
  <c r="BP1393" i="1"/>
  <c r="BP1394" i="1"/>
  <c r="BP1395" i="1"/>
  <c r="BP1396" i="1"/>
  <c r="BP1397" i="1"/>
  <c r="BP1398" i="1"/>
  <c r="BP1399" i="1"/>
  <c r="BP1400" i="1"/>
  <c r="BP1401" i="1"/>
  <c r="BP1402" i="1"/>
  <c r="BP1403" i="1"/>
  <c r="BP1404" i="1"/>
  <c r="BP1405" i="1"/>
  <c r="BP1406" i="1"/>
  <c r="BP1407" i="1"/>
  <c r="BP1408" i="1"/>
  <c r="BP1409" i="1"/>
  <c r="BP1410" i="1"/>
  <c r="BP1411" i="1"/>
  <c r="BP1412" i="1"/>
  <c r="BP1413" i="1"/>
  <c r="BP1414" i="1"/>
  <c r="BP1415" i="1"/>
  <c r="BP1416" i="1"/>
  <c r="BP1417" i="1"/>
  <c r="BP1418" i="1"/>
  <c r="BP1419" i="1"/>
  <c r="BP1420" i="1"/>
  <c r="BP1421" i="1"/>
  <c r="BP1422" i="1"/>
  <c r="BP1423" i="1"/>
  <c r="BP1424" i="1"/>
  <c r="BP1425" i="1"/>
  <c r="BP1426" i="1"/>
  <c r="BP1427" i="1"/>
  <c r="BP1428" i="1"/>
  <c r="BP1429" i="1"/>
  <c r="BP1430" i="1"/>
  <c r="BP1431" i="1"/>
  <c r="BP1432" i="1"/>
  <c r="BP1433" i="1"/>
  <c r="BP1434" i="1"/>
  <c r="BP1435" i="1"/>
  <c r="BP1436" i="1"/>
  <c r="BP1437" i="1"/>
  <c r="BP1438" i="1"/>
  <c r="BP1439" i="1"/>
  <c r="BP1440" i="1"/>
  <c r="BP1441" i="1"/>
  <c r="BP1442" i="1"/>
  <c r="BP1443" i="1"/>
  <c r="BP1444" i="1"/>
  <c r="BP1445" i="1"/>
  <c r="BP1446" i="1"/>
  <c r="BP1447" i="1"/>
  <c r="BP1448" i="1"/>
  <c r="BP1449" i="1"/>
  <c r="BP1450" i="1"/>
  <c r="BP1451" i="1"/>
  <c r="BP1452" i="1"/>
  <c r="BP1453" i="1"/>
  <c r="BP1454" i="1"/>
  <c r="BP1455" i="1"/>
  <c r="BP1456" i="1"/>
  <c r="BP1457" i="1"/>
  <c r="BP1458" i="1"/>
  <c r="BP1459" i="1"/>
  <c r="BP1460" i="1"/>
  <c r="BP1461" i="1"/>
  <c r="BP1462" i="1"/>
  <c r="BP1463" i="1"/>
  <c r="BP1464" i="1"/>
  <c r="BP1465" i="1"/>
  <c r="BP1466" i="1"/>
  <c r="BP1467" i="1"/>
  <c r="BP1468" i="1"/>
  <c r="BP1469" i="1"/>
  <c r="BP1470" i="1"/>
  <c r="BP1471" i="1"/>
  <c r="BP1472" i="1"/>
  <c r="BP1473" i="1"/>
  <c r="BP1474" i="1"/>
  <c r="BP1475" i="1"/>
  <c r="BP1476" i="1"/>
  <c r="BP1477" i="1"/>
  <c r="BP1478" i="1"/>
  <c r="BP1479" i="1"/>
  <c r="BP1480" i="1"/>
  <c r="BP1481" i="1"/>
  <c r="BP1482" i="1"/>
  <c r="BP1483" i="1"/>
  <c r="BP1484" i="1"/>
  <c r="BP1485" i="1"/>
  <c r="BP1486" i="1"/>
  <c r="BP1487" i="1"/>
  <c r="BP1488" i="1"/>
  <c r="BP1489" i="1"/>
  <c r="BP1490" i="1"/>
  <c r="BP1491" i="1"/>
  <c r="BP1492" i="1"/>
  <c r="BP1493" i="1"/>
  <c r="BP1494" i="1"/>
  <c r="BP1495" i="1"/>
  <c r="BP1496" i="1"/>
  <c r="BP1497" i="1"/>
  <c r="BP1498" i="1"/>
  <c r="BP1499" i="1"/>
  <c r="BP1500" i="1"/>
  <c r="BP1501" i="1"/>
  <c r="BP1502" i="1"/>
  <c r="BP1503" i="1"/>
  <c r="BP1504" i="1"/>
  <c r="BP1505" i="1"/>
  <c r="BP1506" i="1"/>
  <c r="BP1507" i="1"/>
  <c r="BP1508" i="1"/>
  <c r="BP1509" i="1"/>
  <c r="BP1510" i="1"/>
  <c r="BP1511" i="1"/>
  <c r="BP1512" i="1"/>
  <c r="BP1513" i="1"/>
  <c r="BP1514" i="1"/>
  <c r="BP1515" i="1"/>
  <c r="BP1516" i="1"/>
  <c r="BP1517" i="1"/>
  <c r="BP1518" i="1"/>
  <c r="BP1519" i="1"/>
  <c r="BP1520" i="1"/>
  <c r="BP1521" i="1"/>
  <c r="BP1522" i="1"/>
  <c r="BP1523" i="1"/>
  <c r="BP1524" i="1"/>
  <c r="BP1525" i="1"/>
  <c r="BP1526" i="1"/>
  <c r="BP1527" i="1"/>
  <c r="BP1528" i="1"/>
  <c r="BP1529" i="1"/>
  <c r="BP1530" i="1"/>
  <c r="BP1531" i="1"/>
  <c r="BP1532" i="1"/>
  <c r="BP1533" i="1"/>
  <c r="BP1534" i="1"/>
  <c r="BP1535" i="1"/>
  <c r="BP1536" i="1"/>
  <c r="BP1537" i="1"/>
  <c r="BP1538" i="1"/>
  <c r="BP1539" i="1"/>
  <c r="BP1540" i="1"/>
  <c r="BP1541" i="1"/>
  <c r="BP1542" i="1"/>
  <c r="BP1543" i="1"/>
  <c r="BP1544" i="1"/>
  <c r="BP1545" i="1"/>
  <c r="BP1546" i="1"/>
  <c r="BP1547" i="1"/>
  <c r="BP1548" i="1"/>
  <c r="BP1549" i="1"/>
  <c r="BP1550" i="1"/>
  <c r="BP1551" i="1"/>
  <c r="BP1552" i="1"/>
  <c r="BP1553" i="1"/>
  <c r="BP1554" i="1"/>
  <c r="BP1555" i="1"/>
  <c r="BP1556" i="1"/>
  <c r="BP1557" i="1"/>
  <c r="BP1558" i="1"/>
  <c r="BP1559" i="1"/>
  <c r="BP1560" i="1"/>
  <c r="BP1561" i="1"/>
  <c r="BP1562" i="1"/>
  <c r="BP1563" i="1"/>
  <c r="BP1564" i="1"/>
  <c r="BP1565" i="1"/>
  <c r="BP1566" i="1"/>
  <c r="BP1567" i="1"/>
  <c r="BP1568" i="1"/>
  <c r="BP1569" i="1"/>
  <c r="BP1570" i="1"/>
  <c r="BP1571" i="1"/>
  <c r="BP1572" i="1"/>
  <c r="BP1573" i="1"/>
  <c r="BP1574" i="1"/>
  <c r="BP1575" i="1"/>
  <c r="BP1576" i="1"/>
  <c r="BP1577" i="1"/>
  <c r="BP1578" i="1"/>
  <c r="BP1579" i="1"/>
  <c r="BP1580" i="1"/>
  <c r="BP1581" i="1"/>
  <c r="BP1582" i="1"/>
  <c r="BP1583" i="1"/>
  <c r="BP1584" i="1"/>
  <c r="BP1585" i="1"/>
  <c r="BP1586" i="1"/>
  <c r="BP1587" i="1"/>
  <c r="BP1588" i="1"/>
  <c r="BP1589" i="1"/>
  <c r="BP1590" i="1"/>
  <c r="BP1591" i="1"/>
  <c r="BP1592" i="1"/>
  <c r="BP1593" i="1"/>
  <c r="BP1594" i="1"/>
  <c r="BP1595" i="1"/>
  <c r="BP1596" i="1"/>
  <c r="BP1597" i="1"/>
  <c r="BP1598" i="1"/>
  <c r="BP1599" i="1"/>
  <c r="BP1600" i="1"/>
  <c r="BP1601" i="1"/>
  <c r="BP1602" i="1"/>
  <c r="BP1603" i="1"/>
  <c r="BP1604" i="1"/>
  <c r="BP1605" i="1"/>
  <c r="BP1606" i="1"/>
  <c r="BP1607" i="1"/>
  <c r="BP1608" i="1"/>
  <c r="BP1609" i="1"/>
  <c r="BP1610" i="1"/>
  <c r="BP1611" i="1"/>
  <c r="BP1612" i="1"/>
  <c r="BP1613" i="1"/>
  <c r="BP1614" i="1"/>
  <c r="BP1615" i="1"/>
  <c r="BP1616" i="1"/>
  <c r="BP1617" i="1"/>
  <c r="BP1618" i="1"/>
  <c r="BP1619" i="1"/>
  <c r="BP1620" i="1"/>
  <c r="BP1621" i="1"/>
  <c r="BP1622" i="1"/>
  <c r="BP1623" i="1"/>
  <c r="BP1624" i="1"/>
  <c r="BP1625" i="1"/>
  <c r="BP1626" i="1"/>
  <c r="BP1627" i="1"/>
  <c r="BP1628" i="1"/>
  <c r="BP1629" i="1"/>
  <c r="BP1630" i="1"/>
  <c r="BP1631" i="1"/>
  <c r="BP1632" i="1"/>
  <c r="BP1633" i="1"/>
  <c r="BP1634" i="1"/>
  <c r="BP1635" i="1"/>
  <c r="BP1636" i="1"/>
  <c r="BP1637" i="1"/>
  <c r="BP1638" i="1"/>
  <c r="BP1639" i="1"/>
  <c r="BP1640" i="1"/>
  <c r="BP1641" i="1"/>
  <c r="BP1642" i="1"/>
  <c r="BP1643" i="1"/>
  <c r="BP1644" i="1"/>
  <c r="BP1645" i="1"/>
  <c r="BP1646" i="1"/>
  <c r="BP1647" i="1"/>
  <c r="BP1648" i="1"/>
  <c r="BP1649" i="1"/>
  <c r="BP1650" i="1"/>
  <c r="BP1651" i="1"/>
  <c r="BP1652" i="1"/>
  <c r="BP1653" i="1"/>
  <c r="BP1654" i="1"/>
  <c r="BP1655" i="1"/>
  <c r="BP1656" i="1"/>
  <c r="BP1657" i="1"/>
  <c r="BP1658" i="1"/>
  <c r="BP1659" i="1"/>
  <c r="BP1660" i="1"/>
  <c r="BP1661" i="1"/>
  <c r="BP1662" i="1"/>
  <c r="BP1663" i="1"/>
  <c r="BP1664" i="1"/>
  <c r="BP1665" i="1"/>
  <c r="BP1666" i="1"/>
  <c r="BP1667" i="1"/>
  <c r="BP1668" i="1"/>
  <c r="BP1669" i="1"/>
  <c r="BP1670" i="1"/>
  <c r="BP1671" i="1"/>
  <c r="BP1672" i="1"/>
  <c r="BP1673" i="1"/>
  <c r="BP1674" i="1"/>
  <c r="BP1675" i="1"/>
  <c r="BP1676" i="1"/>
  <c r="BP1677" i="1"/>
  <c r="BP1678" i="1"/>
  <c r="BP1679" i="1"/>
  <c r="BP1680" i="1"/>
  <c r="BP1681" i="1"/>
  <c r="BP1682" i="1"/>
  <c r="BP1683" i="1"/>
  <c r="BP1684" i="1"/>
  <c r="BP1685" i="1"/>
  <c r="BP1686" i="1"/>
  <c r="BP1687" i="1"/>
  <c r="BP1688" i="1"/>
  <c r="BP1689" i="1"/>
  <c r="BP1690" i="1"/>
  <c r="BP1691" i="1"/>
  <c r="BP1692" i="1"/>
  <c r="BP1693" i="1"/>
  <c r="BP1694" i="1"/>
  <c r="BP1695" i="1"/>
  <c r="BP1696" i="1"/>
  <c r="BP1697" i="1"/>
  <c r="BP1698" i="1"/>
  <c r="BP1699" i="1"/>
  <c r="BP1700" i="1"/>
  <c r="BP1701" i="1"/>
  <c r="BP1702" i="1"/>
  <c r="BP1703" i="1"/>
  <c r="BP1704" i="1"/>
  <c r="BP1705" i="1"/>
  <c r="BP1706" i="1"/>
  <c r="BP1707" i="1"/>
  <c r="BP1708" i="1"/>
  <c r="BP1709" i="1"/>
  <c r="BP1710" i="1"/>
  <c r="BP1711" i="1"/>
  <c r="BP1712" i="1"/>
  <c r="BP1713" i="1"/>
  <c r="BP1714" i="1"/>
  <c r="BP1715" i="1"/>
  <c r="BP1716" i="1"/>
  <c r="BP1717" i="1"/>
  <c r="BP1718" i="1"/>
  <c r="BP1719" i="1"/>
  <c r="BP1720" i="1"/>
  <c r="BP1721" i="1"/>
  <c r="BP1722" i="1"/>
  <c r="BP1723" i="1"/>
  <c r="BP1724" i="1"/>
  <c r="BP1725" i="1"/>
  <c r="BP1726" i="1"/>
  <c r="BP1727" i="1"/>
  <c r="BP1728" i="1"/>
  <c r="BP1729" i="1"/>
  <c r="BP1730" i="1"/>
  <c r="BP1731" i="1"/>
  <c r="BP1732" i="1"/>
  <c r="BP1733" i="1"/>
  <c r="BP1734" i="1"/>
  <c r="BP1735" i="1"/>
  <c r="BP1736" i="1"/>
  <c r="BP1737" i="1"/>
  <c r="BP1738" i="1"/>
  <c r="BP1739" i="1"/>
  <c r="BP1740" i="1"/>
  <c r="BP1741" i="1"/>
  <c r="BP1742" i="1"/>
  <c r="BP1743" i="1"/>
  <c r="BP1744" i="1"/>
  <c r="BP1745" i="1"/>
  <c r="BP1746" i="1"/>
  <c r="BP1747" i="1"/>
  <c r="BP1748" i="1"/>
  <c r="BP1749" i="1"/>
  <c r="BP1750" i="1"/>
  <c r="BP1751" i="1"/>
  <c r="BP1752" i="1"/>
  <c r="BP1753" i="1"/>
  <c r="BP1754" i="1"/>
  <c r="BP1755" i="1"/>
  <c r="BP1756" i="1"/>
  <c r="BP1757" i="1"/>
  <c r="BP1758" i="1"/>
  <c r="BP1759" i="1"/>
  <c r="BP1760" i="1"/>
  <c r="BP1761" i="1"/>
  <c r="BP1762" i="1"/>
  <c r="BP1763" i="1"/>
  <c r="BP1764" i="1"/>
  <c r="BP1765" i="1"/>
  <c r="BP1766" i="1"/>
  <c r="BP1767" i="1"/>
  <c r="BP1768" i="1"/>
  <c r="BP1769" i="1"/>
  <c r="BP1770" i="1"/>
  <c r="BP1771" i="1"/>
  <c r="BP1772" i="1"/>
  <c r="BP1773" i="1"/>
  <c r="BP1774" i="1"/>
  <c r="BP1775" i="1"/>
  <c r="BP1776" i="1"/>
  <c r="BP1777" i="1"/>
  <c r="BP1778" i="1"/>
  <c r="BP1779" i="1"/>
  <c r="BP1780" i="1"/>
  <c r="BP1781" i="1"/>
  <c r="BP1782" i="1"/>
  <c r="BP1783" i="1"/>
  <c r="BP1784" i="1"/>
  <c r="BP1785" i="1"/>
  <c r="BP1786" i="1"/>
  <c r="BP1787" i="1"/>
  <c r="BP1788" i="1"/>
  <c r="BP1789" i="1"/>
  <c r="BP1790" i="1"/>
  <c r="BP1791" i="1"/>
  <c r="BP1792" i="1"/>
  <c r="BP1793" i="1"/>
  <c r="BP1794" i="1"/>
  <c r="BP1795" i="1"/>
  <c r="BP1796" i="1"/>
  <c r="BP1797" i="1"/>
  <c r="BP1798" i="1"/>
  <c r="BP1799" i="1"/>
  <c r="BP1800" i="1"/>
  <c r="BP1801" i="1"/>
  <c r="BP1802" i="1"/>
  <c r="BP1803" i="1"/>
  <c r="BP1804" i="1"/>
  <c r="BP1805" i="1"/>
  <c r="BP1806" i="1"/>
  <c r="BP1807" i="1"/>
  <c r="BP1808" i="1"/>
  <c r="BP1809" i="1"/>
  <c r="BP1810" i="1"/>
  <c r="BP1811" i="1"/>
  <c r="BP1812" i="1"/>
  <c r="BP1813" i="1"/>
  <c r="BP1814" i="1"/>
  <c r="BP1815" i="1"/>
  <c r="BP1816" i="1"/>
  <c r="BP1817" i="1"/>
  <c r="BP1818" i="1"/>
  <c r="BP1819" i="1"/>
  <c r="BP1820" i="1"/>
  <c r="BP1821" i="1"/>
  <c r="BP1822" i="1"/>
  <c r="BP1823" i="1"/>
  <c r="BP1824" i="1"/>
  <c r="BP1825" i="1"/>
  <c r="BP1826" i="1"/>
  <c r="BP1827" i="1"/>
  <c r="BP1828" i="1"/>
  <c r="BP1829" i="1"/>
  <c r="BP1830" i="1"/>
  <c r="BP1831" i="1"/>
  <c r="BP1832" i="1"/>
  <c r="BP1833" i="1"/>
  <c r="BP1834" i="1"/>
  <c r="BP1835" i="1"/>
  <c r="BP1836" i="1"/>
  <c r="BP1837" i="1"/>
  <c r="BP1838" i="1"/>
  <c r="BP1839" i="1"/>
  <c r="BP1840" i="1"/>
  <c r="BP1841" i="1"/>
  <c r="BP1842" i="1"/>
  <c r="BP1843" i="1"/>
  <c r="BP1844" i="1"/>
  <c r="BP1845" i="1"/>
  <c r="BP1846" i="1"/>
  <c r="BP1847" i="1"/>
  <c r="BP1848" i="1"/>
  <c r="BP1849" i="1"/>
  <c r="BP1850" i="1"/>
  <c r="BP1851" i="1"/>
  <c r="BP1852" i="1"/>
  <c r="BP1853" i="1"/>
  <c r="BP1854" i="1"/>
  <c r="BP1855" i="1"/>
  <c r="BP1856" i="1"/>
  <c r="BP1857" i="1"/>
  <c r="BP1858" i="1"/>
  <c r="BQ5" i="1"/>
  <c r="BR5" i="1"/>
  <c r="BS5" i="1"/>
  <c r="BT5" i="1"/>
  <c r="BU5" i="1"/>
  <c r="BV5" i="1"/>
  <c r="BQ6" i="1"/>
  <c r="BR6" i="1"/>
  <c r="BS6" i="1"/>
  <c r="BT6" i="1"/>
  <c r="BU6" i="1"/>
  <c r="BV6" i="1"/>
  <c r="BQ7" i="1"/>
  <c r="BR7" i="1"/>
  <c r="BS7" i="1"/>
  <c r="BT7" i="1"/>
  <c r="BU7" i="1"/>
  <c r="BV7" i="1"/>
  <c r="BQ8" i="1"/>
  <c r="BR8" i="1"/>
  <c r="BS8" i="1"/>
  <c r="BT8" i="1"/>
  <c r="BU8" i="1"/>
  <c r="BV8" i="1"/>
  <c r="BQ9" i="1"/>
  <c r="BR9" i="1"/>
  <c r="BS9" i="1"/>
  <c r="BT9" i="1"/>
  <c r="BU9" i="1"/>
  <c r="BV9" i="1"/>
  <c r="BQ10" i="1"/>
  <c r="BR10" i="1"/>
  <c r="BS10" i="1"/>
  <c r="BT10" i="1"/>
  <c r="BU10" i="1"/>
  <c r="BV10" i="1"/>
  <c r="BQ11" i="1"/>
  <c r="BR11" i="1"/>
  <c r="BS11" i="1"/>
  <c r="BT11" i="1"/>
  <c r="BU11" i="1"/>
  <c r="BV11" i="1"/>
  <c r="BQ12" i="1"/>
  <c r="BR12" i="1"/>
  <c r="BS12" i="1"/>
  <c r="BT12" i="1"/>
  <c r="BU12" i="1"/>
  <c r="BV12" i="1"/>
  <c r="BQ13" i="1"/>
  <c r="BR13" i="1"/>
  <c r="BS13" i="1"/>
  <c r="BT13" i="1"/>
  <c r="BU13" i="1"/>
  <c r="BV13" i="1"/>
  <c r="BQ14" i="1"/>
  <c r="BR14" i="1"/>
  <c r="BS14" i="1"/>
  <c r="BT14" i="1"/>
  <c r="BU14" i="1"/>
  <c r="BV14" i="1"/>
  <c r="BQ15" i="1"/>
  <c r="BR15" i="1"/>
  <c r="BS15" i="1"/>
  <c r="BT15" i="1"/>
  <c r="BU15" i="1"/>
  <c r="BV15" i="1"/>
  <c r="BQ16" i="1"/>
  <c r="BR16" i="1"/>
  <c r="BS16" i="1"/>
  <c r="BT16" i="1"/>
  <c r="BU16" i="1"/>
  <c r="BV16" i="1"/>
  <c r="BQ17" i="1"/>
  <c r="BR17" i="1"/>
  <c r="BS17" i="1"/>
  <c r="BT17" i="1"/>
  <c r="BU17" i="1"/>
  <c r="BV17" i="1"/>
  <c r="BQ18" i="1"/>
  <c r="BR18" i="1"/>
  <c r="BS18" i="1"/>
  <c r="BT18" i="1"/>
  <c r="BU18" i="1"/>
  <c r="BV18" i="1"/>
  <c r="BQ19" i="1"/>
  <c r="BR19" i="1"/>
  <c r="BS19" i="1"/>
  <c r="BT19" i="1"/>
  <c r="BU19" i="1"/>
  <c r="BV19" i="1"/>
  <c r="BQ20" i="1"/>
  <c r="BR20" i="1"/>
  <c r="BS20" i="1"/>
  <c r="BT20" i="1"/>
  <c r="BU20" i="1"/>
  <c r="BV20" i="1"/>
  <c r="BQ21" i="1"/>
  <c r="BR21" i="1"/>
  <c r="BS21" i="1"/>
  <c r="BT21" i="1"/>
  <c r="BU21" i="1"/>
  <c r="BV21" i="1"/>
  <c r="BQ22" i="1"/>
  <c r="BR22" i="1"/>
  <c r="BS22" i="1"/>
  <c r="BT22" i="1"/>
  <c r="BU22" i="1"/>
  <c r="BV22" i="1"/>
  <c r="BQ23" i="1"/>
  <c r="BR23" i="1"/>
  <c r="BS23" i="1"/>
  <c r="BT23" i="1"/>
  <c r="BU23" i="1"/>
  <c r="BV23" i="1"/>
  <c r="BQ24" i="1"/>
  <c r="BR24" i="1"/>
  <c r="BS24" i="1"/>
  <c r="BT24" i="1"/>
  <c r="BU24" i="1"/>
  <c r="BV24" i="1"/>
  <c r="BQ25" i="1"/>
  <c r="BR25" i="1"/>
  <c r="BS25" i="1"/>
  <c r="BT25" i="1"/>
  <c r="BU25" i="1"/>
  <c r="BV25" i="1"/>
  <c r="BQ26" i="1"/>
  <c r="BR26" i="1"/>
  <c r="BS26" i="1"/>
  <c r="BT26" i="1"/>
  <c r="BU26" i="1"/>
  <c r="BV26" i="1"/>
  <c r="BQ27" i="1"/>
  <c r="BR27" i="1"/>
  <c r="BS27" i="1"/>
  <c r="BT27" i="1"/>
  <c r="BU27" i="1"/>
  <c r="BV27" i="1"/>
  <c r="BQ28" i="1"/>
  <c r="BR28" i="1"/>
  <c r="BS28" i="1"/>
  <c r="BT28" i="1"/>
  <c r="BU28" i="1"/>
  <c r="BV28" i="1"/>
  <c r="BQ29" i="1"/>
  <c r="BR29" i="1"/>
  <c r="BS29" i="1"/>
  <c r="BT29" i="1"/>
  <c r="BU29" i="1"/>
  <c r="BV29" i="1"/>
  <c r="BQ30" i="1"/>
  <c r="BR30" i="1"/>
  <c r="BS30" i="1"/>
  <c r="BT30" i="1"/>
  <c r="BU30" i="1"/>
  <c r="BV30" i="1"/>
  <c r="BQ31" i="1"/>
  <c r="BR31" i="1"/>
  <c r="BS31" i="1"/>
  <c r="BT31" i="1"/>
  <c r="BU31" i="1"/>
  <c r="BV31" i="1"/>
  <c r="BQ32" i="1"/>
  <c r="BR32" i="1"/>
  <c r="BS32" i="1"/>
  <c r="BT32" i="1"/>
  <c r="BU32" i="1"/>
  <c r="BV32" i="1"/>
  <c r="BQ33" i="1"/>
  <c r="BR33" i="1"/>
  <c r="BS33" i="1"/>
  <c r="BT33" i="1"/>
  <c r="BU33" i="1"/>
  <c r="BV33" i="1"/>
  <c r="BQ34" i="1"/>
  <c r="BR34" i="1"/>
  <c r="BS34" i="1"/>
  <c r="BT34" i="1"/>
  <c r="BU34" i="1"/>
  <c r="BV34" i="1"/>
  <c r="BQ35" i="1"/>
  <c r="BR35" i="1"/>
  <c r="BS35" i="1"/>
  <c r="BT35" i="1"/>
  <c r="BU35" i="1"/>
  <c r="BV35" i="1"/>
  <c r="BQ36" i="1"/>
  <c r="BR36" i="1"/>
  <c r="BS36" i="1"/>
  <c r="BT36" i="1"/>
  <c r="BU36" i="1"/>
  <c r="BV36" i="1"/>
  <c r="BQ37" i="1"/>
  <c r="BR37" i="1"/>
  <c r="BS37" i="1"/>
  <c r="BT37" i="1"/>
  <c r="BU37" i="1"/>
  <c r="BV37" i="1"/>
  <c r="BQ38" i="1"/>
  <c r="BR38" i="1"/>
  <c r="BS38" i="1"/>
  <c r="BT38" i="1"/>
  <c r="BU38" i="1"/>
  <c r="BV38" i="1"/>
  <c r="BQ39" i="1"/>
  <c r="BR39" i="1"/>
  <c r="BS39" i="1"/>
  <c r="BT39" i="1"/>
  <c r="BU39" i="1"/>
  <c r="BV39" i="1"/>
  <c r="BQ40" i="1"/>
  <c r="BR40" i="1"/>
  <c r="BS40" i="1"/>
  <c r="BT40" i="1"/>
  <c r="BU40" i="1"/>
  <c r="BV40" i="1"/>
  <c r="BQ41" i="1"/>
  <c r="BR41" i="1"/>
  <c r="BS41" i="1"/>
  <c r="BT41" i="1"/>
  <c r="BU41" i="1"/>
  <c r="BV41" i="1"/>
  <c r="BQ42" i="1"/>
  <c r="BR42" i="1"/>
  <c r="BS42" i="1"/>
  <c r="BT42" i="1"/>
  <c r="BU42" i="1"/>
  <c r="BV42" i="1"/>
  <c r="BQ43" i="1"/>
  <c r="BR43" i="1"/>
  <c r="BS43" i="1"/>
  <c r="BT43" i="1"/>
  <c r="BU43" i="1"/>
  <c r="BV43" i="1"/>
  <c r="BQ44" i="1"/>
  <c r="BR44" i="1"/>
  <c r="BS44" i="1"/>
  <c r="BT44" i="1"/>
  <c r="BU44" i="1"/>
  <c r="BV44" i="1"/>
  <c r="BQ45" i="1"/>
  <c r="BR45" i="1"/>
  <c r="BS45" i="1"/>
  <c r="BT45" i="1"/>
  <c r="BU45" i="1"/>
  <c r="BV45" i="1"/>
  <c r="BQ46" i="1"/>
  <c r="BR46" i="1"/>
  <c r="BS46" i="1"/>
  <c r="BT46" i="1"/>
  <c r="BU46" i="1"/>
  <c r="BV46" i="1"/>
  <c r="BQ47" i="1"/>
  <c r="BR47" i="1"/>
  <c r="BS47" i="1"/>
  <c r="BT47" i="1"/>
  <c r="BU47" i="1"/>
  <c r="BV47" i="1"/>
  <c r="BQ48" i="1"/>
  <c r="BR48" i="1"/>
  <c r="BS48" i="1"/>
  <c r="BT48" i="1"/>
  <c r="BU48" i="1"/>
  <c r="BV48" i="1"/>
  <c r="BQ49" i="1"/>
  <c r="BR49" i="1"/>
  <c r="BS49" i="1"/>
  <c r="BT49" i="1"/>
  <c r="BU49" i="1"/>
  <c r="BV49" i="1"/>
  <c r="BQ50" i="1"/>
  <c r="BR50" i="1"/>
  <c r="BS50" i="1"/>
  <c r="BT50" i="1"/>
  <c r="BU50" i="1"/>
  <c r="BV50" i="1"/>
  <c r="BQ51" i="1"/>
  <c r="BR51" i="1"/>
  <c r="BS51" i="1"/>
  <c r="BT51" i="1"/>
  <c r="BU51" i="1"/>
  <c r="BV51" i="1"/>
  <c r="BQ52" i="1"/>
  <c r="BR52" i="1"/>
  <c r="BS52" i="1"/>
  <c r="BT52" i="1"/>
  <c r="BU52" i="1"/>
  <c r="BV52" i="1"/>
  <c r="BQ53" i="1"/>
  <c r="BR53" i="1"/>
  <c r="BS53" i="1"/>
  <c r="BT53" i="1"/>
  <c r="BU53" i="1"/>
  <c r="BV53" i="1"/>
  <c r="BQ54" i="1"/>
  <c r="BR54" i="1"/>
  <c r="BS54" i="1"/>
  <c r="BT54" i="1"/>
  <c r="BU54" i="1"/>
  <c r="BV54" i="1"/>
  <c r="BQ55" i="1"/>
  <c r="BR55" i="1"/>
  <c r="BS55" i="1"/>
  <c r="BT55" i="1"/>
  <c r="BU55" i="1"/>
  <c r="BV55" i="1"/>
  <c r="BQ56" i="1"/>
  <c r="BR56" i="1"/>
  <c r="BS56" i="1"/>
  <c r="BT56" i="1"/>
  <c r="BU56" i="1"/>
  <c r="BV56" i="1"/>
  <c r="BQ57" i="1"/>
  <c r="BR57" i="1"/>
  <c r="BS57" i="1"/>
  <c r="BT57" i="1"/>
  <c r="BU57" i="1"/>
  <c r="BV57" i="1"/>
  <c r="BQ58" i="1"/>
  <c r="BR58" i="1"/>
  <c r="BS58" i="1"/>
  <c r="BT58" i="1"/>
  <c r="BU58" i="1"/>
  <c r="BV58" i="1"/>
  <c r="BQ59" i="1"/>
  <c r="BR59" i="1"/>
  <c r="BS59" i="1"/>
  <c r="BT59" i="1"/>
  <c r="BU59" i="1"/>
  <c r="BV59" i="1"/>
  <c r="BQ60" i="1"/>
  <c r="BR60" i="1"/>
  <c r="BS60" i="1"/>
  <c r="BT60" i="1"/>
  <c r="BU60" i="1"/>
  <c r="BV60" i="1"/>
  <c r="BQ61" i="1"/>
  <c r="BR61" i="1"/>
  <c r="BS61" i="1"/>
  <c r="BT61" i="1"/>
  <c r="BU61" i="1"/>
  <c r="BV61" i="1"/>
  <c r="BQ62" i="1"/>
  <c r="BR62" i="1"/>
  <c r="BS62" i="1"/>
  <c r="BT62" i="1"/>
  <c r="BU62" i="1"/>
  <c r="BV62" i="1"/>
  <c r="BQ63" i="1"/>
  <c r="BR63" i="1"/>
  <c r="BS63" i="1"/>
  <c r="BT63" i="1"/>
  <c r="BU63" i="1"/>
  <c r="BV63" i="1"/>
  <c r="BQ64" i="1"/>
  <c r="BR64" i="1"/>
  <c r="BS64" i="1"/>
  <c r="BT64" i="1"/>
  <c r="BU64" i="1"/>
  <c r="BV64" i="1"/>
  <c r="BQ65" i="1"/>
  <c r="BR65" i="1"/>
  <c r="BS65" i="1"/>
  <c r="BT65" i="1"/>
  <c r="BU65" i="1"/>
  <c r="BV65" i="1"/>
  <c r="BQ66" i="1"/>
  <c r="BR66" i="1"/>
  <c r="BS66" i="1"/>
  <c r="BT66" i="1"/>
  <c r="BU66" i="1"/>
  <c r="BV66" i="1"/>
  <c r="BQ67" i="1"/>
  <c r="BR67" i="1"/>
  <c r="BS67" i="1"/>
  <c r="BT67" i="1"/>
  <c r="BU67" i="1"/>
  <c r="BV67" i="1"/>
  <c r="BQ68" i="1"/>
  <c r="BR68" i="1"/>
  <c r="BS68" i="1"/>
  <c r="BT68" i="1"/>
  <c r="BU68" i="1"/>
  <c r="BV68" i="1"/>
  <c r="BQ69" i="1"/>
  <c r="BR69" i="1"/>
  <c r="BS69" i="1"/>
  <c r="BT69" i="1"/>
  <c r="BU69" i="1"/>
  <c r="BV69" i="1"/>
  <c r="BQ70" i="1"/>
  <c r="BR70" i="1"/>
  <c r="BS70" i="1"/>
  <c r="BT70" i="1"/>
  <c r="BU70" i="1"/>
  <c r="BV70" i="1"/>
  <c r="BQ71" i="1"/>
  <c r="BR71" i="1"/>
  <c r="BS71" i="1"/>
  <c r="BT71" i="1"/>
  <c r="BU71" i="1"/>
  <c r="BV71" i="1"/>
  <c r="BQ72" i="1"/>
  <c r="BR72" i="1"/>
  <c r="BS72" i="1"/>
  <c r="BT72" i="1"/>
  <c r="BU72" i="1"/>
  <c r="BV72" i="1"/>
  <c r="BQ73" i="1"/>
  <c r="BR73" i="1"/>
  <c r="BS73" i="1"/>
  <c r="BT73" i="1"/>
  <c r="BU73" i="1"/>
  <c r="BV73" i="1"/>
  <c r="BQ74" i="1"/>
  <c r="BR74" i="1"/>
  <c r="BS74" i="1"/>
  <c r="BT74" i="1"/>
  <c r="BU74" i="1"/>
  <c r="BV74" i="1"/>
  <c r="BQ75" i="1"/>
  <c r="BR75" i="1"/>
  <c r="BS75" i="1"/>
  <c r="BT75" i="1"/>
  <c r="BU75" i="1"/>
  <c r="BV75" i="1"/>
  <c r="BQ76" i="1"/>
  <c r="BR76" i="1"/>
  <c r="BS76" i="1"/>
  <c r="BT76" i="1"/>
  <c r="BU76" i="1"/>
  <c r="BV76" i="1"/>
  <c r="BQ77" i="1"/>
  <c r="BR77" i="1"/>
  <c r="BS77" i="1"/>
  <c r="BT77" i="1"/>
  <c r="BU77" i="1"/>
  <c r="BV77" i="1"/>
  <c r="BQ78" i="1"/>
  <c r="BR78" i="1"/>
  <c r="BS78" i="1"/>
  <c r="BT78" i="1"/>
  <c r="BU78" i="1"/>
  <c r="BV78" i="1"/>
  <c r="BQ79" i="1"/>
  <c r="BR79" i="1"/>
  <c r="BS79" i="1"/>
  <c r="BT79" i="1"/>
  <c r="BU79" i="1"/>
  <c r="BV79" i="1"/>
  <c r="BQ80" i="1"/>
  <c r="BR80" i="1"/>
  <c r="BS80" i="1"/>
  <c r="BT80" i="1"/>
  <c r="BU80" i="1"/>
  <c r="BV80" i="1"/>
  <c r="BQ81" i="1"/>
  <c r="BR81" i="1"/>
  <c r="BS81" i="1"/>
  <c r="BT81" i="1"/>
  <c r="BU81" i="1"/>
  <c r="BV81" i="1"/>
  <c r="BQ82" i="1"/>
  <c r="BR82" i="1"/>
  <c r="BS82" i="1"/>
  <c r="BT82" i="1"/>
  <c r="BU82" i="1"/>
  <c r="BV82" i="1"/>
  <c r="BQ83" i="1"/>
  <c r="BR83" i="1"/>
  <c r="BS83" i="1"/>
  <c r="BT83" i="1"/>
  <c r="BU83" i="1"/>
  <c r="BV83" i="1"/>
  <c r="BQ84" i="1"/>
  <c r="BR84" i="1"/>
  <c r="BS84" i="1"/>
  <c r="BT84" i="1"/>
  <c r="BU84" i="1"/>
  <c r="BV84" i="1"/>
  <c r="BQ85" i="1"/>
  <c r="BR85" i="1"/>
  <c r="BS85" i="1"/>
  <c r="BT85" i="1"/>
  <c r="BU85" i="1"/>
  <c r="BV85" i="1"/>
  <c r="BQ86" i="1"/>
  <c r="BR86" i="1"/>
  <c r="BS86" i="1"/>
  <c r="BT86" i="1"/>
  <c r="BU86" i="1"/>
  <c r="BV86" i="1"/>
  <c r="BQ87" i="1"/>
  <c r="BR87" i="1"/>
  <c r="BS87" i="1"/>
  <c r="BT87" i="1"/>
  <c r="BU87" i="1"/>
  <c r="BV87" i="1"/>
  <c r="BQ88" i="1"/>
  <c r="BR88" i="1"/>
  <c r="BS88" i="1"/>
  <c r="BT88" i="1"/>
  <c r="BU88" i="1"/>
  <c r="BV88" i="1"/>
  <c r="BQ89" i="1"/>
  <c r="BR89" i="1"/>
  <c r="BS89" i="1"/>
  <c r="BT89" i="1"/>
  <c r="BU89" i="1"/>
  <c r="BV89" i="1"/>
  <c r="BQ90" i="1"/>
  <c r="BR90" i="1"/>
  <c r="BS90" i="1"/>
  <c r="BT90" i="1"/>
  <c r="BU90" i="1"/>
  <c r="BV90" i="1"/>
  <c r="BQ91" i="1"/>
  <c r="BR91" i="1"/>
  <c r="BS91" i="1"/>
  <c r="BT91" i="1"/>
  <c r="BU91" i="1"/>
  <c r="BV91" i="1"/>
  <c r="BQ92" i="1"/>
  <c r="BR92" i="1"/>
  <c r="BS92" i="1"/>
  <c r="BT92" i="1"/>
  <c r="BU92" i="1"/>
  <c r="BV92" i="1"/>
  <c r="BQ93" i="1"/>
  <c r="BR93" i="1"/>
  <c r="BS93" i="1"/>
  <c r="BT93" i="1"/>
  <c r="BU93" i="1"/>
  <c r="BV93" i="1"/>
  <c r="BQ94" i="1"/>
  <c r="BR94" i="1"/>
  <c r="BS94" i="1"/>
  <c r="BT94" i="1"/>
  <c r="BU94" i="1"/>
  <c r="BV94" i="1"/>
  <c r="BQ95" i="1"/>
  <c r="BR95" i="1"/>
  <c r="BS95" i="1"/>
  <c r="BT95" i="1"/>
  <c r="BU95" i="1"/>
  <c r="BV95" i="1"/>
  <c r="BQ96" i="1"/>
  <c r="BR96" i="1"/>
  <c r="BS96" i="1"/>
  <c r="BT96" i="1"/>
  <c r="BU96" i="1"/>
  <c r="BV96" i="1"/>
  <c r="BQ97" i="1"/>
  <c r="BR97" i="1"/>
  <c r="BS97" i="1"/>
  <c r="BT97" i="1"/>
  <c r="BU97" i="1"/>
  <c r="BV97" i="1"/>
  <c r="BQ98" i="1"/>
  <c r="BR98" i="1"/>
  <c r="BS98" i="1"/>
  <c r="BT98" i="1"/>
  <c r="BU98" i="1"/>
  <c r="BV98" i="1"/>
  <c r="BQ99" i="1"/>
  <c r="BR99" i="1"/>
  <c r="BS99" i="1"/>
  <c r="BT99" i="1"/>
  <c r="BU99" i="1"/>
  <c r="BV99" i="1"/>
  <c r="BQ100" i="1"/>
  <c r="BR100" i="1"/>
  <c r="BS100" i="1"/>
  <c r="BT100" i="1"/>
  <c r="BU100" i="1"/>
  <c r="BV100" i="1"/>
  <c r="BQ101" i="1"/>
  <c r="BR101" i="1"/>
  <c r="BS101" i="1"/>
  <c r="BT101" i="1"/>
  <c r="BU101" i="1"/>
  <c r="BV101" i="1"/>
  <c r="BQ102" i="1"/>
  <c r="BR102" i="1"/>
  <c r="BS102" i="1"/>
  <c r="BT102" i="1"/>
  <c r="BU102" i="1"/>
  <c r="BV102" i="1"/>
  <c r="BQ103" i="1"/>
  <c r="BR103" i="1"/>
  <c r="BS103" i="1"/>
  <c r="BT103" i="1"/>
  <c r="BU103" i="1"/>
  <c r="BV103" i="1"/>
  <c r="BQ104" i="1"/>
  <c r="BR104" i="1"/>
  <c r="BS104" i="1"/>
  <c r="BT104" i="1"/>
  <c r="BU104" i="1"/>
  <c r="BV104" i="1"/>
  <c r="BQ105" i="1"/>
  <c r="BR105" i="1"/>
  <c r="BS105" i="1"/>
  <c r="BT105" i="1"/>
  <c r="BU105" i="1"/>
  <c r="BV105" i="1"/>
  <c r="BQ106" i="1"/>
  <c r="BR106" i="1"/>
  <c r="BS106" i="1"/>
  <c r="BT106" i="1"/>
  <c r="BU106" i="1"/>
  <c r="BV106" i="1"/>
  <c r="BQ107" i="1"/>
  <c r="BR107" i="1"/>
  <c r="BS107" i="1"/>
  <c r="BT107" i="1"/>
  <c r="BU107" i="1"/>
  <c r="BV107" i="1"/>
  <c r="BQ108" i="1"/>
  <c r="BR108" i="1"/>
  <c r="BS108" i="1"/>
  <c r="BT108" i="1"/>
  <c r="BU108" i="1"/>
  <c r="BV108" i="1"/>
  <c r="BQ109" i="1"/>
  <c r="BR109" i="1"/>
  <c r="BS109" i="1"/>
  <c r="BT109" i="1"/>
  <c r="BU109" i="1"/>
  <c r="BV109" i="1"/>
  <c r="BQ110" i="1"/>
  <c r="BR110" i="1"/>
  <c r="BS110" i="1"/>
  <c r="BT110" i="1"/>
  <c r="BU110" i="1"/>
  <c r="BV110" i="1"/>
  <c r="BQ111" i="1"/>
  <c r="BR111" i="1"/>
  <c r="BS111" i="1"/>
  <c r="BT111" i="1"/>
  <c r="BU111" i="1"/>
  <c r="BV111" i="1"/>
  <c r="BQ112" i="1"/>
  <c r="BR112" i="1"/>
  <c r="BS112" i="1"/>
  <c r="BT112" i="1"/>
  <c r="BU112" i="1"/>
  <c r="BV112" i="1"/>
  <c r="BQ113" i="1"/>
  <c r="BR113" i="1"/>
  <c r="BS113" i="1"/>
  <c r="BT113" i="1"/>
  <c r="BU113" i="1"/>
  <c r="BV113" i="1"/>
  <c r="BQ114" i="1"/>
  <c r="BR114" i="1"/>
  <c r="BS114" i="1"/>
  <c r="BT114" i="1"/>
  <c r="BU114" i="1"/>
  <c r="BV114" i="1"/>
  <c r="BQ115" i="1"/>
  <c r="BR115" i="1"/>
  <c r="BS115" i="1"/>
  <c r="BT115" i="1"/>
  <c r="BU115" i="1"/>
  <c r="BV115" i="1"/>
  <c r="BQ116" i="1"/>
  <c r="BR116" i="1"/>
  <c r="BS116" i="1"/>
  <c r="BT116" i="1"/>
  <c r="BU116" i="1"/>
  <c r="BV116" i="1"/>
  <c r="BQ117" i="1"/>
  <c r="BR117" i="1"/>
  <c r="BS117" i="1"/>
  <c r="BT117" i="1"/>
  <c r="BU117" i="1"/>
  <c r="BV117" i="1"/>
  <c r="BQ118" i="1"/>
  <c r="BR118" i="1"/>
  <c r="BS118" i="1"/>
  <c r="BT118" i="1"/>
  <c r="BU118" i="1"/>
  <c r="BV118" i="1"/>
  <c r="BQ119" i="1"/>
  <c r="BR119" i="1"/>
  <c r="BS119" i="1"/>
  <c r="BT119" i="1"/>
  <c r="BU119" i="1"/>
  <c r="BV119" i="1"/>
  <c r="BQ120" i="1"/>
  <c r="BR120" i="1"/>
  <c r="BS120" i="1"/>
  <c r="BT120" i="1"/>
  <c r="BU120" i="1"/>
  <c r="BV120" i="1"/>
  <c r="BQ121" i="1"/>
  <c r="BR121" i="1"/>
  <c r="BS121" i="1"/>
  <c r="BT121" i="1"/>
  <c r="BU121" i="1"/>
  <c r="BV121" i="1"/>
  <c r="BQ122" i="1"/>
  <c r="BR122" i="1"/>
  <c r="BS122" i="1"/>
  <c r="BT122" i="1"/>
  <c r="BU122" i="1"/>
  <c r="BV122" i="1"/>
  <c r="BQ123" i="1"/>
  <c r="BR123" i="1"/>
  <c r="BS123" i="1"/>
  <c r="BT123" i="1"/>
  <c r="BU123" i="1"/>
  <c r="BV123" i="1"/>
  <c r="BQ124" i="1"/>
  <c r="BR124" i="1"/>
  <c r="BS124" i="1"/>
  <c r="BT124" i="1"/>
  <c r="BU124" i="1"/>
  <c r="BV124" i="1"/>
  <c r="BQ125" i="1"/>
  <c r="BR125" i="1"/>
  <c r="BS125" i="1"/>
  <c r="BT125" i="1"/>
  <c r="BU125" i="1"/>
  <c r="BV125" i="1"/>
  <c r="BQ126" i="1"/>
  <c r="BR126" i="1"/>
  <c r="BS126" i="1"/>
  <c r="BT126" i="1"/>
  <c r="BU126" i="1"/>
  <c r="BV126" i="1"/>
  <c r="BQ127" i="1"/>
  <c r="BR127" i="1"/>
  <c r="BS127" i="1"/>
  <c r="BT127" i="1"/>
  <c r="BU127" i="1"/>
  <c r="BV127" i="1"/>
  <c r="BQ128" i="1"/>
  <c r="BR128" i="1"/>
  <c r="BS128" i="1"/>
  <c r="BT128" i="1"/>
  <c r="BU128" i="1"/>
  <c r="BV128" i="1"/>
  <c r="BQ129" i="1"/>
  <c r="BR129" i="1"/>
  <c r="BS129" i="1"/>
  <c r="BT129" i="1"/>
  <c r="BU129" i="1"/>
  <c r="BV129" i="1"/>
  <c r="BQ130" i="1"/>
  <c r="BR130" i="1"/>
  <c r="BS130" i="1"/>
  <c r="BT130" i="1"/>
  <c r="BU130" i="1"/>
  <c r="BV130" i="1"/>
  <c r="BQ131" i="1"/>
  <c r="BR131" i="1"/>
  <c r="BS131" i="1"/>
  <c r="BT131" i="1"/>
  <c r="BU131" i="1"/>
  <c r="BV131" i="1"/>
  <c r="BQ132" i="1"/>
  <c r="BR132" i="1"/>
  <c r="BS132" i="1"/>
  <c r="BT132" i="1"/>
  <c r="BU132" i="1"/>
  <c r="BV132" i="1"/>
  <c r="BQ133" i="1"/>
  <c r="BR133" i="1"/>
  <c r="BS133" i="1"/>
  <c r="BT133" i="1"/>
  <c r="BU133" i="1"/>
  <c r="BV133" i="1"/>
  <c r="BQ134" i="1"/>
  <c r="BR134" i="1"/>
  <c r="BS134" i="1"/>
  <c r="BT134" i="1"/>
  <c r="BU134" i="1"/>
  <c r="BV134" i="1"/>
  <c r="BQ135" i="1"/>
  <c r="BR135" i="1"/>
  <c r="BS135" i="1"/>
  <c r="BT135" i="1"/>
  <c r="BU135" i="1"/>
  <c r="BV135" i="1"/>
  <c r="BQ136" i="1"/>
  <c r="BR136" i="1"/>
  <c r="BS136" i="1"/>
  <c r="BT136" i="1"/>
  <c r="BU136" i="1"/>
  <c r="BV136" i="1"/>
  <c r="BQ137" i="1"/>
  <c r="BR137" i="1"/>
  <c r="BS137" i="1"/>
  <c r="BT137" i="1"/>
  <c r="BU137" i="1"/>
  <c r="BV137" i="1"/>
  <c r="BQ138" i="1"/>
  <c r="BR138" i="1"/>
  <c r="BS138" i="1"/>
  <c r="BT138" i="1"/>
  <c r="BU138" i="1"/>
  <c r="BV138" i="1"/>
  <c r="BQ139" i="1"/>
  <c r="BR139" i="1"/>
  <c r="BS139" i="1"/>
  <c r="BT139" i="1"/>
  <c r="BU139" i="1"/>
  <c r="BV139" i="1"/>
  <c r="BQ140" i="1"/>
  <c r="BR140" i="1"/>
  <c r="BS140" i="1"/>
  <c r="BT140" i="1"/>
  <c r="BU140" i="1"/>
  <c r="BV140" i="1"/>
  <c r="BQ141" i="1"/>
  <c r="BR141" i="1"/>
  <c r="BS141" i="1"/>
  <c r="BT141" i="1"/>
  <c r="BU141" i="1"/>
  <c r="BV141" i="1"/>
  <c r="BQ142" i="1"/>
  <c r="BR142" i="1"/>
  <c r="BS142" i="1"/>
  <c r="BT142" i="1"/>
  <c r="BU142" i="1"/>
  <c r="BV142" i="1"/>
  <c r="BQ143" i="1"/>
  <c r="BR143" i="1"/>
  <c r="BS143" i="1"/>
  <c r="BT143" i="1"/>
  <c r="BU143" i="1"/>
  <c r="BV143" i="1"/>
  <c r="BQ144" i="1"/>
  <c r="BR144" i="1"/>
  <c r="BS144" i="1"/>
  <c r="BT144" i="1"/>
  <c r="BU144" i="1"/>
  <c r="BV144" i="1"/>
  <c r="BQ145" i="1"/>
  <c r="BR145" i="1"/>
  <c r="BS145" i="1"/>
  <c r="BT145" i="1"/>
  <c r="BU145" i="1"/>
  <c r="BV145" i="1"/>
  <c r="BQ146" i="1"/>
  <c r="BR146" i="1"/>
  <c r="BS146" i="1"/>
  <c r="BT146" i="1"/>
  <c r="BU146" i="1"/>
  <c r="BV146" i="1"/>
  <c r="BQ147" i="1"/>
  <c r="BR147" i="1"/>
  <c r="BS147" i="1"/>
  <c r="BT147" i="1"/>
  <c r="BU147" i="1"/>
  <c r="BV147" i="1"/>
  <c r="BQ148" i="1"/>
  <c r="BR148" i="1"/>
  <c r="BS148" i="1"/>
  <c r="BT148" i="1"/>
  <c r="BU148" i="1"/>
  <c r="BV148" i="1"/>
  <c r="BQ149" i="1"/>
  <c r="BR149" i="1"/>
  <c r="BS149" i="1"/>
  <c r="BT149" i="1"/>
  <c r="BU149" i="1"/>
  <c r="BV149" i="1"/>
  <c r="BQ150" i="1"/>
  <c r="BR150" i="1"/>
  <c r="BS150" i="1"/>
  <c r="BT150" i="1"/>
  <c r="BU150" i="1"/>
  <c r="BV150" i="1"/>
  <c r="BQ151" i="1"/>
  <c r="BR151" i="1"/>
  <c r="BS151" i="1"/>
  <c r="BT151" i="1"/>
  <c r="BU151" i="1"/>
  <c r="BV151" i="1"/>
  <c r="BQ152" i="1"/>
  <c r="BR152" i="1"/>
  <c r="BS152" i="1"/>
  <c r="BT152" i="1"/>
  <c r="BU152" i="1"/>
  <c r="BV152" i="1"/>
  <c r="BQ153" i="1"/>
  <c r="BR153" i="1"/>
  <c r="BS153" i="1"/>
  <c r="BT153" i="1"/>
  <c r="BU153" i="1"/>
  <c r="BV153" i="1"/>
  <c r="BQ154" i="1"/>
  <c r="BR154" i="1"/>
  <c r="BS154" i="1"/>
  <c r="BT154" i="1"/>
  <c r="BU154" i="1"/>
  <c r="BV154" i="1"/>
  <c r="BQ155" i="1"/>
  <c r="BR155" i="1"/>
  <c r="BS155" i="1"/>
  <c r="BT155" i="1"/>
  <c r="BU155" i="1"/>
  <c r="BV155" i="1"/>
  <c r="BQ156" i="1"/>
  <c r="BR156" i="1"/>
  <c r="BS156" i="1"/>
  <c r="BT156" i="1"/>
  <c r="BU156" i="1"/>
  <c r="BV156" i="1"/>
  <c r="BQ157" i="1"/>
  <c r="BR157" i="1"/>
  <c r="BS157" i="1"/>
  <c r="BT157" i="1"/>
  <c r="BU157" i="1"/>
  <c r="BV157" i="1"/>
  <c r="BQ158" i="1"/>
  <c r="BR158" i="1"/>
  <c r="BS158" i="1"/>
  <c r="BT158" i="1"/>
  <c r="BU158" i="1"/>
  <c r="BV158" i="1"/>
  <c r="BQ159" i="1"/>
  <c r="BR159" i="1"/>
  <c r="BS159" i="1"/>
  <c r="BT159" i="1"/>
  <c r="BU159" i="1"/>
  <c r="BV159" i="1"/>
  <c r="BQ160" i="1"/>
  <c r="BR160" i="1"/>
  <c r="BS160" i="1"/>
  <c r="BT160" i="1"/>
  <c r="BU160" i="1"/>
  <c r="BV160" i="1"/>
  <c r="BQ161" i="1"/>
  <c r="BR161" i="1"/>
  <c r="BS161" i="1"/>
  <c r="BT161" i="1"/>
  <c r="BU161" i="1"/>
  <c r="BV161" i="1"/>
  <c r="BQ162" i="1"/>
  <c r="BR162" i="1"/>
  <c r="BS162" i="1"/>
  <c r="BT162" i="1"/>
  <c r="BU162" i="1"/>
  <c r="BV162" i="1"/>
  <c r="BQ163" i="1"/>
  <c r="BR163" i="1"/>
  <c r="BS163" i="1"/>
  <c r="BT163" i="1"/>
  <c r="BU163" i="1"/>
  <c r="BV163" i="1"/>
  <c r="BQ164" i="1"/>
  <c r="BR164" i="1"/>
  <c r="BS164" i="1"/>
  <c r="BT164" i="1"/>
  <c r="BU164" i="1"/>
  <c r="BV164" i="1"/>
  <c r="BQ165" i="1"/>
  <c r="BR165" i="1"/>
  <c r="BS165" i="1"/>
  <c r="BT165" i="1"/>
  <c r="BU165" i="1"/>
  <c r="BV165" i="1"/>
  <c r="BQ166" i="1"/>
  <c r="BR166" i="1"/>
  <c r="BS166" i="1"/>
  <c r="BT166" i="1"/>
  <c r="BU166" i="1"/>
  <c r="BV166" i="1"/>
  <c r="BQ167" i="1"/>
  <c r="BR167" i="1"/>
  <c r="BS167" i="1"/>
  <c r="BT167" i="1"/>
  <c r="BU167" i="1"/>
  <c r="BV167" i="1"/>
  <c r="BQ168" i="1"/>
  <c r="BR168" i="1"/>
  <c r="BS168" i="1"/>
  <c r="BT168" i="1"/>
  <c r="BU168" i="1"/>
  <c r="BV168" i="1"/>
  <c r="BQ169" i="1"/>
  <c r="BR169" i="1"/>
  <c r="BS169" i="1"/>
  <c r="BT169" i="1"/>
  <c r="BU169" i="1"/>
  <c r="BV169" i="1"/>
  <c r="BQ170" i="1"/>
  <c r="BR170" i="1"/>
  <c r="BS170" i="1"/>
  <c r="BT170" i="1"/>
  <c r="BU170" i="1"/>
  <c r="BV170" i="1"/>
  <c r="BQ171" i="1"/>
  <c r="BR171" i="1"/>
  <c r="BS171" i="1"/>
  <c r="BT171" i="1"/>
  <c r="BU171" i="1"/>
  <c r="BV171" i="1"/>
  <c r="BQ172" i="1"/>
  <c r="BR172" i="1"/>
  <c r="BS172" i="1"/>
  <c r="BT172" i="1"/>
  <c r="BU172" i="1"/>
  <c r="BV172" i="1"/>
  <c r="BQ173" i="1"/>
  <c r="BR173" i="1"/>
  <c r="BS173" i="1"/>
  <c r="BT173" i="1"/>
  <c r="BU173" i="1"/>
  <c r="BV173" i="1"/>
  <c r="BQ174" i="1"/>
  <c r="BR174" i="1"/>
  <c r="BS174" i="1"/>
  <c r="BT174" i="1"/>
  <c r="BU174" i="1"/>
  <c r="BV174" i="1"/>
  <c r="BQ175" i="1"/>
  <c r="BR175" i="1"/>
  <c r="BS175" i="1"/>
  <c r="BT175" i="1"/>
  <c r="BU175" i="1"/>
  <c r="BV175" i="1"/>
  <c r="BQ176" i="1"/>
  <c r="BR176" i="1"/>
  <c r="BS176" i="1"/>
  <c r="BT176" i="1"/>
  <c r="BU176" i="1"/>
  <c r="BV176" i="1"/>
  <c r="BQ177" i="1"/>
  <c r="BR177" i="1"/>
  <c r="BS177" i="1"/>
  <c r="BT177" i="1"/>
  <c r="BU177" i="1"/>
  <c r="BV177" i="1"/>
  <c r="BQ178" i="1"/>
  <c r="BR178" i="1"/>
  <c r="BS178" i="1"/>
  <c r="BT178" i="1"/>
  <c r="BU178" i="1"/>
  <c r="BV178" i="1"/>
  <c r="BQ179" i="1"/>
  <c r="BR179" i="1"/>
  <c r="BS179" i="1"/>
  <c r="BT179" i="1"/>
  <c r="BU179" i="1"/>
  <c r="BV179" i="1"/>
  <c r="BQ180" i="1"/>
  <c r="BR180" i="1"/>
  <c r="BS180" i="1"/>
  <c r="BT180" i="1"/>
  <c r="BU180" i="1"/>
  <c r="BV180" i="1"/>
  <c r="BQ181" i="1"/>
  <c r="BR181" i="1"/>
  <c r="BS181" i="1"/>
  <c r="BT181" i="1"/>
  <c r="BU181" i="1"/>
  <c r="BV181" i="1"/>
  <c r="BQ182" i="1"/>
  <c r="BR182" i="1"/>
  <c r="BS182" i="1"/>
  <c r="BT182" i="1"/>
  <c r="BU182" i="1"/>
  <c r="BV182" i="1"/>
  <c r="BQ183" i="1"/>
  <c r="BR183" i="1"/>
  <c r="BS183" i="1"/>
  <c r="BT183" i="1"/>
  <c r="BU183" i="1"/>
  <c r="BV183" i="1"/>
  <c r="BQ184" i="1"/>
  <c r="BR184" i="1"/>
  <c r="BS184" i="1"/>
  <c r="BT184" i="1"/>
  <c r="BU184" i="1"/>
  <c r="BV184" i="1"/>
  <c r="BQ185" i="1"/>
  <c r="BR185" i="1"/>
  <c r="BS185" i="1"/>
  <c r="BT185" i="1"/>
  <c r="BU185" i="1"/>
  <c r="BV185" i="1"/>
  <c r="BQ186" i="1"/>
  <c r="BR186" i="1"/>
  <c r="BS186" i="1"/>
  <c r="BT186" i="1"/>
  <c r="BU186" i="1"/>
  <c r="BV186" i="1"/>
  <c r="BQ187" i="1"/>
  <c r="BR187" i="1"/>
  <c r="BS187" i="1"/>
  <c r="BT187" i="1"/>
  <c r="BU187" i="1"/>
  <c r="BV187" i="1"/>
  <c r="BQ188" i="1"/>
  <c r="BR188" i="1"/>
  <c r="BS188" i="1"/>
  <c r="BT188" i="1"/>
  <c r="BU188" i="1"/>
  <c r="BV188" i="1"/>
  <c r="BQ189" i="1"/>
  <c r="BR189" i="1"/>
  <c r="BS189" i="1"/>
  <c r="BT189" i="1"/>
  <c r="BU189" i="1"/>
  <c r="BV189" i="1"/>
  <c r="BQ190" i="1"/>
  <c r="BR190" i="1"/>
  <c r="BS190" i="1"/>
  <c r="BT190" i="1"/>
  <c r="BU190" i="1"/>
  <c r="BV190" i="1"/>
  <c r="BQ191" i="1"/>
  <c r="BR191" i="1"/>
  <c r="BS191" i="1"/>
  <c r="BT191" i="1"/>
  <c r="BU191" i="1"/>
  <c r="BV191" i="1"/>
  <c r="BQ192" i="1"/>
  <c r="BR192" i="1"/>
  <c r="BS192" i="1"/>
  <c r="BT192" i="1"/>
  <c r="BU192" i="1"/>
  <c r="BV192" i="1"/>
  <c r="BQ193" i="1"/>
  <c r="BR193" i="1"/>
  <c r="BS193" i="1"/>
  <c r="BT193" i="1"/>
  <c r="BU193" i="1"/>
  <c r="BV193" i="1"/>
  <c r="BQ194" i="1"/>
  <c r="BR194" i="1"/>
  <c r="BS194" i="1"/>
  <c r="BT194" i="1"/>
  <c r="BU194" i="1"/>
  <c r="BV194" i="1"/>
  <c r="BQ195" i="1"/>
  <c r="BR195" i="1"/>
  <c r="BS195" i="1"/>
  <c r="BT195" i="1"/>
  <c r="BU195" i="1"/>
  <c r="BV195" i="1"/>
  <c r="BQ196" i="1"/>
  <c r="BR196" i="1"/>
  <c r="BS196" i="1"/>
  <c r="BT196" i="1"/>
  <c r="BU196" i="1"/>
  <c r="BV196" i="1"/>
  <c r="BQ197" i="1"/>
  <c r="BR197" i="1"/>
  <c r="BS197" i="1"/>
  <c r="BT197" i="1"/>
  <c r="BU197" i="1"/>
  <c r="BV197" i="1"/>
  <c r="BQ198" i="1"/>
  <c r="BR198" i="1"/>
  <c r="BS198" i="1"/>
  <c r="BT198" i="1"/>
  <c r="BU198" i="1"/>
  <c r="BV198" i="1"/>
  <c r="BQ199" i="1"/>
  <c r="BR199" i="1"/>
  <c r="BS199" i="1"/>
  <c r="BT199" i="1"/>
  <c r="BU199" i="1"/>
  <c r="BV199" i="1"/>
  <c r="BQ200" i="1"/>
  <c r="BR200" i="1"/>
  <c r="BS200" i="1"/>
  <c r="BT200" i="1"/>
  <c r="BU200" i="1"/>
  <c r="BV200" i="1"/>
  <c r="BQ201" i="1"/>
  <c r="BR201" i="1"/>
  <c r="BS201" i="1"/>
  <c r="BT201" i="1"/>
  <c r="BU201" i="1"/>
  <c r="BV201" i="1"/>
  <c r="BQ202" i="1"/>
  <c r="BR202" i="1"/>
  <c r="BS202" i="1"/>
  <c r="BT202" i="1"/>
  <c r="BU202" i="1"/>
  <c r="BV202" i="1"/>
  <c r="BQ203" i="1"/>
  <c r="BR203" i="1"/>
  <c r="BS203" i="1"/>
  <c r="BT203" i="1"/>
  <c r="BU203" i="1"/>
  <c r="BV203" i="1"/>
  <c r="BQ204" i="1"/>
  <c r="BR204" i="1"/>
  <c r="BS204" i="1"/>
  <c r="BT204" i="1"/>
  <c r="BU204" i="1"/>
  <c r="BV204" i="1"/>
  <c r="BQ205" i="1"/>
  <c r="BR205" i="1"/>
  <c r="BS205" i="1"/>
  <c r="BT205" i="1"/>
  <c r="BU205" i="1"/>
  <c r="BV205" i="1"/>
  <c r="BQ206" i="1"/>
  <c r="BR206" i="1"/>
  <c r="BS206" i="1"/>
  <c r="BT206" i="1"/>
  <c r="BU206" i="1"/>
  <c r="BV206" i="1"/>
  <c r="BQ207" i="1"/>
  <c r="BR207" i="1"/>
  <c r="BS207" i="1"/>
  <c r="BT207" i="1"/>
  <c r="BU207" i="1"/>
  <c r="BV207" i="1"/>
  <c r="BQ208" i="1"/>
  <c r="BR208" i="1"/>
  <c r="BS208" i="1"/>
  <c r="BT208" i="1"/>
  <c r="BU208" i="1"/>
  <c r="BV208" i="1"/>
  <c r="BQ209" i="1"/>
  <c r="BR209" i="1"/>
  <c r="BS209" i="1"/>
  <c r="BT209" i="1"/>
  <c r="BU209" i="1"/>
  <c r="BV209" i="1"/>
  <c r="BQ210" i="1"/>
  <c r="BR210" i="1"/>
  <c r="BS210" i="1"/>
  <c r="BT210" i="1"/>
  <c r="BU210" i="1"/>
  <c r="BV210" i="1"/>
  <c r="BQ211" i="1"/>
  <c r="BR211" i="1"/>
  <c r="BS211" i="1"/>
  <c r="BT211" i="1"/>
  <c r="BU211" i="1"/>
  <c r="BV211" i="1"/>
  <c r="BQ212" i="1"/>
  <c r="BR212" i="1"/>
  <c r="BS212" i="1"/>
  <c r="BT212" i="1"/>
  <c r="BU212" i="1"/>
  <c r="BV212" i="1"/>
  <c r="BQ213" i="1"/>
  <c r="BR213" i="1"/>
  <c r="BS213" i="1"/>
  <c r="BT213" i="1"/>
  <c r="BU213" i="1"/>
  <c r="BV213" i="1"/>
  <c r="BQ214" i="1"/>
  <c r="BR214" i="1"/>
  <c r="BS214" i="1"/>
  <c r="BT214" i="1"/>
  <c r="BU214" i="1"/>
  <c r="BV214" i="1"/>
  <c r="BQ215" i="1"/>
  <c r="BR215" i="1"/>
  <c r="BS215" i="1"/>
  <c r="BT215" i="1"/>
  <c r="BU215" i="1"/>
  <c r="BV215" i="1"/>
  <c r="BQ216" i="1"/>
  <c r="BR216" i="1"/>
  <c r="BS216" i="1"/>
  <c r="BT216" i="1"/>
  <c r="BU216" i="1"/>
  <c r="BV216" i="1"/>
  <c r="BQ217" i="1"/>
  <c r="BR217" i="1"/>
  <c r="BS217" i="1"/>
  <c r="BT217" i="1"/>
  <c r="BU217" i="1"/>
  <c r="BV217" i="1"/>
  <c r="BQ218" i="1"/>
  <c r="BR218" i="1"/>
  <c r="BS218" i="1"/>
  <c r="BT218" i="1"/>
  <c r="BU218" i="1"/>
  <c r="BV218" i="1"/>
  <c r="BQ219" i="1"/>
  <c r="BR219" i="1"/>
  <c r="BS219" i="1"/>
  <c r="BT219" i="1"/>
  <c r="BU219" i="1"/>
  <c r="BV219" i="1"/>
  <c r="BQ220" i="1"/>
  <c r="BR220" i="1"/>
  <c r="BS220" i="1"/>
  <c r="BT220" i="1"/>
  <c r="BU220" i="1"/>
  <c r="BV220" i="1"/>
  <c r="BQ221" i="1"/>
  <c r="BR221" i="1"/>
  <c r="BS221" i="1"/>
  <c r="BT221" i="1"/>
  <c r="BU221" i="1"/>
  <c r="BV221" i="1"/>
  <c r="BQ222" i="1"/>
  <c r="BR222" i="1"/>
  <c r="BS222" i="1"/>
  <c r="BT222" i="1"/>
  <c r="BU222" i="1"/>
  <c r="BV222" i="1"/>
  <c r="BQ223" i="1"/>
  <c r="BR223" i="1"/>
  <c r="BS223" i="1"/>
  <c r="BT223" i="1"/>
  <c r="BU223" i="1"/>
  <c r="BV223" i="1"/>
  <c r="BQ224" i="1"/>
  <c r="BR224" i="1"/>
  <c r="BS224" i="1"/>
  <c r="BT224" i="1"/>
  <c r="BU224" i="1"/>
  <c r="BV224" i="1"/>
  <c r="BQ225" i="1"/>
  <c r="BR225" i="1"/>
  <c r="BS225" i="1"/>
  <c r="BT225" i="1"/>
  <c r="BU225" i="1"/>
  <c r="BV225" i="1"/>
  <c r="BQ226" i="1"/>
  <c r="BR226" i="1"/>
  <c r="BS226" i="1"/>
  <c r="BT226" i="1"/>
  <c r="BU226" i="1"/>
  <c r="BV226" i="1"/>
  <c r="BQ227" i="1"/>
  <c r="BR227" i="1"/>
  <c r="BS227" i="1"/>
  <c r="BT227" i="1"/>
  <c r="BU227" i="1"/>
  <c r="BV227" i="1"/>
  <c r="BQ228" i="1"/>
  <c r="BR228" i="1"/>
  <c r="BS228" i="1"/>
  <c r="BT228" i="1"/>
  <c r="BU228" i="1"/>
  <c r="BV228" i="1"/>
  <c r="BQ229" i="1"/>
  <c r="BR229" i="1"/>
  <c r="BS229" i="1"/>
  <c r="BT229" i="1"/>
  <c r="BU229" i="1"/>
  <c r="BV229" i="1"/>
  <c r="BQ230" i="1"/>
  <c r="BR230" i="1"/>
  <c r="BS230" i="1"/>
  <c r="BT230" i="1"/>
  <c r="BU230" i="1"/>
  <c r="BV230" i="1"/>
  <c r="BQ231" i="1"/>
  <c r="BR231" i="1"/>
  <c r="BS231" i="1"/>
  <c r="BT231" i="1"/>
  <c r="BU231" i="1"/>
  <c r="BV231" i="1"/>
  <c r="BQ232" i="1"/>
  <c r="BR232" i="1"/>
  <c r="BS232" i="1"/>
  <c r="BT232" i="1"/>
  <c r="BU232" i="1"/>
  <c r="BV232" i="1"/>
  <c r="BQ233" i="1"/>
  <c r="BR233" i="1"/>
  <c r="BS233" i="1"/>
  <c r="BT233" i="1"/>
  <c r="BU233" i="1"/>
  <c r="BV233" i="1"/>
  <c r="BQ234" i="1"/>
  <c r="BR234" i="1"/>
  <c r="BS234" i="1"/>
  <c r="BT234" i="1"/>
  <c r="BU234" i="1"/>
  <c r="BV234" i="1"/>
  <c r="BQ235" i="1"/>
  <c r="BR235" i="1"/>
  <c r="BS235" i="1"/>
  <c r="BT235" i="1"/>
  <c r="BU235" i="1"/>
  <c r="BV235" i="1"/>
  <c r="BQ236" i="1"/>
  <c r="BR236" i="1"/>
  <c r="BS236" i="1"/>
  <c r="BT236" i="1"/>
  <c r="BU236" i="1"/>
  <c r="BV236" i="1"/>
  <c r="BQ237" i="1"/>
  <c r="BR237" i="1"/>
  <c r="BS237" i="1"/>
  <c r="BT237" i="1"/>
  <c r="BU237" i="1"/>
  <c r="BV237" i="1"/>
  <c r="BQ238" i="1"/>
  <c r="BR238" i="1"/>
  <c r="BS238" i="1"/>
  <c r="BT238" i="1"/>
  <c r="BU238" i="1"/>
  <c r="BV238" i="1"/>
  <c r="BQ239" i="1"/>
  <c r="BR239" i="1"/>
  <c r="BS239" i="1"/>
  <c r="BT239" i="1"/>
  <c r="BU239" i="1"/>
  <c r="BV239" i="1"/>
  <c r="BQ240" i="1"/>
  <c r="BR240" i="1"/>
  <c r="BS240" i="1"/>
  <c r="BT240" i="1"/>
  <c r="BU240" i="1"/>
  <c r="BV240" i="1"/>
  <c r="BQ241" i="1"/>
  <c r="BR241" i="1"/>
  <c r="BS241" i="1"/>
  <c r="BT241" i="1"/>
  <c r="BU241" i="1"/>
  <c r="BV241" i="1"/>
  <c r="BQ242" i="1"/>
  <c r="BR242" i="1"/>
  <c r="BS242" i="1"/>
  <c r="BT242" i="1"/>
  <c r="BU242" i="1"/>
  <c r="BV242" i="1"/>
  <c r="BQ243" i="1"/>
  <c r="BR243" i="1"/>
  <c r="BS243" i="1"/>
  <c r="BT243" i="1"/>
  <c r="BU243" i="1"/>
  <c r="BV243" i="1"/>
  <c r="BQ244" i="1"/>
  <c r="BR244" i="1"/>
  <c r="BS244" i="1"/>
  <c r="BT244" i="1"/>
  <c r="BU244" i="1"/>
  <c r="BV244" i="1"/>
  <c r="BQ245" i="1"/>
  <c r="BR245" i="1"/>
  <c r="BS245" i="1"/>
  <c r="BT245" i="1"/>
  <c r="BU245" i="1"/>
  <c r="BV245" i="1"/>
  <c r="BQ246" i="1"/>
  <c r="BR246" i="1"/>
  <c r="BS246" i="1"/>
  <c r="BT246" i="1"/>
  <c r="BU246" i="1"/>
  <c r="BV246" i="1"/>
  <c r="BQ247" i="1"/>
  <c r="BR247" i="1"/>
  <c r="BS247" i="1"/>
  <c r="BT247" i="1"/>
  <c r="BU247" i="1"/>
  <c r="BV247" i="1"/>
  <c r="BQ248" i="1"/>
  <c r="BR248" i="1"/>
  <c r="BS248" i="1"/>
  <c r="BT248" i="1"/>
  <c r="BU248" i="1"/>
  <c r="BV248" i="1"/>
  <c r="BQ249" i="1"/>
  <c r="BR249" i="1"/>
  <c r="BS249" i="1"/>
  <c r="BT249" i="1"/>
  <c r="BU249" i="1"/>
  <c r="BV249" i="1"/>
  <c r="BQ250" i="1"/>
  <c r="BR250" i="1"/>
  <c r="BS250" i="1"/>
  <c r="BT250" i="1"/>
  <c r="BU250" i="1"/>
  <c r="BV250" i="1"/>
  <c r="BQ251" i="1"/>
  <c r="BR251" i="1"/>
  <c r="BS251" i="1"/>
  <c r="BT251" i="1"/>
  <c r="BU251" i="1"/>
  <c r="BV251" i="1"/>
  <c r="BQ252" i="1"/>
  <c r="BR252" i="1"/>
  <c r="BS252" i="1"/>
  <c r="BT252" i="1"/>
  <c r="BU252" i="1"/>
  <c r="BV252" i="1"/>
  <c r="BQ253" i="1"/>
  <c r="BR253" i="1"/>
  <c r="BS253" i="1"/>
  <c r="BT253" i="1"/>
  <c r="BU253" i="1"/>
  <c r="BV253" i="1"/>
  <c r="BQ254" i="1"/>
  <c r="BR254" i="1"/>
  <c r="BS254" i="1"/>
  <c r="BT254" i="1"/>
  <c r="BU254" i="1"/>
  <c r="BV254" i="1"/>
  <c r="BQ255" i="1"/>
  <c r="BR255" i="1"/>
  <c r="BS255" i="1"/>
  <c r="BT255" i="1"/>
  <c r="BU255" i="1"/>
  <c r="BV255" i="1"/>
  <c r="BQ256" i="1"/>
  <c r="BR256" i="1"/>
  <c r="BS256" i="1"/>
  <c r="BT256" i="1"/>
  <c r="BU256" i="1"/>
  <c r="BV256" i="1"/>
  <c r="BQ257" i="1"/>
  <c r="BR257" i="1"/>
  <c r="BS257" i="1"/>
  <c r="BT257" i="1"/>
  <c r="BU257" i="1"/>
  <c r="BV257" i="1"/>
  <c r="BQ258" i="1"/>
  <c r="BR258" i="1"/>
  <c r="BS258" i="1"/>
  <c r="BT258" i="1"/>
  <c r="BU258" i="1"/>
  <c r="BV258" i="1"/>
  <c r="BQ259" i="1"/>
  <c r="BR259" i="1"/>
  <c r="BS259" i="1"/>
  <c r="BT259" i="1"/>
  <c r="BU259" i="1"/>
  <c r="BV259" i="1"/>
  <c r="BQ260" i="1"/>
  <c r="BR260" i="1"/>
  <c r="BS260" i="1"/>
  <c r="BT260" i="1"/>
  <c r="BU260" i="1"/>
  <c r="BV260" i="1"/>
  <c r="BQ261" i="1"/>
  <c r="BR261" i="1"/>
  <c r="BS261" i="1"/>
  <c r="BT261" i="1"/>
  <c r="BU261" i="1"/>
  <c r="BV261" i="1"/>
  <c r="BQ262" i="1"/>
  <c r="BR262" i="1"/>
  <c r="BS262" i="1"/>
  <c r="BT262" i="1"/>
  <c r="BU262" i="1"/>
  <c r="BV262" i="1"/>
  <c r="BQ263" i="1"/>
  <c r="BR263" i="1"/>
  <c r="BS263" i="1"/>
  <c r="BT263" i="1"/>
  <c r="BU263" i="1"/>
  <c r="BV263" i="1"/>
  <c r="BQ264" i="1"/>
  <c r="BR264" i="1"/>
  <c r="BS264" i="1"/>
  <c r="BT264" i="1"/>
  <c r="BU264" i="1"/>
  <c r="BV264" i="1"/>
  <c r="BQ265" i="1"/>
  <c r="BR265" i="1"/>
  <c r="BS265" i="1"/>
  <c r="BT265" i="1"/>
  <c r="BU265" i="1"/>
  <c r="BV265" i="1"/>
  <c r="BQ266" i="1"/>
  <c r="BR266" i="1"/>
  <c r="BS266" i="1"/>
  <c r="BT266" i="1"/>
  <c r="BU266" i="1"/>
  <c r="BV266" i="1"/>
  <c r="BQ267" i="1"/>
  <c r="BR267" i="1"/>
  <c r="BS267" i="1"/>
  <c r="BT267" i="1"/>
  <c r="BU267" i="1"/>
  <c r="BV267" i="1"/>
  <c r="BQ268" i="1"/>
  <c r="BR268" i="1"/>
  <c r="BS268" i="1"/>
  <c r="BT268" i="1"/>
  <c r="BU268" i="1"/>
  <c r="BV268" i="1"/>
  <c r="BQ269" i="1"/>
  <c r="BR269" i="1"/>
  <c r="BS269" i="1"/>
  <c r="BT269" i="1"/>
  <c r="BU269" i="1"/>
  <c r="BV269" i="1"/>
  <c r="BQ270" i="1"/>
  <c r="BR270" i="1"/>
  <c r="BS270" i="1"/>
  <c r="BT270" i="1"/>
  <c r="BU270" i="1"/>
  <c r="BV270" i="1"/>
  <c r="BQ271" i="1"/>
  <c r="BR271" i="1"/>
  <c r="BS271" i="1"/>
  <c r="BT271" i="1"/>
  <c r="BU271" i="1"/>
  <c r="BV271" i="1"/>
  <c r="BQ272" i="1"/>
  <c r="BR272" i="1"/>
  <c r="BS272" i="1"/>
  <c r="BT272" i="1"/>
  <c r="BU272" i="1"/>
  <c r="BV272" i="1"/>
  <c r="BQ273" i="1"/>
  <c r="BR273" i="1"/>
  <c r="BS273" i="1"/>
  <c r="BT273" i="1"/>
  <c r="BU273" i="1"/>
  <c r="BV273" i="1"/>
  <c r="BQ274" i="1"/>
  <c r="BR274" i="1"/>
  <c r="BS274" i="1"/>
  <c r="BT274" i="1"/>
  <c r="BU274" i="1"/>
  <c r="BV274" i="1"/>
  <c r="BQ275" i="1"/>
  <c r="BR275" i="1"/>
  <c r="BS275" i="1"/>
  <c r="BT275" i="1"/>
  <c r="BU275" i="1"/>
  <c r="BV275" i="1"/>
  <c r="BQ276" i="1"/>
  <c r="BR276" i="1"/>
  <c r="BS276" i="1"/>
  <c r="BT276" i="1"/>
  <c r="BU276" i="1"/>
  <c r="BV276" i="1"/>
  <c r="BQ277" i="1"/>
  <c r="BR277" i="1"/>
  <c r="BS277" i="1"/>
  <c r="BT277" i="1"/>
  <c r="BU277" i="1"/>
  <c r="BV277" i="1"/>
  <c r="BQ278" i="1"/>
  <c r="BR278" i="1"/>
  <c r="BS278" i="1"/>
  <c r="BT278" i="1"/>
  <c r="BU278" i="1"/>
  <c r="BV278" i="1"/>
  <c r="BQ279" i="1"/>
  <c r="BR279" i="1"/>
  <c r="BS279" i="1"/>
  <c r="BT279" i="1"/>
  <c r="BU279" i="1"/>
  <c r="BV279" i="1"/>
  <c r="BQ280" i="1"/>
  <c r="BR280" i="1"/>
  <c r="BS280" i="1"/>
  <c r="BT280" i="1"/>
  <c r="BU280" i="1"/>
  <c r="BV280" i="1"/>
  <c r="BQ281" i="1"/>
  <c r="BR281" i="1"/>
  <c r="BS281" i="1"/>
  <c r="BT281" i="1"/>
  <c r="BU281" i="1"/>
  <c r="BV281" i="1"/>
  <c r="BQ282" i="1"/>
  <c r="BR282" i="1"/>
  <c r="BS282" i="1"/>
  <c r="BT282" i="1"/>
  <c r="BU282" i="1"/>
  <c r="BV282" i="1"/>
  <c r="BQ283" i="1"/>
  <c r="BR283" i="1"/>
  <c r="BS283" i="1"/>
  <c r="BT283" i="1"/>
  <c r="BU283" i="1"/>
  <c r="BV283" i="1"/>
  <c r="BQ284" i="1"/>
  <c r="BR284" i="1"/>
  <c r="BS284" i="1"/>
  <c r="BT284" i="1"/>
  <c r="BU284" i="1"/>
  <c r="BV284" i="1"/>
  <c r="BQ285" i="1"/>
  <c r="BR285" i="1"/>
  <c r="BS285" i="1"/>
  <c r="BT285" i="1"/>
  <c r="BU285" i="1"/>
  <c r="BV285" i="1"/>
  <c r="BQ286" i="1"/>
  <c r="BR286" i="1"/>
  <c r="BS286" i="1"/>
  <c r="BT286" i="1"/>
  <c r="BU286" i="1"/>
  <c r="BV286" i="1"/>
  <c r="BQ287" i="1"/>
  <c r="BR287" i="1"/>
  <c r="BS287" i="1"/>
  <c r="BT287" i="1"/>
  <c r="BU287" i="1"/>
  <c r="BV287" i="1"/>
  <c r="BQ288" i="1"/>
  <c r="BR288" i="1"/>
  <c r="BS288" i="1"/>
  <c r="BT288" i="1"/>
  <c r="BU288" i="1"/>
  <c r="BV288" i="1"/>
  <c r="BQ289" i="1"/>
  <c r="BR289" i="1"/>
  <c r="BS289" i="1"/>
  <c r="BT289" i="1"/>
  <c r="BU289" i="1"/>
  <c r="BV289" i="1"/>
  <c r="BQ290" i="1"/>
  <c r="BR290" i="1"/>
  <c r="BS290" i="1"/>
  <c r="BT290" i="1"/>
  <c r="BU290" i="1"/>
  <c r="BV290" i="1"/>
  <c r="BQ291" i="1"/>
  <c r="BR291" i="1"/>
  <c r="BS291" i="1"/>
  <c r="BT291" i="1"/>
  <c r="BU291" i="1"/>
  <c r="BV291" i="1"/>
  <c r="BQ292" i="1"/>
  <c r="BR292" i="1"/>
  <c r="BS292" i="1"/>
  <c r="BT292" i="1"/>
  <c r="BU292" i="1"/>
  <c r="BV292" i="1"/>
  <c r="BQ293" i="1"/>
  <c r="BR293" i="1"/>
  <c r="BS293" i="1"/>
  <c r="BT293" i="1"/>
  <c r="BU293" i="1"/>
  <c r="BV293" i="1"/>
  <c r="BQ294" i="1"/>
  <c r="BR294" i="1"/>
  <c r="BS294" i="1"/>
  <c r="BT294" i="1"/>
  <c r="BU294" i="1"/>
  <c r="BV294" i="1"/>
  <c r="BQ295" i="1"/>
  <c r="BR295" i="1"/>
  <c r="BS295" i="1"/>
  <c r="BT295" i="1"/>
  <c r="BU295" i="1"/>
  <c r="BV295" i="1"/>
  <c r="BQ296" i="1"/>
  <c r="BR296" i="1"/>
  <c r="BS296" i="1"/>
  <c r="BT296" i="1"/>
  <c r="BU296" i="1"/>
  <c r="BV296" i="1"/>
  <c r="BQ297" i="1"/>
  <c r="BR297" i="1"/>
  <c r="BS297" i="1"/>
  <c r="BT297" i="1"/>
  <c r="BU297" i="1"/>
  <c r="BV297" i="1"/>
  <c r="BQ298" i="1"/>
  <c r="BR298" i="1"/>
  <c r="BS298" i="1"/>
  <c r="BT298" i="1"/>
  <c r="BU298" i="1"/>
  <c r="BV298" i="1"/>
  <c r="BQ299" i="1"/>
  <c r="BR299" i="1"/>
  <c r="BS299" i="1"/>
  <c r="BT299" i="1"/>
  <c r="BU299" i="1"/>
  <c r="BV299" i="1"/>
  <c r="BQ300" i="1"/>
  <c r="BR300" i="1"/>
  <c r="BS300" i="1"/>
  <c r="BT300" i="1"/>
  <c r="BU300" i="1"/>
  <c r="BV300" i="1"/>
  <c r="BQ301" i="1"/>
  <c r="BR301" i="1"/>
  <c r="BS301" i="1"/>
  <c r="BT301" i="1"/>
  <c r="BU301" i="1"/>
  <c r="BV301" i="1"/>
  <c r="BQ302" i="1"/>
  <c r="BR302" i="1"/>
  <c r="BS302" i="1"/>
  <c r="BT302" i="1"/>
  <c r="BU302" i="1"/>
  <c r="BV302" i="1"/>
  <c r="BQ303" i="1"/>
  <c r="BR303" i="1"/>
  <c r="BS303" i="1"/>
  <c r="BT303" i="1"/>
  <c r="BU303" i="1"/>
  <c r="BV303" i="1"/>
  <c r="BQ304" i="1"/>
  <c r="BR304" i="1"/>
  <c r="BS304" i="1"/>
  <c r="BT304" i="1"/>
  <c r="BU304" i="1"/>
  <c r="BV304" i="1"/>
  <c r="BQ305" i="1"/>
  <c r="BR305" i="1"/>
  <c r="BS305" i="1"/>
  <c r="BT305" i="1"/>
  <c r="BU305" i="1"/>
  <c r="BV305" i="1"/>
  <c r="BQ306" i="1"/>
  <c r="BR306" i="1"/>
  <c r="BS306" i="1"/>
  <c r="BT306" i="1"/>
  <c r="BU306" i="1"/>
  <c r="BV306" i="1"/>
  <c r="BQ307" i="1"/>
  <c r="BR307" i="1"/>
  <c r="BS307" i="1"/>
  <c r="BT307" i="1"/>
  <c r="BU307" i="1"/>
  <c r="BV307" i="1"/>
  <c r="BQ308" i="1"/>
  <c r="BR308" i="1"/>
  <c r="BS308" i="1"/>
  <c r="BT308" i="1"/>
  <c r="BU308" i="1"/>
  <c r="BV308" i="1"/>
  <c r="BQ309" i="1"/>
  <c r="BR309" i="1"/>
  <c r="BS309" i="1"/>
  <c r="BT309" i="1"/>
  <c r="BU309" i="1"/>
  <c r="BV309" i="1"/>
  <c r="BQ310" i="1"/>
  <c r="BR310" i="1"/>
  <c r="BS310" i="1"/>
  <c r="BT310" i="1"/>
  <c r="BU310" i="1"/>
  <c r="BV310" i="1"/>
  <c r="BQ311" i="1"/>
  <c r="BR311" i="1"/>
  <c r="BS311" i="1"/>
  <c r="BT311" i="1"/>
  <c r="BU311" i="1"/>
  <c r="BV311" i="1"/>
  <c r="BQ312" i="1"/>
  <c r="BR312" i="1"/>
  <c r="BS312" i="1"/>
  <c r="BT312" i="1"/>
  <c r="BU312" i="1"/>
  <c r="BV312" i="1"/>
  <c r="BQ313" i="1"/>
  <c r="BR313" i="1"/>
  <c r="BS313" i="1"/>
  <c r="BT313" i="1"/>
  <c r="BU313" i="1"/>
  <c r="BV313" i="1"/>
  <c r="BQ314" i="1"/>
  <c r="BR314" i="1"/>
  <c r="BS314" i="1"/>
  <c r="BT314" i="1"/>
  <c r="BU314" i="1"/>
  <c r="BV314" i="1"/>
  <c r="BQ315" i="1"/>
  <c r="BR315" i="1"/>
  <c r="BS315" i="1"/>
  <c r="BT315" i="1"/>
  <c r="BU315" i="1"/>
  <c r="BV315" i="1"/>
  <c r="BQ316" i="1"/>
  <c r="BR316" i="1"/>
  <c r="BS316" i="1"/>
  <c r="BT316" i="1"/>
  <c r="BU316" i="1"/>
  <c r="BV316" i="1"/>
  <c r="BQ317" i="1"/>
  <c r="BR317" i="1"/>
  <c r="BS317" i="1"/>
  <c r="BT317" i="1"/>
  <c r="BU317" i="1"/>
  <c r="BV317" i="1"/>
  <c r="BQ318" i="1"/>
  <c r="BR318" i="1"/>
  <c r="BS318" i="1"/>
  <c r="BT318" i="1"/>
  <c r="BU318" i="1"/>
  <c r="BV318" i="1"/>
  <c r="BQ319" i="1"/>
  <c r="BR319" i="1"/>
  <c r="BS319" i="1"/>
  <c r="BT319" i="1"/>
  <c r="BU319" i="1"/>
  <c r="BV319" i="1"/>
  <c r="BQ320" i="1"/>
  <c r="BR320" i="1"/>
  <c r="BS320" i="1"/>
  <c r="BT320" i="1"/>
  <c r="BU320" i="1"/>
  <c r="BV320" i="1"/>
  <c r="BQ321" i="1"/>
  <c r="BR321" i="1"/>
  <c r="BS321" i="1"/>
  <c r="BT321" i="1"/>
  <c r="BU321" i="1"/>
  <c r="BV321" i="1"/>
  <c r="BQ322" i="1"/>
  <c r="BR322" i="1"/>
  <c r="BS322" i="1"/>
  <c r="BT322" i="1"/>
  <c r="BU322" i="1"/>
  <c r="BV322" i="1"/>
  <c r="BQ323" i="1"/>
  <c r="BR323" i="1"/>
  <c r="BS323" i="1"/>
  <c r="BT323" i="1"/>
  <c r="BU323" i="1"/>
  <c r="BV323" i="1"/>
  <c r="BQ324" i="1"/>
  <c r="BR324" i="1"/>
  <c r="BS324" i="1"/>
  <c r="BT324" i="1"/>
  <c r="BU324" i="1"/>
  <c r="BV324" i="1"/>
  <c r="BQ325" i="1"/>
  <c r="BR325" i="1"/>
  <c r="BS325" i="1"/>
  <c r="BT325" i="1"/>
  <c r="BU325" i="1"/>
  <c r="BV325" i="1"/>
  <c r="BQ326" i="1"/>
  <c r="BR326" i="1"/>
  <c r="BS326" i="1"/>
  <c r="BT326" i="1"/>
  <c r="BU326" i="1"/>
  <c r="BV326" i="1"/>
  <c r="BQ327" i="1"/>
  <c r="BR327" i="1"/>
  <c r="BS327" i="1"/>
  <c r="BT327" i="1"/>
  <c r="BU327" i="1"/>
  <c r="BV327" i="1"/>
  <c r="BQ328" i="1"/>
  <c r="BR328" i="1"/>
  <c r="BS328" i="1"/>
  <c r="BT328" i="1"/>
  <c r="BU328" i="1"/>
  <c r="BV328" i="1"/>
  <c r="BQ329" i="1"/>
  <c r="BR329" i="1"/>
  <c r="BS329" i="1"/>
  <c r="BT329" i="1"/>
  <c r="BU329" i="1"/>
  <c r="BV329" i="1"/>
  <c r="BQ330" i="1"/>
  <c r="BR330" i="1"/>
  <c r="BS330" i="1"/>
  <c r="BT330" i="1"/>
  <c r="BU330" i="1"/>
  <c r="BV330" i="1"/>
  <c r="BQ331" i="1"/>
  <c r="BR331" i="1"/>
  <c r="BS331" i="1"/>
  <c r="BT331" i="1"/>
  <c r="BU331" i="1"/>
  <c r="BV331" i="1"/>
  <c r="BQ332" i="1"/>
  <c r="BR332" i="1"/>
  <c r="BS332" i="1"/>
  <c r="BT332" i="1"/>
  <c r="BU332" i="1"/>
  <c r="BV332" i="1"/>
  <c r="BQ333" i="1"/>
  <c r="BR333" i="1"/>
  <c r="BS333" i="1"/>
  <c r="BT333" i="1"/>
  <c r="BU333" i="1"/>
  <c r="BV333" i="1"/>
  <c r="BQ334" i="1"/>
  <c r="BR334" i="1"/>
  <c r="BS334" i="1"/>
  <c r="BT334" i="1"/>
  <c r="BU334" i="1"/>
  <c r="BV334" i="1"/>
  <c r="BQ335" i="1"/>
  <c r="BR335" i="1"/>
  <c r="BS335" i="1"/>
  <c r="BT335" i="1"/>
  <c r="BU335" i="1"/>
  <c r="BV335" i="1"/>
  <c r="BQ336" i="1"/>
  <c r="BR336" i="1"/>
  <c r="BS336" i="1"/>
  <c r="BT336" i="1"/>
  <c r="BU336" i="1"/>
  <c r="BV336" i="1"/>
  <c r="BQ337" i="1"/>
  <c r="BR337" i="1"/>
  <c r="BS337" i="1"/>
  <c r="BT337" i="1"/>
  <c r="BU337" i="1"/>
  <c r="BV337" i="1"/>
  <c r="BQ338" i="1"/>
  <c r="BR338" i="1"/>
  <c r="BS338" i="1"/>
  <c r="BT338" i="1"/>
  <c r="BU338" i="1"/>
  <c r="BV338" i="1"/>
  <c r="BQ339" i="1"/>
  <c r="BR339" i="1"/>
  <c r="BS339" i="1"/>
  <c r="BT339" i="1"/>
  <c r="BU339" i="1"/>
  <c r="BV339" i="1"/>
  <c r="BQ340" i="1"/>
  <c r="BR340" i="1"/>
  <c r="BS340" i="1"/>
  <c r="BT340" i="1"/>
  <c r="BU340" i="1"/>
  <c r="BV340" i="1"/>
  <c r="BQ341" i="1"/>
  <c r="BR341" i="1"/>
  <c r="BS341" i="1"/>
  <c r="BT341" i="1"/>
  <c r="BU341" i="1"/>
  <c r="BV341" i="1"/>
  <c r="BQ342" i="1"/>
  <c r="BR342" i="1"/>
  <c r="BS342" i="1"/>
  <c r="BT342" i="1"/>
  <c r="BU342" i="1"/>
  <c r="BV342" i="1"/>
  <c r="BQ343" i="1"/>
  <c r="BR343" i="1"/>
  <c r="BS343" i="1"/>
  <c r="BT343" i="1"/>
  <c r="BU343" i="1"/>
  <c r="BV343" i="1"/>
  <c r="BQ344" i="1"/>
  <c r="BR344" i="1"/>
  <c r="BS344" i="1"/>
  <c r="BT344" i="1"/>
  <c r="BU344" i="1"/>
  <c r="BV344" i="1"/>
  <c r="BQ345" i="1"/>
  <c r="BR345" i="1"/>
  <c r="BS345" i="1"/>
  <c r="BT345" i="1"/>
  <c r="BU345" i="1"/>
  <c r="BV345" i="1"/>
  <c r="BQ346" i="1"/>
  <c r="BR346" i="1"/>
  <c r="BS346" i="1"/>
  <c r="BT346" i="1"/>
  <c r="BU346" i="1"/>
  <c r="BV346" i="1"/>
  <c r="BQ347" i="1"/>
  <c r="BR347" i="1"/>
  <c r="BS347" i="1"/>
  <c r="BT347" i="1"/>
  <c r="BU347" i="1"/>
  <c r="BV347" i="1"/>
  <c r="BQ348" i="1"/>
  <c r="BR348" i="1"/>
  <c r="BS348" i="1"/>
  <c r="BT348" i="1"/>
  <c r="BU348" i="1"/>
  <c r="BV348" i="1"/>
  <c r="BQ349" i="1"/>
  <c r="BR349" i="1"/>
  <c r="BS349" i="1"/>
  <c r="BT349" i="1"/>
  <c r="BU349" i="1"/>
  <c r="BV349" i="1"/>
  <c r="BQ350" i="1"/>
  <c r="BR350" i="1"/>
  <c r="BS350" i="1"/>
  <c r="BT350" i="1"/>
  <c r="BU350" i="1"/>
  <c r="BV350" i="1"/>
  <c r="BQ351" i="1"/>
  <c r="BR351" i="1"/>
  <c r="BS351" i="1"/>
  <c r="BT351" i="1"/>
  <c r="BU351" i="1"/>
  <c r="BV351" i="1"/>
  <c r="BQ352" i="1"/>
  <c r="BR352" i="1"/>
  <c r="BS352" i="1"/>
  <c r="BT352" i="1"/>
  <c r="BU352" i="1"/>
  <c r="BV352" i="1"/>
  <c r="BQ353" i="1"/>
  <c r="BR353" i="1"/>
  <c r="BS353" i="1"/>
  <c r="BT353" i="1"/>
  <c r="BU353" i="1"/>
  <c r="BV353" i="1"/>
  <c r="BQ354" i="1"/>
  <c r="BR354" i="1"/>
  <c r="BS354" i="1"/>
  <c r="BT354" i="1"/>
  <c r="BU354" i="1"/>
  <c r="BV354" i="1"/>
  <c r="BQ355" i="1"/>
  <c r="BR355" i="1"/>
  <c r="BS355" i="1"/>
  <c r="BT355" i="1"/>
  <c r="BU355" i="1"/>
  <c r="BV355" i="1"/>
  <c r="BQ356" i="1"/>
  <c r="BR356" i="1"/>
  <c r="BS356" i="1"/>
  <c r="BT356" i="1"/>
  <c r="BU356" i="1"/>
  <c r="BV356" i="1"/>
  <c r="BQ357" i="1"/>
  <c r="BR357" i="1"/>
  <c r="BS357" i="1"/>
  <c r="BT357" i="1"/>
  <c r="BU357" i="1"/>
  <c r="BV357" i="1"/>
  <c r="BQ358" i="1"/>
  <c r="BR358" i="1"/>
  <c r="BS358" i="1"/>
  <c r="BT358" i="1"/>
  <c r="BU358" i="1"/>
  <c r="BV358" i="1"/>
  <c r="BQ359" i="1"/>
  <c r="BR359" i="1"/>
  <c r="BS359" i="1"/>
  <c r="BT359" i="1"/>
  <c r="BU359" i="1"/>
  <c r="BV359" i="1"/>
  <c r="BQ360" i="1"/>
  <c r="BR360" i="1"/>
  <c r="BS360" i="1"/>
  <c r="BT360" i="1"/>
  <c r="BU360" i="1"/>
  <c r="BV360" i="1"/>
  <c r="BQ361" i="1"/>
  <c r="BR361" i="1"/>
  <c r="BS361" i="1"/>
  <c r="BT361" i="1"/>
  <c r="BU361" i="1"/>
  <c r="BV361" i="1"/>
  <c r="BQ362" i="1"/>
  <c r="BR362" i="1"/>
  <c r="BS362" i="1"/>
  <c r="BT362" i="1"/>
  <c r="BU362" i="1"/>
  <c r="BV362" i="1"/>
  <c r="BQ363" i="1"/>
  <c r="BR363" i="1"/>
  <c r="BS363" i="1"/>
  <c r="BT363" i="1"/>
  <c r="BU363" i="1"/>
  <c r="BV363" i="1"/>
  <c r="BQ364" i="1"/>
  <c r="BR364" i="1"/>
  <c r="BS364" i="1"/>
  <c r="BT364" i="1"/>
  <c r="BU364" i="1"/>
  <c r="BV364" i="1"/>
  <c r="BQ365" i="1"/>
  <c r="BR365" i="1"/>
  <c r="BS365" i="1"/>
  <c r="BT365" i="1"/>
  <c r="BU365" i="1"/>
  <c r="BV365" i="1"/>
  <c r="BQ366" i="1"/>
  <c r="BR366" i="1"/>
  <c r="BS366" i="1"/>
  <c r="BT366" i="1"/>
  <c r="BU366" i="1"/>
  <c r="BV366" i="1"/>
  <c r="BQ367" i="1"/>
  <c r="BR367" i="1"/>
  <c r="BS367" i="1"/>
  <c r="BT367" i="1"/>
  <c r="BU367" i="1"/>
  <c r="BV367" i="1"/>
  <c r="BQ368" i="1"/>
  <c r="BR368" i="1"/>
  <c r="BS368" i="1"/>
  <c r="BT368" i="1"/>
  <c r="BU368" i="1"/>
  <c r="BV368" i="1"/>
  <c r="BQ369" i="1"/>
  <c r="BR369" i="1"/>
  <c r="BS369" i="1"/>
  <c r="BT369" i="1"/>
  <c r="BU369" i="1"/>
  <c r="BV369" i="1"/>
  <c r="BQ370" i="1"/>
  <c r="BR370" i="1"/>
  <c r="BS370" i="1"/>
  <c r="BT370" i="1"/>
  <c r="BU370" i="1"/>
  <c r="BV370" i="1"/>
  <c r="BQ371" i="1"/>
  <c r="BR371" i="1"/>
  <c r="BS371" i="1"/>
  <c r="BT371" i="1"/>
  <c r="BU371" i="1"/>
  <c r="BV371" i="1"/>
  <c r="BQ372" i="1"/>
  <c r="BR372" i="1"/>
  <c r="BS372" i="1"/>
  <c r="BT372" i="1"/>
  <c r="BU372" i="1"/>
  <c r="BV372" i="1"/>
  <c r="BQ373" i="1"/>
  <c r="BR373" i="1"/>
  <c r="BS373" i="1"/>
  <c r="BT373" i="1"/>
  <c r="BU373" i="1"/>
  <c r="BV373" i="1"/>
  <c r="BQ374" i="1"/>
  <c r="BR374" i="1"/>
  <c r="BS374" i="1"/>
  <c r="BT374" i="1"/>
  <c r="BU374" i="1"/>
  <c r="BV374" i="1"/>
  <c r="BQ375" i="1"/>
  <c r="BR375" i="1"/>
  <c r="BS375" i="1"/>
  <c r="BT375" i="1"/>
  <c r="BU375" i="1"/>
  <c r="BV375" i="1"/>
  <c r="BQ376" i="1"/>
  <c r="BR376" i="1"/>
  <c r="BS376" i="1"/>
  <c r="BT376" i="1"/>
  <c r="BU376" i="1"/>
  <c r="BV376" i="1"/>
  <c r="BQ377" i="1"/>
  <c r="BR377" i="1"/>
  <c r="BS377" i="1"/>
  <c r="BT377" i="1"/>
  <c r="BU377" i="1"/>
  <c r="BV377" i="1"/>
  <c r="BQ378" i="1"/>
  <c r="BR378" i="1"/>
  <c r="BS378" i="1"/>
  <c r="BT378" i="1"/>
  <c r="BU378" i="1"/>
  <c r="BV378" i="1"/>
  <c r="BQ379" i="1"/>
  <c r="BR379" i="1"/>
  <c r="BS379" i="1"/>
  <c r="BT379" i="1"/>
  <c r="BU379" i="1"/>
  <c r="BV379" i="1"/>
  <c r="BQ380" i="1"/>
  <c r="BR380" i="1"/>
  <c r="BS380" i="1"/>
  <c r="BT380" i="1"/>
  <c r="BU380" i="1"/>
  <c r="BV380" i="1"/>
  <c r="BQ381" i="1"/>
  <c r="BR381" i="1"/>
  <c r="BS381" i="1"/>
  <c r="BT381" i="1"/>
  <c r="BU381" i="1"/>
  <c r="BV381" i="1"/>
  <c r="BQ382" i="1"/>
  <c r="BR382" i="1"/>
  <c r="BS382" i="1"/>
  <c r="BT382" i="1"/>
  <c r="BU382" i="1"/>
  <c r="BV382" i="1"/>
  <c r="BQ383" i="1"/>
  <c r="BR383" i="1"/>
  <c r="BS383" i="1"/>
  <c r="BT383" i="1"/>
  <c r="BU383" i="1"/>
  <c r="BV383" i="1"/>
  <c r="BQ384" i="1"/>
  <c r="BR384" i="1"/>
  <c r="BS384" i="1"/>
  <c r="BT384" i="1"/>
  <c r="BU384" i="1"/>
  <c r="BV384" i="1"/>
  <c r="BQ385" i="1"/>
  <c r="BR385" i="1"/>
  <c r="BS385" i="1"/>
  <c r="BT385" i="1"/>
  <c r="BU385" i="1"/>
  <c r="BV385" i="1"/>
  <c r="BQ386" i="1"/>
  <c r="BR386" i="1"/>
  <c r="BS386" i="1"/>
  <c r="BT386" i="1"/>
  <c r="BU386" i="1"/>
  <c r="BV386" i="1"/>
  <c r="BQ387" i="1"/>
  <c r="BR387" i="1"/>
  <c r="BS387" i="1"/>
  <c r="BT387" i="1"/>
  <c r="BU387" i="1"/>
  <c r="BV387" i="1"/>
  <c r="BQ388" i="1"/>
  <c r="BR388" i="1"/>
  <c r="BS388" i="1"/>
  <c r="BT388" i="1"/>
  <c r="BU388" i="1"/>
  <c r="BV388" i="1"/>
  <c r="BQ389" i="1"/>
  <c r="BR389" i="1"/>
  <c r="BS389" i="1"/>
  <c r="BT389" i="1"/>
  <c r="BU389" i="1"/>
  <c r="BV389" i="1"/>
  <c r="BQ390" i="1"/>
  <c r="BR390" i="1"/>
  <c r="BS390" i="1"/>
  <c r="BT390" i="1"/>
  <c r="BU390" i="1"/>
  <c r="BV390" i="1"/>
  <c r="BQ391" i="1"/>
  <c r="BR391" i="1"/>
  <c r="BS391" i="1"/>
  <c r="BT391" i="1"/>
  <c r="BU391" i="1"/>
  <c r="BV391" i="1"/>
  <c r="BQ392" i="1"/>
  <c r="BR392" i="1"/>
  <c r="BS392" i="1"/>
  <c r="BT392" i="1"/>
  <c r="BU392" i="1"/>
  <c r="BV392" i="1"/>
  <c r="BQ393" i="1"/>
  <c r="BR393" i="1"/>
  <c r="BS393" i="1"/>
  <c r="BT393" i="1"/>
  <c r="BU393" i="1"/>
  <c r="BV393" i="1"/>
  <c r="BQ394" i="1"/>
  <c r="BR394" i="1"/>
  <c r="BS394" i="1"/>
  <c r="BT394" i="1"/>
  <c r="BU394" i="1"/>
  <c r="BV394" i="1"/>
  <c r="BQ395" i="1"/>
  <c r="BR395" i="1"/>
  <c r="BS395" i="1"/>
  <c r="BT395" i="1"/>
  <c r="BU395" i="1"/>
  <c r="BV395" i="1"/>
  <c r="BQ396" i="1"/>
  <c r="BR396" i="1"/>
  <c r="BS396" i="1"/>
  <c r="BT396" i="1"/>
  <c r="BU396" i="1"/>
  <c r="BV396" i="1"/>
  <c r="BQ397" i="1"/>
  <c r="BR397" i="1"/>
  <c r="BS397" i="1"/>
  <c r="BT397" i="1"/>
  <c r="BU397" i="1"/>
  <c r="BV397" i="1"/>
  <c r="BQ398" i="1"/>
  <c r="BR398" i="1"/>
  <c r="BS398" i="1"/>
  <c r="BT398" i="1"/>
  <c r="BU398" i="1"/>
  <c r="BV398" i="1"/>
  <c r="BQ399" i="1"/>
  <c r="BR399" i="1"/>
  <c r="BS399" i="1"/>
  <c r="BT399" i="1"/>
  <c r="BU399" i="1"/>
  <c r="BV399" i="1"/>
  <c r="BQ400" i="1"/>
  <c r="BR400" i="1"/>
  <c r="BS400" i="1"/>
  <c r="BT400" i="1"/>
  <c r="BU400" i="1"/>
  <c r="BV400" i="1"/>
  <c r="BQ401" i="1"/>
  <c r="BR401" i="1"/>
  <c r="BS401" i="1"/>
  <c r="BT401" i="1"/>
  <c r="BU401" i="1"/>
  <c r="BV401" i="1"/>
  <c r="BQ402" i="1"/>
  <c r="BR402" i="1"/>
  <c r="BS402" i="1"/>
  <c r="BT402" i="1"/>
  <c r="BU402" i="1"/>
  <c r="BV402" i="1"/>
  <c r="BQ403" i="1"/>
  <c r="BR403" i="1"/>
  <c r="BS403" i="1"/>
  <c r="BT403" i="1"/>
  <c r="BU403" i="1"/>
  <c r="BV403" i="1"/>
  <c r="BQ404" i="1"/>
  <c r="BR404" i="1"/>
  <c r="BS404" i="1"/>
  <c r="BT404" i="1"/>
  <c r="BU404" i="1"/>
  <c r="BV404" i="1"/>
  <c r="BQ405" i="1"/>
  <c r="BR405" i="1"/>
  <c r="BS405" i="1"/>
  <c r="BT405" i="1"/>
  <c r="BU405" i="1"/>
  <c r="BV405" i="1"/>
  <c r="BQ406" i="1"/>
  <c r="BR406" i="1"/>
  <c r="BS406" i="1"/>
  <c r="BT406" i="1"/>
  <c r="BU406" i="1"/>
  <c r="BV406" i="1"/>
  <c r="BQ407" i="1"/>
  <c r="BR407" i="1"/>
  <c r="BS407" i="1"/>
  <c r="BT407" i="1"/>
  <c r="BU407" i="1"/>
  <c r="BV407" i="1"/>
  <c r="BQ408" i="1"/>
  <c r="BR408" i="1"/>
  <c r="BS408" i="1"/>
  <c r="BT408" i="1"/>
  <c r="BU408" i="1"/>
  <c r="BV408" i="1"/>
  <c r="BQ409" i="1"/>
  <c r="BR409" i="1"/>
  <c r="BS409" i="1"/>
  <c r="BT409" i="1"/>
  <c r="BU409" i="1"/>
  <c r="BV409" i="1"/>
  <c r="BQ410" i="1"/>
  <c r="BR410" i="1"/>
  <c r="BS410" i="1"/>
  <c r="BT410" i="1"/>
  <c r="BU410" i="1"/>
  <c r="BV410" i="1"/>
  <c r="BQ411" i="1"/>
  <c r="BR411" i="1"/>
  <c r="BS411" i="1"/>
  <c r="BT411" i="1"/>
  <c r="BU411" i="1"/>
  <c r="BV411" i="1"/>
  <c r="BQ412" i="1"/>
  <c r="BR412" i="1"/>
  <c r="BS412" i="1"/>
  <c r="BT412" i="1"/>
  <c r="BU412" i="1"/>
  <c r="BV412" i="1"/>
  <c r="BQ413" i="1"/>
  <c r="BR413" i="1"/>
  <c r="BS413" i="1"/>
  <c r="BT413" i="1"/>
  <c r="BU413" i="1"/>
  <c r="BV413" i="1"/>
  <c r="BQ414" i="1"/>
  <c r="BR414" i="1"/>
  <c r="BS414" i="1"/>
  <c r="BT414" i="1"/>
  <c r="BU414" i="1"/>
  <c r="BV414" i="1"/>
  <c r="BQ415" i="1"/>
  <c r="BR415" i="1"/>
  <c r="BS415" i="1"/>
  <c r="BT415" i="1"/>
  <c r="BU415" i="1"/>
  <c r="BV415" i="1"/>
  <c r="BQ416" i="1"/>
  <c r="BR416" i="1"/>
  <c r="BS416" i="1"/>
  <c r="BT416" i="1"/>
  <c r="BU416" i="1"/>
  <c r="BV416" i="1"/>
  <c r="BQ417" i="1"/>
  <c r="BR417" i="1"/>
  <c r="BS417" i="1"/>
  <c r="BT417" i="1"/>
  <c r="BU417" i="1"/>
  <c r="BV417" i="1"/>
  <c r="BQ418" i="1"/>
  <c r="BR418" i="1"/>
  <c r="BS418" i="1"/>
  <c r="BT418" i="1"/>
  <c r="BU418" i="1"/>
  <c r="BV418" i="1"/>
  <c r="BQ419" i="1"/>
  <c r="BR419" i="1"/>
  <c r="BS419" i="1"/>
  <c r="BT419" i="1"/>
  <c r="BU419" i="1"/>
  <c r="BV419" i="1"/>
  <c r="BQ420" i="1"/>
  <c r="BR420" i="1"/>
  <c r="BS420" i="1"/>
  <c r="BT420" i="1"/>
  <c r="BU420" i="1"/>
  <c r="BV420" i="1"/>
  <c r="BQ421" i="1"/>
  <c r="BR421" i="1"/>
  <c r="BS421" i="1"/>
  <c r="BT421" i="1"/>
  <c r="BU421" i="1"/>
  <c r="BV421" i="1"/>
  <c r="BQ422" i="1"/>
  <c r="BR422" i="1"/>
  <c r="BS422" i="1"/>
  <c r="BT422" i="1"/>
  <c r="BU422" i="1"/>
  <c r="BV422" i="1"/>
  <c r="BQ423" i="1"/>
  <c r="BR423" i="1"/>
  <c r="BS423" i="1"/>
  <c r="BT423" i="1"/>
  <c r="BU423" i="1"/>
  <c r="BV423" i="1"/>
  <c r="BQ424" i="1"/>
  <c r="BR424" i="1"/>
  <c r="BS424" i="1"/>
  <c r="BT424" i="1"/>
  <c r="BU424" i="1"/>
  <c r="BV424" i="1"/>
  <c r="BQ425" i="1"/>
  <c r="BR425" i="1"/>
  <c r="BS425" i="1"/>
  <c r="BT425" i="1"/>
  <c r="BU425" i="1"/>
  <c r="BV425" i="1"/>
  <c r="BQ426" i="1"/>
  <c r="BR426" i="1"/>
  <c r="BS426" i="1"/>
  <c r="BT426" i="1"/>
  <c r="BU426" i="1"/>
  <c r="BV426" i="1"/>
  <c r="BQ427" i="1"/>
  <c r="BR427" i="1"/>
  <c r="BS427" i="1"/>
  <c r="BT427" i="1"/>
  <c r="BU427" i="1"/>
  <c r="BV427" i="1"/>
  <c r="BQ428" i="1"/>
  <c r="BR428" i="1"/>
  <c r="BS428" i="1"/>
  <c r="BT428" i="1"/>
  <c r="BU428" i="1"/>
  <c r="BV428" i="1"/>
  <c r="BQ429" i="1"/>
  <c r="BR429" i="1"/>
  <c r="BS429" i="1"/>
  <c r="BT429" i="1"/>
  <c r="BU429" i="1"/>
  <c r="BV429" i="1"/>
  <c r="BQ430" i="1"/>
  <c r="BR430" i="1"/>
  <c r="BS430" i="1"/>
  <c r="BT430" i="1"/>
  <c r="BU430" i="1"/>
  <c r="BV430" i="1"/>
  <c r="BQ431" i="1"/>
  <c r="BR431" i="1"/>
  <c r="BS431" i="1"/>
  <c r="BT431" i="1"/>
  <c r="BU431" i="1"/>
  <c r="BV431" i="1"/>
  <c r="BQ432" i="1"/>
  <c r="BR432" i="1"/>
  <c r="BS432" i="1"/>
  <c r="BT432" i="1"/>
  <c r="BU432" i="1"/>
  <c r="BV432" i="1"/>
  <c r="BQ433" i="1"/>
  <c r="BR433" i="1"/>
  <c r="BS433" i="1"/>
  <c r="BT433" i="1"/>
  <c r="BU433" i="1"/>
  <c r="BV433" i="1"/>
  <c r="BQ434" i="1"/>
  <c r="BR434" i="1"/>
  <c r="BS434" i="1"/>
  <c r="BT434" i="1"/>
  <c r="BU434" i="1"/>
  <c r="BV434" i="1"/>
  <c r="BQ435" i="1"/>
  <c r="BR435" i="1"/>
  <c r="BS435" i="1"/>
  <c r="BT435" i="1"/>
  <c r="BU435" i="1"/>
  <c r="BV435" i="1"/>
  <c r="BQ436" i="1"/>
  <c r="BR436" i="1"/>
  <c r="BS436" i="1"/>
  <c r="BT436" i="1"/>
  <c r="BU436" i="1"/>
  <c r="BV436" i="1"/>
  <c r="BQ437" i="1"/>
  <c r="BR437" i="1"/>
  <c r="BS437" i="1"/>
  <c r="BT437" i="1"/>
  <c r="BU437" i="1"/>
  <c r="BV437" i="1"/>
  <c r="BQ438" i="1"/>
  <c r="BR438" i="1"/>
  <c r="BS438" i="1"/>
  <c r="BT438" i="1"/>
  <c r="BU438" i="1"/>
  <c r="BV438" i="1"/>
  <c r="BQ439" i="1"/>
  <c r="BR439" i="1"/>
  <c r="BS439" i="1"/>
  <c r="BT439" i="1"/>
  <c r="BU439" i="1"/>
  <c r="BV439" i="1"/>
  <c r="BQ440" i="1"/>
  <c r="BR440" i="1"/>
  <c r="BS440" i="1"/>
  <c r="BT440" i="1"/>
  <c r="BU440" i="1"/>
  <c r="BV440" i="1"/>
  <c r="BQ441" i="1"/>
  <c r="BR441" i="1"/>
  <c r="BS441" i="1"/>
  <c r="BT441" i="1"/>
  <c r="BU441" i="1"/>
  <c r="BV441" i="1"/>
  <c r="BQ442" i="1"/>
  <c r="BR442" i="1"/>
  <c r="BS442" i="1"/>
  <c r="BT442" i="1"/>
  <c r="BU442" i="1"/>
  <c r="BV442" i="1"/>
  <c r="BQ443" i="1"/>
  <c r="BR443" i="1"/>
  <c r="BS443" i="1"/>
  <c r="BT443" i="1"/>
  <c r="BU443" i="1"/>
  <c r="BV443" i="1"/>
  <c r="BQ444" i="1"/>
  <c r="BR444" i="1"/>
  <c r="BS444" i="1"/>
  <c r="BT444" i="1"/>
  <c r="BU444" i="1"/>
  <c r="BV444" i="1"/>
  <c r="BQ445" i="1"/>
  <c r="BR445" i="1"/>
  <c r="BS445" i="1"/>
  <c r="BT445" i="1"/>
  <c r="BU445" i="1"/>
  <c r="BV445" i="1"/>
  <c r="BQ446" i="1"/>
  <c r="BR446" i="1"/>
  <c r="BS446" i="1"/>
  <c r="BT446" i="1"/>
  <c r="BU446" i="1"/>
  <c r="BV446" i="1"/>
  <c r="BQ447" i="1"/>
  <c r="BR447" i="1"/>
  <c r="BS447" i="1"/>
  <c r="BT447" i="1"/>
  <c r="BU447" i="1"/>
  <c r="BV447" i="1"/>
  <c r="BQ448" i="1"/>
  <c r="BR448" i="1"/>
  <c r="BS448" i="1"/>
  <c r="BT448" i="1"/>
  <c r="BU448" i="1"/>
  <c r="BV448" i="1"/>
  <c r="BQ449" i="1"/>
  <c r="BR449" i="1"/>
  <c r="BS449" i="1"/>
  <c r="BT449" i="1"/>
  <c r="BU449" i="1"/>
  <c r="BV449" i="1"/>
  <c r="BQ450" i="1"/>
  <c r="BR450" i="1"/>
  <c r="BS450" i="1"/>
  <c r="BT450" i="1"/>
  <c r="BU450" i="1"/>
  <c r="BV450" i="1"/>
  <c r="BQ451" i="1"/>
  <c r="BR451" i="1"/>
  <c r="BS451" i="1"/>
  <c r="BT451" i="1"/>
  <c r="BU451" i="1"/>
  <c r="BV451" i="1"/>
  <c r="BQ452" i="1"/>
  <c r="BR452" i="1"/>
  <c r="BS452" i="1"/>
  <c r="BT452" i="1"/>
  <c r="BU452" i="1"/>
  <c r="BV452" i="1"/>
  <c r="BQ453" i="1"/>
  <c r="BR453" i="1"/>
  <c r="BS453" i="1"/>
  <c r="BT453" i="1"/>
  <c r="BU453" i="1"/>
  <c r="BV453" i="1"/>
  <c r="BQ454" i="1"/>
  <c r="BR454" i="1"/>
  <c r="BS454" i="1"/>
  <c r="BT454" i="1"/>
  <c r="BU454" i="1"/>
  <c r="BV454" i="1"/>
  <c r="BQ455" i="1"/>
  <c r="BR455" i="1"/>
  <c r="BS455" i="1"/>
  <c r="BT455" i="1"/>
  <c r="BU455" i="1"/>
  <c r="BV455" i="1"/>
  <c r="BQ456" i="1"/>
  <c r="BR456" i="1"/>
  <c r="BS456" i="1"/>
  <c r="BT456" i="1"/>
  <c r="BU456" i="1"/>
  <c r="BV456" i="1"/>
  <c r="BQ457" i="1"/>
  <c r="BR457" i="1"/>
  <c r="BS457" i="1"/>
  <c r="BT457" i="1"/>
  <c r="BU457" i="1"/>
  <c r="BV457" i="1"/>
  <c r="BQ458" i="1"/>
  <c r="BR458" i="1"/>
  <c r="BS458" i="1"/>
  <c r="BT458" i="1"/>
  <c r="BU458" i="1"/>
  <c r="BV458" i="1"/>
  <c r="BQ459" i="1"/>
  <c r="BR459" i="1"/>
  <c r="BS459" i="1"/>
  <c r="BT459" i="1"/>
  <c r="BU459" i="1"/>
  <c r="BV459" i="1"/>
  <c r="BQ460" i="1"/>
  <c r="BR460" i="1"/>
  <c r="BS460" i="1"/>
  <c r="BT460" i="1"/>
  <c r="BU460" i="1"/>
  <c r="BV460" i="1"/>
  <c r="BQ461" i="1"/>
  <c r="BR461" i="1"/>
  <c r="BS461" i="1"/>
  <c r="BT461" i="1"/>
  <c r="BU461" i="1"/>
  <c r="BV461" i="1"/>
  <c r="BQ462" i="1"/>
  <c r="BR462" i="1"/>
  <c r="BS462" i="1"/>
  <c r="BT462" i="1"/>
  <c r="BU462" i="1"/>
  <c r="BV462" i="1"/>
  <c r="BQ463" i="1"/>
  <c r="BR463" i="1"/>
  <c r="BS463" i="1"/>
  <c r="BT463" i="1"/>
  <c r="BU463" i="1"/>
  <c r="BV463" i="1"/>
  <c r="BQ464" i="1"/>
  <c r="BR464" i="1"/>
  <c r="BS464" i="1"/>
  <c r="BT464" i="1"/>
  <c r="BU464" i="1"/>
  <c r="BV464" i="1"/>
  <c r="BQ465" i="1"/>
  <c r="BR465" i="1"/>
  <c r="BS465" i="1"/>
  <c r="BT465" i="1"/>
  <c r="BU465" i="1"/>
  <c r="BV465" i="1"/>
  <c r="BQ466" i="1"/>
  <c r="BR466" i="1"/>
  <c r="BS466" i="1"/>
  <c r="BT466" i="1"/>
  <c r="BU466" i="1"/>
  <c r="BV466" i="1"/>
  <c r="BQ467" i="1"/>
  <c r="BR467" i="1"/>
  <c r="BS467" i="1"/>
  <c r="BT467" i="1"/>
  <c r="BU467" i="1"/>
  <c r="BV467" i="1"/>
  <c r="BQ468" i="1"/>
  <c r="BR468" i="1"/>
  <c r="BS468" i="1"/>
  <c r="BT468" i="1"/>
  <c r="BU468" i="1"/>
  <c r="BV468" i="1"/>
  <c r="BQ469" i="1"/>
  <c r="BR469" i="1"/>
  <c r="BS469" i="1"/>
  <c r="BT469" i="1"/>
  <c r="BU469" i="1"/>
  <c r="BV469" i="1"/>
  <c r="BQ470" i="1"/>
  <c r="BR470" i="1"/>
  <c r="BS470" i="1"/>
  <c r="BT470" i="1"/>
  <c r="BU470" i="1"/>
  <c r="BV470" i="1"/>
  <c r="BQ471" i="1"/>
  <c r="BR471" i="1"/>
  <c r="BS471" i="1"/>
  <c r="BT471" i="1"/>
  <c r="BU471" i="1"/>
  <c r="BV471" i="1"/>
  <c r="BQ472" i="1"/>
  <c r="BR472" i="1"/>
  <c r="BS472" i="1"/>
  <c r="BT472" i="1"/>
  <c r="BU472" i="1"/>
  <c r="BV472" i="1"/>
  <c r="BQ473" i="1"/>
  <c r="BR473" i="1"/>
  <c r="BS473" i="1"/>
  <c r="BT473" i="1"/>
  <c r="BU473" i="1"/>
  <c r="BV473" i="1"/>
  <c r="BQ474" i="1"/>
  <c r="BR474" i="1"/>
  <c r="BS474" i="1"/>
  <c r="BT474" i="1"/>
  <c r="BU474" i="1"/>
  <c r="BV474" i="1"/>
  <c r="BQ475" i="1"/>
  <c r="BR475" i="1"/>
  <c r="BS475" i="1"/>
  <c r="BT475" i="1"/>
  <c r="BU475" i="1"/>
  <c r="BV475" i="1"/>
  <c r="BQ476" i="1"/>
  <c r="BR476" i="1"/>
  <c r="BS476" i="1"/>
  <c r="BT476" i="1"/>
  <c r="BU476" i="1"/>
  <c r="BV476" i="1"/>
  <c r="BQ477" i="1"/>
  <c r="BR477" i="1"/>
  <c r="BS477" i="1"/>
  <c r="BT477" i="1"/>
  <c r="BU477" i="1"/>
  <c r="BV477" i="1"/>
  <c r="BQ478" i="1"/>
  <c r="BR478" i="1"/>
  <c r="BS478" i="1"/>
  <c r="BT478" i="1"/>
  <c r="BU478" i="1"/>
  <c r="BV478" i="1"/>
  <c r="BQ479" i="1"/>
  <c r="BR479" i="1"/>
  <c r="BS479" i="1"/>
  <c r="BT479" i="1"/>
  <c r="BU479" i="1"/>
  <c r="BV479" i="1"/>
  <c r="BQ480" i="1"/>
  <c r="BR480" i="1"/>
  <c r="BS480" i="1"/>
  <c r="BT480" i="1"/>
  <c r="BU480" i="1"/>
  <c r="BV480" i="1"/>
  <c r="BQ481" i="1"/>
  <c r="BR481" i="1"/>
  <c r="BS481" i="1"/>
  <c r="BT481" i="1"/>
  <c r="BU481" i="1"/>
  <c r="BV481" i="1"/>
  <c r="BQ482" i="1"/>
  <c r="BR482" i="1"/>
  <c r="BS482" i="1"/>
  <c r="BT482" i="1"/>
  <c r="BU482" i="1"/>
  <c r="BV482" i="1"/>
  <c r="BQ483" i="1"/>
  <c r="BR483" i="1"/>
  <c r="BS483" i="1"/>
  <c r="BT483" i="1"/>
  <c r="BU483" i="1"/>
  <c r="BV483" i="1"/>
  <c r="BQ484" i="1"/>
  <c r="BR484" i="1"/>
  <c r="BS484" i="1"/>
  <c r="BT484" i="1"/>
  <c r="BU484" i="1"/>
  <c r="BV484" i="1"/>
  <c r="BQ485" i="1"/>
  <c r="BR485" i="1"/>
  <c r="BS485" i="1"/>
  <c r="BT485" i="1"/>
  <c r="BU485" i="1"/>
  <c r="BV485" i="1"/>
  <c r="BQ486" i="1"/>
  <c r="BR486" i="1"/>
  <c r="BS486" i="1"/>
  <c r="BT486" i="1"/>
  <c r="BU486" i="1"/>
  <c r="BV486" i="1"/>
  <c r="BQ487" i="1"/>
  <c r="BR487" i="1"/>
  <c r="BS487" i="1"/>
  <c r="BT487" i="1"/>
  <c r="BU487" i="1"/>
  <c r="BV487" i="1"/>
  <c r="BQ488" i="1"/>
  <c r="BR488" i="1"/>
  <c r="BS488" i="1"/>
  <c r="BT488" i="1"/>
  <c r="BU488" i="1"/>
  <c r="BV488" i="1"/>
  <c r="BQ489" i="1"/>
  <c r="BR489" i="1"/>
  <c r="BS489" i="1"/>
  <c r="BT489" i="1"/>
  <c r="BU489" i="1"/>
  <c r="BV489" i="1"/>
  <c r="BQ490" i="1"/>
  <c r="BR490" i="1"/>
  <c r="BS490" i="1"/>
  <c r="BT490" i="1"/>
  <c r="BU490" i="1"/>
  <c r="BV490" i="1"/>
  <c r="BQ491" i="1"/>
  <c r="BR491" i="1"/>
  <c r="BS491" i="1"/>
  <c r="BT491" i="1"/>
  <c r="BU491" i="1"/>
  <c r="BV491" i="1"/>
  <c r="BQ492" i="1"/>
  <c r="BR492" i="1"/>
  <c r="BS492" i="1"/>
  <c r="BT492" i="1"/>
  <c r="BU492" i="1"/>
  <c r="BV492" i="1"/>
  <c r="BQ493" i="1"/>
  <c r="BR493" i="1"/>
  <c r="BS493" i="1"/>
  <c r="BT493" i="1"/>
  <c r="BU493" i="1"/>
  <c r="BV493" i="1"/>
  <c r="BQ494" i="1"/>
  <c r="BR494" i="1"/>
  <c r="BS494" i="1"/>
  <c r="BT494" i="1"/>
  <c r="BU494" i="1"/>
  <c r="BV494" i="1"/>
  <c r="BQ495" i="1"/>
  <c r="BR495" i="1"/>
  <c r="BS495" i="1"/>
  <c r="BT495" i="1"/>
  <c r="BU495" i="1"/>
  <c r="BV495" i="1"/>
  <c r="BQ496" i="1"/>
  <c r="BR496" i="1"/>
  <c r="BS496" i="1"/>
  <c r="BT496" i="1"/>
  <c r="BU496" i="1"/>
  <c r="BV496" i="1"/>
  <c r="BQ497" i="1"/>
  <c r="BR497" i="1"/>
  <c r="BS497" i="1"/>
  <c r="BT497" i="1"/>
  <c r="BU497" i="1"/>
  <c r="BV497" i="1"/>
  <c r="BQ498" i="1"/>
  <c r="BR498" i="1"/>
  <c r="BS498" i="1"/>
  <c r="BT498" i="1"/>
  <c r="BU498" i="1"/>
  <c r="BV498" i="1"/>
  <c r="BQ499" i="1"/>
  <c r="BR499" i="1"/>
  <c r="BS499" i="1"/>
  <c r="BT499" i="1"/>
  <c r="BU499" i="1"/>
  <c r="BV499" i="1"/>
  <c r="BQ500" i="1"/>
  <c r="BR500" i="1"/>
  <c r="BS500" i="1"/>
  <c r="BT500" i="1"/>
  <c r="BU500" i="1"/>
  <c r="BV500" i="1"/>
  <c r="BQ501" i="1"/>
  <c r="BR501" i="1"/>
  <c r="BS501" i="1"/>
  <c r="BT501" i="1"/>
  <c r="BU501" i="1"/>
  <c r="BV501" i="1"/>
  <c r="BQ502" i="1"/>
  <c r="BR502" i="1"/>
  <c r="BS502" i="1"/>
  <c r="BT502" i="1"/>
  <c r="BU502" i="1"/>
  <c r="BV502" i="1"/>
  <c r="BQ503" i="1"/>
  <c r="BR503" i="1"/>
  <c r="BS503" i="1"/>
  <c r="BT503" i="1"/>
  <c r="BU503" i="1"/>
  <c r="BV503" i="1"/>
  <c r="BQ504" i="1"/>
  <c r="BR504" i="1"/>
  <c r="BS504" i="1"/>
  <c r="BT504" i="1"/>
  <c r="BU504" i="1"/>
  <c r="BV504" i="1"/>
  <c r="BQ505" i="1"/>
  <c r="BR505" i="1"/>
  <c r="BS505" i="1"/>
  <c r="BT505" i="1"/>
  <c r="BU505" i="1"/>
  <c r="BV505" i="1"/>
  <c r="BQ506" i="1"/>
  <c r="BR506" i="1"/>
  <c r="BS506" i="1"/>
  <c r="BT506" i="1"/>
  <c r="BU506" i="1"/>
  <c r="BV506" i="1"/>
  <c r="BQ507" i="1"/>
  <c r="BR507" i="1"/>
  <c r="BS507" i="1"/>
  <c r="BT507" i="1"/>
  <c r="BU507" i="1"/>
  <c r="BV507" i="1"/>
  <c r="BQ508" i="1"/>
  <c r="BR508" i="1"/>
  <c r="BS508" i="1"/>
  <c r="BT508" i="1"/>
  <c r="BU508" i="1"/>
  <c r="BV508" i="1"/>
  <c r="BQ509" i="1"/>
  <c r="BR509" i="1"/>
  <c r="BS509" i="1"/>
  <c r="BT509" i="1"/>
  <c r="BU509" i="1"/>
  <c r="BV509" i="1"/>
  <c r="BQ510" i="1"/>
  <c r="BR510" i="1"/>
  <c r="BS510" i="1"/>
  <c r="BT510" i="1"/>
  <c r="BU510" i="1"/>
  <c r="BV510" i="1"/>
  <c r="BQ511" i="1"/>
  <c r="BR511" i="1"/>
  <c r="BS511" i="1"/>
  <c r="BT511" i="1"/>
  <c r="BU511" i="1"/>
  <c r="BV511" i="1"/>
  <c r="BQ512" i="1"/>
  <c r="BR512" i="1"/>
  <c r="BS512" i="1"/>
  <c r="BT512" i="1"/>
  <c r="BU512" i="1"/>
  <c r="BV512" i="1"/>
  <c r="BQ513" i="1"/>
  <c r="BR513" i="1"/>
  <c r="BS513" i="1"/>
  <c r="BT513" i="1"/>
  <c r="BU513" i="1"/>
  <c r="BV513" i="1"/>
  <c r="BQ514" i="1"/>
  <c r="BR514" i="1"/>
  <c r="BS514" i="1"/>
  <c r="BT514" i="1"/>
  <c r="BU514" i="1"/>
  <c r="BV514" i="1"/>
  <c r="BQ515" i="1"/>
  <c r="BR515" i="1"/>
  <c r="BS515" i="1"/>
  <c r="BT515" i="1"/>
  <c r="BU515" i="1"/>
  <c r="BV515" i="1"/>
  <c r="BQ516" i="1"/>
  <c r="BR516" i="1"/>
  <c r="BS516" i="1"/>
  <c r="BT516" i="1"/>
  <c r="BU516" i="1"/>
  <c r="BV516" i="1"/>
  <c r="BQ517" i="1"/>
  <c r="BR517" i="1"/>
  <c r="BS517" i="1"/>
  <c r="BT517" i="1"/>
  <c r="BU517" i="1"/>
  <c r="BV517" i="1"/>
  <c r="BQ518" i="1"/>
  <c r="BR518" i="1"/>
  <c r="BS518" i="1"/>
  <c r="BT518" i="1"/>
  <c r="BU518" i="1"/>
  <c r="BV518" i="1"/>
  <c r="BQ519" i="1"/>
  <c r="BR519" i="1"/>
  <c r="BS519" i="1"/>
  <c r="BT519" i="1"/>
  <c r="BU519" i="1"/>
  <c r="BV519" i="1"/>
  <c r="BQ520" i="1"/>
  <c r="BR520" i="1"/>
  <c r="BS520" i="1"/>
  <c r="BT520" i="1"/>
  <c r="BU520" i="1"/>
  <c r="BV520" i="1"/>
  <c r="BQ521" i="1"/>
  <c r="BR521" i="1"/>
  <c r="BS521" i="1"/>
  <c r="BT521" i="1"/>
  <c r="BU521" i="1"/>
  <c r="BV521" i="1"/>
  <c r="BQ522" i="1"/>
  <c r="BR522" i="1"/>
  <c r="BS522" i="1"/>
  <c r="BT522" i="1"/>
  <c r="BU522" i="1"/>
  <c r="BV522" i="1"/>
  <c r="BQ523" i="1"/>
  <c r="BR523" i="1"/>
  <c r="BS523" i="1"/>
  <c r="BT523" i="1"/>
  <c r="BU523" i="1"/>
  <c r="BV523" i="1"/>
  <c r="BQ524" i="1"/>
  <c r="BR524" i="1"/>
  <c r="BS524" i="1"/>
  <c r="BT524" i="1"/>
  <c r="BU524" i="1"/>
  <c r="BV524" i="1"/>
  <c r="BQ525" i="1"/>
  <c r="BR525" i="1"/>
  <c r="BS525" i="1"/>
  <c r="BT525" i="1"/>
  <c r="BU525" i="1"/>
  <c r="BV525" i="1"/>
  <c r="BQ526" i="1"/>
  <c r="BR526" i="1"/>
  <c r="BS526" i="1"/>
  <c r="BT526" i="1"/>
  <c r="BU526" i="1"/>
  <c r="BV526" i="1"/>
  <c r="BQ527" i="1"/>
  <c r="BR527" i="1"/>
  <c r="BS527" i="1"/>
  <c r="BT527" i="1"/>
  <c r="BU527" i="1"/>
  <c r="BV527" i="1"/>
  <c r="BQ528" i="1"/>
  <c r="BR528" i="1"/>
  <c r="BS528" i="1"/>
  <c r="BT528" i="1"/>
  <c r="BU528" i="1"/>
  <c r="BV528" i="1"/>
  <c r="BQ529" i="1"/>
  <c r="BR529" i="1"/>
  <c r="BS529" i="1"/>
  <c r="BT529" i="1"/>
  <c r="BU529" i="1"/>
  <c r="BV529" i="1"/>
  <c r="BQ530" i="1"/>
  <c r="BR530" i="1"/>
  <c r="BS530" i="1"/>
  <c r="BT530" i="1"/>
  <c r="BU530" i="1"/>
  <c r="BV530" i="1"/>
  <c r="BQ531" i="1"/>
  <c r="BR531" i="1"/>
  <c r="BS531" i="1"/>
  <c r="BT531" i="1"/>
  <c r="BU531" i="1"/>
  <c r="BV531" i="1"/>
  <c r="BQ532" i="1"/>
  <c r="BR532" i="1"/>
  <c r="BS532" i="1"/>
  <c r="BT532" i="1"/>
  <c r="BU532" i="1"/>
  <c r="BV532" i="1"/>
  <c r="BQ533" i="1"/>
  <c r="BR533" i="1"/>
  <c r="BS533" i="1"/>
  <c r="BT533" i="1"/>
  <c r="BU533" i="1"/>
  <c r="BV533" i="1"/>
  <c r="BQ534" i="1"/>
  <c r="BR534" i="1"/>
  <c r="BS534" i="1"/>
  <c r="BT534" i="1"/>
  <c r="BU534" i="1"/>
  <c r="BV534" i="1"/>
  <c r="BQ535" i="1"/>
  <c r="BR535" i="1"/>
  <c r="BS535" i="1"/>
  <c r="BT535" i="1"/>
  <c r="BU535" i="1"/>
  <c r="BV535" i="1"/>
  <c r="BQ536" i="1"/>
  <c r="BR536" i="1"/>
  <c r="BS536" i="1"/>
  <c r="BT536" i="1"/>
  <c r="BU536" i="1"/>
  <c r="BV536" i="1"/>
  <c r="BQ537" i="1"/>
  <c r="BR537" i="1"/>
  <c r="BS537" i="1"/>
  <c r="BT537" i="1"/>
  <c r="BU537" i="1"/>
  <c r="BV537" i="1"/>
  <c r="BQ538" i="1"/>
  <c r="BR538" i="1"/>
  <c r="BS538" i="1"/>
  <c r="BT538" i="1"/>
  <c r="BU538" i="1"/>
  <c r="BV538" i="1"/>
  <c r="BQ539" i="1"/>
  <c r="BR539" i="1"/>
  <c r="BS539" i="1"/>
  <c r="BT539" i="1"/>
  <c r="BU539" i="1"/>
  <c r="BV539" i="1"/>
  <c r="BQ540" i="1"/>
  <c r="BR540" i="1"/>
  <c r="BS540" i="1"/>
  <c r="BT540" i="1"/>
  <c r="BU540" i="1"/>
  <c r="BV540" i="1"/>
  <c r="BQ541" i="1"/>
  <c r="BR541" i="1"/>
  <c r="BS541" i="1"/>
  <c r="BT541" i="1"/>
  <c r="BU541" i="1"/>
  <c r="BV541" i="1"/>
  <c r="BQ542" i="1"/>
  <c r="BR542" i="1"/>
  <c r="BS542" i="1"/>
  <c r="BT542" i="1"/>
  <c r="BU542" i="1"/>
  <c r="BV542" i="1"/>
  <c r="BQ543" i="1"/>
  <c r="BR543" i="1"/>
  <c r="BS543" i="1"/>
  <c r="BT543" i="1"/>
  <c r="BU543" i="1"/>
  <c r="BV543" i="1"/>
  <c r="BQ544" i="1"/>
  <c r="BR544" i="1"/>
  <c r="BS544" i="1"/>
  <c r="BT544" i="1"/>
  <c r="BU544" i="1"/>
  <c r="BV544" i="1"/>
  <c r="BQ545" i="1"/>
  <c r="BR545" i="1"/>
  <c r="BS545" i="1"/>
  <c r="BT545" i="1"/>
  <c r="BU545" i="1"/>
  <c r="BV545" i="1"/>
  <c r="BQ546" i="1"/>
  <c r="BR546" i="1"/>
  <c r="BS546" i="1"/>
  <c r="BT546" i="1"/>
  <c r="BU546" i="1"/>
  <c r="BV546" i="1"/>
  <c r="BQ547" i="1"/>
  <c r="BR547" i="1"/>
  <c r="BS547" i="1"/>
  <c r="BT547" i="1"/>
  <c r="BU547" i="1"/>
  <c r="BV547" i="1"/>
  <c r="BQ548" i="1"/>
  <c r="BR548" i="1"/>
  <c r="BS548" i="1"/>
  <c r="BT548" i="1"/>
  <c r="BU548" i="1"/>
  <c r="BV548" i="1"/>
  <c r="BQ549" i="1"/>
  <c r="BR549" i="1"/>
  <c r="BS549" i="1"/>
  <c r="BT549" i="1"/>
  <c r="BU549" i="1"/>
  <c r="BV549" i="1"/>
  <c r="BQ550" i="1"/>
  <c r="BR550" i="1"/>
  <c r="BS550" i="1"/>
  <c r="BT550" i="1"/>
  <c r="BU550" i="1"/>
  <c r="BV550" i="1"/>
  <c r="BQ551" i="1"/>
  <c r="BR551" i="1"/>
  <c r="BS551" i="1"/>
  <c r="BT551" i="1"/>
  <c r="BU551" i="1"/>
  <c r="BV551" i="1"/>
  <c r="BQ552" i="1"/>
  <c r="BR552" i="1"/>
  <c r="BS552" i="1"/>
  <c r="BT552" i="1"/>
  <c r="BU552" i="1"/>
  <c r="BV552" i="1"/>
  <c r="BQ553" i="1"/>
  <c r="BR553" i="1"/>
  <c r="BS553" i="1"/>
  <c r="BT553" i="1"/>
  <c r="BU553" i="1"/>
  <c r="BV553" i="1"/>
  <c r="BQ554" i="1"/>
  <c r="BR554" i="1"/>
  <c r="BS554" i="1"/>
  <c r="BT554" i="1"/>
  <c r="BU554" i="1"/>
  <c r="BV554" i="1"/>
  <c r="BQ555" i="1"/>
  <c r="BR555" i="1"/>
  <c r="BS555" i="1"/>
  <c r="BT555" i="1"/>
  <c r="BU555" i="1"/>
  <c r="BV555" i="1"/>
  <c r="BQ556" i="1"/>
  <c r="BR556" i="1"/>
  <c r="BS556" i="1"/>
  <c r="BT556" i="1"/>
  <c r="BU556" i="1"/>
  <c r="BV556" i="1"/>
  <c r="BQ557" i="1"/>
  <c r="BR557" i="1"/>
  <c r="BS557" i="1"/>
  <c r="BT557" i="1"/>
  <c r="BU557" i="1"/>
  <c r="BV557" i="1"/>
  <c r="BQ558" i="1"/>
  <c r="BR558" i="1"/>
  <c r="BS558" i="1"/>
  <c r="BT558" i="1"/>
  <c r="BU558" i="1"/>
  <c r="BV558" i="1"/>
  <c r="BQ559" i="1"/>
  <c r="BR559" i="1"/>
  <c r="BS559" i="1"/>
  <c r="BT559" i="1"/>
  <c r="BU559" i="1"/>
  <c r="BV559" i="1"/>
  <c r="BQ560" i="1"/>
  <c r="BR560" i="1"/>
  <c r="BS560" i="1"/>
  <c r="BT560" i="1"/>
  <c r="BU560" i="1"/>
  <c r="BV560" i="1"/>
  <c r="BQ561" i="1"/>
  <c r="BR561" i="1"/>
  <c r="BS561" i="1"/>
  <c r="BT561" i="1"/>
  <c r="BU561" i="1"/>
  <c r="BV561" i="1"/>
  <c r="BQ562" i="1"/>
  <c r="BR562" i="1"/>
  <c r="BS562" i="1"/>
  <c r="BT562" i="1"/>
  <c r="BU562" i="1"/>
  <c r="BV562" i="1"/>
  <c r="BQ563" i="1"/>
  <c r="BR563" i="1"/>
  <c r="BS563" i="1"/>
  <c r="BT563" i="1"/>
  <c r="BU563" i="1"/>
  <c r="BV563" i="1"/>
  <c r="BQ564" i="1"/>
  <c r="BR564" i="1"/>
  <c r="BS564" i="1"/>
  <c r="BT564" i="1"/>
  <c r="BU564" i="1"/>
  <c r="BV564" i="1"/>
  <c r="BQ565" i="1"/>
  <c r="BR565" i="1"/>
  <c r="BS565" i="1"/>
  <c r="BT565" i="1"/>
  <c r="BU565" i="1"/>
  <c r="BV565" i="1"/>
  <c r="BQ566" i="1"/>
  <c r="BR566" i="1"/>
  <c r="BS566" i="1"/>
  <c r="BT566" i="1"/>
  <c r="BU566" i="1"/>
  <c r="BV566" i="1"/>
  <c r="BQ567" i="1"/>
  <c r="BR567" i="1"/>
  <c r="BS567" i="1"/>
  <c r="BT567" i="1"/>
  <c r="BU567" i="1"/>
  <c r="BV567" i="1"/>
  <c r="BQ568" i="1"/>
  <c r="BR568" i="1"/>
  <c r="BS568" i="1"/>
  <c r="BT568" i="1"/>
  <c r="BU568" i="1"/>
  <c r="BV568" i="1"/>
  <c r="BQ569" i="1"/>
  <c r="BR569" i="1"/>
  <c r="BS569" i="1"/>
  <c r="BT569" i="1"/>
  <c r="BU569" i="1"/>
  <c r="BV569" i="1"/>
  <c r="BQ570" i="1"/>
  <c r="BR570" i="1"/>
  <c r="BS570" i="1"/>
  <c r="BT570" i="1"/>
  <c r="BU570" i="1"/>
  <c r="BV570" i="1"/>
  <c r="BQ571" i="1"/>
  <c r="BR571" i="1"/>
  <c r="BS571" i="1"/>
  <c r="BT571" i="1"/>
  <c r="BU571" i="1"/>
  <c r="BV571" i="1"/>
  <c r="BQ572" i="1"/>
  <c r="BR572" i="1"/>
  <c r="BS572" i="1"/>
  <c r="BT572" i="1"/>
  <c r="BU572" i="1"/>
  <c r="BV572" i="1"/>
  <c r="BQ573" i="1"/>
  <c r="BR573" i="1"/>
  <c r="BS573" i="1"/>
  <c r="BT573" i="1"/>
  <c r="BU573" i="1"/>
  <c r="BV573" i="1"/>
  <c r="BQ574" i="1"/>
  <c r="BR574" i="1"/>
  <c r="BS574" i="1"/>
  <c r="BT574" i="1"/>
  <c r="BU574" i="1"/>
  <c r="BV574" i="1"/>
  <c r="BQ575" i="1"/>
  <c r="BR575" i="1"/>
  <c r="BS575" i="1"/>
  <c r="BT575" i="1"/>
  <c r="BU575" i="1"/>
  <c r="BV575" i="1"/>
  <c r="BQ576" i="1"/>
  <c r="BR576" i="1"/>
  <c r="BS576" i="1"/>
  <c r="BT576" i="1"/>
  <c r="BU576" i="1"/>
  <c r="BV576" i="1"/>
  <c r="BQ577" i="1"/>
  <c r="BR577" i="1"/>
  <c r="BS577" i="1"/>
  <c r="BT577" i="1"/>
  <c r="BU577" i="1"/>
  <c r="BV577" i="1"/>
  <c r="BQ578" i="1"/>
  <c r="BR578" i="1"/>
  <c r="BS578" i="1"/>
  <c r="BT578" i="1"/>
  <c r="BU578" i="1"/>
  <c r="BV578" i="1"/>
  <c r="BQ579" i="1"/>
  <c r="BR579" i="1"/>
  <c r="BS579" i="1"/>
  <c r="BT579" i="1"/>
  <c r="BU579" i="1"/>
  <c r="BV579" i="1"/>
  <c r="BQ580" i="1"/>
  <c r="BR580" i="1"/>
  <c r="BS580" i="1"/>
  <c r="BT580" i="1"/>
  <c r="BU580" i="1"/>
  <c r="BV580" i="1"/>
  <c r="BQ581" i="1"/>
  <c r="BR581" i="1"/>
  <c r="BS581" i="1"/>
  <c r="BT581" i="1"/>
  <c r="BU581" i="1"/>
  <c r="BV581" i="1"/>
  <c r="BQ582" i="1"/>
  <c r="BR582" i="1"/>
  <c r="BS582" i="1"/>
  <c r="BT582" i="1"/>
  <c r="BU582" i="1"/>
  <c r="BV582" i="1"/>
  <c r="BQ583" i="1"/>
  <c r="BR583" i="1"/>
  <c r="BS583" i="1"/>
  <c r="BT583" i="1"/>
  <c r="BU583" i="1"/>
  <c r="BV583" i="1"/>
  <c r="BQ584" i="1"/>
  <c r="BR584" i="1"/>
  <c r="BS584" i="1"/>
  <c r="BT584" i="1"/>
  <c r="BU584" i="1"/>
  <c r="BV584" i="1"/>
  <c r="BQ585" i="1"/>
  <c r="BR585" i="1"/>
  <c r="BS585" i="1"/>
  <c r="BT585" i="1"/>
  <c r="BU585" i="1"/>
  <c r="BV585" i="1"/>
  <c r="BQ586" i="1"/>
  <c r="BR586" i="1"/>
  <c r="BS586" i="1"/>
  <c r="BT586" i="1"/>
  <c r="BU586" i="1"/>
  <c r="BV586" i="1"/>
  <c r="BQ587" i="1"/>
  <c r="BR587" i="1"/>
  <c r="BS587" i="1"/>
  <c r="BT587" i="1"/>
  <c r="BU587" i="1"/>
  <c r="BV587" i="1"/>
  <c r="BQ588" i="1"/>
  <c r="BR588" i="1"/>
  <c r="BS588" i="1"/>
  <c r="BT588" i="1"/>
  <c r="BU588" i="1"/>
  <c r="BV588" i="1"/>
  <c r="BQ589" i="1"/>
  <c r="BR589" i="1"/>
  <c r="BS589" i="1"/>
  <c r="BT589" i="1"/>
  <c r="BU589" i="1"/>
  <c r="BV589" i="1"/>
  <c r="BQ590" i="1"/>
  <c r="BR590" i="1"/>
  <c r="BS590" i="1"/>
  <c r="BT590" i="1"/>
  <c r="BU590" i="1"/>
  <c r="BV590" i="1"/>
  <c r="BQ591" i="1"/>
  <c r="BR591" i="1"/>
  <c r="BS591" i="1"/>
  <c r="BT591" i="1"/>
  <c r="BU591" i="1"/>
  <c r="BV591" i="1"/>
  <c r="BQ592" i="1"/>
  <c r="BR592" i="1"/>
  <c r="BS592" i="1"/>
  <c r="BT592" i="1"/>
  <c r="BU592" i="1"/>
  <c r="BV592" i="1"/>
  <c r="BQ593" i="1"/>
  <c r="BR593" i="1"/>
  <c r="BS593" i="1"/>
  <c r="BT593" i="1"/>
  <c r="BU593" i="1"/>
  <c r="BV593" i="1"/>
  <c r="BQ594" i="1"/>
  <c r="BR594" i="1"/>
  <c r="BS594" i="1"/>
  <c r="BT594" i="1"/>
  <c r="BU594" i="1"/>
  <c r="BV594" i="1"/>
  <c r="BQ595" i="1"/>
  <c r="BR595" i="1"/>
  <c r="BS595" i="1"/>
  <c r="BT595" i="1"/>
  <c r="BU595" i="1"/>
  <c r="BV595" i="1"/>
  <c r="BQ596" i="1"/>
  <c r="BR596" i="1"/>
  <c r="BS596" i="1"/>
  <c r="BT596" i="1"/>
  <c r="BU596" i="1"/>
  <c r="BV596" i="1"/>
  <c r="BQ597" i="1"/>
  <c r="BR597" i="1"/>
  <c r="BS597" i="1"/>
  <c r="BT597" i="1"/>
  <c r="BU597" i="1"/>
  <c r="BV597" i="1"/>
  <c r="BQ598" i="1"/>
  <c r="BR598" i="1"/>
  <c r="BS598" i="1"/>
  <c r="BT598" i="1"/>
  <c r="BU598" i="1"/>
  <c r="BV598" i="1"/>
  <c r="BQ599" i="1"/>
  <c r="BR599" i="1"/>
  <c r="BS599" i="1"/>
  <c r="BT599" i="1"/>
  <c r="BU599" i="1"/>
  <c r="BV599" i="1"/>
  <c r="BQ600" i="1"/>
  <c r="BR600" i="1"/>
  <c r="BS600" i="1"/>
  <c r="BT600" i="1"/>
  <c r="BU600" i="1"/>
  <c r="BV600" i="1"/>
  <c r="BQ601" i="1"/>
  <c r="BR601" i="1"/>
  <c r="BS601" i="1"/>
  <c r="BT601" i="1"/>
  <c r="BU601" i="1"/>
  <c r="BV601" i="1"/>
  <c r="BQ602" i="1"/>
  <c r="BR602" i="1"/>
  <c r="BS602" i="1"/>
  <c r="BT602" i="1"/>
  <c r="BU602" i="1"/>
  <c r="BV602" i="1"/>
  <c r="BQ603" i="1"/>
  <c r="BR603" i="1"/>
  <c r="BS603" i="1"/>
  <c r="BT603" i="1"/>
  <c r="BU603" i="1"/>
  <c r="BV603" i="1"/>
  <c r="BQ604" i="1"/>
  <c r="BR604" i="1"/>
  <c r="BS604" i="1"/>
  <c r="BT604" i="1"/>
  <c r="BU604" i="1"/>
  <c r="BV604" i="1"/>
  <c r="BQ605" i="1"/>
  <c r="BR605" i="1"/>
  <c r="BS605" i="1"/>
  <c r="BT605" i="1"/>
  <c r="BU605" i="1"/>
  <c r="BV605" i="1"/>
  <c r="BQ606" i="1"/>
  <c r="BR606" i="1"/>
  <c r="BS606" i="1"/>
  <c r="BT606" i="1"/>
  <c r="BU606" i="1"/>
  <c r="BV606" i="1"/>
  <c r="BQ607" i="1"/>
  <c r="BR607" i="1"/>
  <c r="BS607" i="1"/>
  <c r="BT607" i="1"/>
  <c r="BU607" i="1"/>
  <c r="BV607" i="1"/>
  <c r="BQ608" i="1"/>
  <c r="BR608" i="1"/>
  <c r="BS608" i="1"/>
  <c r="BT608" i="1"/>
  <c r="BU608" i="1"/>
  <c r="BV608" i="1"/>
  <c r="BQ609" i="1"/>
  <c r="BR609" i="1"/>
  <c r="BS609" i="1"/>
  <c r="BT609" i="1"/>
  <c r="BU609" i="1"/>
  <c r="BV609" i="1"/>
  <c r="BQ610" i="1"/>
  <c r="BR610" i="1"/>
  <c r="BS610" i="1"/>
  <c r="BT610" i="1"/>
  <c r="BU610" i="1"/>
  <c r="BV610" i="1"/>
  <c r="BQ611" i="1"/>
  <c r="BR611" i="1"/>
  <c r="BS611" i="1"/>
  <c r="BT611" i="1"/>
  <c r="BU611" i="1"/>
  <c r="BV611" i="1"/>
  <c r="BQ612" i="1"/>
  <c r="BR612" i="1"/>
  <c r="BS612" i="1"/>
  <c r="BT612" i="1"/>
  <c r="BU612" i="1"/>
  <c r="BV612" i="1"/>
  <c r="BQ613" i="1"/>
  <c r="BR613" i="1"/>
  <c r="BS613" i="1"/>
  <c r="BT613" i="1"/>
  <c r="BU613" i="1"/>
  <c r="BV613" i="1"/>
  <c r="BQ614" i="1"/>
  <c r="BR614" i="1"/>
  <c r="BS614" i="1"/>
  <c r="BT614" i="1"/>
  <c r="BU614" i="1"/>
  <c r="BV614" i="1"/>
  <c r="BQ615" i="1"/>
  <c r="BR615" i="1"/>
  <c r="BS615" i="1"/>
  <c r="BT615" i="1"/>
  <c r="BU615" i="1"/>
  <c r="BV615" i="1"/>
  <c r="BQ616" i="1"/>
  <c r="BR616" i="1"/>
  <c r="BS616" i="1"/>
  <c r="BT616" i="1"/>
  <c r="BU616" i="1"/>
  <c r="BV616" i="1"/>
  <c r="BQ617" i="1"/>
  <c r="BR617" i="1"/>
  <c r="BS617" i="1"/>
  <c r="BT617" i="1"/>
  <c r="BU617" i="1"/>
  <c r="BV617" i="1"/>
  <c r="BQ618" i="1"/>
  <c r="BR618" i="1"/>
  <c r="BS618" i="1"/>
  <c r="BT618" i="1"/>
  <c r="BU618" i="1"/>
  <c r="BV618" i="1"/>
  <c r="BQ619" i="1"/>
  <c r="BR619" i="1"/>
  <c r="BS619" i="1"/>
  <c r="BT619" i="1"/>
  <c r="BU619" i="1"/>
  <c r="BV619" i="1"/>
  <c r="BQ620" i="1"/>
  <c r="BR620" i="1"/>
  <c r="BS620" i="1"/>
  <c r="BT620" i="1"/>
  <c r="BU620" i="1"/>
  <c r="BV620" i="1"/>
  <c r="BQ621" i="1"/>
  <c r="BR621" i="1"/>
  <c r="BS621" i="1"/>
  <c r="BT621" i="1"/>
  <c r="BU621" i="1"/>
  <c r="BV621" i="1"/>
  <c r="BQ622" i="1"/>
  <c r="BR622" i="1"/>
  <c r="BS622" i="1"/>
  <c r="BT622" i="1"/>
  <c r="BU622" i="1"/>
  <c r="BV622" i="1"/>
  <c r="BQ623" i="1"/>
  <c r="BR623" i="1"/>
  <c r="BS623" i="1"/>
  <c r="BT623" i="1"/>
  <c r="BU623" i="1"/>
  <c r="BV623" i="1"/>
  <c r="BQ624" i="1"/>
  <c r="BR624" i="1"/>
  <c r="BS624" i="1"/>
  <c r="BT624" i="1"/>
  <c r="BU624" i="1"/>
  <c r="BV624" i="1"/>
  <c r="BQ625" i="1"/>
  <c r="BR625" i="1"/>
  <c r="BS625" i="1"/>
  <c r="BT625" i="1"/>
  <c r="BU625" i="1"/>
  <c r="BV625" i="1"/>
  <c r="BQ626" i="1"/>
  <c r="BR626" i="1"/>
  <c r="BS626" i="1"/>
  <c r="BT626" i="1"/>
  <c r="BU626" i="1"/>
  <c r="BV626" i="1"/>
  <c r="BQ627" i="1"/>
  <c r="BR627" i="1"/>
  <c r="BS627" i="1"/>
  <c r="BT627" i="1"/>
  <c r="BU627" i="1"/>
  <c r="BV627" i="1"/>
  <c r="BQ628" i="1"/>
  <c r="BR628" i="1"/>
  <c r="BS628" i="1"/>
  <c r="BT628" i="1"/>
  <c r="BU628" i="1"/>
  <c r="BV628" i="1"/>
  <c r="BQ629" i="1"/>
  <c r="BR629" i="1"/>
  <c r="BS629" i="1"/>
  <c r="BT629" i="1"/>
  <c r="BU629" i="1"/>
  <c r="BV629" i="1"/>
  <c r="BQ630" i="1"/>
  <c r="BR630" i="1"/>
  <c r="BS630" i="1"/>
  <c r="BT630" i="1"/>
  <c r="BU630" i="1"/>
  <c r="BV630" i="1"/>
  <c r="BQ631" i="1"/>
  <c r="BR631" i="1"/>
  <c r="BS631" i="1"/>
  <c r="BT631" i="1"/>
  <c r="BU631" i="1"/>
  <c r="BV631" i="1"/>
  <c r="BQ632" i="1"/>
  <c r="BR632" i="1"/>
  <c r="BS632" i="1"/>
  <c r="BT632" i="1"/>
  <c r="BU632" i="1"/>
  <c r="BV632" i="1"/>
  <c r="BQ633" i="1"/>
  <c r="BR633" i="1"/>
  <c r="BS633" i="1"/>
  <c r="BT633" i="1"/>
  <c r="BU633" i="1"/>
  <c r="BV633" i="1"/>
  <c r="BQ634" i="1"/>
  <c r="BR634" i="1"/>
  <c r="BS634" i="1"/>
  <c r="BT634" i="1"/>
  <c r="BU634" i="1"/>
  <c r="BV634" i="1"/>
  <c r="BQ635" i="1"/>
  <c r="BR635" i="1"/>
  <c r="BS635" i="1"/>
  <c r="BT635" i="1"/>
  <c r="BU635" i="1"/>
  <c r="BV635" i="1"/>
  <c r="BQ636" i="1"/>
  <c r="BR636" i="1"/>
  <c r="BS636" i="1"/>
  <c r="BT636" i="1"/>
  <c r="BU636" i="1"/>
  <c r="BV636" i="1"/>
  <c r="BQ637" i="1"/>
  <c r="BR637" i="1"/>
  <c r="BS637" i="1"/>
  <c r="BT637" i="1"/>
  <c r="BU637" i="1"/>
  <c r="BV637" i="1"/>
  <c r="BQ638" i="1"/>
  <c r="BR638" i="1"/>
  <c r="BS638" i="1"/>
  <c r="BT638" i="1"/>
  <c r="BU638" i="1"/>
  <c r="BV638" i="1"/>
  <c r="BQ639" i="1"/>
  <c r="BR639" i="1"/>
  <c r="BS639" i="1"/>
  <c r="BT639" i="1"/>
  <c r="BU639" i="1"/>
  <c r="BV639" i="1"/>
  <c r="BQ640" i="1"/>
  <c r="BR640" i="1"/>
  <c r="BS640" i="1"/>
  <c r="BT640" i="1"/>
  <c r="BU640" i="1"/>
  <c r="BV640" i="1"/>
  <c r="BQ641" i="1"/>
  <c r="BR641" i="1"/>
  <c r="BS641" i="1"/>
  <c r="BT641" i="1"/>
  <c r="BU641" i="1"/>
  <c r="BV641" i="1"/>
  <c r="BQ642" i="1"/>
  <c r="BR642" i="1"/>
  <c r="BS642" i="1"/>
  <c r="BT642" i="1"/>
  <c r="BU642" i="1"/>
  <c r="BV642" i="1"/>
  <c r="BQ643" i="1"/>
  <c r="BR643" i="1"/>
  <c r="BS643" i="1"/>
  <c r="BT643" i="1"/>
  <c r="BU643" i="1"/>
  <c r="BV643" i="1"/>
  <c r="BQ644" i="1"/>
  <c r="BR644" i="1"/>
  <c r="BS644" i="1"/>
  <c r="BT644" i="1"/>
  <c r="BU644" i="1"/>
  <c r="BV644" i="1"/>
  <c r="BQ645" i="1"/>
  <c r="BR645" i="1"/>
  <c r="BS645" i="1"/>
  <c r="BT645" i="1"/>
  <c r="BU645" i="1"/>
  <c r="BV645" i="1"/>
  <c r="BQ646" i="1"/>
  <c r="BR646" i="1"/>
  <c r="BS646" i="1"/>
  <c r="BT646" i="1"/>
  <c r="BU646" i="1"/>
  <c r="BV646" i="1"/>
  <c r="BQ647" i="1"/>
  <c r="BR647" i="1"/>
  <c r="BS647" i="1"/>
  <c r="BT647" i="1"/>
  <c r="BU647" i="1"/>
  <c r="BV647" i="1"/>
  <c r="BQ648" i="1"/>
  <c r="BR648" i="1"/>
  <c r="BS648" i="1"/>
  <c r="BT648" i="1"/>
  <c r="BU648" i="1"/>
  <c r="BV648" i="1"/>
  <c r="BQ649" i="1"/>
  <c r="BR649" i="1"/>
  <c r="BS649" i="1"/>
  <c r="BT649" i="1"/>
  <c r="BU649" i="1"/>
  <c r="BV649" i="1"/>
  <c r="BQ650" i="1"/>
  <c r="BR650" i="1"/>
  <c r="BS650" i="1"/>
  <c r="BT650" i="1"/>
  <c r="BU650" i="1"/>
  <c r="BV650" i="1"/>
  <c r="BQ651" i="1"/>
  <c r="BR651" i="1"/>
  <c r="BS651" i="1"/>
  <c r="BT651" i="1"/>
  <c r="BU651" i="1"/>
  <c r="BV651" i="1"/>
  <c r="BQ652" i="1"/>
  <c r="BR652" i="1"/>
  <c r="BS652" i="1"/>
  <c r="BT652" i="1"/>
  <c r="BU652" i="1"/>
  <c r="BV652" i="1"/>
  <c r="BQ653" i="1"/>
  <c r="BR653" i="1"/>
  <c r="BS653" i="1"/>
  <c r="BT653" i="1"/>
  <c r="BU653" i="1"/>
  <c r="BV653" i="1"/>
  <c r="BQ654" i="1"/>
  <c r="BR654" i="1"/>
  <c r="BS654" i="1"/>
  <c r="BT654" i="1"/>
  <c r="BU654" i="1"/>
  <c r="BV654" i="1"/>
  <c r="BQ655" i="1"/>
  <c r="BR655" i="1"/>
  <c r="BS655" i="1"/>
  <c r="BT655" i="1"/>
  <c r="BU655" i="1"/>
  <c r="BV655" i="1"/>
  <c r="BQ656" i="1"/>
  <c r="BR656" i="1"/>
  <c r="BS656" i="1"/>
  <c r="BT656" i="1"/>
  <c r="BU656" i="1"/>
  <c r="BV656" i="1"/>
  <c r="BQ657" i="1"/>
  <c r="BR657" i="1"/>
  <c r="BS657" i="1"/>
  <c r="BT657" i="1"/>
  <c r="BU657" i="1"/>
  <c r="BV657" i="1"/>
  <c r="BQ658" i="1"/>
  <c r="BR658" i="1"/>
  <c r="BS658" i="1"/>
  <c r="BT658" i="1"/>
  <c r="BU658" i="1"/>
  <c r="BV658" i="1"/>
  <c r="BQ659" i="1"/>
  <c r="BR659" i="1"/>
  <c r="BS659" i="1"/>
  <c r="BT659" i="1"/>
  <c r="BU659" i="1"/>
  <c r="BV659" i="1"/>
  <c r="BQ660" i="1"/>
  <c r="BR660" i="1"/>
  <c r="BS660" i="1"/>
  <c r="BT660" i="1"/>
  <c r="BU660" i="1"/>
  <c r="BV660" i="1"/>
  <c r="BQ661" i="1"/>
  <c r="BR661" i="1"/>
  <c r="BS661" i="1"/>
  <c r="BT661" i="1"/>
  <c r="BU661" i="1"/>
  <c r="BV661" i="1"/>
  <c r="BQ662" i="1"/>
  <c r="BR662" i="1"/>
  <c r="BS662" i="1"/>
  <c r="BT662" i="1"/>
  <c r="BU662" i="1"/>
  <c r="BV662" i="1"/>
  <c r="BQ663" i="1"/>
  <c r="BR663" i="1"/>
  <c r="BS663" i="1"/>
  <c r="BT663" i="1"/>
  <c r="BU663" i="1"/>
  <c r="BV663" i="1"/>
  <c r="BQ664" i="1"/>
  <c r="BR664" i="1"/>
  <c r="BS664" i="1"/>
  <c r="BT664" i="1"/>
  <c r="BU664" i="1"/>
  <c r="BV664" i="1"/>
  <c r="BQ665" i="1"/>
  <c r="BR665" i="1"/>
  <c r="BS665" i="1"/>
  <c r="BT665" i="1"/>
  <c r="BU665" i="1"/>
  <c r="BV665" i="1"/>
  <c r="BQ666" i="1"/>
  <c r="BR666" i="1"/>
  <c r="BS666" i="1"/>
  <c r="BT666" i="1"/>
  <c r="BU666" i="1"/>
  <c r="BV666" i="1"/>
  <c r="BQ667" i="1"/>
  <c r="BR667" i="1"/>
  <c r="BS667" i="1"/>
  <c r="BT667" i="1"/>
  <c r="BU667" i="1"/>
  <c r="BV667" i="1"/>
  <c r="BQ668" i="1"/>
  <c r="BR668" i="1"/>
  <c r="BS668" i="1"/>
  <c r="BT668" i="1"/>
  <c r="BU668" i="1"/>
  <c r="BV668" i="1"/>
  <c r="BQ669" i="1"/>
  <c r="BR669" i="1"/>
  <c r="BS669" i="1"/>
  <c r="BT669" i="1"/>
  <c r="BU669" i="1"/>
  <c r="BV669" i="1"/>
  <c r="BQ670" i="1"/>
  <c r="BR670" i="1"/>
  <c r="BS670" i="1"/>
  <c r="BT670" i="1"/>
  <c r="BU670" i="1"/>
  <c r="BV670" i="1"/>
  <c r="BQ671" i="1"/>
  <c r="BR671" i="1"/>
  <c r="BS671" i="1"/>
  <c r="BT671" i="1"/>
  <c r="BU671" i="1"/>
  <c r="BV671" i="1"/>
  <c r="BQ672" i="1"/>
  <c r="BR672" i="1"/>
  <c r="BS672" i="1"/>
  <c r="BT672" i="1"/>
  <c r="BU672" i="1"/>
  <c r="BV672" i="1"/>
  <c r="BQ673" i="1"/>
  <c r="BR673" i="1"/>
  <c r="BS673" i="1"/>
  <c r="BT673" i="1"/>
  <c r="BU673" i="1"/>
  <c r="BV673" i="1"/>
  <c r="BQ674" i="1"/>
  <c r="BR674" i="1"/>
  <c r="BS674" i="1"/>
  <c r="BT674" i="1"/>
  <c r="BU674" i="1"/>
  <c r="BV674" i="1"/>
  <c r="BQ675" i="1"/>
  <c r="BR675" i="1"/>
  <c r="BS675" i="1"/>
  <c r="BT675" i="1"/>
  <c r="BU675" i="1"/>
  <c r="BV675" i="1"/>
  <c r="BQ676" i="1"/>
  <c r="BR676" i="1"/>
  <c r="BS676" i="1"/>
  <c r="BT676" i="1"/>
  <c r="BU676" i="1"/>
  <c r="BV676" i="1"/>
  <c r="BQ677" i="1"/>
  <c r="BR677" i="1"/>
  <c r="BS677" i="1"/>
  <c r="BT677" i="1"/>
  <c r="BU677" i="1"/>
  <c r="BV677" i="1"/>
  <c r="BQ678" i="1"/>
  <c r="BR678" i="1"/>
  <c r="BS678" i="1"/>
  <c r="BT678" i="1"/>
  <c r="BU678" i="1"/>
  <c r="BV678" i="1"/>
  <c r="BQ679" i="1"/>
  <c r="BR679" i="1"/>
  <c r="BS679" i="1"/>
  <c r="BT679" i="1"/>
  <c r="BU679" i="1"/>
  <c r="BV679" i="1"/>
  <c r="BQ680" i="1"/>
  <c r="BR680" i="1"/>
  <c r="BS680" i="1"/>
  <c r="BT680" i="1"/>
  <c r="BU680" i="1"/>
  <c r="BV680" i="1"/>
  <c r="BQ681" i="1"/>
  <c r="BR681" i="1"/>
  <c r="BS681" i="1"/>
  <c r="BT681" i="1"/>
  <c r="BU681" i="1"/>
  <c r="BV681" i="1"/>
  <c r="BQ682" i="1"/>
  <c r="BR682" i="1"/>
  <c r="BS682" i="1"/>
  <c r="BT682" i="1"/>
  <c r="BU682" i="1"/>
  <c r="BV682" i="1"/>
  <c r="BQ683" i="1"/>
  <c r="BR683" i="1"/>
  <c r="BS683" i="1"/>
  <c r="BT683" i="1"/>
  <c r="BU683" i="1"/>
  <c r="BV683" i="1"/>
  <c r="BQ684" i="1"/>
  <c r="BR684" i="1"/>
  <c r="BS684" i="1"/>
  <c r="BT684" i="1"/>
  <c r="BU684" i="1"/>
  <c r="BV684" i="1"/>
  <c r="BQ685" i="1"/>
  <c r="BR685" i="1"/>
  <c r="BS685" i="1"/>
  <c r="BT685" i="1"/>
  <c r="BU685" i="1"/>
  <c r="BV685" i="1"/>
  <c r="BQ686" i="1"/>
  <c r="BR686" i="1"/>
  <c r="BS686" i="1"/>
  <c r="BT686" i="1"/>
  <c r="BU686" i="1"/>
  <c r="BV686" i="1"/>
  <c r="BQ687" i="1"/>
  <c r="BR687" i="1"/>
  <c r="BS687" i="1"/>
  <c r="BT687" i="1"/>
  <c r="BU687" i="1"/>
  <c r="BV687" i="1"/>
  <c r="BQ688" i="1"/>
  <c r="BR688" i="1"/>
  <c r="BS688" i="1"/>
  <c r="BT688" i="1"/>
  <c r="BU688" i="1"/>
  <c r="BV688" i="1"/>
  <c r="BQ689" i="1"/>
  <c r="BR689" i="1"/>
  <c r="BS689" i="1"/>
  <c r="BT689" i="1"/>
  <c r="BU689" i="1"/>
  <c r="BV689" i="1"/>
  <c r="BQ690" i="1"/>
  <c r="BR690" i="1"/>
  <c r="BS690" i="1"/>
  <c r="BT690" i="1"/>
  <c r="BU690" i="1"/>
  <c r="BV690" i="1"/>
  <c r="BQ691" i="1"/>
  <c r="BR691" i="1"/>
  <c r="BS691" i="1"/>
  <c r="BT691" i="1"/>
  <c r="BU691" i="1"/>
  <c r="BV691" i="1"/>
  <c r="BQ692" i="1"/>
  <c r="BR692" i="1"/>
  <c r="BS692" i="1"/>
  <c r="BT692" i="1"/>
  <c r="BU692" i="1"/>
  <c r="BV692" i="1"/>
  <c r="BQ693" i="1"/>
  <c r="BR693" i="1"/>
  <c r="BS693" i="1"/>
  <c r="BT693" i="1"/>
  <c r="BU693" i="1"/>
  <c r="BV693" i="1"/>
  <c r="BQ694" i="1"/>
  <c r="BR694" i="1"/>
  <c r="BS694" i="1"/>
  <c r="BT694" i="1"/>
  <c r="BU694" i="1"/>
  <c r="BV694" i="1"/>
  <c r="BQ695" i="1"/>
  <c r="BR695" i="1"/>
  <c r="BS695" i="1"/>
  <c r="BT695" i="1"/>
  <c r="BU695" i="1"/>
  <c r="BV695" i="1"/>
  <c r="BQ696" i="1"/>
  <c r="BR696" i="1"/>
  <c r="BS696" i="1"/>
  <c r="BT696" i="1"/>
  <c r="BU696" i="1"/>
  <c r="BV696" i="1"/>
  <c r="BQ697" i="1"/>
  <c r="BR697" i="1"/>
  <c r="BS697" i="1"/>
  <c r="BT697" i="1"/>
  <c r="BU697" i="1"/>
  <c r="BV697" i="1"/>
  <c r="BQ698" i="1"/>
  <c r="BR698" i="1"/>
  <c r="BS698" i="1"/>
  <c r="BT698" i="1"/>
  <c r="BU698" i="1"/>
  <c r="BV698" i="1"/>
  <c r="BQ699" i="1"/>
  <c r="BR699" i="1"/>
  <c r="BS699" i="1"/>
  <c r="BT699" i="1"/>
  <c r="BU699" i="1"/>
  <c r="BV699" i="1"/>
  <c r="BQ700" i="1"/>
  <c r="BR700" i="1"/>
  <c r="BS700" i="1"/>
  <c r="BT700" i="1"/>
  <c r="BU700" i="1"/>
  <c r="BV700" i="1"/>
  <c r="BQ701" i="1"/>
  <c r="BR701" i="1"/>
  <c r="BS701" i="1"/>
  <c r="BT701" i="1"/>
  <c r="BU701" i="1"/>
  <c r="BV701" i="1"/>
  <c r="BQ702" i="1"/>
  <c r="BR702" i="1"/>
  <c r="BS702" i="1"/>
  <c r="BT702" i="1"/>
  <c r="BU702" i="1"/>
  <c r="BV702" i="1"/>
  <c r="BQ703" i="1"/>
  <c r="BR703" i="1"/>
  <c r="BS703" i="1"/>
  <c r="BT703" i="1"/>
  <c r="BU703" i="1"/>
  <c r="BV703" i="1"/>
  <c r="BQ704" i="1"/>
  <c r="BR704" i="1"/>
  <c r="BS704" i="1"/>
  <c r="BT704" i="1"/>
  <c r="BU704" i="1"/>
  <c r="BV704" i="1"/>
  <c r="BQ705" i="1"/>
  <c r="BR705" i="1"/>
  <c r="BS705" i="1"/>
  <c r="BT705" i="1"/>
  <c r="BU705" i="1"/>
  <c r="BV705" i="1"/>
  <c r="BQ706" i="1"/>
  <c r="BR706" i="1"/>
  <c r="BS706" i="1"/>
  <c r="BT706" i="1"/>
  <c r="BU706" i="1"/>
  <c r="BV706" i="1"/>
  <c r="BQ707" i="1"/>
  <c r="BR707" i="1"/>
  <c r="BS707" i="1"/>
  <c r="BT707" i="1"/>
  <c r="BU707" i="1"/>
  <c r="BV707" i="1"/>
  <c r="BQ708" i="1"/>
  <c r="BR708" i="1"/>
  <c r="BS708" i="1"/>
  <c r="BT708" i="1"/>
  <c r="BU708" i="1"/>
  <c r="BV708" i="1"/>
  <c r="BQ709" i="1"/>
  <c r="BR709" i="1"/>
  <c r="BS709" i="1"/>
  <c r="BT709" i="1"/>
  <c r="BU709" i="1"/>
  <c r="BV709" i="1"/>
  <c r="BQ710" i="1"/>
  <c r="BR710" i="1"/>
  <c r="BS710" i="1"/>
  <c r="BT710" i="1"/>
  <c r="BU710" i="1"/>
  <c r="BV710" i="1"/>
  <c r="BQ711" i="1"/>
  <c r="BR711" i="1"/>
  <c r="BS711" i="1"/>
  <c r="BT711" i="1"/>
  <c r="BU711" i="1"/>
  <c r="BV711" i="1"/>
  <c r="BQ712" i="1"/>
  <c r="BR712" i="1"/>
  <c r="BS712" i="1"/>
  <c r="BT712" i="1"/>
  <c r="BU712" i="1"/>
  <c r="BV712" i="1"/>
  <c r="BQ713" i="1"/>
  <c r="BR713" i="1"/>
  <c r="BS713" i="1"/>
  <c r="BT713" i="1"/>
  <c r="BU713" i="1"/>
  <c r="BV713" i="1"/>
  <c r="BQ714" i="1"/>
  <c r="BR714" i="1"/>
  <c r="BS714" i="1"/>
  <c r="BT714" i="1"/>
  <c r="BU714" i="1"/>
  <c r="BV714" i="1"/>
  <c r="BQ715" i="1"/>
  <c r="BR715" i="1"/>
  <c r="BS715" i="1"/>
  <c r="BT715" i="1"/>
  <c r="BU715" i="1"/>
  <c r="BV715" i="1"/>
  <c r="BQ716" i="1"/>
  <c r="BR716" i="1"/>
  <c r="BS716" i="1"/>
  <c r="BT716" i="1"/>
  <c r="BU716" i="1"/>
  <c r="BV716" i="1"/>
  <c r="BQ717" i="1"/>
  <c r="BR717" i="1"/>
  <c r="BS717" i="1"/>
  <c r="BT717" i="1"/>
  <c r="BU717" i="1"/>
  <c r="BV717" i="1"/>
  <c r="BQ718" i="1"/>
  <c r="BR718" i="1"/>
  <c r="BS718" i="1"/>
  <c r="BT718" i="1"/>
  <c r="BU718" i="1"/>
  <c r="BV718" i="1"/>
  <c r="BQ719" i="1"/>
  <c r="BR719" i="1"/>
  <c r="BS719" i="1"/>
  <c r="BT719" i="1"/>
  <c r="BU719" i="1"/>
  <c r="BV719" i="1"/>
  <c r="BQ720" i="1"/>
  <c r="BR720" i="1"/>
  <c r="BS720" i="1"/>
  <c r="BT720" i="1"/>
  <c r="BU720" i="1"/>
  <c r="BV720" i="1"/>
  <c r="BQ721" i="1"/>
  <c r="BR721" i="1"/>
  <c r="BS721" i="1"/>
  <c r="BT721" i="1"/>
  <c r="BU721" i="1"/>
  <c r="BV721" i="1"/>
  <c r="BQ722" i="1"/>
  <c r="BR722" i="1"/>
  <c r="BS722" i="1"/>
  <c r="BT722" i="1"/>
  <c r="BU722" i="1"/>
  <c r="BV722" i="1"/>
  <c r="BQ723" i="1"/>
  <c r="BR723" i="1"/>
  <c r="BS723" i="1"/>
  <c r="BT723" i="1"/>
  <c r="BU723" i="1"/>
  <c r="BV723" i="1"/>
  <c r="BQ724" i="1"/>
  <c r="BR724" i="1"/>
  <c r="BS724" i="1"/>
  <c r="BT724" i="1"/>
  <c r="BU724" i="1"/>
  <c r="BV724" i="1"/>
  <c r="BQ725" i="1"/>
  <c r="BR725" i="1"/>
  <c r="BS725" i="1"/>
  <c r="BT725" i="1"/>
  <c r="BU725" i="1"/>
  <c r="BV725" i="1"/>
  <c r="BQ726" i="1"/>
  <c r="BR726" i="1"/>
  <c r="BS726" i="1"/>
  <c r="BT726" i="1"/>
  <c r="BU726" i="1"/>
  <c r="BV726" i="1"/>
  <c r="BQ727" i="1"/>
  <c r="BR727" i="1"/>
  <c r="BS727" i="1"/>
  <c r="BT727" i="1"/>
  <c r="BU727" i="1"/>
  <c r="BV727" i="1"/>
  <c r="BQ728" i="1"/>
  <c r="BR728" i="1"/>
  <c r="BS728" i="1"/>
  <c r="BT728" i="1"/>
  <c r="BU728" i="1"/>
  <c r="BV728" i="1"/>
  <c r="BQ729" i="1"/>
  <c r="BR729" i="1"/>
  <c r="BS729" i="1"/>
  <c r="BT729" i="1"/>
  <c r="BU729" i="1"/>
  <c r="BV729" i="1"/>
  <c r="BQ730" i="1"/>
  <c r="BR730" i="1"/>
  <c r="BS730" i="1"/>
  <c r="BT730" i="1"/>
  <c r="BU730" i="1"/>
  <c r="BV730" i="1"/>
  <c r="BQ731" i="1"/>
  <c r="BR731" i="1"/>
  <c r="BS731" i="1"/>
  <c r="BT731" i="1"/>
  <c r="BU731" i="1"/>
  <c r="BV731" i="1"/>
  <c r="BQ732" i="1"/>
  <c r="BR732" i="1"/>
  <c r="BS732" i="1"/>
  <c r="BT732" i="1"/>
  <c r="BU732" i="1"/>
  <c r="BV732" i="1"/>
  <c r="BQ733" i="1"/>
  <c r="BR733" i="1"/>
  <c r="BS733" i="1"/>
  <c r="BT733" i="1"/>
  <c r="BU733" i="1"/>
  <c r="BV733" i="1"/>
  <c r="BQ734" i="1"/>
  <c r="BR734" i="1"/>
  <c r="BS734" i="1"/>
  <c r="BT734" i="1"/>
  <c r="BU734" i="1"/>
  <c r="BV734" i="1"/>
  <c r="BQ735" i="1"/>
  <c r="BR735" i="1"/>
  <c r="BS735" i="1"/>
  <c r="BT735" i="1"/>
  <c r="BU735" i="1"/>
  <c r="BV735" i="1"/>
  <c r="BQ736" i="1"/>
  <c r="BR736" i="1"/>
  <c r="BS736" i="1"/>
  <c r="BT736" i="1"/>
  <c r="BU736" i="1"/>
  <c r="BV736" i="1"/>
  <c r="BQ737" i="1"/>
  <c r="BR737" i="1"/>
  <c r="BS737" i="1"/>
  <c r="BT737" i="1"/>
  <c r="BU737" i="1"/>
  <c r="BV737" i="1"/>
  <c r="BQ738" i="1"/>
  <c r="BR738" i="1"/>
  <c r="BS738" i="1"/>
  <c r="BT738" i="1"/>
  <c r="BU738" i="1"/>
  <c r="BV738" i="1"/>
  <c r="BQ739" i="1"/>
  <c r="BR739" i="1"/>
  <c r="BS739" i="1"/>
  <c r="BT739" i="1"/>
  <c r="BU739" i="1"/>
  <c r="BV739" i="1"/>
  <c r="BQ740" i="1"/>
  <c r="BR740" i="1"/>
  <c r="BS740" i="1"/>
  <c r="BT740" i="1"/>
  <c r="BU740" i="1"/>
  <c r="BV740" i="1"/>
  <c r="BQ741" i="1"/>
  <c r="BR741" i="1"/>
  <c r="BS741" i="1"/>
  <c r="BT741" i="1"/>
  <c r="BU741" i="1"/>
  <c r="BV741" i="1"/>
  <c r="BQ742" i="1"/>
  <c r="BR742" i="1"/>
  <c r="BS742" i="1"/>
  <c r="BT742" i="1"/>
  <c r="BU742" i="1"/>
  <c r="BV742" i="1"/>
  <c r="BQ743" i="1"/>
  <c r="BR743" i="1"/>
  <c r="BS743" i="1"/>
  <c r="BT743" i="1"/>
  <c r="BU743" i="1"/>
  <c r="BV743" i="1"/>
  <c r="BQ744" i="1"/>
  <c r="BR744" i="1"/>
  <c r="BS744" i="1"/>
  <c r="BT744" i="1"/>
  <c r="BU744" i="1"/>
  <c r="BV744" i="1"/>
  <c r="BQ745" i="1"/>
  <c r="BR745" i="1"/>
  <c r="BS745" i="1"/>
  <c r="BT745" i="1"/>
  <c r="BU745" i="1"/>
  <c r="BV745" i="1"/>
  <c r="BQ746" i="1"/>
  <c r="BR746" i="1"/>
  <c r="BS746" i="1"/>
  <c r="BT746" i="1"/>
  <c r="BU746" i="1"/>
  <c r="BV746" i="1"/>
  <c r="BQ747" i="1"/>
  <c r="BR747" i="1"/>
  <c r="BS747" i="1"/>
  <c r="BT747" i="1"/>
  <c r="BU747" i="1"/>
  <c r="BV747" i="1"/>
  <c r="BQ748" i="1"/>
  <c r="BR748" i="1"/>
  <c r="BS748" i="1"/>
  <c r="BT748" i="1"/>
  <c r="BU748" i="1"/>
  <c r="BV748" i="1"/>
  <c r="BQ749" i="1"/>
  <c r="BR749" i="1"/>
  <c r="BS749" i="1"/>
  <c r="BT749" i="1"/>
  <c r="BU749" i="1"/>
  <c r="BV749" i="1"/>
  <c r="BQ750" i="1"/>
  <c r="BR750" i="1"/>
  <c r="BS750" i="1"/>
  <c r="BT750" i="1"/>
  <c r="BU750" i="1"/>
  <c r="BV750" i="1"/>
  <c r="BQ751" i="1"/>
  <c r="BR751" i="1"/>
  <c r="BS751" i="1"/>
  <c r="BT751" i="1"/>
  <c r="BU751" i="1"/>
  <c r="BV751" i="1"/>
  <c r="BQ752" i="1"/>
  <c r="BR752" i="1"/>
  <c r="BS752" i="1"/>
  <c r="BT752" i="1"/>
  <c r="BU752" i="1"/>
  <c r="BV752" i="1"/>
  <c r="BQ753" i="1"/>
  <c r="BR753" i="1"/>
  <c r="BS753" i="1"/>
  <c r="BT753" i="1"/>
  <c r="BU753" i="1"/>
  <c r="BV753" i="1"/>
  <c r="BQ754" i="1"/>
  <c r="BR754" i="1"/>
  <c r="BS754" i="1"/>
  <c r="BT754" i="1"/>
  <c r="BU754" i="1"/>
  <c r="BV754" i="1"/>
  <c r="BQ755" i="1"/>
  <c r="BR755" i="1"/>
  <c r="BS755" i="1"/>
  <c r="BT755" i="1"/>
  <c r="BU755" i="1"/>
  <c r="BV755" i="1"/>
  <c r="BQ756" i="1"/>
  <c r="BR756" i="1"/>
  <c r="BS756" i="1"/>
  <c r="BT756" i="1"/>
  <c r="BU756" i="1"/>
  <c r="BV756" i="1"/>
  <c r="BQ757" i="1"/>
  <c r="BR757" i="1"/>
  <c r="BS757" i="1"/>
  <c r="BT757" i="1"/>
  <c r="BU757" i="1"/>
  <c r="BV757" i="1"/>
  <c r="BQ758" i="1"/>
  <c r="BR758" i="1"/>
  <c r="BS758" i="1"/>
  <c r="BT758" i="1"/>
  <c r="BU758" i="1"/>
  <c r="BV758" i="1"/>
  <c r="BQ759" i="1"/>
  <c r="BR759" i="1"/>
  <c r="BS759" i="1"/>
  <c r="BT759" i="1"/>
  <c r="BU759" i="1"/>
  <c r="BV759" i="1"/>
  <c r="BQ760" i="1"/>
  <c r="BR760" i="1"/>
  <c r="BS760" i="1"/>
  <c r="BT760" i="1"/>
  <c r="BU760" i="1"/>
  <c r="BV760" i="1"/>
  <c r="BQ761" i="1"/>
  <c r="BR761" i="1"/>
  <c r="BS761" i="1"/>
  <c r="BT761" i="1"/>
  <c r="BU761" i="1"/>
  <c r="BV761" i="1"/>
  <c r="BQ762" i="1"/>
  <c r="BR762" i="1"/>
  <c r="BS762" i="1"/>
  <c r="BT762" i="1"/>
  <c r="BU762" i="1"/>
  <c r="BV762" i="1"/>
  <c r="BQ763" i="1"/>
  <c r="BR763" i="1"/>
  <c r="BS763" i="1"/>
  <c r="BT763" i="1"/>
  <c r="BU763" i="1"/>
  <c r="BV763" i="1"/>
  <c r="BQ764" i="1"/>
  <c r="BR764" i="1"/>
  <c r="BS764" i="1"/>
  <c r="BT764" i="1"/>
  <c r="BU764" i="1"/>
  <c r="BV764" i="1"/>
  <c r="BQ765" i="1"/>
  <c r="BR765" i="1"/>
  <c r="BS765" i="1"/>
  <c r="BT765" i="1"/>
  <c r="BU765" i="1"/>
  <c r="BV765" i="1"/>
  <c r="BQ766" i="1"/>
  <c r="BR766" i="1"/>
  <c r="BS766" i="1"/>
  <c r="BT766" i="1"/>
  <c r="BU766" i="1"/>
  <c r="BV766" i="1"/>
  <c r="BQ767" i="1"/>
  <c r="BR767" i="1"/>
  <c r="BS767" i="1"/>
  <c r="BT767" i="1"/>
  <c r="BU767" i="1"/>
  <c r="BV767" i="1"/>
  <c r="BQ768" i="1"/>
  <c r="BR768" i="1"/>
  <c r="BS768" i="1"/>
  <c r="BT768" i="1"/>
  <c r="BU768" i="1"/>
  <c r="BV768" i="1"/>
  <c r="BQ769" i="1"/>
  <c r="BR769" i="1"/>
  <c r="BS769" i="1"/>
  <c r="BT769" i="1"/>
  <c r="BU769" i="1"/>
  <c r="BV769" i="1"/>
  <c r="BQ770" i="1"/>
  <c r="BR770" i="1"/>
  <c r="BS770" i="1"/>
  <c r="BT770" i="1"/>
  <c r="BU770" i="1"/>
  <c r="BV770" i="1"/>
  <c r="BQ771" i="1"/>
  <c r="BR771" i="1"/>
  <c r="BS771" i="1"/>
  <c r="BT771" i="1"/>
  <c r="BU771" i="1"/>
  <c r="BV771" i="1"/>
  <c r="BQ772" i="1"/>
  <c r="BR772" i="1"/>
  <c r="BS772" i="1"/>
  <c r="BT772" i="1"/>
  <c r="BU772" i="1"/>
  <c r="BV772" i="1"/>
  <c r="BQ773" i="1"/>
  <c r="BR773" i="1"/>
  <c r="BS773" i="1"/>
  <c r="BT773" i="1"/>
  <c r="BU773" i="1"/>
  <c r="BV773" i="1"/>
  <c r="BQ774" i="1"/>
  <c r="BR774" i="1"/>
  <c r="BS774" i="1"/>
  <c r="BT774" i="1"/>
  <c r="BU774" i="1"/>
  <c r="BV774" i="1"/>
  <c r="BQ775" i="1"/>
  <c r="BR775" i="1"/>
  <c r="BS775" i="1"/>
  <c r="BT775" i="1"/>
  <c r="BU775" i="1"/>
  <c r="BV775" i="1"/>
  <c r="BQ776" i="1"/>
  <c r="BR776" i="1"/>
  <c r="BS776" i="1"/>
  <c r="BT776" i="1"/>
  <c r="BU776" i="1"/>
  <c r="BV776" i="1"/>
  <c r="BQ777" i="1"/>
  <c r="BR777" i="1"/>
  <c r="BS777" i="1"/>
  <c r="BT777" i="1"/>
  <c r="BU777" i="1"/>
  <c r="BV777" i="1"/>
  <c r="BQ778" i="1"/>
  <c r="BR778" i="1"/>
  <c r="BS778" i="1"/>
  <c r="BT778" i="1"/>
  <c r="BU778" i="1"/>
  <c r="BV778" i="1"/>
  <c r="BQ779" i="1"/>
  <c r="BR779" i="1"/>
  <c r="BS779" i="1"/>
  <c r="BT779" i="1"/>
  <c r="BU779" i="1"/>
  <c r="BV779" i="1"/>
  <c r="BQ780" i="1"/>
  <c r="BR780" i="1"/>
  <c r="BS780" i="1"/>
  <c r="BT780" i="1"/>
  <c r="BU780" i="1"/>
  <c r="BV780" i="1"/>
  <c r="BQ781" i="1"/>
  <c r="BR781" i="1"/>
  <c r="BS781" i="1"/>
  <c r="BT781" i="1"/>
  <c r="BU781" i="1"/>
  <c r="BV781" i="1"/>
  <c r="BQ782" i="1"/>
  <c r="BR782" i="1"/>
  <c r="BS782" i="1"/>
  <c r="BT782" i="1"/>
  <c r="BU782" i="1"/>
  <c r="BV782" i="1"/>
  <c r="BQ783" i="1"/>
  <c r="BR783" i="1"/>
  <c r="BS783" i="1"/>
  <c r="BT783" i="1"/>
  <c r="BU783" i="1"/>
  <c r="BV783" i="1"/>
  <c r="BQ784" i="1"/>
  <c r="BR784" i="1"/>
  <c r="BS784" i="1"/>
  <c r="BT784" i="1"/>
  <c r="BU784" i="1"/>
  <c r="BV784" i="1"/>
  <c r="BQ785" i="1"/>
  <c r="BR785" i="1"/>
  <c r="BS785" i="1"/>
  <c r="BT785" i="1"/>
  <c r="BU785" i="1"/>
  <c r="BV785" i="1"/>
  <c r="BQ786" i="1"/>
  <c r="BR786" i="1"/>
  <c r="BS786" i="1"/>
  <c r="BT786" i="1"/>
  <c r="BU786" i="1"/>
  <c r="BV786" i="1"/>
  <c r="BQ787" i="1"/>
  <c r="BR787" i="1"/>
  <c r="BS787" i="1"/>
  <c r="BT787" i="1"/>
  <c r="BU787" i="1"/>
  <c r="BV787" i="1"/>
  <c r="BQ788" i="1"/>
  <c r="BR788" i="1"/>
  <c r="BS788" i="1"/>
  <c r="BT788" i="1"/>
  <c r="BU788" i="1"/>
  <c r="BV788" i="1"/>
  <c r="BQ789" i="1"/>
  <c r="BR789" i="1"/>
  <c r="BS789" i="1"/>
  <c r="BT789" i="1"/>
  <c r="BU789" i="1"/>
  <c r="BV789" i="1"/>
  <c r="BQ790" i="1"/>
  <c r="BR790" i="1"/>
  <c r="BS790" i="1"/>
  <c r="BT790" i="1"/>
  <c r="BU790" i="1"/>
  <c r="BV790" i="1"/>
  <c r="BQ791" i="1"/>
  <c r="BR791" i="1"/>
  <c r="BS791" i="1"/>
  <c r="BT791" i="1"/>
  <c r="BU791" i="1"/>
  <c r="BV791" i="1"/>
  <c r="BQ792" i="1"/>
  <c r="BR792" i="1"/>
  <c r="BS792" i="1"/>
  <c r="BT792" i="1"/>
  <c r="BU792" i="1"/>
  <c r="BV792" i="1"/>
  <c r="BQ793" i="1"/>
  <c r="BR793" i="1"/>
  <c r="BS793" i="1"/>
  <c r="BT793" i="1"/>
  <c r="BU793" i="1"/>
  <c r="BV793" i="1"/>
  <c r="BQ794" i="1"/>
  <c r="BR794" i="1"/>
  <c r="BS794" i="1"/>
  <c r="BT794" i="1"/>
  <c r="BU794" i="1"/>
  <c r="BV794" i="1"/>
  <c r="BQ795" i="1"/>
  <c r="BR795" i="1"/>
  <c r="BS795" i="1"/>
  <c r="BT795" i="1"/>
  <c r="BU795" i="1"/>
  <c r="BV795" i="1"/>
  <c r="BQ796" i="1"/>
  <c r="BR796" i="1"/>
  <c r="BS796" i="1"/>
  <c r="BT796" i="1"/>
  <c r="BU796" i="1"/>
  <c r="BV796" i="1"/>
  <c r="BQ797" i="1"/>
  <c r="BR797" i="1"/>
  <c r="BS797" i="1"/>
  <c r="BT797" i="1"/>
  <c r="BU797" i="1"/>
  <c r="BV797" i="1"/>
  <c r="BQ798" i="1"/>
  <c r="BR798" i="1"/>
  <c r="BS798" i="1"/>
  <c r="BT798" i="1"/>
  <c r="BU798" i="1"/>
  <c r="BV798" i="1"/>
  <c r="BQ799" i="1"/>
  <c r="BR799" i="1"/>
  <c r="BS799" i="1"/>
  <c r="BT799" i="1"/>
  <c r="BU799" i="1"/>
  <c r="BV799" i="1"/>
  <c r="BQ800" i="1"/>
  <c r="BR800" i="1"/>
  <c r="BS800" i="1"/>
  <c r="BT800" i="1"/>
  <c r="BU800" i="1"/>
  <c r="BV800" i="1"/>
  <c r="BQ801" i="1"/>
  <c r="BR801" i="1"/>
  <c r="BS801" i="1"/>
  <c r="BT801" i="1"/>
  <c r="BU801" i="1"/>
  <c r="BV801" i="1"/>
  <c r="BQ802" i="1"/>
  <c r="BR802" i="1"/>
  <c r="BS802" i="1"/>
  <c r="BT802" i="1"/>
  <c r="BU802" i="1"/>
  <c r="BV802" i="1"/>
  <c r="BQ803" i="1"/>
  <c r="BR803" i="1"/>
  <c r="BS803" i="1"/>
  <c r="BT803" i="1"/>
  <c r="BU803" i="1"/>
  <c r="BV803" i="1"/>
  <c r="BQ804" i="1"/>
  <c r="BR804" i="1"/>
  <c r="BS804" i="1"/>
  <c r="BT804" i="1"/>
  <c r="BU804" i="1"/>
  <c r="BV804" i="1"/>
  <c r="BQ805" i="1"/>
  <c r="BR805" i="1"/>
  <c r="BS805" i="1"/>
  <c r="BT805" i="1"/>
  <c r="BU805" i="1"/>
  <c r="BV805" i="1"/>
  <c r="BQ806" i="1"/>
  <c r="BR806" i="1"/>
  <c r="BS806" i="1"/>
  <c r="BT806" i="1"/>
  <c r="BU806" i="1"/>
  <c r="BV806" i="1"/>
  <c r="BQ807" i="1"/>
  <c r="BR807" i="1"/>
  <c r="BS807" i="1"/>
  <c r="BT807" i="1"/>
  <c r="BU807" i="1"/>
  <c r="BV807" i="1"/>
  <c r="BQ808" i="1"/>
  <c r="BR808" i="1"/>
  <c r="BS808" i="1"/>
  <c r="BT808" i="1"/>
  <c r="BU808" i="1"/>
  <c r="BV808" i="1"/>
  <c r="BQ809" i="1"/>
  <c r="BR809" i="1"/>
  <c r="BS809" i="1"/>
  <c r="BT809" i="1"/>
  <c r="BU809" i="1"/>
  <c r="BV809" i="1"/>
  <c r="BQ810" i="1"/>
  <c r="BR810" i="1"/>
  <c r="BS810" i="1"/>
  <c r="BT810" i="1"/>
  <c r="BU810" i="1"/>
  <c r="BV810" i="1"/>
  <c r="BQ811" i="1"/>
  <c r="BR811" i="1"/>
  <c r="BS811" i="1"/>
  <c r="BT811" i="1"/>
  <c r="BU811" i="1"/>
  <c r="BV811" i="1"/>
  <c r="BQ812" i="1"/>
  <c r="BR812" i="1"/>
  <c r="BS812" i="1"/>
  <c r="BT812" i="1"/>
  <c r="BU812" i="1"/>
  <c r="BV812" i="1"/>
  <c r="BQ813" i="1"/>
  <c r="BR813" i="1"/>
  <c r="BS813" i="1"/>
  <c r="BT813" i="1"/>
  <c r="BU813" i="1"/>
  <c r="BV813" i="1"/>
  <c r="BQ814" i="1"/>
  <c r="BR814" i="1"/>
  <c r="BS814" i="1"/>
  <c r="BT814" i="1"/>
  <c r="BU814" i="1"/>
  <c r="BV814" i="1"/>
  <c r="BQ815" i="1"/>
  <c r="BR815" i="1"/>
  <c r="BS815" i="1"/>
  <c r="BT815" i="1"/>
  <c r="BU815" i="1"/>
  <c r="BV815" i="1"/>
  <c r="BQ816" i="1"/>
  <c r="BR816" i="1"/>
  <c r="BS816" i="1"/>
  <c r="BT816" i="1"/>
  <c r="BU816" i="1"/>
  <c r="BV816" i="1"/>
  <c r="BQ817" i="1"/>
  <c r="BR817" i="1"/>
  <c r="BS817" i="1"/>
  <c r="BT817" i="1"/>
  <c r="BU817" i="1"/>
  <c r="BV817" i="1"/>
  <c r="BQ818" i="1"/>
  <c r="BR818" i="1"/>
  <c r="BS818" i="1"/>
  <c r="BT818" i="1"/>
  <c r="BU818" i="1"/>
  <c r="BV818" i="1"/>
  <c r="BQ819" i="1"/>
  <c r="BR819" i="1"/>
  <c r="BS819" i="1"/>
  <c r="BT819" i="1"/>
  <c r="BU819" i="1"/>
  <c r="BV819" i="1"/>
  <c r="BQ820" i="1"/>
  <c r="BR820" i="1"/>
  <c r="BS820" i="1"/>
  <c r="BT820" i="1"/>
  <c r="BU820" i="1"/>
  <c r="BV820" i="1"/>
  <c r="BQ821" i="1"/>
  <c r="BR821" i="1"/>
  <c r="BS821" i="1"/>
  <c r="BT821" i="1"/>
  <c r="BU821" i="1"/>
  <c r="BV821" i="1"/>
  <c r="BQ822" i="1"/>
  <c r="BR822" i="1"/>
  <c r="BS822" i="1"/>
  <c r="BT822" i="1"/>
  <c r="BU822" i="1"/>
  <c r="BV822" i="1"/>
  <c r="BQ823" i="1"/>
  <c r="BR823" i="1"/>
  <c r="BS823" i="1"/>
  <c r="BT823" i="1"/>
  <c r="BU823" i="1"/>
  <c r="BV823" i="1"/>
  <c r="BQ824" i="1"/>
  <c r="BR824" i="1"/>
  <c r="BS824" i="1"/>
  <c r="BT824" i="1"/>
  <c r="BU824" i="1"/>
  <c r="BV824" i="1"/>
  <c r="BQ825" i="1"/>
  <c r="BR825" i="1"/>
  <c r="BS825" i="1"/>
  <c r="BT825" i="1"/>
  <c r="BU825" i="1"/>
  <c r="BV825" i="1"/>
  <c r="BQ826" i="1"/>
  <c r="BR826" i="1"/>
  <c r="BS826" i="1"/>
  <c r="BT826" i="1"/>
  <c r="BU826" i="1"/>
  <c r="BV826" i="1"/>
  <c r="BQ827" i="1"/>
  <c r="BR827" i="1"/>
  <c r="BS827" i="1"/>
  <c r="BT827" i="1"/>
  <c r="BU827" i="1"/>
  <c r="BV827" i="1"/>
  <c r="BQ828" i="1"/>
  <c r="BR828" i="1"/>
  <c r="BS828" i="1"/>
  <c r="BT828" i="1"/>
  <c r="BU828" i="1"/>
  <c r="BV828" i="1"/>
  <c r="BQ829" i="1"/>
  <c r="BR829" i="1"/>
  <c r="BS829" i="1"/>
  <c r="BT829" i="1"/>
  <c r="BU829" i="1"/>
  <c r="BV829" i="1"/>
  <c r="BQ830" i="1"/>
  <c r="BR830" i="1"/>
  <c r="BS830" i="1"/>
  <c r="BT830" i="1"/>
  <c r="BU830" i="1"/>
  <c r="BV830" i="1"/>
  <c r="BQ831" i="1"/>
  <c r="BR831" i="1"/>
  <c r="BS831" i="1"/>
  <c r="BT831" i="1"/>
  <c r="BU831" i="1"/>
  <c r="BV831" i="1"/>
  <c r="BQ832" i="1"/>
  <c r="BR832" i="1"/>
  <c r="BS832" i="1"/>
  <c r="BT832" i="1"/>
  <c r="BU832" i="1"/>
  <c r="BV832" i="1"/>
  <c r="BQ833" i="1"/>
  <c r="BR833" i="1"/>
  <c r="BS833" i="1"/>
  <c r="BT833" i="1"/>
  <c r="BU833" i="1"/>
  <c r="BV833" i="1"/>
  <c r="BQ834" i="1"/>
  <c r="BR834" i="1"/>
  <c r="BS834" i="1"/>
  <c r="BT834" i="1"/>
  <c r="BU834" i="1"/>
  <c r="BV834" i="1"/>
  <c r="BQ835" i="1"/>
  <c r="BR835" i="1"/>
  <c r="BS835" i="1"/>
  <c r="BT835" i="1"/>
  <c r="BU835" i="1"/>
  <c r="BV835" i="1"/>
  <c r="BQ836" i="1"/>
  <c r="BR836" i="1"/>
  <c r="BS836" i="1"/>
  <c r="BT836" i="1"/>
  <c r="BU836" i="1"/>
  <c r="BV836" i="1"/>
  <c r="BQ837" i="1"/>
  <c r="BR837" i="1"/>
  <c r="BS837" i="1"/>
  <c r="BT837" i="1"/>
  <c r="BU837" i="1"/>
  <c r="BV837" i="1"/>
  <c r="BQ838" i="1"/>
  <c r="BR838" i="1"/>
  <c r="BS838" i="1"/>
  <c r="BT838" i="1"/>
  <c r="BU838" i="1"/>
  <c r="BV838" i="1"/>
  <c r="BQ839" i="1"/>
  <c r="BR839" i="1"/>
  <c r="BS839" i="1"/>
  <c r="BT839" i="1"/>
  <c r="BU839" i="1"/>
  <c r="BV839" i="1"/>
  <c r="BQ840" i="1"/>
  <c r="BR840" i="1"/>
  <c r="BS840" i="1"/>
  <c r="BT840" i="1"/>
  <c r="BU840" i="1"/>
  <c r="BV840" i="1"/>
  <c r="BQ841" i="1"/>
  <c r="BR841" i="1"/>
  <c r="BS841" i="1"/>
  <c r="BT841" i="1"/>
  <c r="BU841" i="1"/>
  <c r="BV841" i="1"/>
  <c r="BQ842" i="1"/>
  <c r="BR842" i="1"/>
  <c r="BS842" i="1"/>
  <c r="BT842" i="1"/>
  <c r="BU842" i="1"/>
  <c r="BV842" i="1"/>
  <c r="BQ843" i="1"/>
  <c r="BR843" i="1"/>
  <c r="BS843" i="1"/>
  <c r="BT843" i="1"/>
  <c r="BU843" i="1"/>
  <c r="BV843" i="1"/>
  <c r="BQ844" i="1"/>
  <c r="BR844" i="1"/>
  <c r="BS844" i="1"/>
  <c r="BT844" i="1"/>
  <c r="BU844" i="1"/>
  <c r="BV844" i="1"/>
  <c r="BQ845" i="1"/>
  <c r="BR845" i="1"/>
  <c r="BS845" i="1"/>
  <c r="BT845" i="1"/>
  <c r="BU845" i="1"/>
  <c r="BV845" i="1"/>
  <c r="BQ846" i="1"/>
  <c r="BR846" i="1"/>
  <c r="BS846" i="1"/>
  <c r="BT846" i="1"/>
  <c r="BU846" i="1"/>
  <c r="BV846" i="1"/>
  <c r="BQ847" i="1"/>
  <c r="BR847" i="1"/>
  <c r="BS847" i="1"/>
  <c r="BT847" i="1"/>
  <c r="BU847" i="1"/>
  <c r="BV847" i="1"/>
  <c r="BQ848" i="1"/>
  <c r="BR848" i="1"/>
  <c r="BS848" i="1"/>
  <c r="BT848" i="1"/>
  <c r="BU848" i="1"/>
  <c r="BV848" i="1"/>
  <c r="BQ849" i="1"/>
  <c r="BR849" i="1"/>
  <c r="BS849" i="1"/>
  <c r="BT849" i="1"/>
  <c r="BU849" i="1"/>
  <c r="BV849" i="1"/>
  <c r="BQ850" i="1"/>
  <c r="BR850" i="1"/>
  <c r="BS850" i="1"/>
  <c r="BT850" i="1"/>
  <c r="BU850" i="1"/>
  <c r="BV850" i="1"/>
  <c r="BQ851" i="1"/>
  <c r="BR851" i="1"/>
  <c r="BS851" i="1"/>
  <c r="BT851" i="1"/>
  <c r="BU851" i="1"/>
  <c r="BV851" i="1"/>
  <c r="BQ852" i="1"/>
  <c r="BR852" i="1"/>
  <c r="BS852" i="1"/>
  <c r="BT852" i="1"/>
  <c r="BU852" i="1"/>
  <c r="BV852" i="1"/>
  <c r="BQ853" i="1"/>
  <c r="BR853" i="1"/>
  <c r="BS853" i="1"/>
  <c r="BT853" i="1"/>
  <c r="BU853" i="1"/>
  <c r="BV853" i="1"/>
  <c r="BQ854" i="1"/>
  <c r="BR854" i="1"/>
  <c r="BS854" i="1"/>
  <c r="BT854" i="1"/>
  <c r="BU854" i="1"/>
  <c r="BV854" i="1"/>
  <c r="BQ855" i="1"/>
  <c r="BR855" i="1"/>
  <c r="BS855" i="1"/>
  <c r="BT855" i="1"/>
  <c r="BU855" i="1"/>
  <c r="BV855" i="1"/>
  <c r="BQ856" i="1"/>
  <c r="BR856" i="1"/>
  <c r="BS856" i="1"/>
  <c r="BT856" i="1"/>
  <c r="BU856" i="1"/>
  <c r="BV856" i="1"/>
  <c r="BQ857" i="1"/>
  <c r="BR857" i="1"/>
  <c r="BS857" i="1"/>
  <c r="BT857" i="1"/>
  <c r="BU857" i="1"/>
  <c r="BV857" i="1"/>
  <c r="BQ858" i="1"/>
  <c r="BR858" i="1"/>
  <c r="BS858" i="1"/>
  <c r="BT858" i="1"/>
  <c r="BU858" i="1"/>
  <c r="BV858" i="1"/>
  <c r="BQ859" i="1"/>
  <c r="BR859" i="1"/>
  <c r="BS859" i="1"/>
  <c r="BT859" i="1"/>
  <c r="BU859" i="1"/>
  <c r="BV859" i="1"/>
  <c r="BQ860" i="1"/>
  <c r="BR860" i="1"/>
  <c r="BS860" i="1"/>
  <c r="BT860" i="1"/>
  <c r="BU860" i="1"/>
  <c r="BV860" i="1"/>
  <c r="BQ861" i="1"/>
  <c r="BR861" i="1"/>
  <c r="BS861" i="1"/>
  <c r="BT861" i="1"/>
  <c r="BU861" i="1"/>
  <c r="BV861" i="1"/>
  <c r="BQ862" i="1"/>
  <c r="BR862" i="1"/>
  <c r="BS862" i="1"/>
  <c r="BT862" i="1"/>
  <c r="BU862" i="1"/>
  <c r="BV862" i="1"/>
  <c r="BQ863" i="1"/>
  <c r="BR863" i="1"/>
  <c r="BS863" i="1"/>
  <c r="BT863" i="1"/>
  <c r="BU863" i="1"/>
  <c r="BV863" i="1"/>
  <c r="BQ864" i="1"/>
  <c r="BR864" i="1"/>
  <c r="BS864" i="1"/>
  <c r="BT864" i="1"/>
  <c r="BU864" i="1"/>
  <c r="BV864" i="1"/>
  <c r="BQ865" i="1"/>
  <c r="BR865" i="1"/>
  <c r="BS865" i="1"/>
  <c r="BT865" i="1"/>
  <c r="BU865" i="1"/>
  <c r="BV865" i="1"/>
  <c r="BQ866" i="1"/>
  <c r="BR866" i="1"/>
  <c r="BS866" i="1"/>
  <c r="BT866" i="1"/>
  <c r="BU866" i="1"/>
  <c r="BV866" i="1"/>
  <c r="BQ867" i="1"/>
  <c r="BR867" i="1"/>
  <c r="BS867" i="1"/>
  <c r="BT867" i="1"/>
  <c r="BU867" i="1"/>
  <c r="BV867" i="1"/>
  <c r="BQ868" i="1"/>
  <c r="BR868" i="1"/>
  <c r="BS868" i="1"/>
  <c r="BT868" i="1"/>
  <c r="BU868" i="1"/>
  <c r="BV868" i="1"/>
  <c r="BQ869" i="1"/>
  <c r="BR869" i="1"/>
  <c r="BS869" i="1"/>
  <c r="BT869" i="1"/>
  <c r="BU869" i="1"/>
  <c r="BV869" i="1"/>
  <c r="BQ870" i="1"/>
  <c r="BR870" i="1"/>
  <c r="BS870" i="1"/>
  <c r="BT870" i="1"/>
  <c r="BU870" i="1"/>
  <c r="BV870" i="1"/>
  <c r="BQ871" i="1"/>
  <c r="BR871" i="1"/>
  <c r="BS871" i="1"/>
  <c r="BT871" i="1"/>
  <c r="BU871" i="1"/>
  <c r="BV871" i="1"/>
  <c r="BQ872" i="1"/>
  <c r="BR872" i="1"/>
  <c r="BS872" i="1"/>
  <c r="BT872" i="1"/>
  <c r="BU872" i="1"/>
  <c r="BV872" i="1"/>
  <c r="BQ873" i="1"/>
  <c r="BR873" i="1"/>
  <c r="BS873" i="1"/>
  <c r="BT873" i="1"/>
  <c r="BU873" i="1"/>
  <c r="BV873" i="1"/>
  <c r="BQ874" i="1"/>
  <c r="BR874" i="1"/>
  <c r="BS874" i="1"/>
  <c r="BT874" i="1"/>
  <c r="BU874" i="1"/>
  <c r="BV874" i="1"/>
  <c r="BQ875" i="1"/>
  <c r="BR875" i="1"/>
  <c r="BS875" i="1"/>
  <c r="BT875" i="1"/>
  <c r="BU875" i="1"/>
  <c r="BV875" i="1"/>
  <c r="BQ876" i="1"/>
  <c r="BR876" i="1"/>
  <c r="BS876" i="1"/>
  <c r="BT876" i="1"/>
  <c r="BU876" i="1"/>
  <c r="BV876" i="1"/>
  <c r="BQ877" i="1"/>
  <c r="BR877" i="1"/>
  <c r="BS877" i="1"/>
  <c r="BT877" i="1"/>
  <c r="BU877" i="1"/>
  <c r="BV877" i="1"/>
  <c r="BQ878" i="1"/>
  <c r="BR878" i="1"/>
  <c r="BS878" i="1"/>
  <c r="BT878" i="1"/>
  <c r="BU878" i="1"/>
  <c r="BV878" i="1"/>
  <c r="BQ879" i="1"/>
  <c r="BR879" i="1"/>
  <c r="BS879" i="1"/>
  <c r="BT879" i="1"/>
  <c r="BU879" i="1"/>
  <c r="BV879" i="1"/>
  <c r="BQ880" i="1"/>
  <c r="BR880" i="1"/>
  <c r="BS880" i="1"/>
  <c r="BT880" i="1"/>
  <c r="BU880" i="1"/>
  <c r="BV880" i="1"/>
  <c r="BQ881" i="1"/>
  <c r="BR881" i="1"/>
  <c r="BS881" i="1"/>
  <c r="BT881" i="1"/>
  <c r="BU881" i="1"/>
  <c r="BV881" i="1"/>
  <c r="BQ882" i="1"/>
  <c r="BR882" i="1"/>
  <c r="BS882" i="1"/>
  <c r="BT882" i="1"/>
  <c r="BU882" i="1"/>
  <c r="BV882" i="1"/>
  <c r="BQ883" i="1"/>
  <c r="BR883" i="1"/>
  <c r="BS883" i="1"/>
  <c r="BT883" i="1"/>
  <c r="BU883" i="1"/>
  <c r="BV883" i="1"/>
  <c r="BQ884" i="1"/>
  <c r="BR884" i="1"/>
  <c r="BS884" i="1"/>
  <c r="BT884" i="1"/>
  <c r="BU884" i="1"/>
  <c r="BV884" i="1"/>
  <c r="BQ885" i="1"/>
  <c r="BR885" i="1"/>
  <c r="BS885" i="1"/>
  <c r="BT885" i="1"/>
  <c r="BU885" i="1"/>
  <c r="BV885" i="1"/>
  <c r="BQ886" i="1"/>
  <c r="BR886" i="1"/>
  <c r="BS886" i="1"/>
  <c r="BT886" i="1"/>
  <c r="BU886" i="1"/>
  <c r="BV886" i="1"/>
  <c r="BQ887" i="1"/>
  <c r="BR887" i="1"/>
  <c r="BS887" i="1"/>
  <c r="BT887" i="1"/>
  <c r="BU887" i="1"/>
  <c r="BV887" i="1"/>
  <c r="BQ888" i="1"/>
  <c r="BR888" i="1"/>
  <c r="BS888" i="1"/>
  <c r="BT888" i="1"/>
  <c r="BU888" i="1"/>
  <c r="BV888" i="1"/>
  <c r="BQ889" i="1"/>
  <c r="BR889" i="1"/>
  <c r="BS889" i="1"/>
  <c r="BT889" i="1"/>
  <c r="BU889" i="1"/>
  <c r="BV889" i="1"/>
  <c r="BQ890" i="1"/>
  <c r="BR890" i="1"/>
  <c r="BS890" i="1"/>
  <c r="BT890" i="1"/>
  <c r="BU890" i="1"/>
  <c r="BV890" i="1"/>
  <c r="BQ891" i="1"/>
  <c r="BR891" i="1"/>
  <c r="BS891" i="1"/>
  <c r="BT891" i="1"/>
  <c r="BU891" i="1"/>
  <c r="BV891" i="1"/>
  <c r="BQ892" i="1"/>
  <c r="BR892" i="1"/>
  <c r="BS892" i="1"/>
  <c r="BT892" i="1"/>
  <c r="BU892" i="1"/>
  <c r="BV892" i="1"/>
  <c r="BQ893" i="1"/>
  <c r="BR893" i="1"/>
  <c r="BS893" i="1"/>
  <c r="BT893" i="1"/>
  <c r="BU893" i="1"/>
  <c r="BV893" i="1"/>
  <c r="BQ894" i="1"/>
  <c r="BR894" i="1"/>
  <c r="BS894" i="1"/>
  <c r="BT894" i="1"/>
  <c r="BU894" i="1"/>
  <c r="BV894" i="1"/>
  <c r="BQ895" i="1"/>
  <c r="BR895" i="1"/>
  <c r="BS895" i="1"/>
  <c r="BT895" i="1"/>
  <c r="BU895" i="1"/>
  <c r="BV895" i="1"/>
  <c r="BQ896" i="1"/>
  <c r="BR896" i="1"/>
  <c r="BS896" i="1"/>
  <c r="BT896" i="1"/>
  <c r="BU896" i="1"/>
  <c r="BV896" i="1"/>
  <c r="BQ897" i="1"/>
  <c r="BR897" i="1"/>
  <c r="BS897" i="1"/>
  <c r="BT897" i="1"/>
  <c r="BU897" i="1"/>
  <c r="BV897" i="1"/>
  <c r="BQ898" i="1"/>
  <c r="BR898" i="1"/>
  <c r="BS898" i="1"/>
  <c r="BT898" i="1"/>
  <c r="BU898" i="1"/>
  <c r="BV898" i="1"/>
  <c r="BQ899" i="1"/>
  <c r="BR899" i="1"/>
  <c r="BS899" i="1"/>
  <c r="BT899" i="1"/>
  <c r="BU899" i="1"/>
  <c r="BV899" i="1"/>
  <c r="BQ900" i="1"/>
  <c r="BR900" i="1"/>
  <c r="BS900" i="1"/>
  <c r="BT900" i="1"/>
  <c r="BU900" i="1"/>
  <c r="BV900" i="1"/>
  <c r="BQ901" i="1"/>
  <c r="BR901" i="1"/>
  <c r="BS901" i="1"/>
  <c r="BT901" i="1"/>
  <c r="BU901" i="1"/>
  <c r="BV901" i="1"/>
  <c r="BQ902" i="1"/>
  <c r="BR902" i="1"/>
  <c r="BS902" i="1"/>
  <c r="BT902" i="1"/>
  <c r="BU902" i="1"/>
  <c r="BV902" i="1"/>
  <c r="BQ903" i="1"/>
  <c r="BR903" i="1"/>
  <c r="BS903" i="1"/>
  <c r="BT903" i="1"/>
  <c r="BU903" i="1"/>
  <c r="BV903" i="1"/>
  <c r="BQ904" i="1"/>
  <c r="BR904" i="1"/>
  <c r="BS904" i="1"/>
  <c r="BT904" i="1"/>
  <c r="BU904" i="1"/>
  <c r="BV904" i="1"/>
  <c r="BQ905" i="1"/>
  <c r="BR905" i="1"/>
  <c r="BS905" i="1"/>
  <c r="BT905" i="1"/>
  <c r="BU905" i="1"/>
  <c r="BV905" i="1"/>
  <c r="BQ906" i="1"/>
  <c r="BR906" i="1"/>
  <c r="BS906" i="1"/>
  <c r="BT906" i="1"/>
  <c r="BU906" i="1"/>
  <c r="BV906" i="1"/>
  <c r="BQ907" i="1"/>
  <c r="BR907" i="1"/>
  <c r="BS907" i="1"/>
  <c r="BT907" i="1"/>
  <c r="BU907" i="1"/>
  <c r="BV907" i="1"/>
  <c r="BQ908" i="1"/>
  <c r="BR908" i="1"/>
  <c r="BS908" i="1"/>
  <c r="BT908" i="1"/>
  <c r="BU908" i="1"/>
  <c r="BV908" i="1"/>
  <c r="BQ909" i="1"/>
  <c r="BR909" i="1"/>
  <c r="BS909" i="1"/>
  <c r="BT909" i="1"/>
  <c r="BU909" i="1"/>
  <c r="BV909" i="1"/>
  <c r="BQ910" i="1"/>
  <c r="BR910" i="1"/>
  <c r="BS910" i="1"/>
  <c r="BT910" i="1"/>
  <c r="BU910" i="1"/>
  <c r="BV910" i="1"/>
  <c r="BQ911" i="1"/>
  <c r="BR911" i="1"/>
  <c r="BS911" i="1"/>
  <c r="BT911" i="1"/>
  <c r="BU911" i="1"/>
  <c r="BV911" i="1"/>
  <c r="BQ912" i="1"/>
  <c r="BR912" i="1"/>
  <c r="BS912" i="1"/>
  <c r="BT912" i="1"/>
  <c r="BU912" i="1"/>
  <c r="BV912" i="1"/>
  <c r="BQ913" i="1"/>
  <c r="BR913" i="1"/>
  <c r="BS913" i="1"/>
  <c r="BT913" i="1"/>
  <c r="BU913" i="1"/>
  <c r="BV913" i="1"/>
  <c r="BQ914" i="1"/>
  <c r="BR914" i="1"/>
  <c r="BS914" i="1"/>
  <c r="BT914" i="1"/>
  <c r="BU914" i="1"/>
  <c r="BV914" i="1"/>
  <c r="BQ915" i="1"/>
  <c r="BR915" i="1"/>
  <c r="BS915" i="1"/>
  <c r="BT915" i="1"/>
  <c r="BU915" i="1"/>
  <c r="BV915" i="1"/>
  <c r="BQ916" i="1"/>
  <c r="BR916" i="1"/>
  <c r="BS916" i="1"/>
  <c r="BT916" i="1"/>
  <c r="BU916" i="1"/>
  <c r="BV916" i="1"/>
  <c r="BQ917" i="1"/>
  <c r="BR917" i="1"/>
  <c r="BS917" i="1"/>
  <c r="BT917" i="1"/>
  <c r="BU917" i="1"/>
  <c r="BV917" i="1"/>
  <c r="BQ918" i="1"/>
  <c r="BR918" i="1"/>
  <c r="BS918" i="1"/>
  <c r="BT918" i="1"/>
  <c r="BU918" i="1"/>
  <c r="BV918" i="1"/>
  <c r="BQ919" i="1"/>
  <c r="BR919" i="1"/>
  <c r="BS919" i="1"/>
  <c r="BT919" i="1"/>
  <c r="BU919" i="1"/>
  <c r="BV919" i="1"/>
  <c r="BQ920" i="1"/>
  <c r="BR920" i="1"/>
  <c r="BS920" i="1"/>
  <c r="BT920" i="1"/>
  <c r="BU920" i="1"/>
  <c r="BV920" i="1"/>
  <c r="BQ921" i="1"/>
  <c r="BR921" i="1"/>
  <c r="BS921" i="1"/>
  <c r="BT921" i="1"/>
  <c r="BU921" i="1"/>
  <c r="BV921" i="1"/>
  <c r="BQ922" i="1"/>
  <c r="BR922" i="1"/>
  <c r="BS922" i="1"/>
  <c r="BT922" i="1"/>
  <c r="BU922" i="1"/>
  <c r="BV922" i="1"/>
  <c r="BQ923" i="1"/>
  <c r="BR923" i="1"/>
  <c r="BS923" i="1"/>
  <c r="BT923" i="1"/>
  <c r="BU923" i="1"/>
  <c r="BV923" i="1"/>
  <c r="BQ924" i="1"/>
  <c r="BR924" i="1"/>
  <c r="BS924" i="1"/>
  <c r="BT924" i="1"/>
  <c r="BU924" i="1"/>
  <c r="BV924" i="1"/>
  <c r="BQ925" i="1"/>
  <c r="BR925" i="1"/>
  <c r="BS925" i="1"/>
  <c r="BT925" i="1"/>
  <c r="BU925" i="1"/>
  <c r="BV925" i="1"/>
  <c r="BQ926" i="1"/>
  <c r="BR926" i="1"/>
  <c r="BS926" i="1"/>
  <c r="BT926" i="1"/>
  <c r="BU926" i="1"/>
  <c r="BV926" i="1"/>
  <c r="BQ927" i="1"/>
  <c r="BR927" i="1"/>
  <c r="BS927" i="1"/>
  <c r="BT927" i="1"/>
  <c r="BU927" i="1"/>
  <c r="BV927" i="1"/>
  <c r="BQ928" i="1"/>
  <c r="BR928" i="1"/>
  <c r="BS928" i="1"/>
  <c r="BT928" i="1"/>
  <c r="BU928" i="1"/>
  <c r="BV928" i="1"/>
  <c r="BQ929" i="1"/>
  <c r="BR929" i="1"/>
  <c r="BS929" i="1"/>
  <c r="BT929" i="1"/>
  <c r="BU929" i="1"/>
  <c r="BV929" i="1"/>
  <c r="BQ930" i="1"/>
  <c r="BR930" i="1"/>
  <c r="BS930" i="1"/>
  <c r="BT930" i="1"/>
  <c r="BU930" i="1"/>
  <c r="BV930" i="1"/>
  <c r="BQ931" i="1"/>
  <c r="BR931" i="1"/>
  <c r="BS931" i="1"/>
  <c r="BT931" i="1"/>
  <c r="BU931" i="1"/>
  <c r="BV931" i="1"/>
  <c r="BQ932" i="1"/>
  <c r="BR932" i="1"/>
  <c r="BS932" i="1"/>
  <c r="BT932" i="1"/>
  <c r="BU932" i="1"/>
  <c r="BV932" i="1"/>
  <c r="BQ933" i="1"/>
  <c r="BR933" i="1"/>
  <c r="BS933" i="1"/>
  <c r="BT933" i="1"/>
  <c r="BU933" i="1"/>
  <c r="BV933" i="1"/>
  <c r="BQ934" i="1"/>
  <c r="BR934" i="1"/>
  <c r="BS934" i="1"/>
  <c r="BT934" i="1"/>
  <c r="BU934" i="1"/>
  <c r="BV934" i="1"/>
  <c r="BQ935" i="1"/>
  <c r="BR935" i="1"/>
  <c r="BS935" i="1"/>
  <c r="BT935" i="1"/>
  <c r="BU935" i="1"/>
  <c r="BV935" i="1"/>
  <c r="BQ936" i="1"/>
  <c r="BR936" i="1"/>
  <c r="BS936" i="1"/>
  <c r="BT936" i="1"/>
  <c r="BU936" i="1"/>
  <c r="BV936" i="1"/>
  <c r="BQ937" i="1"/>
  <c r="BR937" i="1"/>
  <c r="BS937" i="1"/>
  <c r="BT937" i="1"/>
  <c r="BU937" i="1"/>
  <c r="BV937" i="1"/>
  <c r="BQ938" i="1"/>
  <c r="BR938" i="1"/>
  <c r="BS938" i="1"/>
  <c r="BT938" i="1"/>
  <c r="BU938" i="1"/>
  <c r="BV938" i="1"/>
  <c r="BQ939" i="1"/>
  <c r="BR939" i="1"/>
  <c r="BS939" i="1"/>
  <c r="BT939" i="1"/>
  <c r="BU939" i="1"/>
  <c r="BV939" i="1"/>
  <c r="BQ940" i="1"/>
  <c r="BR940" i="1"/>
  <c r="BS940" i="1"/>
  <c r="BT940" i="1"/>
  <c r="BU940" i="1"/>
  <c r="BV940" i="1"/>
  <c r="BQ941" i="1"/>
  <c r="BR941" i="1"/>
  <c r="BS941" i="1"/>
  <c r="BT941" i="1"/>
  <c r="BU941" i="1"/>
  <c r="BV941" i="1"/>
  <c r="BQ942" i="1"/>
  <c r="BR942" i="1"/>
  <c r="BS942" i="1"/>
  <c r="BT942" i="1"/>
  <c r="BU942" i="1"/>
  <c r="BV942" i="1"/>
  <c r="BQ943" i="1"/>
  <c r="BR943" i="1"/>
  <c r="BS943" i="1"/>
  <c r="BT943" i="1"/>
  <c r="BU943" i="1"/>
  <c r="BV943" i="1"/>
  <c r="BQ944" i="1"/>
  <c r="BR944" i="1"/>
  <c r="BS944" i="1"/>
  <c r="BT944" i="1"/>
  <c r="BU944" i="1"/>
  <c r="BV944" i="1"/>
  <c r="BQ945" i="1"/>
  <c r="BR945" i="1"/>
  <c r="BS945" i="1"/>
  <c r="BT945" i="1"/>
  <c r="BU945" i="1"/>
  <c r="BV945" i="1"/>
  <c r="BQ946" i="1"/>
  <c r="BR946" i="1"/>
  <c r="BS946" i="1"/>
  <c r="BT946" i="1"/>
  <c r="BU946" i="1"/>
  <c r="BV946" i="1"/>
  <c r="BQ947" i="1"/>
  <c r="BR947" i="1"/>
  <c r="BS947" i="1"/>
  <c r="BT947" i="1"/>
  <c r="BU947" i="1"/>
  <c r="BV947" i="1"/>
  <c r="BQ948" i="1"/>
  <c r="BR948" i="1"/>
  <c r="BS948" i="1"/>
  <c r="BT948" i="1"/>
  <c r="BU948" i="1"/>
  <c r="BV948" i="1"/>
  <c r="BQ949" i="1"/>
  <c r="BR949" i="1"/>
  <c r="BS949" i="1"/>
  <c r="BT949" i="1"/>
  <c r="BU949" i="1"/>
  <c r="BV949" i="1"/>
  <c r="BQ950" i="1"/>
  <c r="BR950" i="1"/>
  <c r="BS950" i="1"/>
  <c r="BT950" i="1"/>
  <c r="BU950" i="1"/>
  <c r="BV950" i="1"/>
  <c r="BQ951" i="1"/>
  <c r="BR951" i="1"/>
  <c r="BS951" i="1"/>
  <c r="BT951" i="1"/>
  <c r="BU951" i="1"/>
  <c r="BV951" i="1"/>
  <c r="BQ952" i="1"/>
  <c r="BR952" i="1"/>
  <c r="BS952" i="1"/>
  <c r="BT952" i="1"/>
  <c r="BU952" i="1"/>
  <c r="BV952" i="1"/>
  <c r="BQ953" i="1"/>
  <c r="BR953" i="1"/>
  <c r="BS953" i="1"/>
  <c r="BT953" i="1"/>
  <c r="BU953" i="1"/>
  <c r="BV953" i="1"/>
  <c r="BQ954" i="1"/>
  <c r="BR954" i="1"/>
  <c r="BS954" i="1"/>
  <c r="BT954" i="1"/>
  <c r="BU954" i="1"/>
  <c r="BV954" i="1"/>
  <c r="BQ955" i="1"/>
  <c r="BR955" i="1"/>
  <c r="BS955" i="1"/>
  <c r="BT955" i="1"/>
  <c r="BU955" i="1"/>
  <c r="BV955" i="1"/>
  <c r="BQ956" i="1"/>
  <c r="BR956" i="1"/>
  <c r="BS956" i="1"/>
  <c r="BT956" i="1"/>
  <c r="BU956" i="1"/>
  <c r="BV956" i="1"/>
  <c r="BQ957" i="1"/>
  <c r="BR957" i="1"/>
  <c r="BS957" i="1"/>
  <c r="BT957" i="1"/>
  <c r="BU957" i="1"/>
  <c r="BV957" i="1"/>
  <c r="BQ958" i="1"/>
  <c r="BR958" i="1"/>
  <c r="BS958" i="1"/>
  <c r="BT958" i="1"/>
  <c r="BU958" i="1"/>
  <c r="BV958" i="1"/>
  <c r="BQ959" i="1"/>
  <c r="BR959" i="1"/>
  <c r="BS959" i="1"/>
  <c r="BT959" i="1"/>
  <c r="BU959" i="1"/>
  <c r="BV959" i="1"/>
  <c r="BQ960" i="1"/>
  <c r="BR960" i="1"/>
  <c r="BS960" i="1"/>
  <c r="BT960" i="1"/>
  <c r="BU960" i="1"/>
  <c r="BV960" i="1"/>
  <c r="BQ961" i="1"/>
  <c r="BR961" i="1"/>
  <c r="BS961" i="1"/>
  <c r="BT961" i="1"/>
  <c r="BU961" i="1"/>
  <c r="BV961" i="1"/>
  <c r="BQ962" i="1"/>
  <c r="BR962" i="1"/>
  <c r="BS962" i="1"/>
  <c r="BT962" i="1"/>
  <c r="BU962" i="1"/>
  <c r="BV962" i="1"/>
  <c r="BQ963" i="1"/>
  <c r="BR963" i="1"/>
  <c r="BS963" i="1"/>
  <c r="BT963" i="1"/>
  <c r="BU963" i="1"/>
  <c r="BV963" i="1"/>
  <c r="BQ964" i="1"/>
  <c r="BR964" i="1"/>
  <c r="BS964" i="1"/>
  <c r="BT964" i="1"/>
  <c r="BU964" i="1"/>
  <c r="BV964" i="1"/>
  <c r="BQ965" i="1"/>
  <c r="BR965" i="1"/>
  <c r="BS965" i="1"/>
  <c r="BT965" i="1"/>
  <c r="BU965" i="1"/>
  <c r="BV965" i="1"/>
  <c r="BQ966" i="1"/>
  <c r="BR966" i="1"/>
  <c r="BS966" i="1"/>
  <c r="BT966" i="1"/>
  <c r="BU966" i="1"/>
  <c r="BV966" i="1"/>
  <c r="BQ967" i="1"/>
  <c r="BR967" i="1"/>
  <c r="BS967" i="1"/>
  <c r="BT967" i="1"/>
  <c r="BU967" i="1"/>
  <c r="BV967" i="1"/>
  <c r="BQ968" i="1"/>
  <c r="BR968" i="1"/>
  <c r="BS968" i="1"/>
  <c r="BT968" i="1"/>
  <c r="BU968" i="1"/>
  <c r="BV968" i="1"/>
  <c r="BQ969" i="1"/>
  <c r="BR969" i="1"/>
  <c r="BS969" i="1"/>
  <c r="BT969" i="1"/>
  <c r="BU969" i="1"/>
  <c r="BV969" i="1"/>
  <c r="BQ970" i="1"/>
  <c r="BR970" i="1"/>
  <c r="BS970" i="1"/>
  <c r="BT970" i="1"/>
  <c r="BU970" i="1"/>
  <c r="BV970" i="1"/>
  <c r="BQ971" i="1"/>
  <c r="BR971" i="1"/>
  <c r="BS971" i="1"/>
  <c r="BT971" i="1"/>
  <c r="BU971" i="1"/>
  <c r="BV971" i="1"/>
  <c r="BQ972" i="1"/>
  <c r="BR972" i="1"/>
  <c r="BS972" i="1"/>
  <c r="BT972" i="1"/>
  <c r="BU972" i="1"/>
  <c r="BV972" i="1"/>
  <c r="BQ973" i="1"/>
  <c r="BR973" i="1"/>
  <c r="BS973" i="1"/>
  <c r="BT973" i="1"/>
  <c r="BU973" i="1"/>
  <c r="BV973" i="1"/>
  <c r="BQ974" i="1"/>
  <c r="BR974" i="1"/>
  <c r="BS974" i="1"/>
  <c r="BT974" i="1"/>
  <c r="BU974" i="1"/>
  <c r="BV974" i="1"/>
  <c r="BQ975" i="1"/>
  <c r="BR975" i="1"/>
  <c r="BS975" i="1"/>
  <c r="BT975" i="1"/>
  <c r="BU975" i="1"/>
  <c r="BV975" i="1"/>
  <c r="BQ976" i="1"/>
  <c r="BR976" i="1"/>
  <c r="BS976" i="1"/>
  <c r="BT976" i="1"/>
  <c r="BU976" i="1"/>
  <c r="BV976" i="1"/>
  <c r="BQ977" i="1"/>
  <c r="BR977" i="1"/>
  <c r="BS977" i="1"/>
  <c r="BT977" i="1"/>
  <c r="BU977" i="1"/>
  <c r="BV977" i="1"/>
  <c r="BQ978" i="1"/>
  <c r="BR978" i="1"/>
  <c r="BS978" i="1"/>
  <c r="BT978" i="1"/>
  <c r="BU978" i="1"/>
  <c r="BV978" i="1"/>
  <c r="BQ979" i="1"/>
  <c r="BR979" i="1"/>
  <c r="BS979" i="1"/>
  <c r="BT979" i="1"/>
  <c r="BU979" i="1"/>
  <c r="BV979" i="1"/>
  <c r="BQ980" i="1"/>
  <c r="BR980" i="1"/>
  <c r="BS980" i="1"/>
  <c r="BT980" i="1"/>
  <c r="BU980" i="1"/>
  <c r="BV980" i="1"/>
  <c r="BQ981" i="1"/>
  <c r="BR981" i="1"/>
  <c r="BS981" i="1"/>
  <c r="BT981" i="1"/>
  <c r="BU981" i="1"/>
  <c r="BV981" i="1"/>
  <c r="BQ982" i="1"/>
  <c r="BR982" i="1"/>
  <c r="BS982" i="1"/>
  <c r="BT982" i="1"/>
  <c r="BU982" i="1"/>
  <c r="BV982" i="1"/>
  <c r="BQ983" i="1"/>
  <c r="BR983" i="1"/>
  <c r="BS983" i="1"/>
  <c r="BT983" i="1"/>
  <c r="BU983" i="1"/>
  <c r="BV983" i="1"/>
  <c r="BQ984" i="1"/>
  <c r="BR984" i="1"/>
  <c r="BS984" i="1"/>
  <c r="BT984" i="1"/>
  <c r="BU984" i="1"/>
  <c r="BV984" i="1"/>
  <c r="BQ985" i="1"/>
  <c r="BR985" i="1"/>
  <c r="BS985" i="1"/>
  <c r="BT985" i="1"/>
  <c r="BU985" i="1"/>
  <c r="BV985" i="1"/>
  <c r="BQ986" i="1"/>
  <c r="BR986" i="1"/>
  <c r="BS986" i="1"/>
  <c r="BT986" i="1"/>
  <c r="BU986" i="1"/>
  <c r="BV986" i="1"/>
  <c r="BQ987" i="1"/>
  <c r="BR987" i="1"/>
  <c r="BS987" i="1"/>
  <c r="BT987" i="1"/>
  <c r="BU987" i="1"/>
  <c r="BV987" i="1"/>
  <c r="BQ988" i="1"/>
  <c r="BR988" i="1"/>
  <c r="BS988" i="1"/>
  <c r="BT988" i="1"/>
  <c r="BU988" i="1"/>
  <c r="BV988" i="1"/>
  <c r="BQ989" i="1"/>
  <c r="BR989" i="1"/>
  <c r="BS989" i="1"/>
  <c r="BT989" i="1"/>
  <c r="BU989" i="1"/>
  <c r="BV989" i="1"/>
  <c r="BQ990" i="1"/>
  <c r="BR990" i="1"/>
  <c r="BS990" i="1"/>
  <c r="BT990" i="1"/>
  <c r="BU990" i="1"/>
  <c r="BV990" i="1"/>
  <c r="BQ991" i="1"/>
  <c r="BR991" i="1"/>
  <c r="BS991" i="1"/>
  <c r="BT991" i="1"/>
  <c r="BU991" i="1"/>
  <c r="BV991" i="1"/>
  <c r="BQ992" i="1"/>
  <c r="BR992" i="1"/>
  <c r="BS992" i="1"/>
  <c r="BT992" i="1"/>
  <c r="BU992" i="1"/>
  <c r="BV992" i="1"/>
  <c r="BQ993" i="1"/>
  <c r="BR993" i="1"/>
  <c r="BS993" i="1"/>
  <c r="BT993" i="1"/>
  <c r="BU993" i="1"/>
  <c r="BV993" i="1"/>
  <c r="BQ994" i="1"/>
  <c r="BR994" i="1"/>
  <c r="BS994" i="1"/>
  <c r="BT994" i="1"/>
  <c r="BU994" i="1"/>
  <c r="BV994" i="1"/>
  <c r="BQ995" i="1"/>
  <c r="BR995" i="1"/>
  <c r="BS995" i="1"/>
  <c r="BT995" i="1"/>
  <c r="BU995" i="1"/>
  <c r="BV995" i="1"/>
  <c r="BQ996" i="1"/>
  <c r="BR996" i="1"/>
  <c r="BS996" i="1"/>
  <c r="BT996" i="1"/>
  <c r="BU996" i="1"/>
  <c r="BV996" i="1"/>
  <c r="BQ997" i="1"/>
  <c r="BR997" i="1"/>
  <c r="BS997" i="1"/>
  <c r="BT997" i="1"/>
  <c r="BU997" i="1"/>
  <c r="BV997" i="1"/>
  <c r="BQ998" i="1"/>
  <c r="BR998" i="1"/>
  <c r="BS998" i="1"/>
  <c r="BT998" i="1"/>
  <c r="BU998" i="1"/>
  <c r="BV998" i="1"/>
  <c r="BQ999" i="1"/>
  <c r="BR999" i="1"/>
  <c r="BS999" i="1"/>
  <c r="BT999" i="1"/>
  <c r="BU999" i="1"/>
  <c r="BV999" i="1"/>
  <c r="BQ1000" i="1"/>
  <c r="BR1000" i="1"/>
  <c r="BS1000" i="1"/>
  <c r="BT1000" i="1"/>
  <c r="BU1000" i="1"/>
  <c r="BV1000" i="1"/>
  <c r="BQ1001" i="1"/>
  <c r="BR1001" i="1"/>
  <c r="BS1001" i="1"/>
  <c r="BT1001" i="1"/>
  <c r="BU1001" i="1"/>
  <c r="BV1001" i="1"/>
  <c r="BQ1002" i="1"/>
  <c r="BR1002" i="1"/>
  <c r="BS1002" i="1"/>
  <c r="BT1002" i="1"/>
  <c r="BU1002" i="1"/>
  <c r="BV1002" i="1"/>
  <c r="BQ1003" i="1"/>
  <c r="BR1003" i="1"/>
  <c r="BS1003" i="1"/>
  <c r="BT1003" i="1"/>
  <c r="BU1003" i="1"/>
  <c r="BV1003" i="1"/>
  <c r="BQ1004" i="1"/>
  <c r="BR1004" i="1"/>
  <c r="BS1004" i="1"/>
  <c r="BT1004" i="1"/>
  <c r="BU1004" i="1"/>
  <c r="BV1004" i="1"/>
  <c r="BQ1005" i="1"/>
  <c r="BR1005" i="1"/>
  <c r="BS1005" i="1"/>
  <c r="BT1005" i="1"/>
  <c r="BU1005" i="1"/>
  <c r="BV1005" i="1"/>
  <c r="BQ1006" i="1"/>
  <c r="BR1006" i="1"/>
  <c r="BS1006" i="1"/>
  <c r="BT1006" i="1"/>
  <c r="BU1006" i="1"/>
  <c r="BV1006" i="1"/>
  <c r="BQ1007" i="1"/>
  <c r="BR1007" i="1"/>
  <c r="BS1007" i="1"/>
  <c r="BT1007" i="1"/>
  <c r="BU1007" i="1"/>
  <c r="BV1007" i="1"/>
  <c r="BQ1008" i="1"/>
  <c r="BR1008" i="1"/>
  <c r="BS1008" i="1"/>
  <c r="BT1008" i="1"/>
  <c r="BU1008" i="1"/>
  <c r="BV1008" i="1"/>
  <c r="BQ1009" i="1"/>
  <c r="BR1009" i="1"/>
  <c r="BS1009" i="1"/>
  <c r="BT1009" i="1"/>
  <c r="BU1009" i="1"/>
  <c r="BV1009" i="1"/>
  <c r="BQ1010" i="1"/>
  <c r="BR1010" i="1"/>
  <c r="BS1010" i="1"/>
  <c r="BT1010" i="1"/>
  <c r="BU1010" i="1"/>
  <c r="BV1010" i="1"/>
  <c r="BQ1011" i="1"/>
  <c r="BR1011" i="1"/>
  <c r="BS1011" i="1"/>
  <c r="BT1011" i="1"/>
  <c r="BU1011" i="1"/>
  <c r="BV1011" i="1"/>
  <c r="BQ1012" i="1"/>
  <c r="BR1012" i="1"/>
  <c r="BS1012" i="1"/>
  <c r="BT1012" i="1"/>
  <c r="BU1012" i="1"/>
  <c r="BV1012" i="1"/>
  <c r="BQ1013" i="1"/>
  <c r="BR1013" i="1"/>
  <c r="BS1013" i="1"/>
  <c r="BT1013" i="1"/>
  <c r="BU1013" i="1"/>
  <c r="BV1013" i="1"/>
  <c r="BQ1014" i="1"/>
  <c r="BR1014" i="1"/>
  <c r="BS1014" i="1"/>
  <c r="BT1014" i="1"/>
  <c r="BU1014" i="1"/>
  <c r="BV1014" i="1"/>
  <c r="BQ1015" i="1"/>
  <c r="BR1015" i="1"/>
  <c r="BS1015" i="1"/>
  <c r="BT1015" i="1"/>
  <c r="BU1015" i="1"/>
  <c r="BV1015" i="1"/>
  <c r="BQ1016" i="1"/>
  <c r="BR1016" i="1"/>
  <c r="BS1016" i="1"/>
  <c r="BT1016" i="1"/>
  <c r="BU1016" i="1"/>
  <c r="BV1016" i="1"/>
  <c r="BQ1017" i="1"/>
  <c r="BR1017" i="1"/>
  <c r="BS1017" i="1"/>
  <c r="BT1017" i="1"/>
  <c r="BU1017" i="1"/>
  <c r="BV1017" i="1"/>
  <c r="BQ1018" i="1"/>
  <c r="BR1018" i="1"/>
  <c r="BS1018" i="1"/>
  <c r="BT1018" i="1"/>
  <c r="BU1018" i="1"/>
  <c r="BV1018" i="1"/>
  <c r="BQ1019" i="1"/>
  <c r="BR1019" i="1"/>
  <c r="BS1019" i="1"/>
  <c r="BT1019" i="1"/>
  <c r="BU1019" i="1"/>
  <c r="BV1019" i="1"/>
  <c r="BQ1020" i="1"/>
  <c r="BR1020" i="1"/>
  <c r="BS1020" i="1"/>
  <c r="BT1020" i="1"/>
  <c r="BU1020" i="1"/>
  <c r="BV1020" i="1"/>
  <c r="BQ1021" i="1"/>
  <c r="BR1021" i="1"/>
  <c r="BS1021" i="1"/>
  <c r="BT1021" i="1"/>
  <c r="BU1021" i="1"/>
  <c r="BV1021" i="1"/>
  <c r="BQ1022" i="1"/>
  <c r="BR1022" i="1"/>
  <c r="BS1022" i="1"/>
  <c r="BT1022" i="1"/>
  <c r="BU1022" i="1"/>
  <c r="BV1022" i="1"/>
  <c r="BQ1023" i="1"/>
  <c r="BR1023" i="1"/>
  <c r="BS1023" i="1"/>
  <c r="BT1023" i="1"/>
  <c r="BU1023" i="1"/>
  <c r="BV1023" i="1"/>
  <c r="BQ1024" i="1"/>
  <c r="BR1024" i="1"/>
  <c r="BS1024" i="1"/>
  <c r="BT1024" i="1"/>
  <c r="BU1024" i="1"/>
  <c r="BV1024" i="1"/>
  <c r="BQ1025" i="1"/>
  <c r="BR1025" i="1"/>
  <c r="BS1025" i="1"/>
  <c r="BT1025" i="1"/>
  <c r="BU1025" i="1"/>
  <c r="BV1025" i="1"/>
  <c r="BQ1026" i="1"/>
  <c r="BR1026" i="1"/>
  <c r="BS1026" i="1"/>
  <c r="BT1026" i="1"/>
  <c r="BU1026" i="1"/>
  <c r="BV1026" i="1"/>
  <c r="BQ1027" i="1"/>
  <c r="BR1027" i="1"/>
  <c r="BS1027" i="1"/>
  <c r="BT1027" i="1"/>
  <c r="BU1027" i="1"/>
  <c r="BV1027" i="1"/>
  <c r="BQ1028" i="1"/>
  <c r="BR1028" i="1"/>
  <c r="BS1028" i="1"/>
  <c r="BT1028" i="1"/>
  <c r="BU1028" i="1"/>
  <c r="BV1028" i="1"/>
  <c r="BQ1029" i="1"/>
  <c r="BR1029" i="1"/>
  <c r="BS1029" i="1"/>
  <c r="BT1029" i="1"/>
  <c r="BU1029" i="1"/>
  <c r="BV1029" i="1"/>
  <c r="BQ1030" i="1"/>
  <c r="BR1030" i="1"/>
  <c r="BS1030" i="1"/>
  <c r="BT1030" i="1"/>
  <c r="BU1030" i="1"/>
  <c r="BV1030" i="1"/>
  <c r="BQ1031" i="1"/>
  <c r="BR1031" i="1"/>
  <c r="BS1031" i="1"/>
  <c r="BT1031" i="1"/>
  <c r="BU1031" i="1"/>
  <c r="BV1031" i="1"/>
  <c r="BQ1032" i="1"/>
  <c r="BR1032" i="1"/>
  <c r="BS1032" i="1"/>
  <c r="BT1032" i="1"/>
  <c r="BU1032" i="1"/>
  <c r="BV1032" i="1"/>
  <c r="BQ1033" i="1"/>
  <c r="BR1033" i="1"/>
  <c r="BS1033" i="1"/>
  <c r="BT1033" i="1"/>
  <c r="BU1033" i="1"/>
  <c r="BV1033" i="1"/>
  <c r="BQ1034" i="1"/>
  <c r="BR1034" i="1"/>
  <c r="BS1034" i="1"/>
  <c r="BT1034" i="1"/>
  <c r="BU1034" i="1"/>
  <c r="BV1034" i="1"/>
  <c r="BQ1035" i="1"/>
  <c r="BR1035" i="1"/>
  <c r="BS1035" i="1"/>
  <c r="BT1035" i="1"/>
  <c r="BU1035" i="1"/>
  <c r="BV1035" i="1"/>
  <c r="BQ1036" i="1"/>
  <c r="BR1036" i="1"/>
  <c r="BS1036" i="1"/>
  <c r="BT1036" i="1"/>
  <c r="BU1036" i="1"/>
  <c r="BV1036" i="1"/>
  <c r="BQ1037" i="1"/>
  <c r="BR1037" i="1"/>
  <c r="BS1037" i="1"/>
  <c r="BT1037" i="1"/>
  <c r="BU1037" i="1"/>
  <c r="BV1037" i="1"/>
  <c r="BQ1038" i="1"/>
  <c r="BR1038" i="1"/>
  <c r="BS1038" i="1"/>
  <c r="BT1038" i="1"/>
  <c r="BU1038" i="1"/>
  <c r="BV1038" i="1"/>
  <c r="BQ1039" i="1"/>
  <c r="BR1039" i="1"/>
  <c r="BS1039" i="1"/>
  <c r="BT1039" i="1"/>
  <c r="BU1039" i="1"/>
  <c r="BV1039" i="1"/>
  <c r="BQ1040" i="1"/>
  <c r="BR1040" i="1"/>
  <c r="BS1040" i="1"/>
  <c r="BT1040" i="1"/>
  <c r="BU1040" i="1"/>
  <c r="BV1040" i="1"/>
  <c r="BQ1041" i="1"/>
  <c r="BR1041" i="1"/>
  <c r="BS1041" i="1"/>
  <c r="BT1041" i="1"/>
  <c r="BU1041" i="1"/>
  <c r="BV1041" i="1"/>
  <c r="BQ1042" i="1"/>
  <c r="BR1042" i="1"/>
  <c r="BS1042" i="1"/>
  <c r="BT1042" i="1"/>
  <c r="BU1042" i="1"/>
  <c r="BV1042" i="1"/>
  <c r="BQ1043" i="1"/>
  <c r="BR1043" i="1"/>
  <c r="BS1043" i="1"/>
  <c r="BT1043" i="1"/>
  <c r="BU1043" i="1"/>
  <c r="BV1043" i="1"/>
  <c r="BQ1044" i="1"/>
  <c r="BR1044" i="1"/>
  <c r="BS1044" i="1"/>
  <c r="BT1044" i="1"/>
  <c r="BU1044" i="1"/>
  <c r="BV1044" i="1"/>
  <c r="BQ1045" i="1"/>
  <c r="BR1045" i="1"/>
  <c r="BS1045" i="1"/>
  <c r="BT1045" i="1"/>
  <c r="BU1045" i="1"/>
  <c r="BV1045" i="1"/>
  <c r="BQ1046" i="1"/>
  <c r="BR1046" i="1"/>
  <c r="BS1046" i="1"/>
  <c r="BT1046" i="1"/>
  <c r="BU1046" i="1"/>
  <c r="BV1046" i="1"/>
  <c r="BQ1047" i="1"/>
  <c r="BR1047" i="1"/>
  <c r="BS1047" i="1"/>
  <c r="BT1047" i="1"/>
  <c r="BU1047" i="1"/>
  <c r="BV1047" i="1"/>
  <c r="BQ1048" i="1"/>
  <c r="BR1048" i="1"/>
  <c r="BS1048" i="1"/>
  <c r="BT1048" i="1"/>
  <c r="BU1048" i="1"/>
  <c r="BV1048" i="1"/>
  <c r="BQ1049" i="1"/>
  <c r="BR1049" i="1"/>
  <c r="BS1049" i="1"/>
  <c r="BT1049" i="1"/>
  <c r="BU1049" i="1"/>
  <c r="BV1049" i="1"/>
  <c r="BQ1050" i="1"/>
  <c r="BR1050" i="1"/>
  <c r="BS1050" i="1"/>
  <c r="BT1050" i="1"/>
  <c r="BU1050" i="1"/>
  <c r="BV1050" i="1"/>
  <c r="BQ1051" i="1"/>
  <c r="BR1051" i="1"/>
  <c r="BS1051" i="1"/>
  <c r="BT1051" i="1"/>
  <c r="BU1051" i="1"/>
  <c r="BV1051" i="1"/>
  <c r="BQ1052" i="1"/>
  <c r="BR1052" i="1"/>
  <c r="BS1052" i="1"/>
  <c r="BT1052" i="1"/>
  <c r="BU1052" i="1"/>
  <c r="BV1052" i="1"/>
  <c r="BQ1053" i="1"/>
  <c r="BR1053" i="1"/>
  <c r="BS1053" i="1"/>
  <c r="BT1053" i="1"/>
  <c r="BU1053" i="1"/>
  <c r="BV1053" i="1"/>
  <c r="BQ1054" i="1"/>
  <c r="BR1054" i="1"/>
  <c r="BS1054" i="1"/>
  <c r="BT1054" i="1"/>
  <c r="BU1054" i="1"/>
  <c r="BV1054" i="1"/>
  <c r="BQ1055" i="1"/>
  <c r="BR1055" i="1"/>
  <c r="BS1055" i="1"/>
  <c r="BT1055" i="1"/>
  <c r="BU1055" i="1"/>
  <c r="BV1055" i="1"/>
  <c r="BQ1056" i="1"/>
  <c r="BR1056" i="1"/>
  <c r="BS1056" i="1"/>
  <c r="BT1056" i="1"/>
  <c r="BU1056" i="1"/>
  <c r="BV1056" i="1"/>
  <c r="BQ1057" i="1"/>
  <c r="BR1057" i="1"/>
  <c r="BS1057" i="1"/>
  <c r="BT1057" i="1"/>
  <c r="BU1057" i="1"/>
  <c r="BV1057" i="1"/>
  <c r="BQ1058" i="1"/>
  <c r="BR1058" i="1"/>
  <c r="BS1058" i="1"/>
  <c r="BT1058" i="1"/>
  <c r="BU1058" i="1"/>
  <c r="BV1058" i="1"/>
  <c r="BQ1059" i="1"/>
  <c r="BR1059" i="1"/>
  <c r="BS1059" i="1"/>
  <c r="BT1059" i="1"/>
  <c r="BU1059" i="1"/>
  <c r="BV1059" i="1"/>
  <c r="BQ1060" i="1"/>
  <c r="BR1060" i="1"/>
  <c r="BS1060" i="1"/>
  <c r="BT1060" i="1"/>
  <c r="BU1060" i="1"/>
  <c r="BV1060" i="1"/>
  <c r="BQ1061" i="1"/>
  <c r="BR1061" i="1"/>
  <c r="BS1061" i="1"/>
  <c r="BT1061" i="1"/>
  <c r="BU1061" i="1"/>
  <c r="BV1061" i="1"/>
  <c r="BQ1062" i="1"/>
  <c r="BR1062" i="1"/>
  <c r="BS1062" i="1"/>
  <c r="BT1062" i="1"/>
  <c r="BU1062" i="1"/>
  <c r="BV1062" i="1"/>
  <c r="BQ1063" i="1"/>
  <c r="BR1063" i="1"/>
  <c r="BS1063" i="1"/>
  <c r="BT1063" i="1"/>
  <c r="BU1063" i="1"/>
  <c r="BV1063" i="1"/>
  <c r="BQ1064" i="1"/>
  <c r="BR1064" i="1"/>
  <c r="BS1064" i="1"/>
  <c r="BT1064" i="1"/>
  <c r="BU1064" i="1"/>
  <c r="BV1064" i="1"/>
  <c r="BQ1065" i="1"/>
  <c r="BR1065" i="1"/>
  <c r="BS1065" i="1"/>
  <c r="BT1065" i="1"/>
  <c r="BU1065" i="1"/>
  <c r="BV1065" i="1"/>
  <c r="BQ1066" i="1"/>
  <c r="BR1066" i="1"/>
  <c r="BS1066" i="1"/>
  <c r="BT1066" i="1"/>
  <c r="BU1066" i="1"/>
  <c r="BV1066" i="1"/>
  <c r="BQ1067" i="1"/>
  <c r="BR1067" i="1"/>
  <c r="BS1067" i="1"/>
  <c r="BT1067" i="1"/>
  <c r="BU1067" i="1"/>
  <c r="BV1067" i="1"/>
  <c r="BQ1068" i="1"/>
  <c r="BR1068" i="1"/>
  <c r="BS1068" i="1"/>
  <c r="BT1068" i="1"/>
  <c r="BU1068" i="1"/>
  <c r="BV1068" i="1"/>
  <c r="BQ1069" i="1"/>
  <c r="BR1069" i="1"/>
  <c r="BS1069" i="1"/>
  <c r="BT1069" i="1"/>
  <c r="BU1069" i="1"/>
  <c r="BV1069" i="1"/>
  <c r="BQ1070" i="1"/>
  <c r="BR1070" i="1"/>
  <c r="BS1070" i="1"/>
  <c r="BT1070" i="1"/>
  <c r="BU1070" i="1"/>
  <c r="BV1070" i="1"/>
  <c r="BQ1071" i="1"/>
  <c r="BR1071" i="1"/>
  <c r="BS1071" i="1"/>
  <c r="BT1071" i="1"/>
  <c r="BU1071" i="1"/>
  <c r="BV1071" i="1"/>
  <c r="BQ1072" i="1"/>
  <c r="BR1072" i="1"/>
  <c r="BS1072" i="1"/>
  <c r="BT1072" i="1"/>
  <c r="BU1072" i="1"/>
  <c r="BV1072" i="1"/>
  <c r="BQ1073" i="1"/>
  <c r="BR1073" i="1"/>
  <c r="BS1073" i="1"/>
  <c r="BT1073" i="1"/>
  <c r="BU1073" i="1"/>
  <c r="BV1073" i="1"/>
  <c r="BQ1074" i="1"/>
  <c r="BR1074" i="1"/>
  <c r="BS1074" i="1"/>
  <c r="BT1074" i="1"/>
  <c r="BU1074" i="1"/>
  <c r="BV1074" i="1"/>
  <c r="BQ1075" i="1"/>
  <c r="BR1075" i="1"/>
  <c r="BS1075" i="1"/>
  <c r="BT1075" i="1"/>
  <c r="BU1075" i="1"/>
  <c r="BV1075" i="1"/>
  <c r="BQ1076" i="1"/>
  <c r="BR1076" i="1"/>
  <c r="BS1076" i="1"/>
  <c r="BT1076" i="1"/>
  <c r="BU1076" i="1"/>
  <c r="BV1076" i="1"/>
  <c r="BQ1077" i="1"/>
  <c r="BR1077" i="1"/>
  <c r="BS1077" i="1"/>
  <c r="BT1077" i="1"/>
  <c r="BU1077" i="1"/>
  <c r="BV1077" i="1"/>
  <c r="BQ1078" i="1"/>
  <c r="BR1078" i="1"/>
  <c r="BS1078" i="1"/>
  <c r="BT1078" i="1"/>
  <c r="BU1078" i="1"/>
  <c r="BV1078" i="1"/>
  <c r="BQ1079" i="1"/>
  <c r="BR1079" i="1"/>
  <c r="BS1079" i="1"/>
  <c r="BT1079" i="1"/>
  <c r="BU1079" i="1"/>
  <c r="BV1079" i="1"/>
  <c r="BQ1080" i="1"/>
  <c r="BR1080" i="1"/>
  <c r="BS1080" i="1"/>
  <c r="BT1080" i="1"/>
  <c r="BU1080" i="1"/>
  <c r="BV1080" i="1"/>
  <c r="BQ1081" i="1"/>
  <c r="BR1081" i="1"/>
  <c r="BS1081" i="1"/>
  <c r="BT1081" i="1"/>
  <c r="BU1081" i="1"/>
  <c r="BV1081" i="1"/>
  <c r="BQ1082" i="1"/>
  <c r="BR1082" i="1"/>
  <c r="BS1082" i="1"/>
  <c r="BT1082" i="1"/>
  <c r="BU1082" i="1"/>
  <c r="BV1082" i="1"/>
  <c r="BQ1083" i="1"/>
  <c r="BR1083" i="1"/>
  <c r="BS1083" i="1"/>
  <c r="BT1083" i="1"/>
  <c r="BU1083" i="1"/>
  <c r="BV1083" i="1"/>
  <c r="BQ1084" i="1"/>
  <c r="BR1084" i="1"/>
  <c r="BS1084" i="1"/>
  <c r="BT1084" i="1"/>
  <c r="BU1084" i="1"/>
  <c r="BV1084" i="1"/>
  <c r="BQ1085" i="1"/>
  <c r="BR1085" i="1"/>
  <c r="BS1085" i="1"/>
  <c r="BT1085" i="1"/>
  <c r="BU1085" i="1"/>
  <c r="BV1085" i="1"/>
  <c r="BQ1086" i="1"/>
  <c r="BR1086" i="1"/>
  <c r="BS1086" i="1"/>
  <c r="BT1086" i="1"/>
  <c r="BU1086" i="1"/>
  <c r="BV1086" i="1"/>
  <c r="BQ1087" i="1"/>
  <c r="BR1087" i="1"/>
  <c r="BS1087" i="1"/>
  <c r="BT1087" i="1"/>
  <c r="BU1087" i="1"/>
  <c r="BV1087" i="1"/>
  <c r="BQ1088" i="1"/>
  <c r="BR1088" i="1"/>
  <c r="BS1088" i="1"/>
  <c r="BT1088" i="1"/>
  <c r="BU1088" i="1"/>
  <c r="BV1088" i="1"/>
  <c r="BQ1089" i="1"/>
  <c r="BR1089" i="1"/>
  <c r="BS1089" i="1"/>
  <c r="BT1089" i="1"/>
  <c r="BU1089" i="1"/>
  <c r="BV1089" i="1"/>
  <c r="BQ1090" i="1"/>
  <c r="BR1090" i="1"/>
  <c r="BS1090" i="1"/>
  <c r="BT1090" i="1"/>
  <c r="BU1090" i="1"/>
  <c r="BV1090" i="1"/>
  <c r="BQ1091" i="1"/>
  <c r="BR1091" i="1"/>
  <c r="BS1091" i="1"/>
  <c r="BT1091" i="1"/>
  <c r="BU1091" i="1"/>
  <c r="BV1091" i="1"/>
  <c r="BQ1092" i="1"/>
  <c r="BR1092" i="1"/>
  <c r="BS1092" i="1"/>
  <c r="BT1092" i="1"/>
  <c r="BU1092" i="1"/>
  <c r="BV1092" i="1"/>
  <c r="BQ1093" i="1"/>
  <c r="BR1093" i="1"/>
  <c r="BS1093" i="1"/>
  <c r="BT1093" i="1"/>
  <c r="BU1093" i="1"/>
  <c r="BV1093" i="1"/>
  <c r="BQ1094" i="1"/>
  <c r="BR1094" i="1"/>
  <c r="BS1094" i="1"/>
  <c r="BT1094" i="1"/>
  <c r="BU1094" i="1"/>
  <c r="BV1094" i="1"/>
  <c r="BQ1095" i="1"/>
  <c r="BR1095" i="1"/>
  <c r="BS1095" i="1"/>
  <c r="BT1095" i="1"/>
  <c r="BU1095" i="1"/>
  <c r="BV1095" i="1"/>
  <c r="BQ1096" i="1"/>
  <c r="BR1096" i="1"/>
  <c r="BS1096" i="1"/>
  <c r="BT1096" i="1"/>
  <c r="BU1096" i="1"/>
  <c r="BV1096" i="1"/>
  <c r="BQ1097" i="1"/>
  <c r="BR1097" i="1"/>
  <c r="BS1097" i="1"/>
  <c r="BT1097" i="1"/>
  <c r="BU1097" i="1"/>
  <c r="BV1097" i="1"/>
  <c r="BQ1098" i="1"/>
  <c r="BR1098" i="1"/>
  <c r="BS1098" i="1"/>
  <c r="BT1098" i="1"/>
  <c r="BU1098" i="1"/>
  <c r="BV1098" i="1"/>
  <c r="BQ1099" i="1"/>
  <c r="BR1099" i="1"/>
  <c r="BS1099" i="1"/>
  <c r="BT1099" i="1"/>
  <c r="BU1099" i="1"/>
  <c r="BV1099" i="1"/>
  <c r="BQ1100" i="1"/>
  <c r="BR1100" i="1"/>
  <c r="BS1100" i="1"/>
  <c r="BT1100" i="1"/>
  <c r="BU1100" i="1"/>
  <c r="BV1100" i="1"/>
  <c r="BQ1101" i="1"/>
  <c r="BR1101" i="1"/>
  <c r="BS1101" i="1"/>
  <c r="BT1101" i="1"/>
  <c r="BU1101" i="1"/>
  <c r="BV1101" i="1"/>
  <c r="BQ1102" i="1"/>
  <c r="BR1102" i="1"/>
  <c r="BS1102" i="1"/>
  <c r="BT1102" i="1"/>
  <c r="BU1102" i="1"/>
  <c r="BV1102" i="1"/>
  <c r="BQ1103" i="1"/>
  <c r="BR1103" i="1"/>
  <c r="BS1103" i="1"/>
  <c r="BT1103" i="1"/>
  <c r="BU1103" i="1"/>
  <c r="BV1103" i="1"/>
  <c r="BQ1104" i="1"/>
  <c r="BR1104" i="1"/>
  <c r="BS1104" i="1"/>
  <c r="BT1104" i="1"/>
  <c r="BU1104" i="1"/>
  <c r="BV1104" i="1"/>
  <c r="BQ1105" i="1"/>
  <c r="BR1105" i="1"/>
  <c r="BS1105" i="1"/>
  <c r="BT1105" i="1"/>
  <c r="BU1105" i="1"/>
  <c r="BV1105" i="1"/>
  <c r="BQ1106" i="1"/>
  <c r="BR1106" i="1"/>
  <c r="BS1106" i="1"/>
  <c r="BT1106" i="1"/>
  <c r="BU1106" i="1"/>
  <c r="BV1106" i="1"/>
  <c r="BQ1107" i="1"/>
  <c r="BR1107" i="1"/>
  <c r="BS1107" i="1"/>
  <c r="BT1107" i="1"/>
  <c r="BU1107" i="1"/>
  <c r="BV1107" i="1"/>
  <c r="BQ1108" i="1"/>
  <c r="BR1108" i="1"/>
  <c r="BS1108" i="1"/>
  <c r="BT1108" i="1"/>
  <c r="BU1108" i="1"/>
  <c r="BV1108" i="1"/>
  <c r="BQ1109" i="1"/>
  <c r="BR1109" i="1"/>
  <c r="BS1109" i="1"/>
  <c r="BT1109" i="1"/>
  <c r="BU1109" i="1"/>
  <c r="BV1109" i="1"/>
  <c r="BQ1110" i="1"/>
  <c r="BR1110" i="1"/>
  <c r="BS1110" i="1"/>
  <c r="BT1110" i="1"/>
  <c r="BU1110" i="1"/>
  <c r="BV1110" i="1"/>
  <c r="BQ1111" i="1"/>
  <c r="BR1111" i="1"/>
  <c r="BS1111" i="1"/>
  <c r="BT1111" i="1"/>
  <c r="BU1111" i="1"/>
  <c r="BV1111" i="1"/>
  <c r="BQ1112" i="1"/>
  <c r="BR1112" i="1"/>
  <c r="BS1112" i="1"/>
  <c r="BT1112" i="1"/>
  <c r="BU1112" i="1"/>
  <c r="BV1112" i="1"/>
  <c r="BQ1113" i="1"/>
  <c r="BR1113" i="1"/>
  <c r="BS1113" i="1"/>
  <c r="BT1113" i="1"/>
  <c r="BU1113" i="1"/>
  <c r="BV1113" i="1"/>
  <c r="BQ1114" i="1"/>
  <c r="BR1114" i="1"/>
  <c r="BS1114" i="1"/>
  <c r="BT1114" i="1"/>
  <c r="BU1114" i="1"/>
  <c r="BV1114" i="1"/>
  <c r="BQ1115" i="1"/>
  <c r="BR1115" i="1"/>
  <c r="BS1115" i="1"/>
  <c r="BT1115" i="1"/>
  <c r="BU1115" i="1"/>
  <c r="BV1115" i="1"/>
  <c r="BQ1116" i="1"/>
  <c r="BR1116" i="1"/>
  <c r="BS1116" i="1"/>
  <c r="BT1116" i="1"/>
  <c r="BU1116" i="1"/>
  <c r="BV1116" i="1"/>
  <c r="BQ1117" i="1"/>
  <c r="BR1117" i="1"/>
  <c r="BS1117" i="1"/>
  <c r="BT1117" i="1"/>
  <c r="BU1117" i="1"/>
  <c r="BV1117" i="1"/>
  <c r="BQ1118" i="1"/>
  <c r="BR1118" i="1"/>
  <c r="BS1118" i="1"/>
  <c r="BT1118" i="1"/>
  <c r="BU1118" i="1"/>
  <c r="BV1118" i="1"/>
  <c r="BQ1119" i="1"/>
  <c r="BR1119" i="1"/>
  <c r="BS1119" i="1"/>
  <c r="BT1119" i="1"/>
  <c r="BU1119" i="1"/>
  <c r="BV1119" i="1"/>
  <c r="BQ1120" i="1"/>
  <c r="BR1120" i="1"/>
  <c r="BS1120" i="1"/>
  <c r="BT1120" i="1"/>
  <c r="BU1120" i="1"/>
  <c r="BV1120" i="1"/>
  <c r="BQ1121" i="1"/>
  <c r="BR1121" i="1"/>
  <c r="BS1121" i="1"/>
  <c r="BT1121" i="1"/>
  <c r="BU1121" i="1"/>
  <c r="BV1121" i="1"/>
  <c r="BQ1122" i="1"/>
  <c r="BR1122" i="1"/>
  <c r="BS1122" i="1"/>
  <c r="BT1122" i="1"/>
  <c r="BU1122" i="1"/>
  <c r="BV1122" i="1"/>
  <c r="BQ1123" i="1"/>
  <c r="BR1123" i="1"/>
  <c r="BS1123" i="1"/>
  <c r="BT1123" i="1"/>
  <c r="BU1123" i="1"/>
  <c r="BV1123" i="1"/>
  <c r="BQ1124" i="1"/>
  <c r="BR1124" i="1"/>
  <c r="BS1124" i="1"/>
  <c r="BT1124" i="1"/>
  <c r="BU1124" i="1"/>
  <c r="BV1124" i="1"/>
  <c r="BQ1125" i="1"/>
  <c r="BR1125" i="1"/>
  <c r="BS1125" i="1"/>
  <c r="BT1125" i="1"/>
  <c r="BU1125" i="1"/>
  <c r="BV1125" i="1"/>
  <c r="BQ1126" i="1"/>
  <c r="BR1126" i="1"/>
  <c r="BS1126" i="1"/>
  <c r="BT1126" i="1"/>
  <c r="BU1126" i="1"/>
  <c r="BV1126" i="1"/>
  <c r="BQ1127" i="1"/>
  <c r="BR1127" i="1"/>
  <c r="BS1127" i="1"/>
  <c r="BT1127" i="1"/>
  <c r="BU1127" i="1"/>
  <c r="BV1127" i="1"/>
  <c r="BQ1128" i="1"/>
  <c r="BR1128" i="1"/>
  <c r="BS1128" i="1"/>
  <c r="BT1128" i="1"/>
  <c r="BU1128" i="1"/>
  <c r="BV1128" i="1"/>
  <c r="BQ1129" i="1"/>
  <c r="BR1129" i="1"/>
  <c r="BS1129" i="1"/>
  <c r="BT1129" i="1"/>
  <c r="BU1129" i="1"/>
  <c r="BV1129" i="1"/>
  <c r="BQ1130" i="1"/>
  <c r="BR1130" i="1"/>
  <c r="BS1130" i="1"/>
  <c r="BT1130" i="1"/>
  <c r="BU1130" i="1"/>
  <c r="BV1130" i="1"/>
  <c r="BQ1131" i="1"/>
  <c r="BR1131" i="1"/>
  <c r="BS1131" i="1"/>
  <c r="BT1131" i="1"/>
  <c r="BU1131" i="1"/>
  <c r="BV1131" i="1"/>
  <c r="BQ1132" i="1"/>
  <c r="BR1132" i="1"/>
  <c r="BS1132" i="1"/>
  <c r="BT1132" i="1"/>
  <c r="BU1132" i="1"/>
  <c r="BV1132" i="1"/>
  <c r="BQ1133" i="1"/>
  <c r="BR1133" i="1"/>
  <c r="BS1133" i="1"/>
  <c r="BT1133" i="1"/>
  <c r="BU1133" i="1"/>
  <c r="BV1133" i="1"/>
  <c r="BQ1134" i="1"/>
  <c r="BR1134" i="1"/>
  <c r="BS1134" i="1"/>
  <c r="BT1134" i="1"/>
  <c r="BU1134" i="1"/>
  <c r="BV1134" i="1"/>
  <c r="BQ1135" i="1"/>
  <c r="BR1135" i="1"/>
  <c r="BS1135" i="1"/>
  <c r="BT1135" i="1"/>
  <c r="BU1135" i="1"/>
  <c r="BV1135" i="1"/>
  <c r="BQ1136" i="1"/>
  <c r="BR1136" i="1"/>
  <c r="BS1136" i="1"/>
  <c r="BT1136" i="1"/>
  <c r="BU1136" i="1"/>
  <c r="BV1136" i="1"/>
  <c r="BQ1137" i="1"/>
  <c r="BR1137" i="1"/>
  <c r="BS1137" i="1"/>
  <c r="BT1137" i="1"/>
  <c r="BU1137" i="1"/>
  <c r="BV1137" i="1"/>
  <c r="BQ1138" i="1"/>
  <c r="BR1138" i="1"/>
  <c r="BS1138" i="1"/>
  <c r="BT1138" i="1"/>
  <c r="BU1138" i="1"/>
  <c r="BV1138" i="1"/>
  <c r="BQ1139" i="1"/>
  <c r="BR1139" i="1"/>
  <c r="BS1139" i="1"/>
  <c r="BT1139" i="1"/>
  <c r="BU1139" i="1"/>
  <c r="BV1139" i="1"/>
  <c r="BQ1140" i="1"/>
  <c r="BR1140" i="1"/>
  <c r="BS1140" i="1"/>
  <c r="BT1140" i="1"/>
  <c r="BU1140" i="1"/>
  <c r="BV1140" i="1"/>
  <c r="BQ1141" i="1"/>
  <c r="BR1141" i="1"/>
  <c r="BS1141" i="1"/>
  <c r="BT1141" i="1"/>
  <c r="BU1141" i="1"/>
  <c r="BV1141" i="1"/>
  <c r="BQ1142" i="1"/>
  <c r="BR1142" i="1"/>
  <c r="BS1142" i="1"/>
  <c r="BT1142" i="1"/>
  <c r="BU1142" i="1"/>
  <c r="BV1142" i="1"/>
  <c r="BQ1143" i="1"/>
  <c r="BR1143" i="1"/>
  <c r="BS1143" i="1"/>
  <c r="BT1143" i="1"/>
  <c r="BU1143" i="1"/>
  <c r="BV1143" i="1"/>
  <c r="BQ1144" i="1"/>
  <c r="BR1144" i="1"/>
  <c r="BS1144" i="1"/>
  <c r="BT1144" i="1"/>
  <c r="BU1144" i="1"/>
  <c r="BV1144" i="1"/>
  <c r="BQ1145" i="1"/>
  <c r="BR1145" i="1"/>
  <c r="BS1145" i="1"/>
  <c r="BT1145" i="1"/>
  <c r="BU1145" i="1"/>
  <c r="BV1145" i="1"/>
  <c r="BQ1146" i="1"/>
  <c r="BR1146" i="1"/>
  <c r="BS1146" i="1"/>
  <c r="BT1146" i="1"/>
  <c r="BU1146" i="1"/>
  <c r="BV1146" i="1"/>
  <c r="BQ1147" i="1"/>
  <c r="BR1147" i="1"/>
  <c r="BS1147" i="1"/>
  <c r="BT1147" i="1"/>
  <c r="BU1147" i="1"/>
  <c r="BV1147" i="1"/>
  <c r="BQ1148" i="1"/>
  <c r="BR1148" i="1"/>
  <c r="BS1148" i="1"/>
  <c r="BT1148" i="1"/>
  <c r="BU1148" i="1"/>
  <c r="BV1148" i="1"/>
  <c r="BQ1149" i="1"/>
  <c r="BR1149" i="1"/>
  <c r="BS1149" i="1"/>
  <c r="BT1149" i="1"/>
  <c r="BU1149" i="1"/>
  <c r="BV1149" i="1"/>
  <c r="BQ1150" i="1"/>
  <c r="BR1150" i="1"/>
  <c r="BS1150" i="1"/>
  <c r="BT1150" i="1"/>
  <c r="BU1150" i="1"/>
  <c r="BV1150" i="1"/>
  <c r="BQ1151" i="1"/>
  <c r="BR1151" i="1"/>
  <c r="BS1151" i="1"/>
  <c r="BT1151" i="1"/>
  <c r="BU1151" i="1"/>
  <c r="BV1151" i="1"/>
  <c r="BQ1152" i="1"/>
  <c r="BR1152" i="1"/>
  <c r="BS1152" i="1"/>
  <c r="BT1152" i="1"/>
  <c r="BU1152" i="1"/>
  <c r="BV1152" i="1"/>
  <c r="BQ1153" i="1"/>
  <c r="BR1153" i="1"/>
  <c r="BS1153" i="1"/>
  <c r="BT1153" i="1"/>
  <c r="BU1153" i="1"/>
  <c r="BV1153" i="1"/>
  <c r="BQ1154" i="1"/>
  <c r="BR1154" i="1"/>
  <c r="BS1154" i="1"/>
  <c r="BT1154" i="1"/>
  <c r="BU1154" i="1"/>
  <c r="BV1154" i="1"/>
  <c r="BQ1155" i="1"/>
  <c r="BR1155" i="1"/>
  <c r="BS1155" i="1"/>
  <c r="BT1155" i="1"/>
  <c r="BU1155" i="1"/>
  <c r="BV1155" i="1"/>
  <c r="BQ1156" i="1"/>
  <c r="BR1156" i="1"/>
  <c r="BS1156" i="1"/>
  <c r="BT1156" i="1"/>
  <c r="BU1156" i="1"/>
  <c r="BV1156" i="1"/>
  <c r="BQ1157" i="1"/>
  <c r="BR1157" i="1"/>
  <c r="BS1157" i="1"/>
  <c r="BT1157" i="1"/>
  <c r="BU1157" i="1"/>
  <c r="BV1157" i="1"/>
  <c r="BQ1158" i="1"/>
  <c r="BR1158" i="1"/>
  <c r="BS1158" i="1"/>
  <c r="BT1158" i="1"/>
  <c r="BU1158" i="1"/>
  <c r="BV1158" i="1"/>
  <c r="BQ1159" i="1"/>
  <c r="BR1159" i="1"/>
  <c r="BS1159" i="1"/>
  <c r="BT1159" i="1"/>
  <c r="BU1159" i="1"/>
  <c r="BV1159" i="1"/>
  <c r="BQ1160" i="1"/>
  <c r="BR1160" i="1"/>
  <c r="BS1160" i="1"/>
  <c r="BT1160" i="1"/>
  <c r="BU1160" i="1"/>
  <c r="BV1160" i="1"/>
  <c r="BQ1161" i="1"/>
  <c r="BR1161" i="1"/>
  <c r="BS1161" i="1"/>
  <c r="BT1161" i="1"/>
  <c r="BU1161" i="1"/>
  <c r="BV1161" i="1"/>
  <c r="BQ1162" i="1"/>
  <c r="BR1162" i="1"/>
  <c r="BS1162" i="1"/>
  <c r="BT1162" i="1"/>
  <c r="BU1162" i="1"/>
  <c r="BV1162" i="1"/>
  <c r="BQ1163" i="1"/>
  <c r="BR1163" i="1"/>
  <c r="BS1163" i="1"/>
  <c r="BT1163" i="1"/>
  <c r="BU1163" i="1"/>
  <c r="BV1163" i="1"/>
  <c r="BQ1164" i="1"/>
  <c r="BR1164" i="1"/>
  <c r="BS1164" i="1"/>
  <c r="BT1164" i="1"/>
  <c r="BU1164" i="1"/>
  <c r="BV1164" i="1"/>
  <c r="BQ1165" i="1"/>
  <c r="BR1165" i="1"/>
  <c r="BS1165" i="1"/>
  <c r="BT1165" i="1"/>
  <c r="BU1165" i="1"/>
  <c r="BV1165" i="1"/>
  <c r="BQ1166" i="1"/>
  <c r="BR1166" i="1"/>
  <c r="BS1166" i="1"/>
  <c r="BT1166" i="1"/>
  <c r="BU1166" i="1"/>
  <c r="BV1166" i="1"/>
  <c r="BQ1167" i="1"/>
  <c r="BR1167" i="1"/>
  <c r="BS1167" i="1"/>
  <c r="BT1167" i="1"/>
  <c r="BU1167" i="1"/>
  <c r="BV1167" i="1"/>
  <c r="BQ1168" i="1"/>
  <c r="BR1168" i="1"/>
  <c r="BS1168" i="1"/>
  <c r="BT1168" i="1"/>
  <c r="BU1168" i="1"/>
  <c r="BV1168" i="1"/>
  <c r="BQ1169" i="1"/>
  <c r="BR1169" i="1"/>
  <c r="BS1169" i="1"/>
  <c r="BT1169" i="1"/>
  <c r="BU1169" i="1"/>
  <c r="BV1169" i="1"/>
  <c r="BQ1170" i="1"/>
  <c r="BR1170" i="1"/>
  <c r="BS1170" i="1"/>
  <c r="BT1170" i="1"/>
  <c r="BU1170" i="1"/>
  <c r="BV1170" i="1"/>
  <c r="BQ1171" i="1"/>
  <c r="BR1171" i="1"/>
  <c r="BS1171" i="1"/>
  <c r="BT1171" i="1"/>
  <c r="BU1171" i="1"/>
  <c r="BV1171" i="1"/>
  <c r="BQ1172" i="1"/>
  <c r="BR1172" i="1"/>
  <c r="BS1172" i="1"/>
  <c r="BT1172" i="1"/>
  <c r="BU1172" i="1"/>
  <c r="BV1172" i="1"/>
  <c r="BQ1173" i="1"/>
  <c r="BR1173" i="1"/>
  <c r="BS1173" i="1"/>
  <c r="BT1173" i="1"/>
  <c r="BU1173" i="1"/>
  <c r="BV1173" i="1"/>
  <c r="BQ1174" i="1"/>
  <c r="BR1174" i="1"/>
  <c r="BS1174" i="1"/>
  <c r="BT1174" i="1"/>
  <c r="BU1174" i="1"/>
  <c r="BV1174" i="1"/>
  <c r="BQ1175" i="1"/>
  <c r="BR1175" i="1"/>
  <c r="BS1175" i="1"/>
  <c r="BT1175" i="1"/>
  <c r="BU1175" i="1"/>
  <c r="BV1175" i="1"/>
  <c r="BQ1176" i="1"/>
  <c r="BR1176" i="1"/>
  <c r="BS1176" i="1"/>
  <c r="BT1176" i="1"/>
  <c r="BU1176" i="1"/>
  <c r="BV1176" i="1"/>
  <c r="BQ1177" i="1"/>
  <c r="BR1177" i="1"/>
  <c r="BS1177" i="1"/>
  <c r="BT1177" i="1"/>
  <c r="BU1177" i="1"/>
  <c r="BV1177" i="1"/>
  <c r="BQ1178" i="1"/>
  <c r="BR1178" i="1"/>
  <c r="BS1178" i="1"/>
  <c r="BT1178" i="1"/>
  <c r="BU1178" i="1"/>
  <c r="BV1178" i="1"/>
  <c r="BQ1179" i="1"/>
  <c r="BR1179" i="1"/>
  <c r="BS1179" i="1"/>
  <c r="BT1179" i="1"/>
  <c r="BU1179" i="1"/>
  <c r="BV1179" i="1"/>
  <c r="BQ1180" i="1"/>
  <c r="BR1180" i="1"/>
  <c r="BS1180" i="1"/>
  <c r="BT1180" i="1"/>
  <c r="BU1180" i="1"/>
  <c r="BV1180" i="1"/>
  <c r="BQ1181" i="1"/>
  <c r="BR1181" i="1"/>
  <c r="BS1181" i="1"/>
  <c r="BT1181" i="1"/>
  <c r="BU1181" i="1"/>
  <c r="BV1181" i="1"/>
  <c r="BQ1182" i="1"/>
  <c r="BR1182" i="1"/>
  <c r="BS1182" i="1"/>
  <c r="BT1182" i="1"/>
  <c r="BU1182" i="1"/>
  <c r="BV1182" i="1"/>
  <c r="BQ1183" i="1"/>
  <c r="BR1183" i="1"/>
  <c r="BS1183" i="1"/>
  <c r="BT1183" i="1"/>
  <c r="BU1183" i="1"/>
  <c r="BV1183" i="1"/>
  <c r="BQ1184" i="1"/>
  <c r="BR1184" i="1"/>
  <c r="BS1184" i="1"/>
  <c r="BT1184" i="1"/>
  <c r="BU1184" i="1"/>
  <c r="BV1184" i="1"/>
  <c r="BQ1185" i="1"/>
  <c r="BR1185" i="1"/>
  <c r="BS1185" i="1"/>
  <c r="BT1185" i="1"/>
  <c r="BU1185" i="1"/>
  <c r="BV1185" i="1"/>
  <c r="BQ1186" i="1"/>
  <c r="BR1186" i="1"/>
  <c r="BS1186" i="1"/>
  <c r="BT1186" i="1"/>
  <c r="BU1186" i="1"/>
  <c r="BV1186" i="1"/>
  <c r="BQ1187" i="1"/>
  <c r="BR1187" i="1"/>
  <c r="BS1187" i="1"/>
  <c r="BT1187" i="1"/>
  <c r="BU1187" i="1"/>
  <c r="BV1187" i="1"/>
  <c r="BQ1188" i="1"/>
  <c r="BR1188" i="1"/>
  <c r="BS1188" i="1"/>
  <c r="BT1188" i="1"/>
  <c r="BU1188" i="1"/>
  <c r="BV1188" i="1"/>
  <c r="BQ1189" i="1"/>
  <c r="BR1189" i="1"/>
  <c r="BS1189" i="1"/>
  <c r="BT1189" i="1"/>
  <c r="BU1189" i="1"/>
  <c r="BV1189" i="1"/>
  <c r="BQ1190" i="1"/>
  <c r="BR1190" i="1"/>
  <c r="BS1190" i="1"/>
  <c r="BT1190" i="1"/>
  <c r="BU1190" i="1"/>
  <c r="BV1190" i="1"/>
  <c r="BQ1191" i="1"/>
  <c r="BR1191" i="1"/>
  <c r="BS1191" i="1"/>
  <c r="BT1191" i="1"/>
  <c r="BU1191" i="1"/>
  <c r="BV1191" i="1"/>
  <c r="BQ1192" i="1"/>
  <c r="BR1192" i="1"/>
  <c r="BS1192" i="1"/>
  <c r="BT1192" i="1"/>
  <c r="BU1192" i="1"/>
  <c r="BV1192" i="1"/>
  <c r="BQ1193" i="1"/>
  <c r="BR1193" i="1"/>
  <c r="BS1193" i="1"/>
  <c r="BT1193" i="1"/>
  <c r="BU1193" i="1"/>
  <c r="BV1193" i="1"/>
  <c r="BQ1194" i="1"/>
  <c r="BR1194" i="1"/>
  <c r="BS1194" i="1"/>
  <c r="BT1194" i="1"/>
  <c r="BU1194" i="1"/>
  <c r="BV1194" i="1"/>
  <c r="BQ1195" i="1"/>
  <c r="BR1195" i="1"/>
  <c r="BS1195" i="1"/>
  <c r="BT1195" i="1"/>
  <c r="BU1195" i="1"/>
  <c r="BV1195" i="1"/>
  <c r="BQ1196" i="1"/>
  <c r="BR1196" i="1"/>
  <c r="BS1196" i="1"/>
  <c r="BT1196" i="1"/>
  <c r="BU1196" i="1"/>
  <c r="BV1196" i="1"/>
  <c r="BQ1197" i="1"/>
  <c r="BR1197" i="1"/>
  <c r="BS1197" i="1"/>
  <c r="BT1197" i="1"/>
  <c r="BU1197" i="1"/>
  <c r="BV1197" i="1"/>
  <c r="BQ1198" i="1"/>
  <c r="BR1198" i="1"/>
  <c r="BS1198" i="1"/>
  <c r="BT1198" i="1"/>
  <c r="BU1198" i="1"/>
  <c r="BV1198" i="1"/>
  <c r="BQ1199" i="1"/>
  <c r="BR1199" i="1"/>
  <c r="BS1199" i="1"/>
  <c r="BT1199" i="1"/>
  <c r="BU1199" i="1"/>
  <c r="BV1199" i="1"/>
  <c r="BQ1200" i="1"/>
  <c r="BR1200" i="1"/>
  <c r="BS1200" i="1"/>
  <c r="BT1200" i="1"/>
  <c r="BU1200" i="1"/>
  <c r="BV1200" i="1"/>
  <c r="BQ1201" i="1"/>
  <c r="BR1201" i="1"/>
  <c r="BS1201" i="1"/>
  <c r="BT1201" i="1"/>
  <c r="BU1201" i="1"/>
  <c r="BV1201" i="1"/>
  <c r="BQ1202" i="1"/>
  <c r="BR1202" i="1"/>
  <c r="BS1202" i="1"/>
  <c r="BT1202" i="1"/>
  <c r="BU1202" i="1"/>
  <c r="BV1202" i="1"/>
  <c r="BQ1203" i="1"/>
  <c r="BR1203" i="1"/>
  <c r="BS1203" i="1"/>
  <c r="BT1203" i="1"/>
  <c r="BU1203" i="1"/>
  <c r="BV1203" i="1"/>
  <c r="BQ1204" i="1"/>
  <c r="BR1204" i="1"/>
  <c r="BS1204" i="1"/>
  <c r="BT1204" i="1"/>
  <c r="BU1204" i="1"/>
  <c r="BV1204" i="1"/>
  <c r="BQ1205" i="1"/>
  <c r="BR1205" i="1"/>
  <c r="BS1205" i="1"/>
  <c r="BT1205" i="1"/>
  <c r="BU1205" i="1"/>
  <c r="BV1205" i="1"/>
  <c r="BQ1206" i="1"/>
  <c r="BR1206" i="1"/>
  <c r="BS1206" i="1"/>
  <c r="BT1206" i="1"/>
  <c r="BU1206" i="1"/>
  <c r="BV1206" i="1"/>
  <c r="BQ1207" i="1"/>
  <c r="BR1207" i="1"/>
  <c r="BS1207" i="1"/>
  <c r="BT1207" i="1"/>
  <c r="BU1207" i="1"/>
  <c r="BV1207" i="1"/>
  <c r="BQ1208" i="1"/>
  <c r="BR1208" i="1"/>
  <c r="BS1208" i="1"/>
  <c r="BT1208" i="1"/>
  <c r="BU1208" i="1"/>
  <c r="BV1208" i="1"/>
  <c r="BQ1209" i="1"/>
  <c r="BR1209" i="1"/>
  <c r="BS1209" i="1"/>
  <c r="BT1209" i="1"/>
  <c r="BU1209" i="1"/>
  <c r="BV1209" i="1"/>
  <c r="BQ1210" i="1"/>
  <c r="BR1210" i="1"/>
  <c r="BS1210" i="1"/>
  <c r="BT1210" i="1"/>
  <c r="BU1210" i="1"/>
  <c r="BV1210" i="1"/>
  <c r="BQ1211" i="1"/>
  <c r="BR1211" i="1"/>
  <c r="BS1211" i="1"/>
  <c r="BT1211" i="1"/>
  <c r="BU1211" i="1"/>
  <c r="BV1211" i="1"/>
  <c r="BQ1212" i="1"/>
  <c r="BR1212" i="1"/>
  <c r="BS1212" i="1"/>
  <c r="BT1212" i="1"/>
  <c r="BU1212" i="1"/>
  <c r="BV1212" i="1"/>
  <c r="BQ1213" i="1"/>
  <c r="BR1213" i="1"/>
  <c r="BS1213" i="1"/>
  <c r="BT1213" i="1"/>
  <c r="BU1213" i="1"/>
  <c r="BV1213" i="1"/>
  <c r="BQ1214" i="1"/>
  <c r="BR1214" i="1"/>
  <c r="BS1214" i="1"/>
  <c r="BT1214" i="1"/>
  <c r="BU1214" i="1"/>
  <c r="BV1214" i="1"/>
  <c r="BQ1215" i="1"/>
  <c r="BR1215" i="1"/>
  <c r="BS1215" i="1"/>
  <c r="BT1215" i="1"/>
  <c r="BU1215" i="1"/>
  <c r="BV1215" i="1"/>
  <c r="BQ1216" i="1"/>
  <c r="BR1216" i="1"/>
  <c r="BS1216" i="1"/>
  <c r="BT1216" i="1"/>
  <c r="BU1216" i="1"/>
  <c r="BV1216" i="1"/>
  <c r="BQ1217" i="1"/>
  <c r="BR1217" i="1"/>
  <c r="BS1217" i="1"/>
  <c r="BT1217" i="1"/>
  <c r="BU1217" i="1"/>
  <c r="BV1217" i="1"/>
  <c r="BQ1218" i="1"/>
  <c r="BR1218" i="1"/>
  <c r="BS1218" i="1"/>
  <c r="BT1218" i="1"/>
  <c r="BU1218" i="1"/>
  <c r="BV1218" i="1"/>
  <c r="BQ1219" i="1"/>
  <c r="BR1219" i="1"/>
  <c r="BS1219" i="1"/>
  <c r="BT1219" i="1"/>
  <c r="BU1219" i="1"/>
  <c r="BV1219" i="1"/>
  <c r="BQ1220" i="1"/>
  <c r="BR1220" i="1"/>
  <c r="BS1220" i="1"/>
  <c r="BT1220" i="1"/>
  <c r="BU1220" i="1"/>
  <c r="BV1220" i="1"/>
  <c r="BQ1221" i="1"/>
  <c r="BR1221" i="1"/>
  <c r="BS1221" i="1"/>
  <c r="BT1221" i="1"/>
  <c r="BU1221" i="1"/>
  <c r="BV1221" i="1"/>
  <c r="BQ1222" i="1"/>
  <c r="BR1222" i="1"/>
  <c r="BS1222" i="1"/>
  <c r="BT1222" i="1"/>
  <c r="BU1222" i="1"/>
  <c r="BV1222" i="1"/>
  <c r="BQ1223" i="1"/>
  <c r="BR1223" i="1"/>
  <c r="BS1223" i="1"/>
  <c r="BT1223" i="1"/>
  <c r="BU1223" i="1"/>
  <c r="BV1223" i="1"/>
  <c r="BQ1224" i="1"/>
  <c r="BR1224" i="1"/>
  <c r="BS1224" i="1"/>
  <c r="BT1224" i="1"/>
  <c r="BU1224" i="1"/>
  <c r="BV1224" i="1"/>
  <c r="BQ1225" i="1"/>
  <c r="BR1225" i="1"/>
  <c r="BS1225" i="1"/>
  <c r="BT1225" i="1"/>
  <c r="BU1225" i="1"/>
  <c r="BV1225" i="1"/>
  <c r="BQ1226" i="1"/>
  <c r="BR1226" i="1"/>
  <c r="BS1226" i="1"/>
  <c r="BT1226" i="1"/>
  <c r="BU1226" i="1"/>
  <c r="BV1226" i="1"/>
  <c r="BQ1227" i="1"/>
  <c r="BR1227" i="1"/>
  <c r="BS1227" i="1"/>
  <c r="BT1227" i="1"/>
  <c r="BU1227" i="1"/>
  <c r="BV1227" i="1"/>
  <c r="BQ1228" i="1"/>
  <c r="BR1228" i="1"/>
  <c r="BS1228" i="1"/>
  <c r="BT1228" i="1"/>
  <c r="BU1228" i="1"/>
  <c r="BV1228" i="1"/>
  <c r="BQ1229" i="1"/>
  <c r="BR1229" i="1"/>
  <c r="BS1229" i="1"/>
  <c r="BT1229" i="1"/>
  <c r="BU1229" i="1"/>
  <c r="BV1229" i="1"/>
  <c r="BQ1230" i="1"/>
  <c r="BR1230" i="1"/>
  <c r="BS1230" i="1"/>
  <c r="BT1230" i="1"/>
  <c r="BU1230" i="1"/>
  <c r="BV1230" i="1"/>
  <c r="BQ1231" i="1"/>
  <c r="BR1231" i="1"/>
  <c r="BS1231" i="1"/>
  <c r="BT1231" i="1"/>
  <c r="BU1231" i="1"/>
  <c r="BV1231" i="1"/>
  <c r="BQ1232" i="1"/>
  <c r="BR1232" i="1"/>
  <c r="BS1232" i="1"/>
  <c r="BT1232" i="1"/>
  <c r="BU1232" i="1"/>
  <c r="BV1232" i="1"/>
  <c r="BQ1233" i="1"/>
  <c r="BR1233" i="1"/>
  <c r="BS1233" i="1"/>
  <c r="BT1233" i="1"/>
  <c r="BU1233" i="1"/>
  <c r="BV1233" i="1"/>
  <c r="BQ1234" i="1"/>
  <c r="BR1234" i="1"/>
  <c r="BS1234" i="1"/>
  <c r="BT1234" i="1"/>
  <c r="BU1234" i="1"/>
  <c r="BV1234" i="1"/>
  <c r="BQ1235" i="1"/>
  <c r="BR1235" i="1"/>
  <c r="BS1235" i="1"/>
  <c r="BT1235" i="1"/>
  <c r="BU1235" i="1"/>
  <c r="BV1235" i="1"/>
  <c r="BQ1236" i="1"/>
  <c r="BR1236" i="1"/>
  <c r="BS1236" i="1"/>
  <c r="BT1236" i="1"/>
  <c r="BU1236" i="1"/>
  <c r="BV1236" i="1"/>
  <c r="BQ1237" i="1"/>
  <c r="BR1237" i="1"/>
  <c r="BS1237" i="1"/>
  <c r="BT1237" i="1"/>
  <c r="BU1237" i="1"/>
  <c r="BV1237" i="1"/>
  <c r="BQ1238" i="1"/>
  <c r="BR1238" i="1"/>
  <c r="BS1238" i="1"/>
  <c r="BT1238" i="1"/>
  <c r="BU1238" i="1"/>
  <c r="BV1238" i="1"/>
  <c r="BQ1239" i="1"/>
  <c r="BR1239" i="1"/>
  <c r="BS1239" i="1"/>
  <c r="BT1239" i="1"/>
  <c r="BU1239" i="1"/>
  <c r="BV1239" i="1"/>
  <c r="BQ1240" i="1"/>
  <c r="BR1240" i="1"/>
  <c r="BS1240" i="1"/>
  <c r="BT1240" i="1"/>
  <c r="BU1240" i="1"/>
  <c r="BV1240" i="1"/>
  <c r="BQ1241" i="1"/>
  <c r="BR1241" i="1"/>
  <c r="BS1241" i="1"/>
  <c r="BT1241" i="1"/>
  <c r="BU1241" i="1"/>
  <c r="BV1241" i="1"/>
  <c r="BQ1242" i="1"/>
  <c r="BR1242" i="1"/>
  <c r="BS1242" i="1"/>
  <c r="BT1242" i="1"/>
  <c r="BU1242" i="1"/>
  <c r="BV1242" i="1"/>
  <c r="BQ1243" i="1"/>
  <c r="BR1243" i="1"/>
  <c r="BS1243" i="1"/>
  <c r="BT1243" i="1"/>
  <c r="BU1243" i="1"/>
  <c r="BV1243" i="1"/>
  <c r="BQ1244" i="1"/>
  <c r="BR1244" i="1"/>
  <c r="BS1244" i="1"/>
  <c r="BT1244" i="1"/>
  <c r="BU1244" i="1"/>
  <c r="BV1244" i="1"/>
  <c r="BQ1245" i="1"/>
  <c r="BR1245" i="1"/>
  <c r="BS1245" i="1"/>
  <c r="BT1245" i="1"/>
  <c r="BU1245" i="1"/>
  <c r="BV1245" i="1"/>
  <c r="BQ1246" i="1"/>
  <c r="BR1246" i="1"/>
  <c r="BS1246" i="1"/>
  <c r="BT1246" i="1"/>
  <c r="BU1246" i="1"/>
  <c r="BV1246" i="1"/>
  <c r="BQ1247" i="1"/>
  <c r="BR1247" i="1"/>
  <c r="BS1247" i="1"/>
  <c r="BT1247" i="1"/>
  <c r="BU1247" i="1"/>
  <c r="BV1247" i="1"/>
  <c r="BQ1248" i="1"/>
  <c r="BR1248" i="1"/>
  <c r="BS1248" i="1"/>
  <c r="BT1248" i="1"/>
  <c r="BU1248" i="1"/>
  <c r="BV1248" i="1"/>
  <c r="BQ1249" i="1"/>
  <c r="BR1249" i="1"/>
  <c r="BS1249" i="1"/>
  <c r="BT1249" i="1"/>
  <c r="BU1249" i="1"/>
  <c r="BV1249" i="1"/>
  <c r="BQ1250" i="1"/>
  <c r="BR1250" i="1"/>
  <c r="BS1250" i="1"/>
  <c r="BT1250" i="1"/>
  <c r="BU1250" i="1"/>
  <c r="BV1250" i="1"/>
  <c r="BQ1251" i="1"/>
  <c r="BR1251" i="1"/>
  <c r="BS1251" i="1"/>
  <c r="BT1251" i="1"/>
  <c r="BU1251" i="1"/>
  <c r="BV1251" i="1"/>
  <c r="BQ1252" i="1"/>
  <c r="BR1252" i="1"/>
  <c r="BS1252" i="1"/>
  <c r="BT1252" i="1"/>
  <c r="BU1252" i="1"/>
  <c r="BV1252" i="1"/>
  <c r="BQ1253" i="1"/>
  <c r="BR1253" i="1"/>
  <c r="BS1253" i="1"/>
  <c r="BT1253" i="1"/>
  <c r="BU1253" i="1"/>
  <c r="BV1253" i="1"/>
  <c r="BQ1254" i="1"/>
  <c r="BR1254" i="1"/>
  <c r="BS1254" i="1"/>
  <c r="BT1254" i="1"/>
  <c r="BU1254" i="1"/>
  <c r="BV1254" i="1"/>
  <c r="BQ1255" i="1"/>
  <c r="BR1255" i="1"/>
  <c r="BS1255" i="1"/>
  <c r="BT1255" i="1"/>
  <c r="BU1255" i="1"/>
  <c r="BV1255" i="1"/>
  <c r="BQ1256" i="1"/>
  <c r="BR1256" i="1"/>
  <c r="BS1256" i="1"/>
  <c r="BT1256" i="1"/>
  <c r="BU1256" i="1"/>
  <c r="BV1256" i="1"/>
  <c r="BQ1257" i="1"/>
  <c r="BR1257" i="1"/>
  <c r="BS1257" i="1"/>
  <c r="BT1257" i="1"/>
  <c r="BU1257" i="1"/>
  <c r="BV1257" i="1"/>
  <c r="BQ1258" i="1"/>
  <c r="BR1258" i="1"/>
  <c r="BS1258" i="1"/>
  <c r="BT1258" i="1"/>
  <c r="BU1258" i="1"/>
  <c r="BV1258" i="1"/>
  <c r="BQ1259" i="1"/>
  <c r="BR1259" i="1"/>
  <c r="BS1259" i="1"/>
  <c r="BT1259" i="1"/>
  <c r="BU1259" i="1"/>
  <c r="BV1259" i="1"/>
  <c r="BQ1260" i="1"/>
  <c r="BR1260" i="1"/>
  <c r="BS1260" i="1"/>
  <c r="BT1260" i="1"/>
  <c r="BU1260" i="1"/>
  <c r="BV1260" i="1"/>
  <c r="BQ1261" i="1"/>
  <c r="BR1261" i="1"/>
  <c r="BS1261" i="1"/>
  <c r="BT1261" i="1"/>
  <c r="BU1261" i="1"/>
  <c r="BV1261" i="1"/>
  <c r="BQ1262" i="1"/>
  <c r="BR1262" i="1"/>
  <c r="BS1262" i="1"/>
  <c r="BT1262" i="1"/>
  <c r="BU1262" i="1"/>
  <c r="BV1262" i="1"/>
  <c r="BQ1263" i="1"/>
  <c r="BR1263" i="1"/>
  <c r="BS1263" i="1"/>
  <c r="BT1263" i="1"/>
  <c r="BU1263" i="1"/>
  <c r="BV1263" i="1"/>
  <c r="BQ1264" i="1"/>
  <c r="BR1264" i="1"/>
  <c r="BS1264" i="1"/>
  <c r="BT1264" i="1"/>
  <c r="BU1264" i="1"/>
  <c r="BV1264" i="1"/>
  <c r="BQ1265" i="1"/>
  <c r="BR1265" i="1"/>
  <c r="BS1265" i="1"/>
  <c r="BT1265" i="1"/>
  <c r="BU1265" i="1"/>
  <c r="BV1265" i="1"/>
  <c r="BQ1266" i="1"/>
  <c r="BR1266" i="1"/>
  <c r="BS1266" i="1"/>
  <c r="BT1266" i="1"/>
  <c r="BU1266" i="1"/>
  <c r="BV1266" i="1"/>
  <c r="BQ1267" i="1"/>
  <c r="BR1267" i="1"/>
  <c r="BS1267" i="1"/>
  <c r="BT1267" i="1"/>
  <c r="BU1267" i="1"/>
  <c r="BV1267" i="1"/>
  <c r="BQ1268" i="1"/>
  <c r="BR1268" i="1"/>
  <c r="BS1268" i="1"/>
  <c r="BT1268" i="1"/>
  <c r="BU1268" i="1"/>
  <c r="BV1268" i="1"/>
  <c r="BQ1269" i="1"/>
  <c r="BR1269" i="1"/>
  <c r="BS1269" i="1"/>
  <c r="BT1269" i="1"/>
  <c r="BU1269" i="1"/>
  <c r="BV1269" i="1"/>
  <c r="BQ1270" i="1"/>
  <c r="BR1270" i="1"/>
  <c r="BS1270" i="1"/>
  <c r="BT1270" i="1"/>
  <c r="BU1270" i="1"/>
  <c r="BV1270" i="1"/>
  <c r="BQ1271" i="1"/>
  <c r="BR1271" i="1"/>
  <c r="BS1271" i="1"/>
  <c r="BT1271" i="1"/>
  <c r="BU1271" i="1"/>
  <c r="BV1271" i="1"/>
  <c r="BQ1272" i="1"/>
  <c r="BR1272" i="1"/>
  <c r="BS1272" i="1"/>
  <c r="BT1272" i="1"/>
  <c r="BU1272" i="1"/>
  <c r="BV1272" i="1"/>
  <c r="BQ1273" i="1"/>
  <c r="BR1273" i="1"/>
  <c r="BS1273" i="1"/>
  <c r="BT1273" i="1"/>
  <c r="BU1273" i="1"/>
  <c r="BV1273" i="1"/>
  <c r="BQ1274" i="1"/>
  <c r="BR1274" i="1"/>
  <c r="BS1274" i="1"/>
  <c r="BT1274" i="1"/>
  <c r="BU1274" i="1"/>
  <c r="BV1274" i="1"/>
  <c r="BQ1275" i="1"/>
  <c r="BR1275" i="1"/>
  <c r="BS1275" i="1"/>
  <c r="BT1275" i="1"/>
  <c r="BU1275" i="1"/>
  <c r="BV1275" i="1"/>
  <c r="BQ1276" i="1"/>
  <c r="BR1276" i="1"/>
  <c r="BS1276" i="1"/>
  <c r="BT1276" i="1"/>
  <c r="BU1276" i="1"/>
  <c r="BV1276" i="1"/>
  <c r="BQ1277" i="1"/>
  <c r="BR1277" i="1"/>
  <c r="BS1277" i="1"/>
  <c r="BT1277" i="1"/>
  <c r="BU1277" i="1"/>
  <c r="BV1277" i="1"/>
  <c r="BQ1278" i="1"/>
  <c r="BR1278" i="1"/>
  <c r="BS1278" i="1"/>
  <c r="BT1278" i="1"/>
  <c r="BU1278" i="1"/>
  <c r="BV1278" i="1"/>
  <c r="BQ1279" i="1"/>
  <c r="BR1279" i="1"/>
  <c r="BS1279" i="1"/>
  <c r="BT1279" i="1"/>
  <c r="BU1279" i="1"/>
  <c r="BV1279" i="1"/>
  <c r="BQ1280" i="1"/>
  <c r="BR1280" i="1"/>
  <c r="BS1280" i="1"/>
  <c r="BT1280" i="1"/>
  <c r="BU1280" i="1"/>
  <c r="BV1280" i="1"/>
  <c r="BQ1281" i="1"/>
  <c r="BR1281" i="1"/>
  <c r="BS1281" i="1"/>
  <c r="BT1281" i="1"/>
  <c r="BU1281" i="1"/>
  <c r="BV1281" i="1"/>
  <c r="BQ1282" i="1"/>
  <c r="BR1282" i="1"/>
  <c r="BS1282" i="1"/>
  <c r="BT1282" i="1"/>
  <c r="BU1282" i="1"/>
  <c r="BV1282" i="1"/>
  <c r="BQ1283" i="1"/>
  <c r="BR1283" i="1"/>
  <c r="BS1283" i="1"/>
  <c r="BT1283" i="1"/>
  <c r="BU1283" i="1"/>
  <c r="BV1283" i="1"/>
  <c r="BQ1284" i="1"/>
  <c r="BR1284" i="1"/>
  <c r="BS1284" i="1"/>
  <c r="BT1284" i="1"/>
  <c r="BU1284" i="1"/>
  <c r="BV1284" i="1"/>
  <c r="BQ1285" i="1"/>
  <c r="BR1285" i="1"/>
  <c r="BS1285" i="1"/>
  <c r="BT1285" i="1"/>
  <c r="BU1285" i="1"/>
  <c r="BV1285" i="1"/>
  <c r="BQ1286" i="1"/>
  <c r="BR1286" i="1"/>
  <c r="BS1286" i="1"/>
  <c r="BT1286" i="1"/>
  <c r="BU1286" i="1"/>
  <c r="BV1286" i="1"/>
  <c r="BQ1287" i="1"/>
  <c r="BR1287" i="1"/>
  <c r="BS1287" i="1"/>
  <c r="BT1287" i="1"/>
  <c r="BU1287" i="1"/>
  <c r="BV1287" i="1"/>
  <c r="BQ1288" i="1"/>
  <c r="BR1288" i="1"/>
  <c r="BS1288" i="1"/>
  <c r="BT1288" i="1"/>
  <c r="BU1288" i="1"/>
  <c r="BV1288" i="1"/>
  <c r="BQ1289" i="1"/>
  <c r="BR1289" i="1"/>
  <c r="BS1289" i="1"/>
  <c r="BT1289" i="1"/>
  <c r="BU1289" i="1"/>
  <c r="BV1289" i="1"/>
  <c r="BQ1290" i="1"/>
  <c r="BR1290" i="1"/>
  <c r="BS1290" i="1"/>
  <c r="BT1290" i="1"/>
  <c r="BU1290" i="1"/>
  <c r="BV1290" i="1"/>
  <c r="BQ1291" i="1"/>
  <c r="BR1291" i="1"/>
  <c r="BS1291" i="1"/>
  <c r="BT1291" i="1"/>
  <c r="BU1291" i="1"/>
  <c r="BV1291" i="1"/>
  <c r="BQ1292" i="1"/>
  <c r="BR1292" i="1"/>
  <c r="BS1292" i="1"/>
  <c r="BT1292" i="1"/>
  <c r="BU1292" i="1"/>
  <c r="BV1292" i="1"/>
  <c r="BQ1293" i="1"/>
  <c r="BR1293" i="1"/>
  <c r="BS1293" i="1"/>
  <c r="BT1293" i="1"/>
  <c r="BU1293" i="1"/>
  <c r="BV1293" i="1"/>
  <c r="BQ1294" i="1"/>
  <c r="BR1294" i="1"/>
  <c r="BS1294" i="1"/>
  <c r="BT1294" i="1"/>
  <c r="BU1294" i="1"/>
  <c r="BV1294" i="1"/>
  <c r="BQ1295" i="1"/>
  <c r="BR1295" i="1"/>
  <c r="BS1295" i="1"/>
  <c r="BT1295" i="1"/>
  <c r="BU1295" i="1"/>
  <c r="BV1295" i="1"/>
  <c r="BQ1296" i="1"/>
  <c r="BR1296" i="1"/>
  <c r="BS1296" i="1"/>
  <c r="BT1296" i="1"/>
  <c r="BU1296" i="1"/>
  <c r="BV1296" i="1"/>
  <c r="BQ1297" i="1"/>
  <c r="BR1297" i="1"/>
  <c r="BS1297" i="1"/>
  <c r="BT1297" i="1"/>
  <c r="BU1297" i="1"/>
  <c r="BV1297" i="1"/>
  <c r="BQ1298" i="1"/>
  <c r="BR1298" i="1"/>
  <c r="BS1298" i="1"/>
  <c r="BT1298" i="1"/>
  <c r="BU1298" i="1"/>
  <c r="BV1298" i="1"/>
  <c r="BQ1299" i="1"/>
  <c r="BR1299" i="1"/>
  <c r="BS1299" i="1"/>
  <c r="BT1299" i="1"/>
  <c r="BU1299" i="1"/>
  <c r="BV1299" i="1"/>
  <c r="BQ1300" i="1"/>
  <c r="BR1300" i="1"/>
  <c r="BS1300" i="1"/>
  <c r="BT1300" i="1"/>
  <c r="BU1300" i="1"/>
  <c r="BV1300" i="1"/>
  <c r="BQ1301" i="1"/>
  <c r="BR1301" i="1"/>
  <c r="BS1301" i="1"/>
  <c r="BT1301" i="1"/>
  <c r="BU1301" i="1"/>
  <c r="BV1301" i="1"/>
  <c r="BQ1302" i="1"/>
  <c r="BR1302" i="1"/>
  <c r="BS1302" i="1"/>
  <c r="BT1302" i="1"/>
  <c r="BU1302" i="1"/>
  <c r="BV1302" i="1"/>
  <c r="BQ1303" i="1"/>
  <c r="BR1303" i="1"/>
  <c r="BS1303" i="1"/>
  <c r="BT1303" i="1"/>
  <c r="BU1303" i="1"/>
  <c r="BV1303" i="1"/>
  <c r="BQ1304" i="1"/>
  <c r="BR1304" i="1"/>
  <c r="BS1304" i="1"/>
  <c r="BT1304" i="1"/>
  <c r="BU1304" i="1"/>
  <c r="BV1304" i="1"/>
  <c r="BQ1305" i="1"/>
  <c r="BR1305" i="1"/>
  <c r="BS1305" i="1"/>
  <c r="BT1305" i="1"/>
  <c r="BU1305" i="1"/>
  <c r="BV1305" i="1"/>
  <c r="BQ1306" i="1"/>
  <c r="BR1306" i="1"/>
  <c r="BS1306" i="1"/>
  <c r="BT1306" i="1"/>
  <c r="BU1306" i="1"/>
  <c r="BV1306" i="1"/>
  <c r="BQ1307" i="1"/>
  <c r="BR1307" i="1"/>
  <c r="BS1307" i="1"/>
  <c r="BT1307" i="1"/>
  <c r="BU1307" i="1"/>
  <c r="BV1307" i="1"/>
  <c r="BQ1308" i="1"/>
  <c r="BR1308" i="1"/>
  <c r="BS1308" i="1"/>
  <c r="BT1308" i="1"/>
  <c r="BU1308" i="1"/>
  <c r="BV1308" i="1"/>
  <c r="BQ1309" i="1"/>
  <c r="BR1309" i="1"/>
  <c r="BS1309" i="1"/>
  <c r="BT1309" i="1"/>
  <c r="BU1309" i="1"/>
  <c r="BV1309" i="1"/>
  <c r="BQ1310" i="1"/>
  <c r="BR1310" i="1"/>
  <c r="BS1310" i="1"/>
  <c r="BT1310" i="1"/>
  <c r="BU1310" i="1"/>
  <c r="BV1310" i="1"/>
  <c r="BQ1311" i="1"/>
  <c r="BR1311" i="1"/>
  <c r="BS1311" i="1"/>
  <c r="BT1311" i="1"/>
  <c r="BU1311" i="1"/>
  <c r="BV1311" i="1"/>
  <c r="BQ1312" i="1"/>
  <c r="BR1312" i="1"/>
  <c r="BS1312" i="1"/>
  <c r="BT1312" i="1"/>
  <c r="BU1312" i="1"/>
  <c r="BV1312" i="1"/>
  <c r="BQ1313" i="1"/>
  <c r="BR1313" i="1"/>
  <c r="BS1313" i="1"/>
  <c r="BT1313" i="1"/>
  <c r="BU1313" i="1"/>
  <c r="BV1313" i="1"/>
  <c r="BQ1314" i="1"/>
  <c r="BR1314" i="1"/>
  <c r="BS1314" i="1"/>
  <c r="BT1314" i="1"/>
  <c r="BU1314" i="1"/>
  <c r="BV1314" i="1"/>
  <c r="BQ1315" i="1"/>
  <c r="BR1315" i="1"/>
  <c r="BS1315" i="1"/>
  <c r="BT1315" i="1"/>
  <c r="BU1315" i="1"/>
  <c r="BV1315" i="1"/>
  <c r="BQ1316" i="1"/>
  <c r="BR1316" i="1"/>
  <c r="BS1316" i="1"/>
  <c r="BT1316" i="1"/>
  <c r="BU1316" i="1"/>
  <c r="BV1316" i="1"/>
  <c r="BQ1317" i="1"/>
  <c r="BR1317" i="1"/>
  <c r="BS1317" i="1"/>
  <c r="BT1317" i="1"/>
  <c r="BU1317" i="1"/>
  <c r="BV1317" i="1"/>
  <c r="BQ1318" i="1"/>
  <c r="BR1318" i="1"/>
  <c r="BS1318" i="1"/>
  <c r="BT1318" i="1"/>
  <c r="BU1318" i="1"/>
  <c r="BV1318" i="1"/>
  <c r="BQ1319" i="1"/>
  <c r="BR1319" i="1"/>
  <c r="BS1319" i="1"/>
  <c r="BT1319" i="1"/>
  <c r="BU1319" i="1"/>
  <c r="BV1319" i="1"/>
  <c r="BQ1320" i="1"/>
  <c r="BR1320" i="1"/>
  <c r="BS1320" i="1"/>
  <c r="BT1320" i="1"/>
  <c r="BU1320" i="1"/>
  <c r="BV1320" i="1"/>
  <c r="BQ1321" i="1"/>
  <c r="BR1321" i="1"/>
  <c r="BS1321" i="1"/>
  <c r="BT1321" i="1"/>
  <c r="BU1321" i="1"/>
  <c r="BV1321" i="1"/>
  <c r="BQ1322" i="1"/>
  <c r="BR1322" i="1"/>
  <c r="BS1322" i="1"/>
  <c r="BT1322" i="1"/>
  <c r="BU1322" i="1"/>
  <c r="BV1322" i="1"/>
  <c r="BQ1323" i="1"/>
  <c r="BR1323" i="1"/>
  <c r="BS1323" i="1"/>
  <c r="BT1323" i="1"/>
  <c r="BU1323" i="1"/>
  <c r="BV1323" i="1"/>
  <c r="BQ1324" i="1"/>
  <c r="BR1324" i="1"/>
  <c r="BS1324" i="1"/>
  <c r="BT1324" i="1"/>
  <c r="BU1324" i="1"/>
  <c r="BV1324" i="1"/>
  <c r="BQ1325" i="1"/>
  <c r="BR1325" i="1"/>
  <c r="BS1325" i="1"/>
  <c r="BT1325" i="1"/>
  <c r="BU1325" i="1"/>
  <c r="BV1325" i="1"/>
  <c r="BQ1326" i="1"/>
  <c r="BR1326" i="1"/>
  <c r="BS1326" i="1"/>
  <c r="BT1326" i="1"/>
  <c r="BU1326" i="1"/>
  <c r="BV1326" i="1"/>
  <c r="BQ1327" i="1"/>
  <c r="BR1327" i="1"/>
  <c r="BS1327" i="1"/>
  <c r="BT1327" i="1"/>
  <c r="BU1327" i="1"/>
  <c r="BV1327" i="1"/>
  <c r="BQ1328" i="1"/>
  <c r="BR1328" i="1"/>
  <c r="BS1328" i="1"/>
  <c r="BT1328" i="1"/>
  <c r="BU1328" i="1"/>
  <c r="BV1328" i="1"/>
  <c r="BQ1329" i="1"/>
  <c r="BR1329" i="1"/>
  <c r="BS1329" i="1"/>
  <c r="BT1329" i="1"/>
  <c r="BU1329" i="1"/>
  <c r="BV1329" i="1"/>
  <c r="BQ1330" i="1"/>
  <c r="BR1330" i="1"/>
  <c r="BS1330" i="1"/>
  <c r="BT1330" i="1"/>
  <c r="BU1330" i="1"/>
  <c r="BV1330" i="1"/>
  <c r="BQ1331" i="1"/>
  <c r="BR1331" i="1"/>
  <c r="BS1331" i="1"/>
  <c r="BT1331" i="1"/>
  <c r="BU1331" i="1"/>
  <c r="BV1331" i="1"/>
  <c r="BQ1332" i="1"/>
  <c r="BR1332" i="1"/>
  <c r="BS1332" i="1"/>
  <c r="BT1332" i="1"/>
  <c r="BU1332" i="1"/>
  <c r="BV1332" i="1"/>
  <c r="BQ1333" i="1"/>
  <c r="BR1333" i="1"/>
  <c r="BS1333" i="1"/>
  <c r="BT1333" i="1"/>
  <c r="BU1333" i="1"/>
  <c r="BV1333" i="1"/>
  <c r="BQ1334" i="1"/>
  <c r="BR1334" i="1"/>
  <c r="BS1334" i="1"/>
  <c r="BT1334" i="1"/>
  <c r="BU1334" i="1"/>
  <c r="BV1334" i="1"/>
  <c r="BQ1335" i="1"/>
  <c r="BR1335" i="1"/>
  <c r="BS1335" i="1"/>
  <c r="BT1335" i="1"/>
  <c r="BU1335" i="1"/>
  <c r="BV1335" i="1"/>
  <c r="BQ1336" i="1"/>
  <c r="BR1336" i="1"/>
  <c r="BS1336" i="1"/>
  <c r="BT1336" i="1"/>
  <c r="BU1336" i="1"/>
  <c r="BV1336" i="1"/>
  <c r="BQ1337" i="1"/>
  <c r="BR1337" i="1"/>
  <c r="BS1337" i="1"/>
  <c r="BT1337" i="1"/>
  <c r="BU1337" i="1"/>
  <c r="BV1337" i="1"/>
  <c r="BQ1338" i="1"/>
  <c r="BR1338" i="1"/>
  <c r="BS1338" i="1"/>
  <c r="BT1338" i="1"/>
  <c r="BU1338" i="1"/>
  <c r="BV1338" i="1"/>
  <c r="BQ1339" i="1"/>
  <c r="BR1339" i="1"/>
  <c r="BS1339" i="1"/>
  <c r="BT1339" i="1"/>
  <c r="BU1339" i="1"/>
  <c r="BV1339" i="1"/>
  <c r="BQ1340" i="1"/>
  <c r="BR1340" i="1"/>
  <c r="BS1340" i="1"/>
  <c r="BT1340" i="1"/>
  <c r="BU1340" i="1"/>
  <c r="BV1340" i="1"/>
  <c r="BQ1341" i="1"/>
  <c r="BR1341" i="1"/>
  <c r="BS1341" i="1"/>
  <c r="BT1341" i="1"/>
  <c r="BU1341" i="1"/>
  <c r="BV1341" i="1"/>
  <c r="BQ1342" i="1"/>
  <c r="BR1342" i="1"/>
  <c r="BS1342" i="1"/>
  <c r="BT1342" i="1"/>
  <c r="BU1342" i="1"/>
  <c r="BV1342" i="1"/>
  <c r="BQ1343" i="1"/>
  <c r="BR1343" i="1"/>
  <c r="BS1343" i="1"/>
  <c r="BT1343" i="1"/>
  <c r="BU1343" i="1"/>
  <c r="BV1343" i="1"/>
  <c r="BQ1344" i="1"/>
  <c r="BR1344" i="1"/>
  <c r="BS1344" i="1"/>
  <c r="BT1344" i="1"/>
  <c r="BU1344" i="1"/>
  <c r="BV1344" i="1"/>
  <c r="BQ1345" i="1"/>
  <c r="BR1345" i="1"/>
  <c r="BS1345" i="1"/>
  <c r="BT1345" i="1"/>
  <c r="BU1345" i="1"/>
  <c r="BV1345" i="1"/>
  <c r="BQ1346" i="1"/>
  <c r="BR1346" i="1"/>
  <c r="BS1346" i="1"/>
  <c r="BT1346" i="1"/>
  <c r="BU1346" i="1"/>
  <c r="BV1346" i="1"/>
  <c r="BQ1347" i="1"/>
  <c r="BR1347" i="1"/>
  <c r="BS1347" i="1"/>
  <c r="BT1347" i="1"/>
  <c r="BU1347" i="1"/>
  <c r="BV1347" i="1"/>
  <c r="BQ1348" i="1"/>
  <c r="BR1348" i="1"/>
  <c r="BS1348" i="1"/>
  <c r="BT1348" i="1"/>
  <c r="BU1348" i="1"/>
  <c r="BV1348" i="1"/>
  <c r="BQ1349" i="1"/>
  <c r="BR1349" i="1"/>
  <c r="BS1349" i="1"/>
  <c r="BT1349" i="1"/>
  <c r="BU1349" i="1"/>
  <c r="BV1349" i="1"/>
  <c r="BQ1350" i="1"/>
  <c r="BR1350" i="1"/>
  <c r="BS1350" i="1"/>
  <c r="BT1350" i="1"/>
  <c r="BU1350" i="1"/>
  <c r="BV1350" i="1"/>
  <c r="BQ1351" i="1"/>
  <c r="BR1351" i="1"/>
  <c r="BS1351" i="1"/>
  <c r="BT1351" i="1"/>
  <c r="BU1351" i="1"/>
  <c r="BV1351" i="1"/>
  <c r="BQ1352" i="1"/>
  <c r="BR1352" i="1"/>
  <c r="BS1352" i="1"/>
  <c r="BT1352" i="1"/>
  <c r="BU1352" i="1"/>
  <c r="BV1352" i="1"/>
  <c r="BQ1353" i="1"/>
  <c r="BR1353" i="1"/>
  <c r="BS1353" i="1"/>
  <c r="BT1353" i="1"/>
  <c r="BU1353" i="1"/>
  <c r="BV1353" i="1"/>
  <c r="BQ1354" i="1"/>
  <c r="BR1354" i="1"/>
  <c r="BS1354" i="1"/>
  <c r="BT1354" i="1"/>
  <c r="BU1354" i="1"/>
  <c r="BV1354" i="1"/>
  <c r="BQ1355" i="1"/>
  <c r="BR1355" i="1"/>
  <c r="BS1355" i="1"/>
  <c r="BT1355" i="1"/>
  <c r="BU1355" i="1"/>
  <c r="BV1355" i="1"/>
  <c r="BQ1356" i="1"/>
  <c r="BR1356" i="1"/>
  <c r="BS1356" i="1"/>
  <c r="BT1356" i="1"/>
  <c r="BU1356" i="1"/>
  <c r="BV1356" i="1"/>
  <c r="BQ1357" i="1"/>
  <c r="BR1357" i="1"/>
  <c r="BS1357" i="1"/>
  <c r="BT1357" i="1"/>
  <c r="BU1357" i="1"/>
  <c r="BV1357" i="1"/>
  <c r="BQ1358" i="1"/>
  <c r="BR1358" i="1"/>
  <c r="BS1358" i="1"/>
  <c r="BT1358" i="1"/>
  <c r="BU1358" i="1"/>
  <c r="BV1358" i="1"/>
  <c r="BQ1359" i="1"/>
  <c r="BR1359" i="1"/>
  <c r="BS1359" i="1"/>
  <c r="BT1359" i="1"/>
  <c r="BU1359" i="1"/>
  <c r="BV1359" i="1"/>
  <c r="BQ1360" i="1"/>
  <c r="BR1360" i="1"/>
  <c r="BS1360" i="1"/>
  <c r="BT1360" i="1"/>
  <c r="BU1360" i="1"/>
  <c r="BV1360" i="1"/>
  <c r="BQ1361" i="1"/>
  <c r="BR1361" i="1"/>
  <c r="BS1361" i="1"/>
  <c r="BT1361" i="1"/>
  <c r="BU1361" i="1"/>
  <c r="BV1361" i="1"/>
  <c r="BQ1362" i="1"/>
  <c r="BR1362" i="1"/>
  <c r="BS1362" i="1"/>
  <c r="BT1362" i="1"/>
  <c r="BU1362" i="1"/>
  <c r="BV1362" i="1"/>
  <c r="BQ1363" i="1"/>
  <c r="BR1363" i="1"/>
  <c r="BS1363" i="1"/>
  <c r="BT1363" i="1"/>
  <c r="BU1363" i="1"/>
  <c r="BV1363" i="1"/>
  <c r="BQ1364" i="1"/>
  <c r="BR1364" i="1"/>
  <c r="BS1364" i="1"/>
  <c r="BT1364" i="1"/>
  <c r="BU1364" i="1"/>
  <c r="BV1364" i="1"/>
  <c r="BQ1365" i="1"/>
  <c r="BR1365" i="1"/>
  <c r="BS1365" i="1"/>
  <c r="BT1365" i="1"/>
  <c r="BU1365" i="1"/>
  <c r="BV1365" i="1"/>
  <c r="BQ1366" i="1"/>
  <c r="BR1366" i="1"/>
  <c r="BS1366" i="1"/>
  <c r="BT1366" i="1"/>
  <c r="BU1366" i="1"/>
  <c r="BV1366" i="1"/>
  <c r="BQ1367" i="1"/>
  <c r="BR1367" i="1"/>
  <c r="BS1367" i="1"/>
  <c r="BT1367" i="1"/>
  <c r="BU1367" i="1"/>
  <c r="BV1367" i="1"/>
  <c r="BQ1368" i="1"/>
  <c r="BR1368" i="1"/>
  <c r="BS1368" i="1"/>
  <c r="BT1368" i="1"/>
  <c r="BU1368" i="1"/>
  <c r="BV1368" i="1"/>
  <c r="BQ1369" i="1"/>
  <c r="BR1369" i="1"/>
  <c r="BS1369" i="1"/>
  <c r="BT1369" i="1"/>
  <c r="BU1369" i="1"/>
  <c r="BV1369" i="1"/>
  <c r="BQ1370" i="1"/>
  <c r="BR1370" i="1"/>
  <c r="BS1370" i="1"/>
  <c r="BT1370" i="1"/>
  <c r="BU1370" i="1"/>
  <c r="BV1370" i="1"/>
  <c r="BQ1371" i="1"/>
  <c r="BR1371" i="1"/>
  <c r="BS1371" i="1"/>
  <c r="BT1371" i="1"/>
  <c r="BU1371" i="1"/>
  <c r="BV1371" i="1"/>
  <c r="BQ1372" i="1"/>
  <c r="BR1372" i="1"/>
  <c r="BS1372" i="1"/>
  <c r="BT1372" i="1"/>
  <c r="BU1372" i="1"/>
  <c r="BV1372" i="1"/>
  <c r="BQ1373" i="1"/>
  <c r="BR1373" i="1"/>
  <c r="BS1373" i="1"/>
  <c r="BT1373" i="1"/>
  <c r="BU1373" i="1"/>
  <c r="BV1373" i="1"/>
  <c r="BQ1374" i="1"/>
  <c r="BR1374" i="1"/>
  <c r="BS1374" i="1"/>
  <c r="BT1374" i="1"/>
  <c r="BU1374" i="1"/>
  <c r="BV1374" i="1"/>
  <c r="BQ1375" i="1"/>
  <c r="BR1375" i="1"/>
  <c r="BS1375" i="1"/>
  <c r="BT1375" i="1"/>
  <c r="BU1375" i="1"/>
  <c r="BV1375" i="1"/>
  <c r="BQ1376" i="1"/>
  <c r="BR1376" i="1"/>
  <c r="BS1376" i="1"/>
  <c r="BT1376" i="1"/>
  <c r="BU1376" i="1"/>
  <c r="BV1376" i="1"/>
  <c r="BQ1377" i="1"/>
  <c r="BR1377" i="1"/>
  <c r="BS1377" i="1"/>
  <c r="BT1377" i="1"/>
  <c r="BU1377" i="1"/>
  <c r="BV1377" i="1"/>
  <c r="BQ1378" i="1"/>
  <c r="BR1378" i="1"/>
  <c r="BS1378" i="1"/>
  <c r="BT1378" i="1"/>
  <c r="BU1378" i="1"/>
  <c r="BV1378" i="1"/>
  <c r="BQ1379" i="1"/>
  <c r="BR1379" i="1"/>
  <c r="BS1379" i="1"/>
  <c r="BT1379" i="1"/>
  <c r="BU1379" i="1"/>
  <c r="BV1379" i="1"/>
  <c r="BQ1380" i="1"/>
  <c r="BR1380" i="1"/>
  <c r="BS1380" i="1"/>
  <c r="BT1380" i="1"/>
  <c r="BU1380" i="1"/>
  <c r="BV1380" i="1"/>
  <c r="BQ1381" i="1"/>
  <c r="BR1381" i="1"/>
  <c r="BS1381" i="1"/>
  <c r="BT1381" i="1"/>
  <c r="BU1381" i="1"/>
  <c r="BV1381" i="1"/>
  <c r="BQ1382" i="1"/>
  <c r="BR1382" i="1"/>
  <c r="BS1382" i="1"/>
  <c r="BT1382" i="1"/>
  <c r="BU1382" i="1"/>
  <c r="BV1382" i="1"/>
  <c r="BQ1383" i="1"/>
  <c r="BR1383" i="1"/>
  <c r="BS1383" i="1"/>
  <c r="BT1383" i="1"/>
  <c r="BU1383" i="1"/>
  <c r="BV1383" i="1"/>
  <c r="BQ1384" i="1"/>
  <c r="BR1384" i="1"/>
  <c r="BS1384" i="1"/>
  <c r="BT1384" i="1"/>
  <c r="BU1384" i="1"/>
  <c r="BV1384" i="1"/>
  <c r="BQ1385" i="1"/>
  <c r="BR1385" i="1"/>
  <c r="BS1385" i="1"/>
  <c r="BT1385" i="1"/>
  <c r="BU1385" i="1"/>
  <c r="BV1385" i="1"/>
  <c r="BQ1386" i="1"/>
  <c r="BR1386" i="1"/>
  <c r="BS1386" i="1"/>
  <c r="BT1386" i="1"/>
  <c r="BU1386" i="1"/>
  <c r="BV1386" i="1"/>
  <c r="BQ1387" i="1"/>
  <c r="BR1387" i="1"/>
  <c r="BS1387" i="1"/>
  <c r="BT1387" i="1"/>
  <c r="BU1387" i="1"/>
  <c r="BV1387" i="1"/>
  <c r="BQ1388" i="1"/>
  <c r="BR1388" i="1"/>
  <c r="BS1388" i="1"/>
  <c r="BT1388" i="1"/>
  <c r="BU1388" i="1"/>
  <c r="BV1388" i="1"/>
  <c r="BQ1389" i="1"/>
  <c r="BR1389" i="1"/>
  <c r="BS1389" i="1"/>
  <c r="BT1389" i="1"/>
  <c r="BU1389" i="1"/>
  <c r="BV1389" i="1"/>
  <c r="BQ1390" i="1"/>
  <c r="BR1390" i="1"/>
  <c r="BS1390" i="1"/>
  <c r="BT1390" i="1"/>
  <c r="BU1390" i="1"/>
  <c r="BV1390" i="1"/>
  <c r="BQ1391" i="1"/>
  <c r="BR1391" i="1"/>
  <c r="BS1391" i="1"/>
  <c r="BT1391" i="1"/>
  <c r="BU1391" i="1"/>
  <c r="BV1391" i="1"/>
  <c r="BQ1392" i="1"/>
  <c r="BR1392" i="1"/>
  <c r="BS1392" i="1"/>
  <c r="BT1392" i="1"/>
  <c r="BU1392" i="1"/>
  <c r="BV1392" i="1"/>
  <c r="BQ1393" i="1"/>
  <c r="BR1393" i="1"/>
  <c r="BS1393" i="1"/>
  <c r="BT1393" i="1"/>
  <c r="BU1393" i="1"/>
  <c r="BV1393" i="1"/>
  <c r="BQ1394" i="1"/>
  <c r="BR1394" i="1"/>
  <c r="BS1394" i="1"/>
  <c r="BT1394" i="1"/>
  <c r="BU1394" i="1"/>
  <c r="BV1394" i="1"/>
  <c r="BQ1395" i="1"/>
  <c r="BR1395" i="1"/>
  <c r="BS1395" i="1"/>
  <c r="BT1395" i="1"/>
  <c r="BU1395" i="1"/>
  <c r="BV1395" i="1"/>
  <c r="BQ1396" i="1"/>
  <c r="BR1396" i="1"/>
  <c r="BS1396" i="1"/>
  <c r="BT1396" i="1"/>
  <c r="BU1396" i="1"/>
  <c r="BV1396" i="1"/>
  <c r="BQ1397" i="1"/>
  <c r="BR1397" i="1"/>
  <c r="BS1397" i="1"/>
  <c r="BT1397" i="1"/>
  <c r="BU1397" i="1"/>
  <c r="BV1397" i="1"/>
  <c r="BQ1398" i="1"/>
  <c r="BR1398" i="1"/>
  <c r="BS1398" i="1"/>
  <c r="BT1398" i="1"/>
  <c r="BU1398" i="1"/>
  <c r="BV1398" i="1"/>
  <c r="BQ1399" i="1"/>
  <c r="BR1399" i="1"/>
  <c r="BS1399" i="1"/>
  <c r="BT1399" i="1"/>
  <c r="BU1399" i="1"/>
  <c r="BV1399" i="1"/>
  <c r="BQ1400" i="1"/>
  <c r="BR1400" i="1"/>
  <c r="BS1400" i="1"/>
  <c r="BT1400" i="1"/>
  <c r="BU1400" i="1"/>
  <c r="BV1400" i="1"/>
  <c r="BQ1401" i="1"/>
  <c r="BR1401" i="1"/>
  <c r="BS1401" i="1"/>
  <c r="BT1401" i="1"/>
  <c r="BU1401" i="1"/>
  <c r="BV1401" i="1"/>
  <c r="BQ1402" i="1"/>
  <c r="BR1402" i="1"/>
  <c r="BS1402" i="1"/>
  <c r="BT1402" i="1"/>
  <c r="BU1402" i="1"/>
  <c r="BV1402" i="1"/>
  <c r="BQ1403" i="1"/>
  <c r="BR1403" i="1"/>
  <c r="BS1403" i="1"/>
  <c r="BT1403" i="1"/>
  <c r="BU1403" i="1"/>
  <c r="BV1403" i="1"/>
  <c r="BQ1404" i="1"/>
  <c r="BR1404" i="1"/>
  <c r="BS1404" i="1"/>
  <c r="BT1404" i="1"/>
  <c r="BU1404" i="1"/>
  <c r="BV1404" i="1"/>
  <c r="BQ1405" i="1"/>
  <c r="BR1405" i="1"/>
  <c r="BS1405" i="1"/>
  <c r="BT1405" i="1"/>
  <c r="BU1405" i="1"/>
  <c r="BV1405" i="1"/>
  <c r="BQ1406" i="1"/>
  <c r="BR1406" i="1"/>
  <c r="BS1406" i="1"/>
  <c r="BT1406" i="1"/>
  <c r="BU1406" i="1"/>
  <c r="BV1406" i="1"/>
  <c r="BQ1407" i="1"/>
  <c r="BR1407" i="1"/>
  <c r="BS1407" i="1"/>
  <c r="BT1407" i="1"/>
  <c r="BU1407" i="1"/>
  <c r="BV1407" i="1"/>
  <c r="BQ1408" i="1"/>
  <c r="BR1408" i="1"/>
  <c r="BS1408" i="1"/>
  <c r="BT1408" i="1"/>
  <c r="BU1408" i="1"/>
  <c r="BV1408" i="1"/>
  <c r="BQ1409" i="1"/>
  <c r="BR1409" i="1"/>
  <c r="BS1409" i="1"/>
  <c r="BT1409" i="1"/>
  <c r="BU1409" i="1"/>
  <c r="BV1409" i="1"/>
  <c r="BQ1410" i="1"/>
  <c r="BR1410" i="1"/>
  <c r="BS1410" i="1"/>
  <c r="BT1410" i="1"/>
  <c r="BU1410" i="1"/>
  <c r="BV1410" i="1"/>
  <c r="BQ1411" i="1"/>
  <c r="BR1411" i="1"/>
  <c r="BS1411" i="1"/>
  <c r="BT1411" i="1"/>
  <c r="BU1411" i="1"/>
  <c r="BV1411" i="1"/>
  <c r="BQ1412" i="1"/>
  <c r="BR1412" i="1"/>
  <c r="BS1412" i="1"/>
  <c r="BT1412" i="1"/>
  <c r="BU1412" i="1"/>
  <c r="BV1412" i="1"/>
  <c r="BQ1413" i="1"/>
  <c r="BR1413" i="1"/>
  <c r="BS1413" i="1"/>
  <c r="BT1413" i="1"/>
  <c r="BU1413" i="1"/>
  <c r="BV1413" i="1"/>
  <c r="BQ1414" i="1"/>
  <c r="BR1414" i="1"/>
  <c r="BS1414" i="1"/>
  <c r="BT1414" i="1"/>
  <c r="BU1414" i="1"/>
  <c r="BV1414" i="1"/>
  <c r="BQ1415" i="1"/>
  <c r="BR1415" i="1"/>
  <c r="BS1415" i="1"/>
  <c r="BT1415" i="1"/>
  <c r="BU1415" i="1"/>
  <c r="BV1415" i="1"/>
  <c r="BQ1416" i="1"/>
  <c r="BR1416" i="1"/>
  <c r="BS1416" i="1"/>
  <c r="BT1416" i="1"/>
  <c r="BU1416" i="1"/>
  <c r="BV1416" i="1"/>
  <c r="BQ1417" i="1"/>
  <c r="BR1417" i="1"/>
  <c r="BS1417" i="1"/>
  <c r="BT1417" i="1"/>
  <c r="BU1417" i="1"/>
  <c r="BV1417" i="1"/>
  <c r="BQ1418" i="1"/>
  <c r="BR1418" i="1"/>
  <c r="BS1418" i="1"/>
  <c r="BT1418" i="1"/>
  <c r="BU1418" i="1"/>
  <c r="BV1418" i="1"/>
  <c r="BQ1419" i="1"/>
  <c r="BR1419" i="1"/>
  <c r="BS1419" i="1"/>
  <c r="BT1419" i="1"/>
  <c r="BU1419" i="1"/>
  <c r="BV1419" i="1"/>
  <c r="BQ1420" i="1"/>
  <c r="BR1420" i="1"/>
  <c r="BS1420" i="1"/>
  <c r="BT1420" i="1"/>
  <c r="BU1420" i="1"/>
  <c r="BV1420" i="1"/>
  <c r="BQ1421" i="1"/>
  <c r="BR1421" i="1"/>
  <c r="BS1421" i="1"/>
  <c r="BT1421" i="1"/>
  <c r="BU1421" i="1"/>
  <c r="BV1421" i="1"/>
  <c r="BQ1422" i="1"/>
  <c r="BR1422" i="1"/>
  <c r="BS1422" i="1"/>
  <c r="BT1422" i="1"/>
  <c r="BU1422" i="1"/>
  <c r="BV1422" i="1"/>
  <c r="BQ1423" i="1"/>
  <c r="BR1423" i="1"/>
  <c r="BS1423" i="1"/>
  <c r="BT1423" i="1"/>
  <c r="BU1423" i="1"/>
  <c r="BV1423" i="1"/>
  <c r="BQ1424" i="1"/>
  <c r="BR1424" i="1"/>
  <c r="BS1424" i="1"/>
  <c r="BT1424" i="1"/>
  <c r="BU1424" i="1"/>
  <c r="BV1424" i="1"/>
  <c r="BQ1425" i="1"/>
  <c r="BR1425" i="1"/>
  <c r="BS1425" i="1"/>
  <c r="BT1425" i="1"/>
  <c r="BU1425" i="1"/>
  <c r="BV1425" i="1"/>
  <c r="BQ1426" i="1"/>
  <c r="BR1426" i="1"/>
  <c r="BS1426" i="1"/>
  <c r="BT1426" i="1"/>
  <c r="BU1426" i="1"/>
  <c r="BV1426" i="1"/>
  <c r="BQ1427" i="1"/>
  <c r="BR1427" i="1"/>
  <c r="BS1427" i="1"/>
  <c r="BT1427" i="1"/>
  <c r="BU1427" i="1"/>
  <c r="BV1427" i="1"/>
  <c r="BQ1428" i="1"/>
  <c r="BR1428" i="1"/>
  <c r="BS1428" i="1"/>
  <c r="BT1428" i="1"/>
  <c r="BU1428" i="1"/>
  <c r="BV1428" i="1"/>
  <c r="BQ1429" i="1"/>
  <c r="BR1429" i="1"/>
  <c r="BS1429" i="1"/>
  <c r="BT1429" i="1"/>
  <c r="BU1429" i="1"/>
  <c r="BV1429" i="1"/>
  <c r="BQ1430" i="1"/>
  <c r="BR1430" i="1"/>
  <c r="BS1430" i="1"/>
  <c r="BT1430" i="1"/>
  <c r="BU1430" i="1"/>
  <c r="BV1430" i="1"/>
  <c r="BQ1431" i="1"/>
  <c r="BR1431" i="1"/>
  <c r="BS1431" i="1"/>
  <c r="BT1431" i="1"/>
  <c r="BU1431" i="1"/>
  <c r="BV1431" i="1"/>
  <c r="BQ1432" i="1"/>
  <c r="BR1432" i="1"/>
  <c r="BS1432" i="1"/>
  <c r="BT1432" i="1"/>
  <c r="BU1432" i="1"/>
  <c r="BV1432" i="1"/>
  <c r="BQ1433" i="1"/>
  <c r="BR1433" i="1"/>
  <c r="BS1433" i="1"/>
  <c r="BT1433" i="1"/>
  <c r="BU1433" i="1"/>
  <c r="BV1433" i="1"/>
  <c r="BQ1434" i="1"/>
  <c r="BR1434" i="1"/>
  <c r="BS1434" i="1"/>
  <c r="BT1434" i="1"/>
  <c r="BU1434" i="1"/>
  <c r="BV1434" i="1"/>
  <c r="BQ1435" i="1"/>
  <c r="BR1435" i="1"/>
  <c r="BS1435" i="1"/>
  <c r="BT1435" i="1"/>
  <c r="BU1435" i="1"/>
  <c r="BV1435" i="1"/>
  <c r="BQ1436" i="1"/>
  <c r="BR1436" i="1"/>
  <c r="BS1436" i="1"/>
  <c r="BT1436" i="1"/>
  <c r="BU1436" i="1"/>
  <c r="BV1436" i="1"/>
  <c r="BQ1437" i="1"/>
  <c r="BR1437" i="1"/>
  <c r="BS1437" i="1"/>
  <c r="BT1437" i="1"/>
  <c r="BU1437" i="1"/>
  <c r="BV1437" i="1"/>
  <c r="BQ1438" i="1"/>
  <c r="BR1438" i="1"/>
  <c r="BS1438" i="1"/>
  <c r="BT1438" i="1"/>
  <c r="BU1438" i="1"/>
  <c r="BV1438" i="1"/>
  <c r="BQ1439" i="1"/>
  <c r="BR1439" i="1"/>
  <c r="BS1439" i="1"/>
  <c r="BT1439" i="1"/>
  <c r="BU1439" i="1"/>
  <c r="BV1439" i="1"/>
  <c r="BQ1440" i="1"/>
  <c r="BR1440" i="1"/>
  <c r="BS1440" i="1"/>
  <c r="BT1440" i="1"/>
  <c r="BU1440" i="1"/>
  <c r="BV1440" i="1"/>
  <c r="BQ1441" i="1"/>
  <c r="BR1441" i="1"/>
  <c r="BS1441" i="1"/>
  <c r="BT1441" i="1"/>
  <c r="BU1441" i="1"/>
  <c r="BV1441" i="1"/>
  <c r="BQ1442" i="1"/>
  <c r="BR1442" i="1"/>
  <c r="BS1442" i="1"/>
  <c r="BT1442" i="1"/>
  <c r="BU1442" i="1"/>
  <c r="BV1442" i="1"/>
  <c r="BQ1443" i="1"/>
  <c r="BR1443" i="1"/>
  <c r="BS1443" i="1"/>
  <c r="BT1443" i="1"/>
  <c r="BU1443" i="1"/>
  <c r="BV1443" i="1"/>
  <c r="BQ1444" i="1"/>
  <c r="BR1444" i="1"/>
  <c r="BS1444" i="1"/>
  <c r="BT1444" i="1"/>
  <c r="BU1444" i="1"/>
  <c r="BV1444" i="1"/>
  <c r="BQ1445" i="1"/>
  <c r="BR1445" i="1"/>
  <c r="BS1445" i="1"/>
  <c r="BT1445" i="1"/>
  <c r="BU1445" i="1"/>
  <c r="BV1445" i="1"/>
  <c r="BQ1446" i="1"/>
  <c r="BR1446" i="1"/>
  <c r="BS1446" i="1"/>
  <c r="BT1446" i="1"/>
  <c r="BU1446" i="1"/>
  <c r="BV1446" i="1"/>
  <c r="BQ1447" i="1"/>
  <c r="BR1447" i="1"/>
  <c r="BS1447" i="1"/>
  <c r="BT1447" i="1"/>
  <c r="BU1447" i="1"/>
  <c r="BV1447" i="1"/>
  <c r="BQ1448" i="1"/>
  <c r="BR1448" i="1"/>
  <c r="BS1448" i="1"/>
  <c r="BT1448" i="1"/>
  <c r="BU1448" i="1"/>
  <c r="BV1448" i="1"/>
  <c r="BQ1449" i="1"/>
  <c r="BR1449" i="1"/>
  <c r="BS1449" i="1"/>
  <c r="BT1449" i="1"/>
  <c r="BU1449" i="1"/>
  <c r="BV1449" i="1"/>
  <c r="BQ1450" i="1"/>
  <c r="BR1450" i="1"/>
  <c r="BS1450" i="1"/>
  <c r="BT1450" i="1"/>
  <c r="BU1450" i="1"/>
  <c r="BV1450" i="1"/>
  <c r="BQ1451" i="1"/>
  <c r="BR1451" i="1"/>
  <c r="BS1451" i="1"/>
  <c r="BT1451" i="1"/>
  <c r="BU1451" i="1"/>
  <c r="BV1451" i="1"/>
  <c r="BQ1452" i="1"/>
  <c r="BR1452" i="1"/>
  <c r="BS1452" i="1"/>
  <c r="BT1452" i="1"/>
  <c r="BU1452" i="1"/>
  <c r="BV1452" i="1"/>
  <c r="BQ1453" i="1"/>
  <c r="BR1453" i="1"/>
  <c r="BS1453" i="1"/>
  <c r="BT1453" i="1"/>
  <c r="BU1453" i="1"/>
  <c r="BV1453" i="1"/>
  <c r="BQ1454" i="1"/>
  <c r="BR1454" i="1"/>
  <c r="BS1454" i="1"/>
  <c r="BT1454" i="1"/>
  <c r="BU1454" i="1"/>
  <c r="BV1454" i="1"/>
  <c r="BQ1455" i="1"/>
  <c r="BR1455" i="1"/>
  <c r="BS1455" i="1"/>
  <c r="BT1455" i="1"/>
  <c r="BU1455" i="1"/>
  <c r="BV1455" i="1"/>
  <c r="BQ1456" i="1"/>
  <c r="BR1456" i="1"/>
  <c r="BS1456" i="1"/>
  <c r="BT1456" i="1"/>
  <c r="BU1456" i="1"/>
  <c r="BV1456" i="1"/>
  <c r="BQ1457" i="1"/>
  <c r="BR1457" i="1"/>
  <c r="BS1457" i="1"/>
  <c r="BT1457" i="1"/>
  <c r="BU1457" i="1"/>
  <c r="BV1457" i="1"/>
  <c r="BQ1458" i="1"/>
  <c r="BR1458" i="1"/>
  <c r="BS1458" i="1"/>
  <c r="BT1458" i="1"/>
  <c r="BU1458" i="1"/>
  <c r="BV1458" i="1"/>
  <c r="BQ1459" i="1"/>
  <c r="BR1459" i="1"/>
  <c r="BS1459" i="1"/>
  <c r="BT1459" i="1"/>
  <c r="BU1459" i="1"/>
  <c r="BV1459" i="1"/>
  <c r="BQ1460" i="1"/>
  <c r="BR1460" i="1"/>
  <c r="BS1460" i="1"/>
  <c r="BT1460" i="1"/>
  <c r="BU1460" i="1"/>
  <c r="BV1460" i="1"/>
  <c r="BQ1461" i="1"/>
  <c r="BR1461" i="1"/>
  <c r="BS1461" i="1"/>
  <c r="BT1461" i="1"/>
  <c r="BU1461" i="1"/>
  <c r="BV1461" i="1"/>
  <c r="BQ1462" i="1"/>
  <c r="BR1462" i="1"/>
  <c r="BS1462" i="1"/>
  <c r="BT1462" i="1"/>
  <c r="BU1462" i="1"/>
  <c r="BV1462" i="1"/>
  <c r="BQ1463" i="1"/>
  <c r="BR1463" i="1"/>
  <c r="BS1463" i="1"/>
  <c r="BT1463" i="1"/>
  <c r="BU1463" i="1"/>
  <c r="BV1463" i="1"/>
  <c r="BQ1464" i="1"/>
  <c r="BR1464" i="1"/>
  <c r="BS1464" i="1"/>
  <c r="BT1464" i="1"/>
  <c r="BU1464" i="1"/>
  <c r="BV1464" i="1"/>
  <c r="BQ1465" i="1"/>
  <c r="BR1465" i="1"/>
  <c r="BS1465" i="1"/>
  <c r="BT1465" i="1"/>
  <c r="BU1465" i="1"/>
  <c r="BV1465" i="1"/>
  <c r="BQ1466" i="1"/>
  <c r="BR1466" i="1"/>
  <c r="BS1466" i="1"/>
  <c r="BT1466" i="1"/>
  <c r="BU1466" i="1"/>
  <c r="BV1466" i="1"/>
  <c r="BQ1467" i="1"/>
  <c r="BR1467" i="1"/>
  <c r="BS1467" i="1"/>
  <c r="BT1467" i="1"/>
  <c r="BU1467" i="1"/>
  <c r="BV1467" i="1"/>
  <c r="BQ1468" i="1"/>
  <c r="BR1468" i="1"/>
  <c r="BS1468" i="1"/>
  <c r="BT1468" i="1"/>
  <c r="BU1468" i="1"/>
  <c r="BV1468" i="1"/>
  <c r="BQ1469" i="1"/>
  <c r="BR1469" i="1"/>
  <c r="BS1469" i="1"/>
  <c r="BT1469" i="1"/>
  <c r="BU1469" i="1"/>
  <c r="BV1469" i="1"/>
  <c r="BQ1470" i="1"/>
  <c r="BR1470" i="1"/>
  <c r="BS1470" i="1"/>
  <c r="BT1470" i="1"/>
  <c r="BU1470" i="1"/>
  <c r="BV1470" i="1"/>
  <c r="BQ1471" i="1"/>
  <c r="BR1471" i="1"/>
  <c r="BS1471" i="1"/>
  <c r="BT1471" i="1"/>
  <c r="BU1471" i="1"/>
  <c r="BV1471" i="1"/>
  <c r="BQ1472" i="1"/>
  <c r="BR1472" i="1"/>
  <c r="BS1472" i="1"/>
  <c r="BT1472" i="1"/>
  <c r="BU1472" i="1"/>
  <c r="BV1472" i="1"/>
  <c r="BQ1473" i="1"/>
  <c r="BR1473" i="1"/>
  <c r="BS1473" i="1"/>
  <c r="BT1473" i="1"/>
  <c r="BU1473" i="1"/>
  <c r="BV1473" i="1"/>
  <c r="BQ1474" i="1"/>
  <c r="BR1474" i="1"/>
  <c r="BS1474" i="1"/>
  <c r="BT1474" i="1"/>
  <c r="BU1474" i="1"/>
  <c r="BV1474" i="1"/>
  <c r="BQ1475" i="1"/>
  <c r="BR1475" i="1"/>
  <c r="BS1475" i="1"/>
  <c r="BT1475" i="1"/>
  <c r="BU1475" i="1"/>
  <c r="BV1475" i="1"/>
  <c r="BQ1476" i="1"/>
  <c r="BR1476" i="1"/>
  <c r="BS1476" i="1"/>
  <c r="BT1476" i="1"/>
  <c r="BU1476" i="1"/>
  <c r="BV1476" i="1"/>
  <c r="BQ1477" i="1"/>
  <c r="BR1477" i="1"/>
  <c r="BS1477" i="1"/>
  <c r="BT1477" i="1"/>
  <c r="BU1477" i="1"/>
  <c r="BV1477" i="1"/>
  <c r="BQ1478" i="1"/>
  <c r="BR1478" i="1"/>
  <c r="BS1478" i="1"/>
  <c r="BT1478" i="1"/>
  <c r="BU1478" i="1"/>
  <c r="BV1478" i="1"/>
  <c r="BQ1479" i="1"/>
  <c r="BR1479" i="1"/>
  <c r="BS1479" i="1"/>
  <c r="BT1479" i="1"/>
  <c r="BU1479" i="1"/>
  <c r="BV1479" i="1"/>
  <c r="BQ1480" i="1"/>
  <c r="BR1480" i="1"/>
  <c r="BS1480" i="1"/>
  <c r="BT1480" i="1"/>
  <c r="BU1480" i="1"/>
  <c r="BV1480" i="1"/>
  <c r="BQ1481" i="1"/>
  <c r="BR1481" i="1"/>
  <c r="BS1481" i="1"/>
  <c r="BT1481" i="1"/>
  <c r="BU1481" i="1"/>
  <c r="BV1481" i="1"/>
  <c r="BQ1482" i="1"/>
  <c r="BR1482" i="1"/>
  <c r="BS1482" i="1"/>
  <c r="BT1482" i="1"/>
  <c r="BU1482" i="1"/>
  <c r="BV1482" i="1"/>
  <c r="BQ1483" i="1"/>
  <c r="BR1483" i="1"/>
  <c r="BS1483" i="1"/>
  <c r="BT1483" i="1"/>
  <c r="BU1483" i="1"/>
  <c r="BV1483" i="1"/>
  <c r="BQ1484" i="1"/>
  <c r="BR1484" i="1"/>
  <c r="BS1484" i="1"/>
  <c r="BT1484" i="1"/>
  <c r="BU1484" i="1"/>
  <c r="BV1484" i="1"/>
  <c r="BQ1485" i="1"/>
  <c r="BR1485" i="1"/>
  <c r="BS1485" i="1"/>
  <c r="BT1485" i="1"/>
  <c r="BU1485" i="1"/>
  <c r="BV1485" i="1"/>
  <c r="BQ1486" i="1"/>
  <c r="BR1486" i="1"/>
  <c r="BS1486" i="1"/>
  <c r="BT1486" i="1"/>
  <c r="BU1486" i="1"/>
  <c r="BV1486" i="1"/>
  <c r="BQ1487" i="1"/>
  <c r="BR1487" i="1"/>
  <c r="BS1487" i="1"/>
  <c r="BT1487" i="1"/>
  <c r="BU1487" i="1"/>
  <c r="BV1487" i="1"/>
  <c r="BQ1488" i="1"/>
  <c r="BR1488" i="1"/>
  <c r="BS1488" i="1"/>
  <c r="BT1488" i="1"/>
  <c r="BU1488" i="1"/>
  <c r="BV1488" i="1"/>
  <c r="BQ1489" i="1"/>
  <c r="BR1489" i="1"/>
  <c r="BS1489" i="1"/>
  <c r="BT1489" i="1"/>
  <c r="BU1489" i="1"/>
  <c r="BV1489" i="1"/>
  <c r="BQ1490" i="1"/>
  <c r="BR1490" i="1"/>
  <c r="BS1490" i="1"/>
  <c r="BT1490" i="1"/>
  <c r="BU1490" i="1"/>
  <c r="BV1490" i="1"/>
  <c r="BQ1491" i="1"/>
  <c r="BR1491" i="1"/>
  <c r="BS1491" i="1"/>
  <c r="BT1491" i="1"/>
  <c r="BU1491" i="1"/>
  <c r="BV1491" i="1"/>
  <c r="BQ1492" i="1"/>
  <c r="BR1492" i="1"/>
  <c r="BS1492" i="1"/>
  <c r="BT1492" i="1"/>
  <c r="BU1492" i="1"/>
  <c r="BV1492" i="1"/>
  <c r="BQ1493" i="1"/>
  <c r="BR1493" i="1"/>
  <c r="BS1493" i="1"/>
  <c r="BT1493" i="1"/>
  <c r="BU1493" i="1"/>
  <c r="BV1493" i="1"/>
  <c r="BQ1494" i="1"/>
  <c r="BR1494" i="1"/>
  <c r="BS1494" i="1"/>
  <c r="BT1494" i="1"/>
  <c r="BU1494" i="1"/>
  <c r="BV1494" i="1"/>
  <c r="BQ1495" i="1"/>
  <c r="BR1495" i="1"/>
  <c r="BS1495" i="1"/>
  <c r="BT1495" i="1"/>
  <c r="BU1495" i="1"/>
  <c r="BV1495" i="1"/>
  <c r="BQ1496" i="1"/>
  <c r="BR1496" i="1"/>
  <c r="BS1496" i="1"/>
  <c r="BT1496" i="1"/>
  <c r="BU1496" i="1"/>
  <c r="BV1496" i="1"/>
  <c r="BQ1497" i="1"/>
  <c r="BR1497" i="1"/>
  <c r="BS1497" i="1"/>
  <c r="BT1497" i="1"/>
  <c r="BU1497" i="1"/>
  <c r="BV1497" i="1"/>
  <c r="BQ1498" i="1"/>
  <c r="BR1498" i="1"/>
  <c r="BS1498" i="1"/>
  <c r="BT1498" i="1"/>
  <c r="BU1498" i="1"/>
  <c r="BV1498" i="1"/>
  <c r="BQ1499" i="1"/>
  <c r="BR1499" i="1"/>
  <c r="BS1499" i="1"/>
  <c r="BT1499" i="1"/>
  <c r="BU1499" i="1"/>
  <c r="BV1499" i="1"/>
  <c r="BQ1500" i="1"/>
  <c r="BR1500" i="1"/>
  <c r="BS1500" i="1"/>
  <c r="BT1500" i="1"/>
  <c r="BU1500" i="1"/>
  <c r="BV1500" i="1"/>
  <c r="BQ1501" i="1"/>
  <c r="BR1501" i="1"/>
  <c r="BS1501" i="1"/>
  <c r="BT1501" i="1"/>
  <c r="BU1501" i="1"/>
  <c r="BV1501" i="1"/>
  <c r="BQ1502" i="1"/>
  <c r="BR1502" i="1"/>
  <c r="BS1502" i="1"/>
  <c r="BT1502" i="1"/>
  <c r="BU1502" i="1"/>
  <c r="BV1502" i="1"/>
  <c r="BQ1503" i="1"/>
  <c r="BR1503" i="1"/>
  <c r="BS1503" i="1"/>
  <c r="BT1503" i="1"/>
  <c r="BU1503" i="1"/>
  <c r="BV1503" i="1"/>
  <c r="BQ1504" i="1"/>
  <c r="BR1504" i="1"/>
  <c r="BS1504" i="1"/>
  <c r="BT1504" i="1"/>
  <c r="BU1504" i="1"/>
  <c r="BV1504" i="1"/>
  <c r="BQ1505" i="1"/>
  <c r="BR1505" i="1"/>
  <c r="BS1505" i="1"/>
  <c r="BT1505" i="1"/>
  <c r="BU1505" i="1"/>
  <c r="BV1505" i="1"/>
  <c r="BQ1506" i="1"/>
  <c r="BR1506" i="1"/>
  <c r="BS1506" i="1"/>
  <c r="BT1506" i="1"/>
  <c r="BU1506" i="1"/>
  <c r="BV1506" i="1"/>
  <c r="BQ1507" i="1"/>
  <c r="BR1507" i="1"/>
  <c r="BS1507" i="1"/>
  <c r="BT1507" i="1"/>
  <c r="BU1507" i="1"/>
  <c r="BV1507" i="1"/>
  <c r="BQ1508" i="1"/>
  <c r="BR1508" i="1"/>
  <c r="BS1508" i="1"/>
  <c r="BT1508" i="1"/>
  <c r="BU1508" i="1"/>
  <c r="BV1508" i="1"/>
  <c r="BQ1509" i="1"/>
  <c r="BR1509" i="1"/>
  <c r="BS1509" i="1"/>
  <c r="BT1509" i="1"/>
  <c r="BU1509" i="1"/>
  <c r="BV1509" i="1"/>
  <c r="BQ1510" i="1"/>
  <c r="BR1510" i="1"/>
  <c r="BS1510" i="1"/>
  <c r="BT1510" i="1"/>
  <c r="BU1510" i="1"/>
  <c r="BV1510" i="1"/>
  <c r="BQ1511" i="1"/>
  <c r="BR1511" i="1"/>
  <c r="BS1511" i="1"/>
  <c r="BT1511" i="1"/>
  <c r="BU1511" i="1"/>
  <c r="BV1511" i="1"/>
  <c r="BQ1512" i="1"/>
  <c r="BR1512" i="1"/>
  <c r="BS1512" i="1"/>
  <c r="BT1512" i="1"/>
  <c r="BU1512" i="1"/>
  <c r="BV1512" i="1"/>
  <c r="BQ1513" i="1"/>
  <c r="BR1513" i="1"/>
  <c r="BS1513" i="1"/>
  <c r="BT1513" i="1"/>
  <c r="BU1513" i="1"/>
  <c r="BV1513" i="1"/>
  <c r="BQ1514" i="1"/>
  <c r="BR1514" i="1"/>
  <c r="BS1514" i="1"/>
  <c r="BT1514" i="1"/>
  <c r="BU1514" i="1"/>
  <c r="BV1514" i="1"/>
  <c r="BQ1515" i="1"/>
  <c r="BR1515" i="1"/>
  <c r="BS1515" i="1"/>
  <c r="BT1515" i="1"/>
  <c r="BU1515" i="1"/>
  <c r="BV1515" i="1"/>
  <c r="BQ1516" i="1"/>
  <c r="BR1516" i="1"/>
  <c r="BS1516" i="1"/>
  <c r="BT1516" i="1"/>
  <c r="BU1516" i="1"/>
  <c r="BV1516" i="1"/>
  <c r="BQ1517" i="1"/>
  <c r="BR1517" i="1"/>
  <c r="BS1517" i="1"/>
  <c r="BT1517" i="1"/>
  <c r="BU1517" i="1"/>
  <c r="BV1517" i="1"/>
  <c r="BQ1518" i="1"/>
  <c r="BR1518" i="1"/>
  <c r="BS1518" i="1"/>
  <c r="BT1518" i="1"/>
  <c r="BU1518" i="1"/>
  <c r="BV1518" i="1"/>
  <c r="BQ1519" i="1"/>
  <c r="BR1519" i="1"/>
  <c r="BS1519" i="1"/>
  <c r="BT1519" i="1"/>
  <c r="BU1519" i="1"/>
  <c r="BV1519" i="1"/>
  <c r="BQ1520" i="1"/>
  <c r="BR1520" i="1"/>
  <c r="BS1520" i="1"/>
  <c r="BT1520" i="1"/>
  <c r="BU1520" i="1"/>
  <c r="BV1520" i="1"/>
  <c r="BQ1521" i="1"/>
  <c r="BR1521" i="1"/>
  <c r="BS1521" i="1"/>
  <c r="BT1521" i="1"/>
  <c r="BU1521" i="1"/>
  <c r="BV1521" i="1"/>
  <c r="BQ1522" i="1"/>
  <c r="BR1522" i="1"/>
  <c r="BS1522" i="1"/>
  <c r="BT1522" i="1"/>
  <c r="BU1522" i="1"/>
  <c r="BV1522" i="1"/>
  <c r="BQ1523" i="1"/>
  <c r="BR1523" i="1"/>
  <c r="BS1523" i="1"/>
  <c r="BT1523" i="1"/>
  <c r="BU1523" i="1"/>
  <c r="BV1523" i="1"/>
  <c r="BQ1524" i="1"/>
  <c r="BR1524" i="1"/>
  <c r="BS1524" i="1"/>
  <c r="BT1524" i="1"/>
  <c r="BU1524" i="1"/>
  <c r="BV1524" i="1"/>
  <c r="BQ1525" i="1"/>
  <c r="BR1525" i="1"/>
  <c r="BS1525" i="1"/>
  <c r="BT1525" i="1"/>
  <c r="BU1525" i="1"/>
  <c r="BV1525" i="1"/>
  <c r="BQ1526" i="1"/>
  <c r="BR1526" i="1"/>
  <c r="BS1526" i="1"/>
  <c r="BT1526" i="1"/>
  <c r="BU1526" i="1"/>
  <c r="BV1526" i="1"/>
  <c r="BQ1527" i="1"/>
  <c r="BR1527" i="1"/>
  <c r="BS1527" i="1"/>
  <c r="BT1527" i="1"/>
  <c r="BU1527" i="1"/>
  <c r="BV1527" i="1"/>
  <c r="BQ1528" i="1"/>
  <c r="BR1528" i="1"/>
  <c r="BS1528" i="1"/>
  <c r="BT1528" i="1"/>
  <c r="BU1528" i="1"/>
  <c r="BV1528" i="1"/>
  <c r="BQ1529" i="1"/>
  <c r="BR1529" i="1"/>
  <c r="BS1529" i="1"/>
  <c r="BT1529" i="1"/>
  <c r="BU1529" i="1"/>
  <c r="BV1529" i="1"/>
  <c r="BQ1530" i="1"/>
  <c r="BR1530" i="1"/>
  <c r="BS1530" i="1"/>
  <c r="BT1530" i="1"/>
  <c r="BU1530" i="1"/>
  <c r="BV1530" i="1"/>
  <c r="BQ1531" i="1"/>
  <c r="BR1531" i="1"/>
  <c r="BS1531" i="1"/>
  <c r="BT1531" i="1"/>
  <c r="BU1531" i="1"/>
  <c r="BV1531" i="1"/>
  <c r="BQ1532" i="1"/>
  <c r="BR1532" i="1"/>
  <c r="BS1532" i="1"/>
  <c r="BT1532" i="1"/>
  <c r="BU1532" i="1"/>
  <c r="BV1532" i="1"/>
  <c r="BQ1533" i="1"/>
  <c r="BR1533" i="1"/>
  <c r="BS1533" i="1"/>
  <c r="BT1533" i="1"/>
  <c r="BU1533" i="1"/>
  <c r="BV1533" i="1"/>
  <c r="BQ1534" i="1"/>
  <c r="BR1534" i="1"/>
  <c r="BS1534" i="1"/>
  <c r="BT1534" i="1"/>
  <c r="BU1534" i="1"/>
  <c r="BV1534" i="1"/>
  <c r="BQ1535" i="1"/>
  <c r="BR1535" i="1"/>
  <c r="BS1535" i="1"/>
  <c r="BT1535" i="1"/>
  <c r="BU1535" i="1"/>
  <c r="BV1535" i="1"/>
  <c r="BQ1536" i="1"/>
  <c r="BR1536" i="1"/>
  <c r="BS1536" i="1"/>
  <c r="BT1536" i="1"/>
  <c r="BU1536" i="1"/>
  <c r="BV1536" i="1"/>
  <c r="BQ1537" i="1"/>
  <c r="BR1537" i="1"/>
  <c r="BS1537" i="1"/>
  <c r="BT1537" i="1"/>
  <c r="BU1537" i="1"/>
  <c r="BV1537" i="1"/>
  <c r="BQ1538" i="1"/>
  <c r="BR1538" i="1"/>
  <c r="BS1538" i="1"/>
  <c r="BT1538" i="1"/>
  <c r="BU1538" i="1"/>
  <c r="BV1538" i="1"/>
  <c r="BQ1539" i="1"/>
  <c r="BR1539" i="1"/>
  <c r="BS1539" i="1"/>
  <c r="BT1539" i="1"/>
  <c r="BU1539" i="1"/>
  <c r="BV1539" i="1"/>
  <c r="BQ1540" i="1"/>
  <c r="BR1540" i="1"/>
  <c r="BS1540" i="1"/>
  <c r="BT1540" i="1"/>
  <c r="BU1540" i="1"/>
  <c r="BV1540" i="1"/>
  <c r="BQ1541" i="1"/>
  <c r="BR1541" i="1"/>
  <c r="BS1541" i="1"/>
  <c r="BT1541" i="1"/>
  <c r="BU1541" i="1"/>
  <c r="BV1541" i="1"/>
  <c r="BQ1542" i="1"/>
  <c r="BR1542" i="1"/>
  <c r="BS1542" i="1"/>
  <c r="BT1542" i="1"/>
  <c r="BU1542" i="1"/>
  <c r="BV1542" i="1"/>
  <c r="BQ1543" i="1"/>
  <c r="BR1543" i="1"/>
  <c r="BS1543" i="1"/>
  <c r="BT1543" i="1"/>
  <c r="BU1543" i="1"/>
  <c r="BV1543" i="1"/>
  <c r="BQ1544" i="1"/>
  <c r="BR1544" i="1"/>
  <c r="BS1544" i="1"/>
  <c r="BT1544" i="1"/>
  <c r="BU1544" i="1"/>
  <c r="BV1544" i="1"/>
  <c r="BQ1545" i="1"/>
  <c r="BR1545" i="1"/>
  <c r="BS1545" i="1"/>
  <c r="BT1545" i="1"/>
  <c r="BU1545" i="1"/>
  <c r="BV1545" i="1"/>
  <c r="BQ1546" i="1"/>
  <c r="BR1546" i="1"/>
  <c r="BS1546" i="1"/>
  <c r="BT1546" i="1"/>
  <c r="BU1546" i="1"/>
  <c r="BV1546" i="1"/>
  <c r="BQ1547" i="1"/>
  <c r="BR1547" i="1"/>
  <c r="BS1547" i="1"/>
  <c r="BT1547" i="1"/>
  <c r="BU1547" i="1"/>
  <c r="BV1547" i="1"/>
  <c r="BQ1548" i="1"/>
  <c r="BR1548" i="1"/>
  <c r="BS1548" i="1"/>
  <c r="BT1548" i="1"/>
  <c r="BU1548" i="1"/>
  <c r="BV1548" i="1"/>
  <c r="BQ1549" i="1"/>
  <c r="BR1549" i="1"/>
  <c r="BS1549" i="1"/>
  <c r="BT1549" i="1"/>
  <c r="BU1549" i="1"/>
  <c r="BV1549" i="1"/>
  <c r="BQ1550" i="1"/>
  <c r="BR1550" i="1"/>
  <c r="BS1550" i="1"/>
  <c r="BT1550" i="1"/>
  <c r="BU1550" i="1"/>
  <c r="BV1550" i="1"/>
  <c r="BQ1551" i="1"/>
  <c r="BR1551" i="1"/>
  <c r="BS1551" i="1"/>
  <c r="BT1551" i="1"/>
  <c r="BU1551" i="1"/>
  <c r="BV1551" i="1"/>
  <c r="BQ1552" i="1"/>
  <c r="BR1552" i="1"/>
  <c r="BS1552" i="1"/>
  <c r="BT1552" i="1"/>
  <c r="BU1552" i="1"/>
  <c r="BV1552" i="1"/>
  <c r="BQ1553" i="1"/>
  <c r="BR1553" i="1"/>
  <c r="BS1553" i="1"/>
  <c r="BT1553" i="1"/>
  <c r="BU1553" i="1"/>
  <c r="BV1553" i="1"/>
  <c r="BQ1554" i="1"/>
  <c r="BR1554" i="1"/>
  <c r="BS1554" i="1"/>
  <c r="BT1554" i="1"/>
  <c r="BU1554" i="1"/>
  <c r="BV1554" i="1"/>
  <c r="BQ1555" i="1"/>
  <c r="BR1555" i="1"/>
  <c r="BS1555" i="1"/>
  <c r="BT1555" i="1"/>
  <c r="BU1555" i="1"/>
  <c r="BV1555" i="1"/>
  <c r="BQ1556" i="1"/>
  <c r="BR1556" i="1"/>
  <c r="BS1556" i="1"/>
  <c r="BT1556" i="1"/>
  <c r="BU1556" i="1"/>
  <c r="BV1556" i="1"/>
  <c r="BQ1557" i="1"/>
  <c r="BR1557" i="1"/>
  <c r="BS1557" i="1"/>
  <c r="BT1557" i="1"/>
  <c r="BU1557" i="1"/>
  <c r="BV1557" i="1"/>
  <c r="BQ1558" i="1"/>
  <c r="BR1558" i="1"/>
  <c r="BS1558" i="1"/>
  <c r="BT1558" i="1"/>
  <c r="BU1558" i="1"/>
  <c r="BV1558" i="1"/>
  <c r="BQ1559" i="1"/>
  <c r="BR1559" i="1"/>
  <c r="BS1559" i="1"/>
  <c r="BT1559" i="1"/>
  <c r="BU1559" i="1"/>
  <c r="BV1559" i="1"/>
  <c r="BQ1560" i="1"/>
  <c r="BR1560" i="1"/>
  <c r="BS1560" i="1"/>
  <c r="BT1560" i="1"/>
  <c r="BU1560" i="1"/>
  <c r="BV1560" i="1"/>
  <c r="BQ1561" i="1"/>
  <c r="BR1561" i="1"/>
  <c r="BS1561" i="1"/>
  <c r="BT1561" i="1"/>
  <c r="BU1561" i="1"/>
  <c r="BV1561" i="1"/>
  <c r="BQ1562" i="1"/>
  <c r="BR1562" i="1"/>
  <c r="BS1562" i="1"/>
  <c r="BT1562" i="1"/>
  <c r="BU1562" i="1"/>
  <c r="BV1562" i="1"/>
  <c r="BQ1563" i="1"/>
  <c r="BR1563" i="1"/>
  <c r="BS1563" i="1"/>
  <c r="BT1563" i="1"/>
  <c r="BU1563" i="1"/>
  <c r="BV1563" i="1"/>
  <c r="BQ1564" i="1"/>
  <c r="BR1564" i="1"/>
  <c r="BS1564" i="1"/>
  <c r="BT1564" i="1"/>
  <c r="BU1564" i="1"/>
  <c r="BV1564" i="1"/>
  <c r="BQ1565" i="1"/>
  <c r="BR1565" i="1"/>
  <c r="BS1565" i="1"/>
  <c r="BT1565" i="1"/>
  <c r="BU1565" i="1"/>
  <c r="BV1565" i="1"/>
  <c r="BQ1566" i="1"/>
  <c r="BR1566" i="1"/>
  <c r="BS1566" i="1"/>
  <c r="BT1566" i="1"/>
  <c r="BU1566" i="1"/>
  <c r="BV1566" i="1"/>
  <c r="BQ1567" i="1"/>
  <c r="BR1567" i="1"/>
  <c r="BS1567" i="1"/>
  <c r="BT1567" i="1"/>
  <c r="BU1567" i="1"/>
  <c r="BV1567" i="1"/>
  <c r="BQ1568" i="1"/>
  <c r="BR1568" i="1"/>
  <c r="BS1568" i="1"/>
  <c r="BT1568" i="1"/>
  <c r="BU1568" i="1"/>
  <c r="BV1568" i="1"/>
  <c r="BQ1569" i="1"/>
  <c r="BR1569" i="1"/>
  <c r="BS1569" i="1"/>
  <c r="BT1569" i="1"/>
  <c r="BU1569" i="1"/>
  <c r="BV1569" i="1"/>
  <c r="BQ1570" i="1"/>
  <c r="BR1570" i="1"/>
  <c r="BS1570" i="1"/>
  <c r="BT1570" i="1"/>
  <c r="BU1570" i="1"/>
  <c r="BV1570" i="1"/>
  <c r="BQ1571" i="1"/>
  <c r="BR1571" i="1"/>
  <c r="BS1571" i="1"/>
  <c r="BT1571" i="1"/>
  <c r="BU1571" i="1"/>
  <c r="BV1571" i="1"/>
  <c r="BQ1572" i="1"/>
  <c r="BR1572" i="1"/>
  <c r="BS1572" i="1"/>
  <c r="BT1572" i="1"/>
  <c r="BU1572" i="1"/>
  <c r="BV1572" i="1"/>
  <c r="BQ1573" i="1"/>
  <c r="BR1573" i="1"/>
  <c r="BS1573" i="1"/>
  <c r="BT1573" i="1"/>
  <c r="BU1573" i="1"/>
  <c r="BV1573" i="1"/>
  <c r="BQ1574" i="1"/>
  <c r="BR1574" i="1"/>
  <c r="BS1574" i="1"/>
  <c r="BT1574" i="1"/>
  <c r="BU1574" i="1"/>
  <c r="BV1574" i="1"/>
  <c r="BQ1575" i="1"/>
  <c r="BR1575" i="1"/>
  <c r="BS1575" i="1"/>
  <c r="BT1575" i="1"/>
  <c r="BU1575" i="1"/>
  <c r="BV1575" i="1"/>
  <c r="BQ1576" i="1"/>
  <c r="BR1576" i="1"/>
  <c r="BS1576" i="1"/>
  <c r="BT1576" i="1"/>
  <c r="BU1576" i="1"/>
  <c r="BV1576" i="1"/>
  <c r="BQ1577" i="1"/>
  <c r="BR1577" i="1"/>
  <c r="BS1577" i="1"/>
  <c r="BT1577" i="1"/>
  <c r="BU1577" i="1"/>
  <c r="BV1577" i="1"/>
  <c r="BQ1578" i="1"/>
  <c r="BR1578" i="1"/>
  <c r="BS1578" i="1"/>
  <c r="BT1578" i="1"/>
  <c r="BU1578" i="1"/>
  <c r="BV1578" i="1"/>
  <c r="BQ1579" i="1"/>
  <c r="BR1579" i="1"/>
  <c r="BS1579" i="1"/>
  <c r="BT1579" i="1"/>
  <c r="BU1579" i="1"/>
  <c r="BV1579" i="1"/>
  <c r="BQ1580" i="1"/>
  <c r="BR1580" i="1"/>
  <c r="BS1580" i="1"/>
  <c r="BT1580" i="1"/>
  <c r="BU1580" i="1"/>
  <c r="BV1580" i="1"/>
  <c r="BQ1581" i="1"/>
  <c r="BR1581" i="1"/>
  <c r="BS1581" i="1"/>
  <c r="BT1581" i="1"/>
  <c r="BU1581" i="1"/>
  <c r="BV1581" i="1"/>
  <c r="BQ1582" i="1"/>
  <c r="BR1582" i="1"/>
  <c r="BS1582" i="1"/>
  <c r="BT1582" i="1"/>
  <c r="BU1582" i="1"/>
  <c r="BV1582" i="1"/>
  <c r="BQ1583" i="1"/>
  <c r="BR1583" i="1"/>
  <c r="BS1583" i="1"/>
  <c r="BT1583" i="1"/>
  <c r="BU1583" i="1"/>
  <c r="BV1583" i="1"/>
  <c r="BQ1584" i="1"/>
  <c r="BR1584" i="1"/>
  <c r="BS1584" i="1"/>
  <c r="BT1584" i="1"/>
  <c r="BU1584" i="1"/>
  <c r="BV1584" i="1"/>
  <c r="BQ1585" i="1"/>
  <c r="BR1585" i="1"/>
  <c r="BS1585" i="1"/>
  <c r="BT1585" i="1"/>
  <c r="BU1585" i="1"/>
  <c r="BV1585" i="1"/>
  <c r="BQ1586" i="1"/>
  <c r="BR1586" i="1"/>
  <c r="BS1586" i="1"/>
  <c r="BT1586" i="1"/>
  <c r="BU1586" i="1"/>
  <c r="BV1586" i="1"/>
  <c r="BQ1587" i="1"/>
  <c r="BR1587" i="1"/>
  <c r="BS1587" i="1"/>
  <c r="BT1587" i="1"/>
  <c r="BU1587" i="1"/>
  <c r="BV1587" i="1"/>
  <c r="BQ1588" i="1"/>
  <c r="BR1588" i="1"/>
  <c r="BS1588" i="1"/>
  <c r="BT1588" i="1"/>
  <c r="BU1588" i="1"/>
  <c r="BV1588" i="1"/>
  <c r="BQ1589" i="1"/>
  <c r="BR1589" i="1"/>
  <c r="BS1589" i="1"/>
  <c r="BT1589" i="1"/>
  <c r="BU1589" i="1"/>
  <c r="BV1589" i="1"/>
  <c r="BQ1590" i="1"/>
  <c r="BR1590" i="1"/>
  <c r="BS1590" i="1"/>
  <c r="BT1590" i="1"/>
  <c r="BU1590" i="1"/>
  <c r="BV1590" i="1"/>
  <c r="BQ1591" i="1"/>
  <c r="BR1591" i="1"/>
  <c r="BS1591" i="1"/>
  <c r="BT1591" i="1"/>
  <c r="BU1591" i="1"/>
  <c r="BV1591" i="1"/>
  <c r="BQ1592" i="1"/>
  <c r="BR1592" i="1"/>
  <c r="BS1592" i="1"/>
  <c r="BT1592" i="1"/>
  <c r="BU1592" i="1"/>
  <c r="BV1592" i="1"/>
  <c r="BQ1593" i="1"/>
  <c r="BR1593" i="1"/>
  <c r="BS1593" i="1"/>
  <c r="BT1593" i="1"/>
  <c r="BU1593" i="1"/>
  <c r="BV1593" i="1"/>
  <c r="BQ1594" i="1"/>
  <c r="BR1594" i="1"/>
  <c r="BS1594" i="1"/>
  <c r="BT1594" i="1"/>
  <c r="BU1594" i="1"/>
  <c r="BV1594" i="1"/>
  <c r="BQ1595" i="1"/>
  <c r="BR1595" i="1"/>
  <c r="BS1595" i="1"/>
  <c r="BT1595" i="1"/>
  <c r="BU1595" i="1"/>
  <c r="BV1595" i="1"/>
  <c r="BQ1596" i="1"/>
  <c r="BR1596" i="1"/>
  <c r="BS1596" i="1"/>
  <c r="BT1596" i="1"/>
  <c r="BU1596" i="1"/>
  <c r="BV1596" i="1"/>
  <c r="BQ1597" i="1"/>
  <c r="BR1597" i="1"/>
  <c r="BS1597" i="1"/>
  <c r="BT1597" i="1"/>
  <c r="BU1597" i="1"/>
  <c r="BV1597" i="1"/>
  <c r="BQ1598" i="1"/>
  <c r="BR1598" i="1"/>
  <c r="BS1598" i="1"/>
  <c r="BT1598" i="1"/>
  <c r="BU1598" i="1"/>
  <c r="BV1598" i="1"/>
  <c r="BQ1599" i="1"/>
  <c r="BR1599" i="1"/>
  <c r="BS1599" i="1"/>
  <c r="BT1599" i="1"/>
  <c r="BU1599" i="1"/>
  <c r="BV1599" i="1"/>
  <c r="BQ1600" i="1"/>
  <c r="BR1600" i="1"/>
  <c r="BS1600" i="1"/>
  <c r="BT1600" i="1"/>
  <c r="BU1600" i="1"/>
  <c r="BV1600" i="1"/>
  <c r="BQ1601" i="1"/>
  <c r="BR1601" i="1"/>
  <c r="BS1601" i="1"/>
  <c r="BT1601" i="1"/>
  <c r="BU1601" i="1"/>
  <c r="BV1601" i="1"/>
  <c r="BQ1602" i="1"/>
  <c r="BR1602" i="1"/>
  <c r="BS1602" i="1"/>
  <c r="BT1602" i="1"/>
  <c r="BU1602" i="1"/>
  <c r="BV1602" i="1"/>
  <c r="BQ1603" i="1"/>
  <c r="BR1603" i="1"/>
  <c r="BS1603" i="1"/>
  <c r="BT1603" i="1"/>
  <c r="BU1603" i="1"/>
  <c r="BV1603" i="1"/>
  <c r="BQ1604" i="1"/>
  <c r="BR1604" i="1"/>
  <c r="BS1604" i="1"/>
  <c r="BT1604" i="1"/>
  <c r="BU1604" i="1"/>
  <c r="BV1604" i="1"/>
  <c r="BQ1605" i="1"/>
  <c r="BR1605" i="1"/>
  <c r="BS1605" i="1"/>
  <c r="BT1605" i="1"/>
  <c r="BU1605" i="1"/>
  <c r="BV1605" i="1"/>
  <c r="BQ1606" i="1"/>
  <c r="BR1606" i="1"/>
  <c r="BS1606" i="1"/>
  <c r="BT1606" i="1"/>
  <c r="BU1606" i="1"/>
  <c r="BV1606" i="1"/>
  <c r="BQ1607" i="1"/>
  <c r="BR1607" i="1"/>
  <c r="BS1607" i="1"/>
  <c r="BT1607" i="1"/>
  <c r="BU1607" i="1"/>
  <c r="BV1607" i="1"/>
  <c r="BQ1608" i="1"/>
  <c r="BR1608" i="1"/>
  <c r="BS1608" i="1"/>
  <c r="BT1608" i="1"/>
  <c r="BU1608" i="1"/>
  <c r="BV1608" i="1"/>
  <c r="BQ1609" i="1"/>
  <c r="BR1609" i="1"/>
  <c r="BS1609" i="1"/>
  <c r="BT1609" i="1"/>
  <c r="BU1609" i="1"/>
  <c r="BV1609" i="1"/>
  <c r="BQ1610" i="1"/>
  <c r="BR1610" i="1"/>
  <c r="BS1610" i="1"/>
  <c r="BT1610" i="1"/>
  <c r="BU1610" i="1"/>
  <c r="BV1610" i="1"/>
  <c r="BQ1611" i="1"/>
  <c r="BR1611" i="1"/>
  <c r="BS1611" i="1"/>
  <c r="BT1611" i="1"/>
  <c r="BU1611" i="1"/>
  <c r="BV1611" i="1"/>
  <c r="BQ1612" i="1"/>
  <c r="BR1612" i="1"/>
  <c r="BS1612" i="1"/>
  <c r="BT1612" i="1"/>
  <c r="BU1612" i="1"/>
  <c r="BV1612" i="1"/>
  <c r="BQ1613" i="1"/>
  <c r="BR1613" i="1"/>
  <c r="BS1613" i="1"/>
  <c r="BT1613" i="1"/>
  <c r="BU1613" i="1"/>
  <c r="BV1613" i="1"/>
  <c r="BQ1614" i="1"/>
  <c r="BR1614" i="1"/>
  <c r="BS1614" i="1"/>
  <c r="BT1614" i="1"/>
  <c r="BU1614" i="1"/>
  <c r="BV1614" i="1"/>
  <c r="BQ1615" i="1"/>
  <c r="BR1615" i="1"/>
  <c r="BS1615" i="1"/>
  <c r="BT1615" i="1"/>
  <c r="BU1615" i="1"/>
  <c r="BV1615" i="1"/>
  <c r="BQ1616" i="1"/>
  <c r="BR1616" i="1"/>
  <c r="BS1616" i="1"/>
  <c r="BT1616" i="1"/>
  <c r="BU1616" i="1"/>
  <c r="BV1616" i="1"/>
  <c r="BQ1617" i="1"/>
  <c r="BR1617" i="1"/>
  <c r="BS1617" i="1"/>
  <c r="BT1617" i="1"/>
  <c r="BU1617" i="1"/>
  <c r="BV1617" i="1"/>
  <c r="BQ1618" i="1"/>
  <c r="BR1618" i="1"/>
  <c r="BS1618" i="1"/>
  <c r="BT1618" i="1"/>
  <c r="BU1618" i="1"/>
  <c r="BV1618" i="1"/>
  <c r="BQ1619" i="1"/>
  <c r="BR1619" i="1"/>
  <c r="BS1619" i="1"/>
  <c r="BT1619" i="1"/>
  <c r="BU1619" i="1"/>
  <c r="BV1619" i="1"/>
  <c r="BQ1620" i="1"/>
  <c r="BR1620" i="1"/>
  <c r="BS1620" i="1"/>
  <c r="BT1620" i="1"/>
  <c r="BU1620" i="1"/>
  <c r="BV1620" i="1"/>
  <c r="BQ1621" i="1"/>
  <c r="BR1621" i="1"/>
  <c r="BS1621" i="1"/>
  <c r="BT1621" i="1"/>
  <c r="BU1621" i="1"/>
  <c r="BV1621" i="1"/>
  <c r="BQ1622" i="1"/>
  <c r="BR1622" i="1"/>
  <c r="BS1622" i="1"/>
  <c r="BT1622" i="1"/>
  <c r="BU1622" i="1"/>
  <c r="BV1622" i="1"/>
  <c r="BQ1623" i="1"/>
  <c r="BR1623" i="1"/>
  <c r="BS1623" i="1"/>
  <c r="BT1623" i="1"/>
  <c r="BU1623" i="1"/>
  <c r="BV1623" i="1"/>
  <c r="BQ1624" i="1"/>
  <c r="BR1624" i="1"/>
  <c r="BS1624" i="1"/>
  <c r="BT1624" i="1"/>
  <c r="BU1624" i="1"/>
  <c r="BV1624" i="1"/>
  <c r="BQ1625" i="1"/>
  <c r="BR1625" i="1"/>
  <c r="BS1625" i="1"/>
  <c r="BT1625" i="1"/>
  <c r="BU1625" i="1"/>
  <c r="BV1625" i="1"/>
  <c r="BQ1626" i="1"/>
  <c r="BR1626" i="1"/>
  <c r="BS1626" i="1"/>
  <c r="BT1626" i="1"/>
  <c r="BU1626" i="1"/>
  <c r="BV1626" i="1"/>
  <c r="BQ1627" i="1"/>
  <c r="BR1627" i="1"/>
  <c r="BS1627" i="1"/>
  <c r="BT1627" i="1"/>
  <c r="BU1627" i="1"/>
  <c r="BV1627" i="1"/>
  <c r="BQ1628" i="1"/>
  <c r="BR1628" i="1"/>
  <c r="BS1628" i="1"/>
  <c r="BT1628" i="1"/>
  <c r="BU1628" i="1"/>
  <c r="BV1628" i="1"/>
  <c r="BQ1629" i="1"/>
  <c r="BR1629" i="1"/>
  <c r="BS1629" i="1"/>
  <c r="BT1629" i="1"/>
  <c r="BU1629" i="1"/>
  <c r="BV1629" i="1"/>
  <c r="BQ1630" i="1"/>
  <c r="BR1630" i="1"/>
  <c r="BS1630" i="1"/>
  <c r="BT1630" i="1"/>
  <c r="BU1630" i="1"/>
  <c r="BV1630" i="1"/>
  <c r="BQ1631" i="1"/>
  <c r="BR1631" i="1"/>
  <c r="BS1631" i="1"/>
  <c r="BT1631" i="1"/>
  <c r="BU1631" i="1"/>
  <c r="BV1631" i="1"/>
  <c r="BQ1632" i="1"/>
  <c r="BR1632" i="1"/>
  <c r="BS1632" i="1"/>
  <c r="BT1632" i="1"/>
  <c r="BU1632" i="1"/>
  <c r="BV1632" i="1"/>
  <c r="BQ1633" i="1"/>
  <c r="BR1633" i="1"/>
  <c r="BS1633" i="1"/>
  <c r="BT1633" i="1"/>
  <c r="BU1633" i="1"/>
  <c r="BV1633" i="1"/>
  <c r="BQ1634" i="1"/>
  <c r="BR1634" i="1"/>
  <c r="BS1634" i="1"/>
  <c r="BT1634" i="1"/>
  <c r="BU1634" i="1"/>
  <c r="BV1634" i="1"/>
  <c r="BQ1635" i="1"/>
  <c r="BR1635" i="1"/>
  <c r="BS1635" i="1"/>
  <c r="BT1635" i="1"/>
  <c r="BU1635" i="1"/>
  <c r="BV1635" i="1"/>
  <c r="BQ1636" i="1"/>
  <c r="BR1636" i="1"/>
  <c r="BS1636" i="1"/>
  <c r="BT1636" i="1"/>
  <c r="BU1636" i="1"/>
  <c r="BV1636" i="1"/>
  <c r="BQ1637" i="1"/>
  <c r="BR1637" i="1"/>
  <c r="BS1637" i="1"/>
  <c r="BT1637" i="1"/>
  <c r="BU1637" i="1"/>
  <c r="BV1637" i="1"/>
  <c r="BQ1638" i="1"/>
  <c r="BR1638" i="1"/>
  <c r="BS1638" i="1"/>
  <c r="BT1638" i="1"/>
  <c r="BU1638" i="1"/>
  <c r="BV1638" i="1"/>
  <c r="BQ1639" i="1"/>
  <c r="BR1639" i="1"/>
  <c r="BS1639" i="1"/>
  <c r="BT1639" i="1"/>
  <c r="BU1639" i="1"/>
  <c r="BV1639" i="1"/>
  <c r="BQ1640" i="1"/>
  <c r="BR1640" i="1"/>
  <c r="BS1640" i="1"/>
  <c r="BT1640" i="1"/>
  <c r="BU1640" i="1"/>
  <c r="BV1640" i="1"/>
  <c r="BQ1641" i="1"/>
  <c r="BR1641" i="1"/>
  <c r="BS1641" i="1"/>
  <c r="BT1641" i="1"/>
  <c r="BU1641" i="1"/>
  <c r="BV1641" i="1"/>
  <c r="BQ1642" i="1"/>
  <c r="BR1642" i="1"/>
  <c r="BS1642" i="1"/>
  <c r="BT1642" i="1"/>
  <c r="BU1642" i="1"/>
  <c r="BV1642" i="1"/>
  <c r="BQ1643" i="1"/>
  <c r="BR1643" i="1"/>
  <c r="BS1643" i="1"/>
  <c r="BT1643" i="1"/>
  <c r="BU1643" i="1"/>
  <c r="BV1643" i="1"/>
  <c r="BQ1644" i="1"/>
  <c r="BR1644" i="1"/>
  <c r="BS1644" i="1"/>
  <c r="BT1644" i="1"/>
  <c r="BU1644" i="1"/>
  <c r="BV1644" i="1"/>
  <c r="BQ1645" i="1"/>
  <c r="BR1645" i="1"/>
  <c r="BS1645" i="1"/>
  <c r="BT1645" i="1"/>
  <c r="BU1645" i="1"/>
  <c r="BV1645" i="1"/>
  <c r="BQ1646" i="1"/>
  <c r="BR1646" i="1"/>
  <c r="BS1646" i="1"/>
  <c r="BT1646" i="1"/>
  <c r="BU1646" i="1"/>
  <c r="BV1646" i="1"/>
  <c r="BQ1647" i="1"/>
  <c r="BR1647" i="1"/>
  <c r="BS1647" i="1"/>
  <c r="BT1647" i="1"/>
  <c r="BU1647" i="1"/>
  <c r="BV1647" i="1"/>
  <c r="BQ1648" i="1"/>
  <c r="BR1648" i="1"/>
  <c r="BS1648" i="1"/>
  <c r="BT1648" i="1"/>
  <c r="BU1648" i="1"/>
  <c r="BV1648" i="1"/>
  <c r="BQ1649" i="1"/>
  <c r="BR1649" i="1"/>
  <c r="BS1649" i="1"/>
  <c r="BT1649" i="1"/>
  <c r="BU1649" i="1"/>
  <c r="BV1649" i="1"/>
  <c r="BQ1650" i="1"/>
  <c r="BR1650" i="1"/>
  <c r="BS1650" i="1"/>
  <c r="BT1650" i="1"/>
  <c r="BU1650" i="1"/>
  <c r="BV1650" i="1"/>
  <c r="BQ1651" i="1"/>
  <c r="BR1651" i="1"/>
  <c r="BS1651" i="1"/>
  <c r="BT1651" i="1"/>
  <c r="BU1651" i="1"/>
  <c r="BV1651" i="1"/>
  <c r="BQ1652" i="1"/>
  <c r="BR1652" i="1"/>
  <c r="BS1652" i="1"/>
  <c r="BT1652" i="1"/>
  <c r="BU1652" i="1"/>
  <c r="BV1652" i="1"/>
  <c r="BQ1653" i="1"/>
  <c r="BR1653" i="1"/>
  <c r="BS1653" i="1"/>
  <c r="BT1653" i="1"/>
  <c r="BU1653" i="1"/>
  <c r="BV1653" i="1"/>
  <c r="BQ1654" i="1"/>
  <c r="BR1654" i="1"/>
  <c r="BS1654" i="1"/>
  <c r="BT1654" i="1"/>
  <c r="BU1654" i="1"/>
  <c r="BV1654" i="1"/>
  <c r="BQ1655" i="1"/>
  <c r="BR1655" i="1"/>
  <c r="BS1655" i="1"/>
  <c r="BT1655" i="1"/>
  <c r="BU1655" i="1"/>
  <c r="BV1655" i="1"/>
  <c r="BQ1656" i="1"/>
  <c r="BR1656" i="1"/>
  <c r="BS1656" i="1"/>
  <c r="BT1656" i="1"/>
  <c r="BU1656" i="1"/>
  <c r="BV1656" i="1"/>
  <c r="BQ1657" i="1"/>
  <c r="BR1657" i="1"/>
  <c r="BS1657" i="1"/>
  <c r="BT1657" i="1"/>
  <c r="BU1657" i="1"/>
  <c r="BV1657" i="1"/>
  <c r="BQ1658" i="1"/>
  <c r="BR1658" i="1"/>
  <c r="BS1658" i="1"/>
  <c r="BT1658" i="1"/>
  <c r="BU1658" i="1"/>
  <c r="BV1658" i="1"/>
  <c r="BQ1659" i="1"/>
  <c r="BR1659" i="1"/>
  <c r="BS1659" i="1"/>
  <c r="BT1659" i="1"/>
  <c r="BU1659" i="1"/>
  <c r="BV1659" i="1"/>
  <c r="BQ1660" i="1"/>
  <c r="BR1660" i="1"/>
  <c r="BS1660" i="1"/>
  <c r="BT1660" i="1"/>
  <c r="BU1660" i="1"/>
  <c r="BV1660" i="1"/>
  <c r="BQ1661" i="1"/>
  <c r="BR1661" i="1"/>
  <c r="BS1661" i="1"/>
  <c r="BT1661" i="1"/>
  <c r="BU1661" i="1"/>
  <c r="BV1661" i="1"/>
  <c r="BQ1662" i="1"/>
  <c r="BR1662" i="1"/>
  <c r="BS1662" i="1"/>
  <c r="BT1662" i="1"/>
  <c r="BU1662" i="1"/>
  <c r="BV1662" i="1"/>
  <c r="BQ1663" i="1"/>
  <c r="BR1663" i="1"/>
  <c r="BS1663" i="1"/>
  <c r="BT1663" i="1"/>
  <c r="BU1663" i="1"/>
  <c r="BV1663" i="1"/>
  <c r="BQ1664" i="1"/>
  <c r="BR1664" i="1"/>
  <c r="BS1664" i="1"/>
  <c r="BT1664" i="1"/>
  <c r="BU1664" i="1"/>
  <c r="BV1664" i="1"/>
  <c r="BQ1665" i="1"/>
  <c r="BR1665" i="1"/>
  <c r="BS1665" i="1"/>
  <c r="BT1665" i="1"/>
  <c r="BU1665" i="1"/>
  <c r="BV1665" i="1"/>
  <c r="BQ1666" i="1"/>
  <c r="BR1666" i="1"/>
  <c r="BS1666" i="1"/>
  <c r="BT1666" i="1"/>
  <c r="BU1666" i="1"/>
  <c r="BV1666" i="1"/>
  <c r="BQ1667" i="1"/>
  <c r="BR1667" i="1"/>
  <c r="BS1667" i="1"/>
  <c r="BT1667" i="1"/>
  <c r="BU1667" i="1"/>
  <c r="BV1667" i="1"/>
  <c r="BQ1668" i="1"/>
  <c r="BR1668" i="1"/>
  <c r="BS1668" i="1"/>
  <c r="BT1668" i="1"/>
  <c r="BU1668" i="1"/>
  <c r="BV1668" i="1"/>
  <c r="BQ1669" i="1"/>
  <c r="BR1669" i="1"/>
  <c r="BS1669" i="1"/>
  <c r="BT1669" i="1"/>
  <c r="BU1669" i="1"/>
  <c r="BV1669" i="1"/>
  <c r="BQ1670" i="1"/>
  <c r="BR1670" i="1"/>
  <c r="BS1670" i="1"/>
  <c r="BT1670" i="1"/>
  <c r="BU1670" i="1"/>
  <c r="BV1670" i="1"/>
  <c r="BQ1671" i="1"/>
  <c r="BR1671" i="1"/>
  <c r="BS1671" i="1"/>
  <c r="BT1671" i="1"/>
  <c r="BU1671" i="1"/>
  <c r="BV1671" i="1"/>
  <c r="BQ1672" i="1"/>
  <c r="BR1672" i="1"/>
  <c r="BS1672" i="1"/>
  <c r="BT1672" i="1"/>
  <c r="BU1672" i="1"/>
  <c r="BV1672" i="1"/>
  <c r="BQ1673" i="1"/>
  <c r="BR1673" i="1"/>
  <c r="BS1673" i="1"/>
  <c r="BT1673" i="1"/>
  <c r="BU1673" i="1"/>
  <c r="BV1673" i="1"/>
  <c r="BQ1674" i="1"/>
  <c r="BR1674" i="1"/>
  <c r="BS1674" i="1"/>
  <c r="BT1674" i="1"/>
  <c r="BU1674" i="1"/>
  <c r="BV1674" i="1"/>
  <c r="BQ1675" i="1"/>
  <c r="BR1675" i="1"/>
  <c r="BS1675" i="1"/>
  <c r="BT1675" i="1"/>
  <c r="BU1675" i="1"/>
  <c r="BV1675" i="1"/>
  <c r="BQ1676" i="1"/>
  <c r="BR1676" i="1"/>
  <c r="BS1676" i="1"/>
  <c r="BT1676" i="1"/>
  <c r="BU1676" i="1"/>
  <c r="BV1676" i="1"/>
  <c r="BQ1677" i="1"/>
  <c r="BR1677" i="1"/>
  <c r="BS1677" i="1"/>
  <c r="BT1677" i="1"/>
  <c r="BU1677" i="1"/>
  <c r="BV1677" i="1"/>
  <c r="BQ1678" i="1"/>
  <c r="BR1678" i="1"/>
  <c r="BS1678" i="1"/>
  <c r="BT1678" i="1"/>
  <c r="BU1678" i="1"/>
  <c r="BV1678" i="1"/>
  <c r="BQ1679" i="1"/>
  <c r="BR1679" i="1"/>
  <c r="BS1679" i="1"/>
  <c r="BT1679" i="1"/>
  <c r="BU1679" i="1"/>
  <c r="BV1679" i="1"/>
  <c r="BQ1680" i="1"/>
  <c r="BR1680" i="1"/>
  <c r="BS1680" i="1"/>
  <c r="BT1680" i="1"/>
  <c r="BU1680" i="1"/>
  <c r="BV1680" i="1"/>
  <c r="BQ1681" i="1"/>
  <c r="BR1681" i="1"/>
  <c r="BS1681" i="1"/>
  <c r="BT1681" i="1"/>
  <c r="BU1681" i="1"/>
  <c r="BV1681" i="1"/>
  <c r="BQ1682" i="1"/>
  <c r="BR1682" i="1"/>
  <c r="BS1682" i="1"/>
  <c r="BT1682" i="1"/>
  <c r="BU1682" i="1"/>
  <c r="BV1682" i="1"/>
  <c r="BQ1683" i="1"/>
  <c r="BR1683" i="1"/>
  <c r="BS1683" i="1"/>
  <c r="BT1683" i="1"/>
  <c r="BU1683" i="1"/>
  <c r="BV1683" i="1"/>
  <c r="BQ1684" i="1"/>
  <c r="BR1684" i="1"/>
  <c r="BS1684" i="1"/>
  <c r="BT1684" i="1"/>
  <c r="BU1684" i="1"/>
  <c r="BV1684" i="1"/>
  <c r="BQ1685" i="1"/>
  <c r="BR1685" i="1"/>
  <c r="BS1685" i="1"/>
  <c r="BT1685" i="1"/>
  <c r="BU1685" i="1"/>
  <c r="BV1685" i="1"/>
  <c r="BQ1686" i="1"/>
  <c r="BR1686" i="1"/>
  <c r="BS1686" i="1"/>
  <c r="BT1686" i="1"/>
  <c r="BU1686" i="1"/>
  <c r="BV1686" i="1"/>
  <c r="BQ1687" i="1"/>
  <c r="BR1687" i="1"/>
  <c r="BS1687" i="1"/>
  <c r="BT1687" i="1"/>
  <c r="BU1687" i="1"/>
  <c r="BV1687" i="1"/>
  <c r="BQ1688" i="1"/>
  <c r="BR1688" i="1"/>
  <c r="BS1688" i="1"/>
  <c r="BT1688" i="1"/>
  <c r="BU1688" i="1"/>
  <c r="BV1688" i="1"/>
  <c r="BQ1689" i="1"/>
  <c r="BR1689" i="1"/>
  <c r="BS1689" i="1"/>
  <c r="BT1689" i="1"/>
  <c r="BU1689" i="1"/>
  <c r="BV1689" i="1"/>
  <c r="BQ1690" i="1"/>
  <c r="BR1690" i="1"/>
  <c r="BS1690" i="1"/>
  <c r="BT1690" i="1"/>
  <c r="BU1690" i="1"/>
  <c r="BV1690" i="1"/>
  <c r="BQ1691" i="1"/>
  <c r="BR1691" i="1"/>
  <c r="BS1691" i="1"/>
  <c r="BT1691" i="1"/>
  <c r="BU1691" i="1"/>
  <c r="BV1691" i="1"/>
  <c r="BQ1692" i="1"/>
  <c r="BR1692" i="1"/>
  <c r="BS1692" i="1"/>
  <c r="BT1692" i="1"/>
  <c r="BU1692" i="1"/>
  <c r="BV1692" i="1"/>
  <c r="BQ1693" i="1"/>
  <c r="BR1693" i="1"/>
  <c r="BS1693" i="1"/>
  <c r="BT1693" i="1"/>
  <c r="BU1693" i="1"/>
  <c r="BV1693" i="1"/>
  <c r="BQ1694" i="1"/>
  <c r="BR1694" i="1"/>
  <c r="BS1694" i="1"/>
  <c r="BT1694" i="1"/>
  <c r="BU1694" i="1"/>
  <c r="BV1694" i="1"/>
  <c r="BQ1695" i="1"/>
  <c r="BR1695" i="1"/>
  <c r="BS1695" i="1"/>
  <c r="BT1695" i="1"/>
  <c r="BU1695" i="1"/>
  <c r="BV1695" i="1"/>
  <c r="BQ1696" i="1"/>
  <c r="BR1696" i="1"/>
  <c r="BS1696" i="1"/>
  <c r="BT1696" i="1"/>
  <c r="BU1696" i="1"/>
  <c r="BV1696" i="1"/>
  <c r="BQ1697" i="1"/>
  <c r="BR1697" i="1"/>
  <c r="BS1697" i="1"/>
  <c r="BT1697" i="1"/>
  <c r="BU1697" i="1"/>
  <c r="BV1697" i="1"/>
  <c r="BQ1698" i="1"/>
  <c r="BR1698" i="1"/>
  <c r="BS1698" i="1"/>
  <c r="BT1698" i="1"/>
  <c r="BU1698" i="1"/>
  <c r="BV1698" i="1"/>
  <c r="BQ1699" i="1"/>
  <c r="BR1699" i="1"/>
  <c r="BS1699" i="1"/>
  <c r="BT1699" i="1"/>
  <c r="BU1699" i="1"/>
  <c r="BV1699" i="1"/>
  <c r="BQ1700" i="1"/>
  <c r="BR1700" i="1"/>
  <c r="BS1700" i="1"/>
  <c r="BT1700" i="1"/>
  <c r="BU1700" i="1"/>
  <c r="BV1700" i="1"/>
  <c r="BQ1701" i="1"/>
  <c r="BR1701" i="1"/>
  <c r="BS1701" i="1"/>
  <c r="BT1701" i="1"/>
  <c r="BU1701" i="1"/>
  <c r="BV1701" i="1"/>
  <c r="BQ1702" i="1"/>
  <c r="BR1702" i="1"/>
  <c r="BS1702" i="1"/>
  <c r="BT1702" i="1"/>
  <c r="BU1702" i="1"/>
  <c r="BV1702" i="1"/>
  <c r="BQ1703" i="1"/>
  <c r="BR1703" i="1"/>
  <c r="BS1703" i="1"/>
  <c r="BT1703" i="1"/>
  <c r="BU1703" i="1"/>
  <c r="BV1703" i="1"/>
  <c r="BQ1704" i="1"/>
  <c r="BR1704" i="1"/>
  <c r="BS1704" i="1"/>
  <c r="BT1704" i="1"/>
  <c r="BU1704" i="1"/>
  <c r="BV1704" i="1"/>
  <c r="BQ1705" i="1"/>
  <c r="BR1705" i="1"/>
  <c r="BS1705" i="1"/>
  <c r="BT1705" i="1"/>
  <c r="BU1705" i="1"/>
  <c r="BV1705" i="1"/>
  <c r="BQ1706" i="1"/>
  <c r="BR1706" i="1"/>
  <c r="BS1706" i="1"/>
  <c r="BT1706" i="1"/>
  <c r="BU1706" i="1"/>
  <c r="BV1706" i="1"/>
  <c r="BQ1707" i="1"/>
  <c r="BR1707" i="1"/>
  <c r="BS1707" i="1"/>
  <c r="BT1707" i="1"/>
  <c r="BU1707" i="1"/>
  <c r="BV1707" i="1"/>
  <c r="BQ1708" i="1"/>
  <c r="BR1708" i="1"/>
  <c r="BS1708" i="1"/>
  <c r="BT1708" i="1"/>
  <c r="BU1708" i="1"/>
  <c r="BV1708" i="1"/>
  <c r="BQ1709" i="1"/>
  <c r="BR1709" i="1"/>
  <c r="BS1709" i="1"/>
  <c r="BT1709" i="1"/>
  <c r="BU1709" i="1"/>
  <c r="BV1709" i="1"/>
  <c r="BQ1710" i="1"/>
  <c r="BR1710" i="1"/>
  <c r="BS1710" i="1"/>
  <c r="BT1710" i="1"/>
  <c r="BU1710" i="1"/>
  <c r="BV1710" i="1"/>
  <c r="BQ1711" i="1"/>
  <c r="BR1711" i="1"/>
  <c r="BS1711" i="1"/>
  <c r="BT1711" i="1"/>
  <c r="BU1711" i="1"/>
  <c r="BV1711" i="1"/>
  <c r="BQ1712" i="1"/>
  <c r="BR1712" i="1"/>
  <c r="BS1712" i="1"/>
  <c r="BT1712" i="1"/>
  <c r="BU1712" i="1"/>
  <c r="BV1712" i="1"/>
  <c r="BQ1713" i="1"/>
  <c r="BR1713" i="1"/>
  <c r="BS1713" i="1"/>
  <c r="BT1713" i="1"/>
  <c r="BU1713" i="1"/>
  <c r="BV1713" i="1"/>
  <c r="BQ1714" i="1"/>
  <c r="BR1714" i="1"/>
  <c r="BS1714" i="1"/>
  <c r="BT1714" i="1"/>
  <c r="BU1714" i="1"/>
  <c r="BV1714" i="1"/>
  <c r="BQ1715" i="1"/>
  <c r="BR1715" i="1"/>
  <c r="BS1715" i="1"/>
  <c r="BT1715" i="1"/>
  <c r="BU1715" i="1"/>
  <c r="BV1715" i="1"/>
  <c r="BQ1716" i="1"/>
  <c r="BR1716" i="1"/>
  <c r="BS1716" i="1"/>
  <c r="BT1716" i="1"/>
  <c r="BU1716" i="1"/>
  <c r="BV1716" i="1"/>
  <c r="BQ1717" i="1"/>
  <c r="BR1717" i="1"/>
  <c r="BS1717" i="1"/>
  <c r="BT1717" i="1"/>
  <c r="BU1717" i="1"/>
  <c r="BV1717" i="1"/>
  <c r="BQ1718" i="1"/>
  <c r="BR1718" i="1"/>
  <c r="BS1718" i="1"/>
  <c r="BT1718" i="1"/>
  <c r="BU1718" i="1"/>
  <c r="BV1718" i="1"/>
  <c r="BQ1719" i="1"/>
  <c r="BR1719" i="1"/>
  <c r="BS1719" i="1"/>
  <c r="BT1719" i="1"/>
  <c r="BU1719" i="1"/>
  <c r="BV1719" i="1"/>
  <c r="BQ1720" i="1"/>
  <c r="BR1720" i="1"/>
  <c r="BS1720" i="1"/>
  <c r="BT1720" i="1"/>
  <c r="BU1720" i="1"/>
  <c r="BV1720" i="1"/>
  <c r="BQ1721" i="1"/>
  <c r="BR1721" i="1"/>
  <c r="BS1721" i="1"/>
  <c r="BT1721" i="1"/>
  <c r="BU1721" i="1"/>
  <c r="BV1721" i="1"/>
  <c r="BQ1722" i="1"/>
  <c r="BR1722" i="1"/>
  <c r="BS1722" i="1"/>
  <c r="BT1722" i="1"/>
  <c r="BU1722" i="1"/>
  <c r="BV1722" i="1"/>
  <c r="BQ1723" i="1"/>
  <c r="BR1723" i="1"/>
  <c r="BS1723" i="1"/>
  <c r="BT1723" i="1"/>
  <c r="BU1723" i="1"/>
  <c r="BV1723" i="1"/>
  <c r="BQ1724" i="1"/>
  <c r="BR1724" i="1"/>
  <c r="BS1724" i="1"/>
  <c r="BT1724" i="1"/>
  <c r="BU1724" i="1"/>
  <c r="BV1724" i="1"/>
  <c r="BQ1725" i="1"/>
  <c r="BR1725" i="1"/>
  <c r="BS1725" i="1"/>
  <c r="BT1725" i="1"/>
  <c r="BU1725" i="1"/>
  <c r="BV1725" i="1"/>
  <c r="BQ1726" i="1"/>
  <c r="BR1726" i="1"/>
  <c r="BS1726" i="1"/>
  <c r="BT1726" i="1"/>
  <c r="BU1726" i="1"/>
  <c r="BV1726" i="1"/>
  <c r="BQ1727" i="1"/>
  <c r="BR1727" i="1"/>
  <c r="BS1727" i="1"/>
  <c r="BT1727" i="1"/>
  <c r="BU1727" i="1"/>
  <c r="BV1727" i="1"/>
  <c r="BQ1728" i="1"/>
  <c r="BR1728" i="1"/>
  <c r="BS1728" i="1"/>
  <c r="BT1728" i="1"/>
  <c r="BU1728" i="1"/>
  <c r="BV1728" i="1"/>
  <c r="BQ1729" i="1"/>
  <c r="BR1729" i="1"/>
  <c r="BS1729" i="1"/>
  <c r="BT1729" i="1"/>
  <c r="BU1729" i="1"/>
  <c r="BV1729" i="1"/>
  <c r="BQ1730" i="1"/>
  <c r="BR1730" i="1"/>
  <c r="BS1730" i="1"/>
  <c r="BT1730" i="1"/>
  <c r="BU1730" i="1"/>
  <c r="BV1730" i="1"/>
  <c r="BQ1731" i="1"/>
  <c r="BR1731" i="1"/>
  <c r="BS1731" i="1"/>
  <c r="BT1731" i="1"/>
  <c r="BU1731" i="1"/>
  <c r="BV1731" i="1"/>
  <c r="BQ1732" i="1"/>
  <c r="BR1732" i="1"/>
  <c r="BS1732" i="1"/>
  <c r="BT1732" i="1"/>
  <c r="BU1732" i="1"/>
  <c r="BV1732" i="1"/>
  <c r="BQ1733" i="1"/>
  <c r="BR1733" i="1"/>
  <c r="BS1733" i="1"/>
  <c r="BT1733" i="1"/>
  <c r="BU1733" i="1"/>
  <c r="BV1733" i="1"/>
  <c r="BQ1734" i="1"/>
  <c r="BR1734" i="1"/>
  <c r="BS1734" i="1"/>
  <c r="BT1734" i="1"/>
  <c r="BU1734" i="1"/>
  <c r="BV1734" i="1"/>
  <c r="BQ1735" i="1"/>
  <c r="BR1735" i="1"/>
  <c r="BS1735" i="1"/>
  <c r="BT1735" i="1"/>
  <c r="BU1735" i="1"/>
  <c r="BV1735" i="1"/>
  <c r="BQ1736" i="1"/>
  <c r="BR1736" i="1"/>
  <c r="BS1736" i="1"/>
  <c r="BT1736" i="1"/>
  <c r="BU1736" i="1"/>
  <c r="BV1736" i="1"/>
  <c r="BQ1737" i="1"/>
  <c r="BR1737" i="1"/>
  <c r="BS1737" i="1"/>
  <c r="BT1737" i="1"/>
  <c r="BU1737" i="1"/>
  <c r="BV1737" i="1"/>
  <c r="BQ1738" i="1"/>
  <c r="BR1738" i="1"/>
  <c r="BS1738" i="1"/>
  <c r="BT1738" i="1"/>
  <c r="BU1738" i="1"/>
  <c r="BV1738" i="1"/>
  <c r="BQ1739" i="1"/>
  <c r="BR1739" i="1"/>
  <c r="BS1739" i="1"/>
  <c r="BT1739" i="1"/>
  <c r="BU1739" i="1"/>
  <c r="BV1739" i="1"/>
  <c r="BQ1740" i="1"/>
  <c r="BR1740" i="1"/>
  <c r="BS1740" i="1"/>
  <c r="BT1740" i="1"/>
  <c r="BU1740" i="1"/>
  <c r="BV1740" i="1"/>
  <c r="BQ1741" i="1"/>
  <c r="BR1741" i="1"/>
  <c r="BS1741" i="1"/>
  <c r="BT1741" i="1"/>
  <c r="BU1741" i="1"/>
  <c r="BV1741" i="1"/>
  <c r="BQ1742" i="1"/>
  <c r="BR1742" i="1"/>
  <c r="BS1742" i="1"/>
  <c r="BT1742" i="1"/>
  <c r="BU1742" i="1"/>
  <c r="BV1742" i="1"/>
  <c r="BQ1743" i="1"/>
  <c r="BR1743" i="1"/>
  <c r="BS1743" i="1"/>
  <c r="BT1743" i="1"/>
  <c r="BU1743" i="1"/>
  <c r="BV1743" i="1"/>
  <c r="BQ1744" i="1"/>
  <c r="BR1744" i="1"/>
  <c r="BS1744" i="1"/>
  <c r="BT1744" i="1"/>
  <c r="BU1744" i="1"/>
  <c r="BV1744" i="1"/>
  <c r="BQ1745" i="1"/>
  <c r="BR1745" i="1"/>
  <c r="BS1745" i="1"/>
  <c r="BT1745" i="1"/>
  <c r="BU1745" i="1"/>
  <c r="BV1745" i="1"/>
  <c r="BQ1746" i="1"/>
  <c r="BR1746" i="1"/>
  <c r="BS1746" i="1"/>
  <c r="BT1746" i="1"/>
  <c r="BU1746" i="1"/>
  <c r="BV1746" i="1"/>
  <c r="BQ1747" i="1"/>
  <c r="BR1747" i="1"/>
  <c r="BS1747" i="1"/>
  <c r="BT1747" i="1"/>
  <c r="BU1747" i="1"/>
  <c r="BV1747" i="1"/>
  <c r="BQ1748" i="1"/>
  <c r="BR1748" i="1"/>
  <c r="BS1748" i="1"/>
  <c r="BT1748" i="1"/>
  <c r="BU1748" i="1"/>
  <c r="BV1748" i="1"/>
  <c r="BQ1749" i="1"/>
  <c r="BR1749" i="1"/>
  <c r="BS1749" i="1"/>
  <c r="BT1749" i="1"/>
  <c r="BU1749" i="1"/>
  <c r="BV1749" i="1"/>
  <c r="BQ1750" i="1"/>
  <c r="BR1750" i="1"/>
  <c r="BS1750" i="1"/>
  <c r="BT1750" i="1"/>
  <c r="BU1750" i="1"/>
  <c r="BV1750" i="1"/>
  <c r="BQ1751" i="1"/>
  <c r="BR1751" i="1"/>
  <c r="BS1751" i="1"/>
  <c r="BT1751" i="1"/>
  <c r="BU1751" i="1"/>
  <c r="BV1751" i="1"/>
  <c r="BQ1752" i="1"/>
  <c r="BR1752" i="1"/>
  <c r="BS1752" i="1"/>
  <c r="BT1752" i="1"/>
  <c r="BU1752" i="1"/>
  <c r="BV1752" i="1"/>
  <c r="BQ1753" i="1"/>
  <c r="BR1753" i="1"/>
  <c r="BS1753" i="1"/>
  <c r="BT1753" i="1"/>
  <c r="BU1753" i="1"/>
  <c r="BV1753" i="1"/>
  <c r="BQ1754" i="1"/>
  <c r="BR1754" i="1"/>
  <c r="BS1754" i="1"/>
  <c r="BT1754" i="1"/>
  <c r="BU1754" i="1"/>
  <c r="BV1754" i="1"/>
  <c r="BQ1755" i="1"/>
  <c r="BR1755" i="1"/>
  <c r="BS1755" i="1"/>
  <c r="BT1755" i="1"/>
  <c r="BU1755" i="1"/>
  <c r="BV1755" i="1"/>
  <c r="BQ1756" i="1"/>
  <c r="BR1756" i="1"/>
  <c r="BS1756" i="1"/>
  <c r="BT1756" i="1"/>
  <c r="BU1756" i="1"/>
  <c r="BV1756" i="1"/>
  <c r="BQ1757" i="1"/>
  <c r="BR1757" i="1"/>
  <c r="BS1757" i="1"/>
  <c r="BT1757" i="1"/>
  <c r="BU1757" i="1"/>
  <c r="BV1757" i="1"/>
  <c r="BQ1758" i="1"/>
  <c r="BR1758" i="1"/>
  <c r="BS1758" i="1"/>
  <c r="BT1758" i="1"/>
  <c r="BU1758" i="1"/>
  <c r="BV1758" i="1"/>
  <c r="BQ1759" i="1"/>
  <c r="BR1759" i="1"/>
  <c r="BS1759" i="1"/>
  <c r="BT1759" i="1"/>
  <c r="BU1759" i="1"/>
  <c r="BV1759" i="1"/>
  <c r="BQ1760" i="1"/>
  <c r="BR1760" i="1"/>
  <c r="BS1760" i="1"/>
  <c r="BT1760" i="1"/>
  <c r="BU1760" i="1"/>
  <c r="BV1760" i="1"/>
  <c r="BQ1761" i="1"/>
  <c r="BR1761" i="1"/>
  <c r="BS1761" i="1"/>
  <c r="BT1761" i="1"/>
  <c r="BU1761" i="1"/>
  <c r="BV1761" i="1"/>
  <c r="BQ1762" i="1"/>
  <c r="BR1762" i="1"/>
  <c r="BS1762" i="1"/>
  <c r="BT1762" i="1"/>
  <c r="BU1762" i="1"/>
  <c r="BV1762" i="1"/>
  <c r="BQ1763" i="1"/>
  <c r="BR1763" i="1"/>
  <c r="BS1763" i="1"/>
  <c r="BT1763" i="1"/>
  <c r="BU1763" i="1"/>
  <c r="BV1763" i="1"/>
  <c r="BQ1764" i="1"/>
  <c r="BR1764" i="1"/>
  <c r="BS1764" i="1"/>
  <c r="BT1764" i="1"/>
  <c r="BU1764" i="1"/>
  <c r="BV1764" i="1"/>
  <c r="BQ1765" i="1"/>
  <c r="BR1765" i="1"/>
  <c r="BS1765" i="1"/>
  <c r="BT1765" i="1"/>
  <c r="BU1765" i="1"/>
  <c r="BV1765" i="1"/>
  <c r="BQ1766" i="1"/>
  <c r="BR1766" i="1"/>
  <c r="BS1766" i="1"/>
  <c r="BT1766" i="1"/>
  <c r="BU1766" i="1"/>
  <c r="BV1766" i="1"/>
  <c r="BQ1767" i="1"/>
  <c r="BR1767" i="1"/>
  <c r="BS1767" i="1"/>
  <c r="BT1767" i="1"/>
  <c r="BU1767" i="1"/>
  <c r="BV1767" i="1"/>
  <c r="BQ1768" i="1"/>
  <c r="BR1768" i="1"/>
  <c r="BS1768" i="1"/>
  <c r="BT1768" i="1"/>
  <c r="BU1768" i="1"/>
  <c r="BV1768" i="1"/>
  <c r="BQ1769" i="1"/>
  <c r="BR1769" i="1"/>
  <c r="BS1769" i="1"/>
  <c r="BT1769" i="1"/>
  <c r="BU1769" i="1"/>
  <c r="BV1769" i="1"/>
  <c r="BQ1770" i="1"/>
  <c r="BR1770" i="1"/>
  <c r="BS1770" i="1"/>
  <c r="BT1770" i="1"/>
  <c r="BU1770" i="1"/>
  <c r="BV1770" i="1"/>
  <c r="BQ1771" i="1"/>
  <c r="BR1771" i="1"/>
  <c r="BS1771" i="1"/>
  <c r="BT1771" i="1"/>
  <c r="BU1771" i="1"/>
  <c r="BV1771" i="1"/>
  <c r="BQ1772" i="1"/>
  <c r="BR1772" i="1"/>
  <c r="BS1772" i="1"/>
  <c r="BT1772" i="1"/>
  <c r="BU1772" i="1"/>
  <c r="BV1772" i="1"/>
  <c r="BQ1773" i="1"/>
  <c r="BR1773" i="1"/>
  <c r="BS1773" i="1"/>
  <c r="BT1773" i="1"/>
  <c r="BU1773" i="1"/>
  <c r="BV1773" i="1"/>
  <c r="BQ1774" i="1"/>
  <c r="BR1774" i="1"/>
  <c r="BS1774" i="1"/>
  <c r="BT1774" i="1"/>
  <c r="BU1774" i="1"/>
  <c r="BV1774" i="1"/>
  <c r="BQ1775" i="1"/>
  <c r="BR1775" i="1"/>
  <c r="BS1775" i="1"/>
  <c r="BT1775" i="1"/>
  <c r="BU1775" i="1"/>
  <c r="BV1775" i="1"/>
  <c r="BQ1776" i="1"/>
  <c r="BR1776" i="1"/>
  <c r="BS1776" i="1"/>
  <c r="BT1776" i="1"/>
  <c r="BU1776" i="1"/>
  <c r="BV1776" i="1"/>
  <c r="BQ1777" i="1"/>
  <c r="BR1777" i="1"/>
  <c r="BS1777" i="1"/>
  <c r="BT1777" i="1"/>
  <c r="BU1777" i="1"/>
  <c r="BV1777" i="1"/>
  <c r="BQ1778" i="1"/>
  <c r="BR1778" i="1"/>
  <c r="BS1778" i="1"/>
  <c r="BT1778" i="1"/>
  <c r="BU1778" i="1"/>
  <c r="BV1778" i="1"/>
  <c r="BQ1779" i="1"/>
  <c r="BR1779" i="1"/>
  <c r="BS1779" i="1"/>
  <c r="BT1779" i="1"/>
  <c r="BU1779" i="1"/>
  <c r="BV1779" i="1"/>
  <c r="BQ1780" i="1"/>
  <c r="BR1780" i="1"/>
  <c r="BS1780" i="1"/>
  <c r="BT1780" i="1"/>
  <c r="BU1780" i="1"/>
  <c r="BV1780" i="1"/>
  <c r="BQ1781" i="1"/>
  <c r="BR1781" i="1"/>
  <c r="BS1781" i="1"/>
  <c r="BT1781" i="1"/>
  <c r="BU1781" i="1"/>
  <c r="BV1781" i="1"/>
  <c r="BQ1782" i="1"/>
  <c r="BR1782" i="1"/>
  <c r="BS1782" i="1"/>
  <c r="BT1782" i="1"/>
  <c r="BU1782" i="1"/>
  <c r="BV1782" i="1"/>
  <c r="BQ1783" i="1"/>
  <c r="BR1783" i="1"/>
  <c r="BS1783" i="1"/>
  <c r="BT1783" i="1"/>
  <c r="BU1783" i="1"/>
  <c r="BV1783" i="1"/>
  <c r="BQ1784" i="1"/>
  <c r="BR1784" i="1"/>
  <c r="BS1784" i="1"/>
  <c r="BT1784" i="1"/>
  <c r="BU1784" i="1"/>
  <c r="BV1784" i="1"/>
  <c r="BQ1785" i="1"/>
  <c r="BR1785" i="1"/>
  <c r="BS1785" i="1"/>
  <c r="BT1785" i="1"/>
  <c r="BU1785" i="1"/>
  <c r="BV1785" i="1"/>
  <c r="BQ1786" i="1"/>
  <c r="BR1786" i="1"/>
  <c r="BS1786" i="1"/>
  <c r="BT1786" i="1"/>
  <c r="BU1786" i="1"/>
  <c r="BV1786" i="1"/>
  <c r="BQ1787" i="1"/>
  <c r="BR1787" i="1"/>
  <c r="BS1787" i="1"/>
  <c r="BT1787" i="1"/>
  <c r="BU1787" i="1"/>
  <c r="BV1787" i="1"/>
  <c r="BQ1788" i="1"/>
  <c r="BR1788" i="1"/>
  <c r="BS1788" i="1"/>
  <c r="BT1788" i="1"/>
  <c r="BU1788" i="1"/>
  <c r="BV1788" i="1"/>
  <c r="BQ1789" i="1"/>
  <c r="BR1789" i="1"/>
  <c r="BS1789" i="1"/>
  <c r="BT1789" i="1"/>
  <c r="BU1789" i="1"/>
  <c r="BV1789" i="1"/>
  <c r="BQ1790" i="1"/>
  <c r="BR1790" i="1"/>
  <c r="BS1790" i="1"/>
  <c r="BT1790" i="1"/>
  <c r="BU1790" i="1"/>
  <c r="BV1790" i="1"/>
  <c r="BQ1791" i="1"/>
  <c r="BR1791" i="1"/>
  <c r="BS1791" i="1"/>
  <c r="BT1791" i="1"/>
  <c r="BU1791" i="1"/>
  <c r="BV1791" i="1"/>
  <c r="BQ1792" i="1"/>
  <c r="BR1792" i="1"/>
  <c r="BS1792" i="1"/>
  <c r="BT1792" i="1"/>
  <c r="BU1792" i="1"/>
  <c r="BV1792" i="1"/>
  <c r="BQ1793" i="1"/>
  <c r="BR1793" i="1"/>
  <c r="BS1793" i="1"/>
  <c r="BT1793" i="1"/>
  <c r="BU1793" i="1"/>
  <c r="BV1793" i="1"/>
  <c r="BQ1794" i="1"/>
  <c r="BR1794" i="1"/>
  <c r="BS1794" i="1"/>
  <c r="BT1794" i="1"/>
  <c r="BU1794" i="1"/>
  <c r="BV1794" i="1"/>
  <c r="BQ1795" i="1"/>
  <c r="BR1795" i="1"/>
  <c r="BS1795" i="1"/>
  <c r="BT1795" i="1"/>
  <c r="BU1795" i="1"/>
  <c r="BV1795" i="1"/>
  <c r="BQ1796" i="1"/>
  <c r="BR1796" i="1"/>
  <c r="BS1796" i="1"/>
  <c r="BT1796" i="1"/>
  <c r="BU1796" i="1"/>
  <c r="BV1796" i="1"/>
  <c r="BQ1797" i="1"/>
  <c r="BR1797" i="1"/>
  <c r="BS1797" i="1"/>
  <c r="BT1797" i="1"/>
  <c r="BU1797" i="1"/>
  <c r="BV1797" i="1"/>
  <c r="BQ1798" i="1"/>
  <c r="BR1798" i="1"/>
  <c r="BS1798" i="1"/>
  <c r="BT1798" i="1"/>
  <c r="BU1798" i="1"/>
  <c r="BV1798" i="1"/>
  <c r="BQ1799" i="1"/>
  <c r="BR1799" i="1"/>
  <c r="BS1799" i="1"/>
  <c r="BT1799" i="1"/>
  <c r="BU1799" i="1"/>
  <c r="BV1799" i="1"/>
  <c r="BQ1800" i="1"/>
  <c r="BR1800" i="1"/>
  <c r="BS1800" i="1"/>
  <c r="BT1800" i="1"/>
  <c r="BU1800" i="1"/>
  <c r="BV1800" i="1"/>
  <c r="BQ1801" i="1"/>
  <c r="BR1801" i="1"/>
  <c r="BS1801" i="1"/>
  <c r="BT1801" i="1"/>
  <c r="BU1801" i="1"/>
  <c r="BV1801" i="1"/>
  <c r="BQ1802" i="1"/>
  <c r="BR1802" i="1"/>
  <c r="BS1802" i="1"/>
  <c r="BT1802" i="1"/>
  <c r="BU1802" i="1"/>
  <c r="BV1802" i="1"/>
  <c r="BQ1803" i="1"/>
  <c r="BR1803" i="1"/>
  <c r="BS1803" i="1"/>
  <c r="BT1803" i="1"/>
  <c r="BU1803" i="1"/>
  <c r="BV1803" i="1"/>
  <c r="BQ1804" i="1"/>
  <c r="BR1804" i="1"/>
  <c r="BS1804" i="1"/>
  <c r="BT1804" i="1"/>
  <c r="BU1804" i="1"/>
  <c r="BV1804" i="1"/>
  <c r="BQ1805" i="1"/>
  <c r="BR1805" i="1"/>
  <c r="BS1805" i="1"/>
  <c r="BT1805" i="1"/>
  <c r="BU1805" i="1"/>
  <c r="BV1805" i="1"/>
  <c r="BQ1806" i="1"/>
  <c r="BR1806" i="1"/>
  <c r="BS1806" i="1"/>
  <c r="BT1806" i="1"/>
  <c r="BU1806" i="1"/>
  <c r="BV1806" i="1"/>
  <c r="BQ1807" i="1"/>
  <c r="BR1807" i="1"/>
  <c r="BS1807" i="1"/>
  <c r="BT1807" i="1"/>
  <c r="BU1807" i="1"/>
  <c r="BV1807" i="1"/>
  <c r="BQ1808" i="1"/>
  <c r="BR1808" i="1"/>
  <c r="BS1808" i="1"/>
  <c r="BT1808" i="1"/>
  <c r="BU1808" i="1"/>
  <c r="BV1808" i="1"/>
  <c r="BQ1809" i="1"/>
  <c r="BR1809" i="1"/>
  <c r="BS1809" i="1"/>
  <c r="BT1809" i="1"/>
  <c r="BU1809" i="1"/>
  <c r="BV1809" i="1"/>
  <c r="BQ1810" i="1"/>
  <c r="BR1810" i="1"/>
  <c r="BS1810" i="1"/>
  <c r="BT1810" i="1"/>
  <c r="BU1810" i="1"/>
  <c r="BV1810" i="1"/>
  <c r="BQ1811" i="1"/>
  <c r="BR1811" i="1"/>
  <c r="BS1811" i="1"/>
  <c r="BT1811" i="1"/>
  <c r="BU1811" i="1"/>
  <c r="BV1811" i="1"/>
  <c r="BQ1812" i="1"/>
  <c r="BR1812" i="1"/>
  <c r="BS1812" i="1"/>
  <c r="BT1812" i="1"/>
  <c r="BU1812" i="1"/>
  <c r="BV1812" i="1"/>
  <c r="BQ1813" i="1"/>
  <c r="BR1813" i="1"/>
  <c r="BS1813" i="1"/>
  <c r="BT1813" i="1"/>
  <c r="BU1813" i="1"/>
  <c r="BV1813" i="1"/>
  <c r="BQ1814" i="1"/>
  <c r="BR1814" i="1"/>
  <c r="BS1814" i="1"/>
  <c r="BT1814" i="1"/>
  <c r="BU1814" i="1"/>
  <c r="BV1814" i="1"/>
  <c r="BQ1815" i="1"/>
  <c r="BR1815" i="1"/>
  <c r="BS1815" i="1"/>
  <c r="BT1815" i="1"/>
  <c r="BU1815" i="1"/>
  <c r="BV1815" i="1"/>
  <c r="BQ1816" i="1"/>
  <c r="BR1816" i="1"/>
  <c r="BS1816" i="1"/>
  <c r="BT1816" i="1"/>
  <c r="BU1816" i="1"/>
  <c r="BV1816" i="1"/>
  <c r="BQ1817" i="1"/>
  <c r="BR1817" i="1"/>
  <c r="BS1817" i="1"/>
  <c r="BT1817" i="1"/>
  <c r="BU1817" i="1"/>
  <c r="BV1817" i="1"/>
  <c r="BQ1818" i="1"/>
  <c r="BR1818" i="1"/>
  <c r="BS1818" i="1"/>
  <c r="BT1818" i="1"/>
  <c r="BU1818" i="1"/>
  <c r="BV1818" i="1"/>
  <c r="BQ1819" i="1"/>
  <c r="BR1819" i="1"/>
  <c r="BS1819" i="1"/>
  <c r="BT1819" i="1"/>
  <c r="BU1819" i="1"/>
  <c r="BV1819" i="1"/>
  <c r="BQ1820" i="1"/>
  <c r="BR1820" i="1"/>
  <c r="BS1820" i="1"/>
  <c r="BT1820" i="1"/>
  <c r="BU1820" i="1"/>
  <c r="BV1820" i="1"/>
  <c r="BQ1821" i="1"/>
  <c r="BR1821" i="1"/>
  <c r="BS1821" i="1"/>
  <c r="BT1821" i="1"/>
  <c r="BU1821" i="1"/>
  <c r="BV1821" i="1"/>
  <c r="BQ1822" i="1"/>
  <c r="BR1822" i="1"/>
  <c r="BS1822" i="1"/>
  <c r="BT1822" i="1"/>
  <c r="BU1822" i="1"/>
  <c r="BV1822" i="1"/>
  <c r="BQ1823" i="1"/>
  <c r="BR1823" i="1"/>
  <c r="BS1823" i="1"/>
  <c r="BT1823" i="1"/>
  <c r="BU1823" i="1"/>
  <c r="BV1823" i="1"/>
  <c r="BQ1824" i="1"/>
  <c r="BR1824" i="1"/>
  <c r="BS1824" i="1"/>
  <c r="BT1824" i="1"/>
  <c r="BU1824" i="1"/>
  <c r="BV1824" i="1"/>
  <c r="BQ1825" i="1"/>
  <c r="BR1825" i="1"/>
  <c r="BS1825" i="1"/>
  <c r="BT1825" i="1"/>
  <c r="BU1825" i="1"/>
  <c r="BV1825" i="1"/>
  <c r="BQ1826" i="1"/>
  <c r="BR1826" i="1"/>
  <c r="BS1826" i="1"/>
  <c r="BT1826" i="1"/>
  <c r="BU1826" i="1"/>
  <c r="BV1826" i="1"/>
  <c r="BQ1827" i="1"/>
  <c r="BR1827" i="1"/>
  <c r="BS1827" i="1"/>
  <c r="BT1827" i="1"/>
  <c r="BU1827" i="1"/>
  <c r="BV1827" i="1"/>
  <c r="BQ1828" i="1"/>
  <c r="BR1828" i="1"/>
  <c r="BS1828" i="1"/>
  <c r="BT1828" i="1"/>
  <c r="BU1828" i="1"/>
  <c r="BV1828" i="1"/>
  <c r="BQ1829" i="1"/>
  <c r="BR1829" i="1"/>
  <c r="BS1829" i="1"/>
  <c r="BT1829" i="1"/>
  <c r="BU1829" i="1"/>
  <c r="BV1829" i="1"/>
  <c r="BQ1830" i="1"/>
  <c r="BR1830" i="1"/>
  <c r="BS1830" i="1"/>
  <c r="BT1830" i="1"/>
  <c r="BU1830" i="1"/>
  <c r="BV1830" i="1"/>
  <c r="BQ1831" i="1"/>
  <c r="BR1831" i="1"/>
  <c r="BS1831" i="1"/>
  <c r="BT1831" i="1"/>
  <c r="BU1831" i="1"/>
  <c r="BV1831" i="1"/>
  <c r="BQ1832" i="1"/>
  <c r="BR1832" i="1"/>
  <c r="BS1832" i="1"/>
  <c r="BT1832" i="1"/>
  <c r="BU1832" i="1"/>
  <c r="BV1832" i="1"/>
  <c r="BQ1833" i="1"/>
  <c r="BR1833" i="1"/>
  <c r="BS1833" i="1"/>
  <c r="BT1833" i="1"/>
  <c r="BU1833" i="1"/>
  <c r="BV1833" i="1"/>
  <c r="BQ1834" i="1"/>
  <c r="BR1834" i="1"/>
  <c r="BS1834" i="1"/>
  <c r="BT1834" i="1"/>
  <c r="BU1834" i="1"/>
  <c r="BV1834" i="1"/>
  <c r="BQ1835" i="1"/>
  <c r="BR1835" i="1"/>
  <c r="BS1835" i="1"/>
  <c r="BT1835" i="1"/>
  <c r="BU1835" i="1"/>
  <c r="BV1835" i="1"/>
  <c r="BQ1836" i="1"/>
  <c r="BR1836" i="1"/>
  <c r="BS1836" i="1"/>
  <c r="BT1836" i="1"/>
  <c r="BU1836" i="1"/>
  <c r="BV1836" i="1"/>
  <c r="BQ1837" i="1"/>
  <c r="BR1837" i="1"/>
  <c r="BS1837" i="1"/>
  <c r="BT1837" i="1"/>
  <c r="BU1837" i="1"/>
  <c r="BV1837" i="1"/>
  <c r="BQ1838" i="1"/>
  <c r="BR1838" i="1"/>
  <c r="BS1838" i="1"/>
  <c r="BT1838" i="1"/>
  <c r="BU1838" i="1"/>
  <c r="BV1838" i="1"/>
  <c r="BQ1839" i="1"/>
  <c r="BR1839" i="1"/>
  <c r="BS1839" i="1"/>
  <c r="BT1839" i="1"/>
  <c r="BU1839" i="1"/>
  <c r="BV1839" i="1"/>
  <c r="BQ1840" i="1"/>
  <c r="BR1840" i="1"/>
  <c r="BS1840" i="1"/>
  <c r="BT1840" i="1"/>
  <c r="BU1840" i="1"/>
  <c r="BV1840" i="1"/>
  <c r="BQ1841" i="1"/>
  <c r="BR1841" i="1"/>
  <c r="BS1841" i="1"/>
  <c r="BT1841" i="1"/>
  <c r="BU1841" i="1"/>
  <c r="BV1841" i="1"/>
  <c r="BQ1842" i="1"/>
  <c r="BR1842" i="1"/>
  <c r="BS1842" i="1"/>
  <c r="BT1842" i="1"/>
  <c r="BU1842" i="1"/>
  <c r="BV1842" i="1"/>
  <c r="BQ1843" i="1"/>
  <c r="BR1843" i="1"/>
  <c r="BS1843" i="1"/>
  <c r="BT1843" i="1"/>
  <c r="BU1843" i="1"/>
  <c r="BV1843" i="1"/>
  <c r="BQ1844" i="1"/>
  <c r="BR1844" i="1"/>
  <c r="BS1844" i="1"/>
  <c r="BT1844" i="1"/>
  <c r="BU1844" i="1"/>
  <c r="BV1844" i="1"/>
  <c r="BQ1845" i="1"/>
  <c r="BR1845" i="1"/>
  <c r="BS1845" i="1"/>
  <c r="BT1845" i="1"/>
  <c r="BU1845" i="1"/>
  <c r="BV1845" i="1"/>
  <c r="BQ1846" i="1"/>
  <c r="BR1846" i="1"/>
  <c r="BS1846" i="1"/>
  <c r="BT1846" i="1"/>
  <c r="BU1846" i="1"/>
  <c r="BV1846" i="1"/>
  <c r="BQ1847" i="1"/>
  <c r="BR1847" i="1"/>
  <c r="BS1847" i="1"/>
  <c r="BT1847" i="1"/>
  <c r="BU1847" i="1"/>
  <c r="BV1847" i="1"/>
  <c r="BQ1848" i="1"/>
  <c r="BR1848" i="1"/>
  <c r="BS1848" i="1"/>
  <c r="BT1848" i="1"/>
  <c r="BU1848" i="1"/>
  <c r="BV1848" i="1"/>
  <c r="BQ1849" i="1"/>
  <c r="BR1849" i="1"/>
  <c r="BS1849" i="1"/>
  <c r="BT1849" i="1"/>
  <c r="BU1849" i="1"/>
  <c r="BV1849" i="1"/>
  <c r="BQ1850" i="1"/>
  <c r="BR1850" i="1"/>
  <c r="BS1850" i="1"/>
  <c r="BT1850" i="1"/>
  <c r="BU1850" i="1"/>
  <c r="BV1850" i="1"/>
  <c r="BQ1851" i="1"/>
  <c r="BR1851" i="1"/>
  <c r="BS1851" i="1"/>
  <c r="BT1851" i="1"/>
  <c r="BU1851" i="1"/>
  <c r="BV1851" i="1"/>
  <c r="BQ1852" i="1"/>
  <c r="BR1852" i="1"/>
  <c r="BS1852" i="1"/>
  <c r="BT1852" i="1"/>
  <c r="BU1852" i="1"/>
  <c r="BV1852" i="1"/>
  <c r="BQ1853" i="1"/>
  <c r="BR1853" i="1"/>
  <c r="BS1853" i="1"/>
  <c r="BT1853" i="1"/>
  <c r="BU1853" i="1"/>
  <c r="BV1853" i="1"/>
  <c r="BQ1854" i="1"/>
  <c r="BR1854" i="1"/>
  <c r="BS1854" i="1"/>
  <c r="BT1854" i="1"/>
  <c r="BU1854" i="1"/>
  <c r="BV1854" i="1"/>
  <c r="BQ1855" i="1"/>
  <c r="BR1855" i="1"/>
  <c r="BS1855" i="1"/>
  <c r="BT1855" i="1"/>
  <c r="BU1855" i="1"/>
  <c r="BV1855" i="1"/>
  <c r="BQ1856" i="1"/>
  <c r="BR1856" i="1"/>
  <c r="BS1856" i="1"/>
  <c r="BT1856" i="1"/>
  <c r="BU1856" i="1"/>
  <c r="BV1856" i="1"/>
  <c r="BQ1857" i="1"/>
  <c r="BR1857" i="1"/>
  <c r="BS1857" i="1"/>
  <c r="BT1857" i="1"/>
  <c r="BU1857" i="1"/>
  <c r="BV1857" i="1"/>
  <c r="BQ1858" i="1"/>
  <c r="BR1858" i="1"/>
  <c r="BS1858" i="1"/>
  <c r="BT1858" i="1"/>
  <c r="BU1858" i="1"/>
  <c r="BV1858" i="1"/>
  <c r="BQ4" i="1"/>
  <c r="BR4" i="1"/>
  <c r="BS4" i="1"/>
  <c r="BT4" i="1"/>
  <c r="BU4" i="1"/>
  <c r="BV4" i="1"/>
  <c r="BQ3" i="1"/>
  <c r="BR3" i="1"/>
  <c r="BS3" i="1"/>
  <c r="BT3" i="1"/>
  <c r="BU3" i="1"/>
  <c r="BV3" i="1"/>
  <c r="BQ2" i="1"/>
  <c r="BR2" i="1"/>
  <c r="BS2" i="1"/>
  <c r="BT2" i="1"/>
  <c r="BU2" i="1"/>
  <c r="BV2" i="1"/>
  <c r="R31" i="4"/>
  <c r="S31" i="4" s="1"/>
  <c r="X3" i="3" a="1"/>
  <c r="X3" i="3" s="1"/>
  <c r="X4" i="3" a="1"/>
  <c r="X4" i="3" s="1"/>
  <c r="X6" i="3" a="1"/>
  <c r="X6" i="3" s="1"/>
  <c r="X2" i="3" a="1"/>
  <c r="X2" i="3" s="1"/>
  <c r="F11" i="4"/>
  <c r="E11" i="4"/>
  <c r="D11" i="4"/>
  <c r="B11" i="4"/>
  <c r="C11" i="4" s="1"/>
  <c r="BM3" i="1"/>
  <c r="BM4" i="1"/>
  <c r="BM5" i="1"/>
  <c r="BM6" i="1"/>
  <c r="BM7" i="1"/>
  <c r="BM8" i="1"/>
  <c r="BM9" i="1"/>
  <c r="BM10" i="1"/>
  <c r="BM11" i="1"/>
  <c r="BM12" i="1"/>
  <c r="BM13" i="1"/>
  <c r="BM14" i="1"/>
  <c r="BM15" i="1"/>
  <c r="BM16" i="1"/>
  <c r="BM17" i="1"/>
  <c r="BM18" i="1"/>
  <c r="BM19" i="1"/>
  <c r="BM20" i="1"/>
  <c r="BM21" i="1"/>
  <c r="BM22" i="1"/>
  <c r="BM23" i="1"/>
  <c r="BM24" i="1"/>
  <c r="BM25" i="1"/>
  <c r="BM26" i="1"/>
  <c r="BM27" i="1"/>
  <c r="BM28" i="1"/>
  <c r="BM29" i="1"/>
  <c r="BM30" i="1"/>
  <c r="BM31" i="1"/>
  <c r="BM32" i="1"/>
  <c r="BM33" i="1"/>
  <c r="BM34" i="1"/>
  <c r="BM35" i="1"/>
  <c r="BM36" i="1"/>
  <c r="BM37" i="1"/>
  <c r="BM38" i="1"/>
  <c r="BM39" i="1"/>
  <c r="BM40" i="1"/>
  <c r="BM41" i="1"/>
  <c r="BM42" i="1"/>
  <c r="BM43" i="1"/>
  <c r="BM44" i="1"/>
  <c r="BM45" i="1"/>
  <c r="BM46" i="1"/>
  <c r="BM47" i="1"/>
  <c r="BM48" i="1"/>
  <c r="BM49" i="1"/>
  <c r="BM50" i="1"/>
  <c r="BM51" i="1"/>
  <c r="BM52" i="1"/>
  <c r="BM53" i="1"/>
  <c r="BM54" i="1"/>
  <c r="BM55" i="1"/>
  <c r="BM56" i="1"/>
  <c r="BM57" i="1"/>
  <c r="BM58" i="1"/>
  <c r="BM59" i="1"/>
  <c r="BM60" i="1"/>
  <c r="BM61" i="1"/>
  <c r="BM62" i="1"/>
  <c r="BM63" i="1"/>
  <c r="BM64" i="1"/>
  <c r="BM65" i="1"/>
  <c r="BM66" i="1"/>
  <c r="BM67" i="1"/>
  <c r="BM68" i="1"/>
  <c r="BM69" i="1"/>
  <c r="BM70" i="1"/>
  <c r="BM71" i="1"/>
  <c r="BM72" i="1"/>
  <c r="BM73" i="1"/>
  <c r="BM74" i="1"/>
  <c r="BM75" i="1"/>
  <c r="BM76" i="1"/>
  <c r="BM77" i="1"/>
  <c r="BM78" i="1"/>
  <c r="BM79" i="1"/>
  <c r="BM80" i="1"/>
  <c r="BM81" i="1"/>
  <c r="BM82" i="1"/>
  <c r="BM83" i="1"/>
  <c r="BM84" i="1"/>
  <c r="BM85" i="1"/>
  <c r="BM86" i="1"/>
  <c r="BM87" i="1"/>
  <c r="BM88" i="1"/>
  <c r="BM89" i="1"/>
  <c r="BM90" i="1"/>
  <c r="BM91" i="1"/>
  <c r="BM92" i="1"/>
  <c r="BM93" i="1"/>
  <c r="BM94" i="1"/>
  <c r="BM95" i="1"/>
  <c r="BM96" i="1"/>
  <c r="BM97" i="1"/>
  <c r="BM98" i="1"/>
  <c r="BM99" i="1"/>
  <c r="BM100" i="1"/>
  <c r="BM101" i="1"/>
  <c r="BM102" i="1"/>
  <c r="BM103" i="1"/>
  <c r="BM104" i="1"/>
  <c r="BM105" i="1"/>
  <c r="BM106" i="1"/>
  <c r="BM107" i="1"/>
  <c r="BM108" i="1"/>
  <c r="BM109" i="1"/>
  <c r="BM110" i="1"/>
  <c r="BM111" i="1"/>
  <c r="BM112" i="1"/>
  <c r="BM113" i="1"/>
  <c r="BM114" i="1"/>
  <c r="BM115" i="1"/>
  <c r="BM116" i="1"/>
  <c r="BM117" i="1"/>
  <c r="BM118" i="1"/>
  <c r="BM119" i="1"/>
  <c r="BM120" i="1"/>
  <c r="BM121" i="1"/>
  <c r="BM122" i="1"/>
  <c r="BM123" i="1"/>
  <c r="BM124" i="1"/>
  <c r="BM125" i="1"/>
  <c r="BM126" i="1"/>
  <c r="BM127" i="1"/>
  <c r="BM128" i="1"/>
  <c r="BM129" i="1"/>
  <c r="BM130" i="1"/>
  <c r="BM131" i="1"/>
  <c r="BM132" i="1"/>
  <c r="BM133" i="1"/>
  <c r="BM134" i="1"/>
  <c r="BM135" i="1"/>
  <c r="BM136" i="1"/>
  <c r="BM137" i="1"/>
  <c r="BM138" i="1"/>
  <c r="BM139" i="1"/>
  <c r="BM140" i="1"/>
  <c r="BM141" i="1"/>
  <c r="BM142" i="1"/>
  <c r="BM143" i="1"/>
  <c r="BM144" i="1"/>
  <c r="BM145" i="1"/>
  <c r="BM146" i="1"/>
  <c r="BM147" i="1"/>
  <c r="BM148" i="1"/>
  <c r="BM149" i="1"/>
  <c r="BM150" i="1"/>
  <c r="BM151" i="1"/>
  <c r="BM152" i="1"/>
  <c r="BM153" i="1"/>
  <c r="BM154" i="1"/>
  <c r="BM155" i="1"/>
  <c r="BM156" i="1"/>
  <c r="BM157" i="1"/>
  <c r="BM158" i="1"/>
  <c r="BM159" i="1"/>
  <c r="BM160" i="1"/>
  <c r="BM161" i="1"/>
  <c r="BM162" i="1"/>
  <c r="BM163" i="1"/>
  <c r="BM164" i="1"/>
  <c r="BM165" i="1"/>
  <c r="BM166" i="1"/>
  <c r="BM167" i="1"/>
  <c r="BM168" i="1"/>
  <c r="BM169" i="1"/>
  <c r="BM170" i="1"/>
  <c r="BM171" i="1"/>
  <c r="BM172" i="1"/>
  <c r="BM173" i="1"/>
  <c r="BM174" i="1"/>
  <c r="BM175" i="1"/>
  <c r="BM176" i="1"/>
  <c r="BM177" i="1"/>
  <c r="BM178" i="1"/>
  <c r="BM179" i="1"/>
  <c r="BM180" i="1"/>
  <c r="BM181" i="1"/>
  <c r="BM182" i="1"/>
  <c r="BM183" i="1"/>
  <c r="BM184" i="1"/>
  <c r="BM185" i="1"/>
  <c r="BM186" i="1"/>
  <c r="BM187" i="1"/>
  <c r="BM188" i="1"/>
  <c r="BM189" i="1"/>
  <c r="BM190" i="1"/>
  <c r="BM191" i="1"/>
  <c r="BM192" i="1"/>
  <c r="BM193" i="1"/>
  <c r="BM194" i="1"/>
  <c r="BM195" i="1"/>
  <c r="BM196" i="1"/>
  <c r="BM197" i="1"/>
  <c r="BM198" i="1"/>
  <c r="BM199" i="1"/>
  <c r="BM200" i="1"/>
  <c r="BM201" i="1"/>
  <c r="BM202" i="1"/>
  <c r="BM203" i="1"/>
  <c r="BM204" i="1"/>
  <c r="BM205" i="1"/>
  <c r="BM206" i="1"/>
  <c r="BM207" i="1"/>
  <c r="BM208" i="1"/>
  <c r="BM209" i="1"/>
  <c r="BM210" i="1"/>
  <c r="BM211" i="1"/>
  <c r="BM212" i="1"/>
  <c r="BM213" i="1"/>
  <c r="BM214" i="1"/>
  <c r="BM215" i="1"/>
  <c r="BM216" i="1"/>
  <c r="BM217" i="1"/>
  <c r="BM218" i="1"/>
  <c r="BM219" i="1"/>
  <c r="BM220" i="1"/>
  <c r="BM221" i="1"/>
  <c r="BM222" i="1"/>
  <c r="BM223" i="1"/>
  <c r="BM224" i="1"/>
  <c r="BM225" i="1"/>
  <c r="BM226" i="1"/>
  <c r="BM227" i="1"/>
  <c r="BM228" i="1"/>
  <c r="BM229" i="1"/>
  <c r="BM230" i="1"/>
  <c r="BM231" i="1"/>
  <c r="BM232" i="1"/>
  <c r="BM233" i="1"/>
  <c r="BM234" i="1"/>
  <c r="BM235" i="1"/>
  <c r="BM236" i="1"/>
  <c r="BM237" i="1"/>
  <c r="BM238" i="1"/>
  <c r="BM239" i="1"/>
  <c r="BM240" i="1"/>
  <c r="BM241" i="1"/>
  <c r="BM242" i="1"/>
  <c r="BM243" i="1"/>
  <c r="BM244" i="1"/>
  <c r="BM245" i="1"/>
  <c r="BM246" i="1"/>
  <c r="BM247" i="1"/>
  <c r="BM248" i="1"/>
  <c r="BM249" i="1"/>
  <c r="BM250" i="1"/>
  <c r="BM251" i="1"/>
  <c r="BM252" i="1"/>
  <c r="BM253" i="1"/>
  <c r="BM254" i="1"/>
  <c r="BM255" i="1"/>
  <c r="BM256" i="1"/>
  <c r="BM257" i="1"/>
  <c r="BM258" i="1"/>
  <c r="BM259" i="1"/>
  <c r="BM260" i="1"/>
  <c r="BM261" i="1"/>
  <c r="BM262" i="1"/>
  <c r="BM263" i="1"/>
  <c r="BM264" i="1"/>
  <c r="BM265" i="1"/>
  <c r="BM266" i="1"/>
  <c r="BM267" i="1"/>
  <c r="BM268" i="1"/>
  <c r="BM269" i="1"/>
  <c r="BM270" i="1"/>
  <c r="BM271" i="1"/>
  <c r="BM272" i="1"/>
  <c r="BM273" i="1"/>
  <c r="BM274" i="1"/>
  <c r="BM275" i="1"/>
  <c r="BM276" i="1"/>
  <c r="BM277" i="1"/>
  <c r="BM278" i="1"/>
  <c r="BM279" i="1"/>
  <c r="BM280" i="1"/>
  <c r="BM281" i="1"/>
  <c r="BM282" i="1"/>
  <c r="BM283" i="1"/>
  <c r="BM284" i="1"/>
  <c r="BM285" i="1"/>
  <c r="BM286" i="1"/>
  <c r="BM287" i="1"/>
  <c r="BM288" i="1"/>
  <c r="BM289" i="1"/>
  <c r="BM290" i="1"/>
  <c r="BM291" i="1"/>
  <c r="BM292" i="1"/>
  <c r="BM293" i="1"/>
  <c r="BM294" i="1"/>
  <c r="BM295" i="1"/>
  <c r="BM296" i="1"/>
  <c r="BM297" i="1"/>
  <c r="BM298" i="1"/>
  <c r="BM299" i="1"/>
  <c r="BM300" i="1"/>
  <c r="BM301" i="1"/>
  <c r="BM302" i="1"/>
  <c r="BM303" i="1"/>
  <c r="BM304" i="1"/>
  <c r="BM305" i="1"/>
  <c r="BM306" i="1"/>
  <c r="BM307" i="1"/>
  <c r="BM308" i="1"/>
  <c r="BM309" i="1"/>
  <c r="BM310" i="1"/>
  <c r="BM311" i="1"/>
  <c r="BM312" i="1"/>
  <c r="BM313" i="1"/>
  <c r="BM314" i="1"/>
  <c r="BM315" i="1"/>
  <c r="BM316" i="1"/>
  <c r="BM317" i="1"/>
  <c r="BM318" i="1"/>
  <c r="BM319" i="1"/>
  <c r="BM320" i="1"/>
  <c r="BM321" i="1"/>
  <c r="BM322" i="1"/>
  <c r="BM323" i="1"/>
  <c r="BM324" i="1"/>
  <c r="BM325" i="1"/>
  <c r="BM326" i="1"/>
  <c r="BM327" i="1"/>
  <c r="BM328" i="1"/>
  <c r="BM329" i="1"/>
  <c r="BM330" i="1"/>
  <c r="BM331" i="1"/>
  <c r="BM332" i="1"/>
  <c r="BM333" i="1"/>
  <c r="BM334" i="1"/>
  <c r="BM335" i="1"/>
  <c r="BM336" i="1"/>
  <c r="BM337" i="1"/>
  <c r="BM338" i="1"/>
  <c r="BM339" i="1"/>
  <c r="BM340" i="1"/>
  <c r="BM341" i="1"/>
  <c r="BM342" i="1"/>
  <c r="BM343" i="1"/>
  <c r="BM344" i="1"/>
  <c r="BM345" i="1"/>
  <c r="BM346" i="1"/>
  <c r="BM347" i="1"/>
  <c r="BM348" i="1"/>
  <c r="BM349" i="1"/>
  <c r="BM350" i="1"/>
  <c r="BM351" i="1"/>
  <c r="BM352" i="1"/>
  <c r="BM353" i="1"/>
  <c r="BM354" i="1"/>
  <c r="BM355" i="1"/>
  <c r="BM356" i="1"/>
  <c r="BM357" i="1"/>
  <c r="BM358" i="1"/>
  <c r="BM359" i="1"/>
  <c r="BM360" i="1"/>
  <c r="BM361" i="1"/>
  <c r="BM362" i="1"/>
  <c r="BM363" i="1"/>
  <c r="BM364" i="1"/>
  <c r="BM365" i="1"/>
  <c r="BM366" i="1"/>
  <c r="BM367" i="1"/>
  <c r="BM368" i="1"/>
  <c r="BM369" i="1"/>
  <c r="BM370" i="1"/>
  <c r="BM371" i="1"/>
  <c r="BM372" i="1"/>
  <c r="BM373" i="1"/>
  <c r="BM374" i="1"/>
  <c r="BM375" i="1"/>
  <c r="BM376" i="1"/>
  <c r="BM377" i="1"/>
  <c r="BM378" i="1"/>
  <c r="BM379" i="1"/>
  <c r="BM380" i="1"/>
  <c r="BM381" i="1"/>
  <c r="BM382" i="1"/>
  <c r="BM383" i="1"/>
  <c r="BM384" i="1"/>
  <c r="BM385" i="1"/>
  <c r="BM386" i="1"/>
  <c r="BM387" i="1"/>
  <c r="BM388" i="1"/>
  <c r="BM389" i="1"/>
  <c r="BM390" i="1"/>
  <c r="BM391" i="1"/>
  <c r="BM392" i="1"/>
  <c r="BM393" i="1"/>
  <c r="BM394" i="1"/>
  <c r="BM395" i="1"/>
  <c r="BM396" i="1"/>
  <c r="BM397" i="1"/>
  <c r="BM398" i="1"/>
  <c r="BM399" i="1"/>
  <c r="BM400" i="1"/>
  <c r="BM401" i="1"/>
  <c r="BM402" i="1"/>
  <c r="BM403" i="1"/>
  <c r="BM404" i="1"/>
  <c r="BM405" i="1"/>
  <c r="BM406" i="1"/>
  <c r="BM407" i="1"/>
  <c r="BM408" i="1"/>
  <c r="BM409" i="1"/>
  <c r="BM410" i="1"/>
  <c r="BM411" i="1"/>
  <c r="BM412" i="1"/>
  <c r="BM413" i="1"/>
  <c r="BM414" i="1"/>
  <c r="BM415" i="1"/>
  <c r="BM416" i="1"/>
  <c r="BM417" i="1"/>
  <c r="BM418" i="1"/>
  <c r="BM419" i="1"/>
  <c r="BM420" i="1"/>
  <c r="BM421" i="1"/>
  <c r="BM422" i="1"/>
  <c r="BM423" i="1"/>
  <c r="BM424" i="1"/>
  <c r="BM425" i="1"/>
  <c r="BM426" i="1"/>
  <c r="BM427" i="1"/>
  <c r="BM428" i="1"/>
  <c r="BM429" i="1"/>
  <c r="BM430" i="1"/>
  <c r="BM431" i="1"/>
  <c r="BM432" i="1"/>
  <c r="BM433" i="1"/>
  <c r="BM434" i="1"/>
  <c r="BM435" i="1"/>
  <c r="BM436" i="1"/>
  <c r="BM437" i="1"/>
  <c r="BM438" i="1"/>
  <c r="BM439" i="1"/>
  <c r="BM440" i="1"/>
  <c r="BM441" i="1"/>
  <c r="BM442" i="1"/>
  <c r="BM443" i="1"/>
  <c r="BM444" i="1"/>
  <c r="BM445" i="1"/>
  <c r="BM446" i="1"/>
  <c r="BM447" i="1"/>
  <c r="BM448" i="1"/>
  <c r="BM449" i="1"/>
  <c r="BM450" i="1"/>
  <c r="BM451" i="1"/>
  <c r="BM452" i="1"/>
  <c r="BM453" i="1"/>
  <c r="BM454" i="1"/>
  <c r="BM455" i="1"/>
  <c r="BM456" i="1"/>
  <c r="BM457" i="1"/>
  <c r="BM458" i="1"/>
  <c r="BM459" i="1"/>
  <c r="BM460" i="1"/>
  <c r="BM461" i="1"/>
  <c r="BM462" i="1"/>
  <c r="BM463" i="1"/>
  <c r="BM464" i="1"/>
  <c r="BM465" i="1"/>
  <c r="BM466" i="1"/>
  <c r="BM467" i="1"/>
  <c r="BM468" i="1"/>
  <c r="BM469" i="1"/>
  <c r="BM470" i="1"/>
  <c r="BM471" i="1"/>
  <c r="BM472" i="1"/>
  <c r="BM473" i="1"/>
  <c r="BM474" i="1"/>
  <c r="BM475" i="1"/>
  <c r="BM476" i="1"/>
  <c r="BM477" i="1"/>
  <c r="BM478" i="1"/>
  <c r="BM479" i="1"/>
  <c r="BM480" i="1"/>
  <c r="BM481" i="1"/>
  <c r="BM482" i="1"/>
  <c r="BM483" i="1"/>
  <c r="BM484" i="1"/>
  <c r="BM485" i="1"/>
  <c r="BM486" i="1"/>
  <c r="BM487" i="1"/>
  <c r="BM488" i="1"/>
  <c r="BM489" i="1"/>
  <c r="BM490" i="1"/>
  <c r="BM491" i="1"/>
  <c r="BM492" i="1"/>
  <c r="BM493" i="1"/>
  <c r="BM494" i="1"/>
  <c r="BM495" i="1"/>
  <c r="BM496" i="1"/>
  <c r="BM497" i="1"/>
  <c r="BM498" i="1"/>
  <c r="BM499" i="1"/>
  <c r="BM500" i="1"/>
  <c r="BM501" i="1"/>
  <c r="BM502" i="1"/>
  <c r="BM503" i="1"/>
  <c r="BM504" i="1"/>
  <c r="BM505" i="1"/>
  <c r="BM506" i="1"/>
  <c r="BM507" i="1"/>
  <c r="BM508" i="1"/>
  <c r="BM509" i="1"/>
  <c r="BM510" i="1"/>
  <c r="BM511" i="1"/>
  <c r="BM512" i="1"/>
  <c r="BM513" i="1"/>
  <c r="BM514" i="1"/>
  <c r="BM515" i="1"/>
  <c r="BM516" i="1"/>
  <c r="BM517" i="1"/>
  <c r="BM518" i="1"/>
  <c r="BM519" i="1"/>
  <c r="BM520" i="1"/>
  <c r="BM521" i="1"/>
  <c r="BM522" i="1"/>
  <c r="BM523" i="1"/>
  <c r="BM524" i="1"/>
  <c r="BM525" i="1"/>
  <c r="BM526" i="1"/>
  <c r="BM527" i="1"/>
  <c r="BM528" i="1"/>
  <c r="BM529" i="1"/>
  <c r="BM530" i="1"/>
  <c r="BM531" i="1"/>
  <c r="BM532" i="1"/>
  <c r="BM533" i="1"/>
  <c r="BM534" i="1"/>
  <c r="BM535" i="1"/>
  <c r="BM536" i="1"/>
  <c r="BM537" i="1"/>
  <c r="BM538" i="1"/>
  <c r="BM539" i="1"/>
  <c r="BM540" i="1"/>
  <c r="BM541" i="1"/>
  <c r="BM542" i="1"/>
  <c r="BM543" i="1"/>
  <c r="BM544" i="1"/>
  <c r="BM545" i="1"/>
  <c r="BM546" i="1"/>
  <c r="BM547" i="1"/>
  <c r="BM548" i="1"/>
  <c r="BM549" i="1"/>
  <c r="BM550" i="1"/>
  <c r="BM551" i="1"/>
  <c r="BM552" i="1"/>
  <c r="BM553" i="1"/>
  <c r="BM554" i="1"/>
  <c r="BM555" i="1"/>
  <c r="BM556" i="1"/>
  <c r="BM557" i="1"/>
  <c r="BM558" i="1"/>
  <c r="BM559" i="1"/>
  <c r="BM560" i="1"/>
  <c r="BM561" i="1"/>
  <c r="BM562" i="1"/>
  <c r="BM563" i="1"/>
  <c r="BM564" i="1"/>
  <c r="BM565" i="1"/>
  <c r="BM566" i="1"/>
  <c r="BM567" i="1"/>
  <c r="BM568" i="1"/>
  <c r="BM569" i="1"/>
  <c r="BM570" i="1"/>
  <c r="BM571" i="1"/>
  <c r="BM572" i="1"/>
  <c r="BM573" i="1"/>
  <c r="BM574" i="1"/>
  <c r="BM575" i="1"/>
  <c r="BM576" i="1"/>
  <c r="BM577" i="1"/>
  <c r="BM578" i="1"/>
  <c r="BM579" i="1"/>
  <c r="BM580" i="1"/>
  <c r="BM581" i="1"/>
  <c r="BM582" i="1"/>
  <c r="BM583" i="1"/>
  <c r="BM584" i="1"/>
  <c r="BM585" i="1"/>
  <c r="BM586" i="1"/>
  <c r="BM587" i="1"/>
  <c r="BM588" i="1"/>
  <c r="BM589" i="1"/>
  <c r="BM590" i="1"/>
  <c r="BM591" i="1"/>
  <c r="BM592" i="1"/>
  <c r="BM593" i="1"/>
  <c r="BM594" i="1"/>
  <c r="BM595" i="1"/>
  <c r="BM596" i="1"/>
  <c r="BM597" i="1"/>
  <c r="BM598" i="1"/>
  <c r="BM599" i="1"/>
  <c r="BM600" i="1"/>
  <c r="BM601" i="1"/>
  <c r="BM602" i="1"/>
  <c r="BM603" i="1"/>
  <c r="BM604" i="1"/>
  <c r="BM605" i="1"/>
  <c r="BM606" i="1"/>
  <c r="BM607" i="1"/>
  <c r="BM608" i="1"/>
  <c r="BM609" i="1"/>
  <c r="BM610" i="1"/>
  <c r="BM611" i="1"/>
  <c r="BM612" i="1"/>
  <c r="BM613" i="1"/>
  <c r="BM614" i="1"/>
  <c r="BM615" i="1"/>
  <c r="BM616" i="1"/>
  <c r="BM617" i="1"/>
  <c r="BM618" i="1"/>
  <c r="BM619" i="1"/>
  <c r="BM620" i="1"/>
  <c r="BM621" i="1"/>
  <c r="BM622" i="1"/>
  <c r="BM623" i="1"/>
  <c r="BM624" i="1"/>
  <c r="BM625" i="1"/>
  <c r="BM626" i="1"/>
  <c r="BM627" i="1"/>
  <c r="BM628" i="1"/>
  <c r="BM629" i="1"/>
  <c r="BM630" i="1"/>
  <c r="BM631" i="1"/>
  <c r="BM632" i="1"/>
  <c r="BM633" i="1"/>
  <c r="BM634" i="1"/>
  <c r="BM635" i="1"/>
  <c r="BM636" i="1"/>
  <c r="BM637" i="1"/>
  <c r="BM638" i="1"/>
  <c r="BM639" i="1"/>
  <c r="BM640" i="1"/>
  <c r="BM641" i="1"/>
  <c r="BM642" i="1"/>
  <c r="BM643" i="1"/>
  <c r="BM644" i="1"/>
  <c r="BM645" i="1"/>
  <c r="BM646" i="1"/>
  <c r="BM647" i="1"/>
  <c r="BM648" i="1"/>
  <c r="BM649" i="1"/>
  <c r="BM650" i="1"/>
  <c r="BM651" i="1"/>
  <c r="BM652" i="1"/>
  <c r="BM653" i="1"/>
  <c r="BM654" i="1"/>
  <c r="BM655" i="1"/>
  <c r="BM656" i="1"/>
  <c r="BM657" i="1"/>
  <c r="BM658" i="1"/>
  <c r="BM659" i="1"/>
  <c r="BM660" i="1"/>
  <c r="BM661" i="1"/>
  <c r="BM662" i="1"/>
  <c r="BM663" i="1"/>
  <c r="BM664" i="1"/>
  <c r="BM665" i="1"/>
  <c r="BM666" i="1"/>
  <c r="BM667" i="1"/>
  <c r="BM668" i="1"/>
  <c r="BM669" i="1"/>
  <c r="BM670" i="1"/>
  <c r="BM671" i="1"/>
  <c r="BM672" i="1"/>
  <c r="BM673" i="1"/>
  <c r="BM674" i="1"/>
  <c r="BM675" i="1"/>
  <c r="BM676" i="1"/>
  <c r="BM677" i="1"/>
  <c r="BM678" i="1"/>
  <c r="BM679" i="1"/>
  <c r="BM680" i="1"/>
  <c r="BM681" i="1"/>
  <c r="BM682" i="1"/>
  <c r="BM683" i="1"/>
  <c r="BM684" i="1"/>
  <c r="BM685" i="1"/>
  <c r="BM686" i="1"/>
  <c r="BM687" i="1"/>
  <c r="BM688" i="1"/>
  <c r="BM689" i="1"/>
  <c r="BM690" i="1"/>
  <c r="BM691" i="1"/>
  <c r="BM692" i="1"/>
  <c r="BM693" i="1"/>
  <c r="BM694" i="1"/>
  <c r="BM695" i="1"/>
  <c r="BM696" i="1"/>
  <c r="BM697" i="1"/>
  <c r="BM698" i="1"/>
  <c r="BM699" i="1"/>
  <c r="BM700" i="1"/>
  <c r="BM701" i="1"/>
  <c r="BM702" i="1"/>
  <c r="BM703" i="1"/>
  <c r="BM704" i="1"/>
  <c r="BM705" i="1"/>
  <c r="BM706" i="1"/>
  <c r="BM707" i="1"/>
  <c r="BM708" i="1"/>
  <c r="BM709" i="1"/>
  <c r="BM710" i="1"/>
  <c r="BM711" i="1"/>
  <c r="BM712" i="1"/>
  <c r="BM713" i="1"/>
  <c r="BM714" i="1"/>
  <c r="BM715" i="1"/>
  <c r="BM716" i="1"/>
  <c r="BM717" i="1"/>
  <c r="BM718" i="1"/>
  <c r="BM719" i="1"/>
  <c r="BM720" i="1"/>
  <c r="BM721" i="1"/>
  <c r="BM722" i="1"/>
  <c r="BM723" i="1"/>
  <c r="BM724" i="1"/>
  <c r="BM725" i="1"/>
  <c r="BM726" i="1"/>
  <c r="BM727" i="1"/>
  <c r="BM728" i="1"/>
  <c r="BM729" i="1"/>
  <c r="BM730" i="1"/>
  <c r="BM731" i="1"/>
  <c r="BM732" i="1"/>
  <c r="BM733" i="1"/>
  <c r="BM734" i="1"/>
  <c r="BM735" i="1"/>
  <c r="BM736" i="1"/>
  <c r="BM737" i="1"/>
  <c r="BM738" i="1"/>
  <c r="BM739" i="1"/>
  <c r="BM740" i="1"/>
  <c r="BM741" i="1"/>
  <c r="BM742" i="1"/>
  <c r="BM743" i="1"/>
  <c r="BM744" i="1"/>
  <c r="BM745" i="1"/>
  <c r="BM746" i="1"/>
  <c r="BM747" i="1"/>
  <c r="BM748" i="1"/>
  <c r="BM749" i="1"/>
  <c r="BM750" i="1"/>
  <c r="BM751" i="1"/>
  <c r="BM752" i="1"/>
  <c r="BM753" i="1"/>
  <c r="BM754" i="1"/>
  <c r="BM755" i="1"/>
  <c r="BM756" i="1"/>
  <c r="BM757" i="1"/>
  <c r="BM758" i="1"/>
  <c r="BM759" i="1"/>
  <c r="BM760" i="1"/>
  <c r="BM761" i="1"/>
  <c r="BM762" i="1"/>
  <c r="BM763" i="1"/>
  <c r="BM764" i="1"/>
  <c r="BM765" i="1"/>
  <c r="BM766" i="1"/>
  <c r="BM767" i="1"/>
  <c r="BM768" i="1"/>
  <c r="BM769" i="1"/>
  <c r="BM770" i="1"/>
  <c r="BM771" i="1"/>
  <c r="BM772" i="1"/>
  <c r="BM773" i="1"/>
  <c r="BM774" i="1"/>
  <c r="BM775" i="1"/>
  <c r="BM776" i="1"/>
  <c r="BM777" i="1"/>
  <c r="BM778" i="1"/>
  <c r="BM779" i="1"/>
  <c r="BM780" i="1"/>
  <c r="BM781" i="1"/>
  <c r="BM782" i="1"/>
  <c r="BM783" i="1"/>
  <c r="BM784" i="1"/>
  <c r="BM785" i="1"/>
  <c r="BM786" i="1"/>
  <c r="BM787" i="1"/>
  <c r="BM788" i="1"/>
  <c r="BM789" i="1"/>
  <c r="BM790" i="1"/>
  <c r="BM791" i="1"/>
  <c r="BM792" i="1"/>
  <c r="BM793" i="1"/>
  <c r="BM794" i="1"/>
  <c r="BM795" i="1"/>
  <c r="BM796" i="1"/>
  <c r="BM797" i="1"/>
  <c r="BM798" i="1"/>
  <c r="BM799" i="1"/>
  <c r="BM800" i="1"/>
  <c r="BM801" i="1"/>
  <c r="BM802" i="1"/>
  <c r="BM803" i="1"/>
  <c r="BM804" i="1"/>
  <c r="BM805" i="1"/>
  <c r="BM806" i="1"/>
  <c r="BM807" i="1"/>
  <c r="BM808" i="1"/>
  <c r="BM809" i="1"/>
  <c r="BM810" i="1"/>
  <c r="BM811" i="1"/>
  <c r="BM812" i="1"/>
  <c r="BM813" i="1"/>
  <c r="BM814" i="1"/>
  <c r="BM815" i="1"/>
  <c r="BM816" i="1"/>
  <c r="BM817" i="1"/>
  <c r="BM818" i="1"/>
  <c r="BM819" i="1"/>
  <c r="BM820" i="1"/>
  <c r="BM821" i="1"/>
  <c r="BM822" i="1"/>
  <c r="BM823" i="1"/>
  <c r="BM824" i="1"/>
  <c r="BM825" i="1"/>
  <c r="BM826" i="1"/>
  <c r="BM827" i="1"/>
  <c r="BM828" i="1"/>
  <c r="BM829" i="1"/>
  <c r="BM830" i="1"/>
  <c r="BM831" i="1"/>
  <c r="BM832" i="1"/>
  <c r="BM833" i="1"/>
  <c r="BM834" i="1"/>
  <c r="BM835" i="1"/>
  <c r="BM836" i="1"/>
  <c r="BM837" i="1"/>
  <c r="BM838" i="1"/>
  <c r="BM839" i="1"/>
  <c r="BM840" i="1"/>
  <c r="BM841" i="1"/>
  <c r="BM842" i="1"/>
  <c r="BM843" i="1"/>
  <c r="BM844" i="1"/>
  <c r="BM845" i="1"/>
  <c r="BM846" i="1"/>
  <c r="BM847" i="1"/>
  <c r="BM848" i="1"/>
  <c r="BM849" i="1"/>
  <c r="BM850" i="1"/>
  <c r="BM851" i="1"/>
  <c r="BM852" i="1"/>
  <c r="BM853" i="1"/>
  <c r="BM854" i="1"/>
  <c r="BM855" i="1"/>
  <c r="BM856" i="1"/>
  <c r="BM857" i="1"/>
  <c r="BM858" i="1"/>
  <c r="BM859" i="1"/>
  <c r="BM860" i="1"/>
  <c r="BM861" i="1"/>
  <c r="BM862" i="1"/>
  <c r="BM863" i="1"/>
  <c r="BM864" i="1"/>
  <c r="BM865" i="1"/>
  <c r="BM866" i="1"/>
  <c r="BM867" i="1"/>
  <c r="BM868" i="1"/>
  <c r="BM869" i="1"/>
  <c r="BM870" i="1"/>
  <c r="BM871" i="1"/>
  <c r="BM872" i="1"/>
  <c r="BM873" i="1"/>
  <c r="BM874" i="1"/>
  <c r="BM875" i="1"/>
  <c r="BM876" i="1"/>
  <c r="BM877" i="1"/>
  <c r="BM878" i="1"/>
  <c r="BM879" i="1"/>
  <c r="BM880" i="1"/>
  <c r="BM881" i="1"/>
  <c r="BM882" i="1"/>
  <c r="BM883" i="1"/>
  <c r="BM884" i="1"/>
  <c r="BM885" i="1"/>
  <c r="BM886" i="1"/>
  <c r="BM887" i="1"/>
  <c r="BM888" i="1"/>
  <c r="BM889" i="1"/>
  <c r="BM890" i="1"/>
  <c r="BM891" i="1"/>
  <c r="BM892" i="1"/>
  <c r="BM893" i="1"/>
  <c r="BM894" i="1"/>
  <c r="BM895" i="1"/>
  <c r="BM896" i="1"/>
  <c r="BM897" i="1"/>
  <c r="BM898" i="1"/>
  <c r="BM899" i="1"/>
  <c r="BM900" i="1"/>
  <c r="BM901" i="1"/>
  <c r="BM902" i="1"/>
  <c r="BM903" i="1"/>
  <c r="BM904" i="1"/>
  <c r="BM905" i="1"/>
  <c r="BM906" i="1"/>
  <c r="BM907" i="1"/>
  <c r="BM908" i="1"/>
  <c r="BM909" i="1"/>
  <c r="BM910" i="1"/>
  <c r="BM911" i="1"/>
  <c r="BM912" i="1"/>
  <c r="BM913" i="1"/>
  <c r="BM914" i="1"/>
  <c r="BM915" i="1"/>
  <c r="BM916" i="1"/>
  <c r="BM917" i="1"/>
  <c r="BM918" i="1"/>
  <c r="BM919" i="1"/>
  <c r="BM920" i="1"/>
  <c r="BM921" i="1"/>
  <c r="BM922" i="1"/>
  <c r="BM923" i="1"/>
  <c r="BM924" i="1"/>
  <c r="BM925" i="1"/>
  <c r="BM926" i="1"/>
  <c r="BM927" i="1"/>
  <c r="BM928" i="1"/>
  <c r="BM929" i="1"/>
  <c r="BM930" i="1"/>
  <c r="BM931" i="1"/>
  <c r="BM932" i="1"/>
  <c r="BM933" i="1"/>
  <c r="BM934" i="1"/>
  <c r="BM935" i="1"/>
  <c r="BM936" i="1"/>
  <c r="BM937" i="1"/>
  <c r="BM938" i="1"/>
  <c r="BM939" i="1"/>
  <c r="BM940" i="1"/>
  <c r="BM941" i="1"/>
  <c r="BM942" i="1"/>
  <c r="BM943" i="1"/>
  <c r="BM944" i="1"/>
  <c r="BM945" i="1"/>
  <c r="BM946" i="1"/>
  <c r="BM947" i="1"/>
  <c r="BM948" i="1"/>
  <c r="BM949" i="1"/>
  <c r="BM950" i="1"/>
  <c r="BM951" i="1"/>
  <c r="BM952" i="1"/>
  <c r="BM953" i="1"/>
  <c r="BM954" i="1"/>
  <c r="BM955" i="1"/>
  <c r="BM956" i="1"/>
  <c r="BM957" i="1"/>
  <c r="BM958" i="1"/>
  <c r="BM959" i="1"/>
  <c r="BM960" i="1"/>
  <c r="BM961" i="1"/>
  <c r="BM962" i="1"/>
  <c r="BM963" i="1"/>
  <c r="BM964" i="1"/>
  <c r="BM965" i="1"/>
  <c r="BM966" i="1"/>
  <c r="BM967" i="1"/>
  <c r="BM968" i="1"/>
  <c r="BM969" i="1"/>
  <c r="BM970" i="1"/>
  <c r="BM971" i="1"/>
  <c r="BM972" i="1"/>
  <c r="BM973" i="1"/>
  <c r="BM974" i="1"/>
  <c r="BM975" i="1"/>
  <c r="BM976" i="1"/>
  <c r="BM977" i="1"/>
  <c r="BM978" i="1"/>
  <c r="BM979" i="1"/>
  <c r="BM980" i="1"/>
  <c r="BM981" i="1"/>
  <c r="BM982" i="1"/>
  <c r="BM983" i="1"/>
  <c r="BM984" i="1"/>
  <c r="BM985" i="1"/>
  <c r="BM986" i="1"/>
  <c r="BM987" i="1"/>
  <c r="BM988" i="1"/>
  <c r="BM989" i="1"/>
  <c r="BM990" i="1"/>
  <c r="BM991" i="1"/>
  <c r="BM992" i="1"/>
  <c r="BM993" i="1"/>
  <c r="BM994" i="1"/>
  <c r="BM995" i="1"/>
  <c r="BM996" i="1"/>
  <c r="BM997" i="1"/>
  <c r="BM998" i="1"/>
  <c r="BM999" i="1"/>
  <c r="BM1000" i="1"/>
  <c r="BM1001" i="1"/>
  <c r="BM1002" i="1"/>
  <c r="BM1003" i="1"/>
  <c r="BM1004" i="1"/>
  <c r="BM1005" i="1"/>
  <c r="BM1006" i="1"/>
  <c r="BM1007" i="1"/>
  <c r="BM1008" i="1"/>
  <c r="BM1009" i="1"/>
  <c r="BM1010" i="1"/>
  <c r="BM1011" i="1"/>
  <c r="BM1012" i="1"/>
  <c r="BM1013" i="1"/>
  <c r="BM1014" i="1"/>
  <c r="BM1015" i="1"/>
  <c r="BM1016" i="1"/>
  <c r="BM1017" i="1"/>
  <c r="BM1018" i="1"/>
  <c r="BM1019" i="1"/>
  <c r="BM1020" i="1"/>
  <c r="BM1021" i="1"/>
  <c r="BM1022" i="1"/>
  <c r="BM1023" i="1"/>
  <c r="BM1024" i="1"/>
  <c r="BM1025" i="1"/>
  <c r="BM1026" i="1"/>
  <c r="BM1027" i="1"/>
  <c r="BM1028" i="1"/>
  <c r="BM1029" i="1"/>
  <c r="BM1030" i="1"/>
  <c r="BM1031" i="1"/>
  <c r="BM1032" i="1"/>
  <c r="BM1033" i="1"/>
  <c r="BM1034" i="1"/>
  <c r="BM1035" i="1"/>
  <c r="BM1036" i="1"/>
  <c r="BM1037" i="1"/>
  <c r="BM1038" i="1"/>
  <c r="BM1039" i="1"/>
  <c r="BM1040" i="1"/>
  <c r="BM1041" i="1"/>
  <c r="BM1042" i="1"/>
  <c r="BM1043" i="1"/>
  <c r="BM1044" i="1"/>
  <c r="BM1045" i="1"/>
  <c r="BM1046" i="1"/>
  <c r="BM1047" i="1"/>
  <c r="BM1048" i="1"/>
  <c r="BM1049" i="1"/>
  <c r="BM1050" i="1"/>
  <c r="BM1051" i="1"/>
  <c r="BM1052" i="1"/>
  <c r="BM1053" i="1"/>
  <c r="BM1054" i="1"/>
  <c r="BM1055" i="1"/>
  <c r="BM1056" i="1"/>
  <c r="BM1057" i="1"/>
  <c r="BM1058" i="1"/>
  <c r="BM1059" i="1"/>
  <c r="BM1060" i="1"/>
  <c r="BM1061" i="1"/>
  <c r="BM1062" i="1"/>
  <c r="BM1063" i="1"/>
  <c r="BM1064" i="1"/>
  <c r="BM1065" i="1"/>
  <c r="BM1066" i="1"/>
  <c r="BM1067" i="1"/>
  <c r="BM1068" i="1"/>
  <c r="BM1069" i="1"/>
  <c r="BM1070" i="1"/>
  <c r="BM1071" i="1"/>
  <c r="BM1072" i="1"/>
  <c r="BM1073" i="1"/>
  <c r="BM1074" i="1"/>
  <c r="BM1075" i="1"/>
  <c r="BM1076" i="1"/>
  <c r="BM1077" i="1"/>
  <c r="BM1078" i="1"/>
  <c r="BM1079" i="1"/>
  <c r="BM1080" i="1"/>
  <c r="BM1081" i="1"/>
  <c r="BM1082" i="1"/>
  <c r="BM1083" i="1"/>
  <c r="BM1084" i="1"/>
  <c r="BM1085" i="1"/>
  <c r="BM1086" i="1"/>
  <c r="BM1087" i="1"/>
  <c r="BM1088" i="1"/>
  <c r="BM1089" i="1"/>
  <c r="BM1090" i="1"/>
  <c r="BM1091" i="1"/>
  <c r="BM1092" i="1"/>
  <c r="BM1093" i="1"/>
  <c r="BM1094" i="1"/>
  <c r="BM1095" i="1"/>
  <c r="BM1096" i="1"/>
  <c r="BM1097" i="1"/>
  <c r="BM1098" i="1"/>
  <c r="BM1099" i="1"/>
  <c r="BM1100" i="1"/>
  <c r="BM1101" i="1"/>
  <c r="BM1102" i="1"/>
  <c r="BM1103" i="1"/>
  <c r="BM1104" i="1"/>
  <c r="BM1105" i="1"/>
  <c r="BM1106" i="1"/>
  <c r="BM1107" i="1"/>
  <c r="BM1108" i="1"/>
  <c r="BM1109" i="1"/>
  <c r="BM1110" i="1"/>
  <c r="BM1111" i="1"/>
  <c r="BM1112" i="1"/>
  <c r="BM1113" i="1"/>
  <c r="BM1114" i="1"/>
  <c r="BM1115" i="1"/>
  <c r="BM1116" i="1"/>
  <c r="BM1117" i="1"/>
  <c r="BM1118" i="1"/>
  <c r="BM1119" i="1"/>
  <c r="BM1120" i="1"/>
  <c r="BM1121" i="1"/>
  <c r="BM1122" i="1"/>
  <c r="BM1123" i="1"/>
  <c r="BM1124" i="1"/>
  <c r="BM1125" i="1"/>
  <c r="BM1126" i="1"/>
  <c r="BM1127" i="1"/>
  <c r="BM1128" i="1"/>
  <c r="BM1129" i="1"/>
  <c r="BM1130" i="1"/>
  <c r="BM1131" i="1"/>
  <c r="BM1132" i="1"/>
  <c r="BM1133" i="1"/>
  <c r="BM1134" i="1"/>
  <c r="BM1135" i="1"/>
  <c r="BM1136" i="1"/>
  <c r="BM1137" i="1"/>
  <c r="BM1138" i="1"/>
  <c r="BM1139" i="1"/>
  <c r="BM1140" i="1"/>
  <c r="BM1141" i="1"/>
  <c r="BM1142" i="1"/>
  <c r="BM1143" i="1"/>
  <c r="BM1144" i="1"/>
  <c r="BM1145" i="1"/>
  <c r="BM1146" i="1"/>
  <c r="BM1147" i="1"/>
  <c r="BM1148" i="1"/>
  <c r="BM1149" i="1"/>
  <c r="BM1150" i="1"/>
  <c r="BM1151" i="1"/>
  <c r="BM1152" i="1"/>
  <c r="BM1153" i="1"/>
  <c r="BM1154" i="1"/>
  <c r="BM1155" i="1"/>
  <c r="BM1156" i="1"/>
  <c r="BM1157" i="1"/>
  <c r="BM1158" i="1"/>
  <c r="BM1159" i="1"/>
  <c r="BM1160" i="1"/>
  <c r="BM1161" i="1"/>
  <c r="BM1162" i="1"/>
  <c r="BM1163" i="1"/>
  <c r="BM1164" i="1"/>
  <c r="BM1165" i="1"/>
  <c r="BM1166" i="1"/>
  <c r="BM1167" i="1"/>
  <c r="BM1168" i="1"/>
  <c r="BM1169" i="1"/>
  <c r="BM1170" i="1"/>
  <c r="BM1171" i="1"/>
  <c r="BM1172" i="1"/>
  <c r="BM1173" i="1"/>
  <c r="BM1174" i="1"/>
  <c r="BM1175" i="1"/>
  <c r="BM1176" i="1"/>
  <c r="BM1177" i="1"/>
  <c r="BM1178" i="1"/>
  <c r="BM1179" i="1"/>
  <c r="BM1180" i="1"/>
  <c r="BM1181" i="1"/>
  <c r="BM1182" i="1"/>
  <c r="BM1183" i="1"/>
  <c r="BM1184" i="1"/>
  <c r="BM1185" i="1"/>
  <c r="BM1186" i="1"/>
  <c r="BM1187" i="1"/>
  <c r="BM1188" i="1"/>
  <c r="BM1189" i="1"/>
  <c r="BM1190" i="1"/>
  <c r="BM1191" i="1"/>
  <c r="BM1192" i="1"/>
  <c r="BM1193" i="1"/>
  <c r="BM1194" i="1"/>
  <c r="BM1195" i="1"/>
  <c r="BM1196" i="1"/>
  <c r="BM1197" i="1"/>
  <c r="BM1198" i="1"/>
  <c r="BM1199" i="1"/>
  <c r="BM1200" i="1"/>
  <c r="BM1201" i="1"/>
  <c r="BM1202" i="1"/>
  <c r="BM1203" i="1"/>
  <c r="BM1204" i="1"/>
  <c r="BM1205" i="1"/>
  <c r="BM1206" i="1"/>
  <c r="BM1207" i="1"/>
  <c r="BM1208" i="1"/>
  <c r="BM1209" i="1"/>
  <c r="BM1210" i="1"/>
  <c r="BM1211" i="1"/>
  <c r="BM1212" i="1"/>
  <c r="BM1213" i="1"/>
  <c r="BM1214" i="1"/>
  <c r="BM1215" i="1"/>
  <c r="BM1216" i="1"/>
  <c r="BM1217" i="1"/>
  <c r="BM1218" i="1"/>
  <c r="BM1219" i="1"/>
  <c r="BM1220" i="1"/>
  <c r="BM1221" i="1"/>
  <c r="BM1222" i="1"/>
  <c r="BM1223" i="1"/>
  <c r="BM1224" i="1"/>
  <c r="BM1225" i="1"/>
  <c r="BM1226" i="1"/>
  <c r="BM1227" i="1"/>
  <c r="BM1228" i="1"/>
  <c r="BM1229" i="1"/>
  <c r="BM1230" i="1"/>
  <c r="BM1231" i="1"/>
  <c r="BM1232" i="1"/>
  <c r="BM1233" i="1"/>
  <c r="BM1234" i="1"/>
  <c r="BM1235" i="1"/>
  <c r="BM1236" i="1"/>
  <c r="BM1237" i="1"/>
  <c r="BM1238" i="1"/>
  <c r="BM1239" i="1"/>
  <c r="BM1240" i="1"/>
  <c r="BM1241" i="1"/>
  <c r="BM1242" i="1"/>
  <c r="BM1243" i="1"/>
  <c r="BM1244" i="1"/>
  <c r="BM1245" i="1"/>
  <c r="BM1246" i="1"/>
  <c r="BM1247" i="1"/>
  <c r="BM1248" i="1"/>
  <c r="BM1249" i="1"/>
  <c r="BM1250" i="1"/>
  <c r="BM1251" i="1"/>
  <c r="BM1252" i="1"/>
  <c r="BM1253" i="1"/>
  <c r="BM1254" i="1"/>
  <c r="BM1255" i="1"/>
  <c r="BM1256" i="1"/>
  <c r="BM1257" i="1"/>
  <c r="BM1258" i="1"/>
  <c r="BM1259" i="1"/>
  <c r="BM1260" i="1"/>
  <c r="BM1261" i="1"/>
  <c r="BM1262" i="1"/>
  <c r="BM1263" i="1"/>
  <c r="BM1264" i="1"/>
  <c r="BM1265" i="1"/>
  <c r="BM1266" i="1"/>
  <c r="BM1267" i="1"/>
  <c r="BM1268" i="1"/>
  <c r="BM1269" i="1"/>
  <c r="BM1270" i="1"/>
  <c r="BM1271" i="1"/>
  <c r="BM1272" i="1"/>
  <c r="BM1273" i="1"/>
  <c r="BM1274" i="1"/>
  <c r="BM1275" i="1"/>
  <c r="BM1276" i="1"/>
  <c r="BM1277" i="1"/>
  <c r="BM1278" i="1"/>
  <c r="BM1279" i="1"/>
  <c r="BM1280" i="1"/>
  <c r="BM1281" i="1"/>
  <c r="BM1282" i="1"/>
  <c r="BM1283" i="1"/>
  <c r="BM1284" i="1"/>
  <c r="BM1285" i="1"/>
  <c r="BM1286" i="1"/>
  <c r="BM1287" i="1"/>
  <c r="BM1288" i="1"/>
  <c r="BM1289" i="1"/>
  <c r="BM1290" i="1"/>
  <c r="BM1291" i="1"/>
  <c r="BM1292" i="1"/>
  <c r="BM1293" i="1"/>
  <c r="BM1294" i="1"/>
  <c r="BM1295" i="1"/>
  <c r="BM1296" i="1"/>
  <c r="BM1297" i="1"/>
  <c r="BM1298" i="1"/>
  <c r="BM1299" i="1"/>
  <c r="BM1300" i="1"/>
  <c r="BM1301" i="1"/>
  <c r="BM1302" i="1"/>
  <c r="BM1303" i="1"/>
  <c r="BM1304" i="1"/>
  <c r="BM1305" i="1"/>
  <c r="BM1306" i="1"/>
  <c r="BM1307" i="1"/>
  <c r="BM1308" i="1"/>
  <c r="BM1309" i="1"/>
  <c r="BM1310" i="1"/>
  <c r="BM1311" i="1"/>
  <c r="BM1312" i="1"/>
  <c r="BM1313" i="1"/>
  <c r="BM1314" i="1"/>
  <c r="BM1315" i="1"/>
  <c r="BM1316" i="1"/>
  <c r="BM1317" i="1"/>
  <c r="BM1318" i="1"/>
  <c r="BM1319" i="1"/>
  <c r="BM1320" i="1"/>
  <c r="BM1321" i="1"/>
  <c r="BM1322" i="1"/>
  <c r="BM1323" i="1"/>
  <c r="BM1324" i="1"/>
  <c r="BM1325" i="1"/>
  <c r="BM1326" i="1"/>
  <c r="BM1327" i="1"/>
  <c r="BM1328" i="1"/>
  <c r="BM1329" i="1"/>
  <c r="BM1330" i="1"/>
  <c r="BM1331" i="1"/>
  <c r="BM1332" i="1"/>
  <c r="BM1333" i="1"/>
  <c r="BM1334" i="1"/>
  <c r="BM1335" i="1"/>
  <c r="BM1336" i="1"/>
  <c r="BM1337" i="1"/>
  <c r="BM1338" i="1"/>
  <c r="BM1339" i="1"/>
  <c r="BM1340" i="1"/>
  <c r="BM1341" i="1"/>
  <c r="BM1342" i="1"/>
  <c r="BM1343" i="1"/>
  <c r="BM1344" i="1"/>
  <c r="BM1345" i="1"/>
  <c r="BM1346" i="1"/>
  <c r="BM1347" i="1"/>
  <c r="BM1348" i="1"/>
  <c r="BM1349" i="1"/>
  <c r="BM1350" i="1"/>
  <c r="BM1351" i="1"/>
  <c r="BM1352" i="1"/>
  <c r="BM1353" i="1"/>
  <c r="BM1354" i="1"/>
  <c r="BM1355" i="1"/>
  <c r="BM1356" i="1"/>
  <c r="BM1357" i="1"/>
  <c r="BM1358" i="1"/>
  <c r="BM1359" i="1"/>
  <c r="BM1360" i="1"/>
  <c r="BM1361" i="1"/>
  <c r="BM1362" i="1"/>
  <c r="BM1363" i="1"/>
  <c r="BM1364" i="1"/>
  <c r="BM1365" i="1"/>
  <c r="BM1366" i="1"/>
  <c r="BM1367" i="1"/>
  <c r="BM1368" i="1"/>
  <c r="BM1369" i="1"/>
  <c r="BM1370" i="1"/>
  <c r="BM1371" i="1"/>
  <c r="BM1372" i="1"/>
  <c r="BM1373" i="1"/>
  <c r="BM1374" i="1"/>
  <c r="BM1375" i="1"/>
  <c r="BM1376" i="1"/>
  <c r="BM1377" i="1"/>
  <c r="BM1378" i="1"/>
  <c r="BM1379" i="1"/>
  <c r="BM1380" i="1"/>
  <c r="BM1381" i="1"/>
  <c r="BM1382" i="1"/>
  <c r="BM1383" i="1"/>
  <c r="BM1384" i="1"/>
  <c r="BM1385" i="1"/>
  <c r="BM1386" i="1"/>
  <c r="BM1387" i="1"/>
  <c r="BM1388" i="1"/>
  <c r="BM1389" i="1"/>
  <c r="BM1390" i="1"/>
  <c r="BM1391" i="1"/>
  <c r="BM1392" i="1"/>
  <c r="BM1393" i="1"/>
  <c r="BM1394" i="1"/>
  <c r="BM1395" i="1"/>
  <c r="BM1396" i="1"/>
  <c r="BM1397" i="1"/>
  <c r="BM1398" i="1"/>
  <c r="BM1399" i="1"/>
  <c r="BM1400" i="1"/>
  <c r="BM1401" i="1"/>
  <c r="BM1402" i="1"/>
  <c r="BM1403" i="1"/>
  <c r="BM1404" i="1"/>
  <c r="BM1405" i="1"/>
  <c r="BM1406" i="1"/>
  <c r="BM1407" i="1"/>
  <c r="BM1408" i="1"/>
  <c r="BM1409" i="1"/>
  <c r="BM1410" i="1"/>
  <c r="BM1411" i="1"/>
  <c r="BM1412" i="1"/>
  <c r="BM1413" i="1"/>
  <c r="BM1414" i="1"/>
  <c r="BM1415" i="1"/>
  <c r="BM1416" i="1"/>
  <c r="BM1417" i="1"/>
  <c r="BM1418" i="1"/>
  <c r="BM1419" i="1"/>
  <c r="BM1420" i="1"/>
  <c r="BM1421" i="1"/>
  <c r="BM1422" i="1"/>
  <c r="BM1423" i="1"/>
  <c r="BM1424" i="1"/>
  <c r="BM1425" i="1"/>
  <c r="BM1426" i="1"/>
  <c r="BM1427" i="1"/>
  <c r="BM1428" i="1"/>
  <c r="BM1429" i="1"/>
  <c r="BM1430" i="1"/>
  <c r="BM1431" i="1"/>
  <c r="BM1432" i="1"/>
  <c r="BM1433" i="1"/>
  <c r="BM1434" i="1"/>
  <c r="BM1435" i="1"/>
  <c r="BM1436" i="1"/>
  <c r="BM1437" i="1"/>
  <c r="BM1438" i="1"/>
  <c r="BM1439" i="1"/>
  <c r="BM1440" i="1"/>
  <c r="BM1441" i="1"/>
  <c r="BM1442" i="1"/>
  <c r="BM1443" i="1"/>
  <c r="BM1444" i="1"/>
  <c r="BM1445" i="1"/>
  <c r="BM1446" i="1"/>
  <c r="BM1447" i="1"/>
  <c r="BM1448" i="1"/>
  <c r="BM1449" i="1"/>
  <c r="BM1450" i="1"/>
  <c r="BM1451" i="1"/>
  <c r="BM1452" i="1"/>
  <c r="BM1453" i="1"/>
  <c r="BM1454" i="1"/>
  <c r="BM1455" i="1"/>
  <c r="BM1456" i="1"/>
  <c r="BM1457" i="1"/>
  <c r="BM1458" i="1"/>
  <c r="BM1459" i="1"/>
  <c r="BM1460" i="1"/>
  <c r="BM1461" i="1"/>
  <c r="BM1462" i="1"/>
  <c r="BM1463" i="1"/>
  <c r="BM1464" i="1"/>
  <c r="BM1465" i="1"/>
  <c r="BM1466" i="1"/>
  <c r="BM1467" i="1"/>
  <c r="BM1468" i="1"/>
  <c r="BM1469" i="1"/>
  <c r="BM1470" i="1"/>
  <c r="BM1471" i="1"/>
  <c r="BM1472" i="1"/>
  <c r="BM1473" i="1"/>
  <c r="BM1474" i="1"/>
  <c r="BM1475" i="1"/>
  <c r="BM1476" i="1"/>
  <c r="BM1477" i="1"/>
  <c r="BM1478" i="1"/>
  <c r="BM1479" i="1"/>
  <c r="BM1480" i="1"/>
  <c r="BM1481" i="1"/>
  <c r="BM1482" i="1"/>
  <c r="BM1483" i="1"/>
  <c r="BM1484" i="1"/>
  <c r="BM1485" i="1"/>
  <c r="BM1486" i="1"/>
  <c r="BM1487" i="1"/>
  <c r="BM1488" i="1"/>
  <c r="BM1489" i="1"/>
  <c r="BM1490" i="1"/>
  <c r="BM1491" i="1"/>
  <c r="BM1492" i="1"/>
  <c r="BM1493" i="1"/>
  <c r="BM1494" i="1"/>
  <c r="BM1495" i="1"/>
  <c r="BM1496" i="1"/>
  <c r="BM1497" i="1"/>
  <c r="BM1498" i="1"/>
  <c r="BM1499" i="1"/>
  <c r="BM1500" i="1"/>
  <c r="BM1501" i="1"/>
  <c r="BM1502" i="1"/>
  <c r="BM1503" i="1"/>
  <c r="BM1504" i="1"/>
  <c r="BM1505" i="1"/>
  <c r="BM1506" i="1"/>
  <c r="BM1507" i="1"/>
  <c r="BM1508" i="1"/>
  <c r="BM1509" i="1"/>
  <c r="BM1510" i="1"/>
  <c r="BM1511" i="1"/>
  <c r="BM1512" i="1"/>
  <c r="BM1513" i="1"/>
  <c r="BM1514" i="1"/>
  <c r="BM1515" i="1"/>
  <c r="BM1516" i="1"/>
  <c r="BM1517" i="1"/>
  <c r="BM1518" i="1"/>
  <c r="BM1519" i="1"/>
  <c r="BM1520" i="1"/>
  <c r="BM1521" i="1"/>
  <c r="BM1522" i="1"/>
  <c r="BM1523" i="1"/>
  <c r="BM1524" i="1"/>
  <c r="BM1525" i="1"/>
  <c r="BM1526" i="1"/>
  <c r="BM1527" i="1"/>
  <c r="BM1528" i="1"/>
  <c r="BM1529" i="1"/>
  <c r="BM1530" i="1"/>
  <c r="BM1531" i="1"/>
  <c r="BM1532" i="1"/>
  <c r="BM1533" i="1"/>
  <c r="BM1534" i="1"/>
  <c r="BM1535" i="1"/>
  <c r="BM1536" i="1"/>
  <c r="BM1537" i="1"/>
  <c r="BM1538" i="1"/>
  <c r="BM1539" i="1"/>
  <c r="BM1540" i="1"/>
  <c r="BM1541" i="1"/>
  <c r="BM1542" i="1"/>
  <c r="BM1543" i="1"/>
  <c r="BM1544" i="1"/>
  <c r="BM1545" i="1"/>
  <c r="BM1546" i="1"/>
  <c r="BM1547" i="1"/>
  <c r="BM1548" i="1"/>
  <c r="BM1549" i="1"/>
  <c r="BM1550" i="1"/>
  <c r="BM1551" i="1"/>
  <c r="BM1552" i="1"/>
  <c r="BM1553" i="1"/>
  <c r="BM1554" i="1"/>
  <c r="BM1555" i="1"/>
  <c r="BM1556" i="1"/>
  <c r="BM1557" i="1"/>
  <c r="BM1558" i="1"/>
  <c r="BM1559" i="1"/>
  <c r="BM1560" i="1"/>
  <c r="BM1561" i="1"/>
  <c r="BM1562" i="1"/>
  <c r="BM1563" i="1"/>
  <c r="BM1564" i="1"/>
  <c r="BM1565" i="1"/>
  <c r="BM1566" i="1"/>
  <c r="BM1567" i="1"/>
  <c r="BM1568" i="1"/>
  <c r="BM1569" i="1"/>
  <c r="BM1570" i="1"/>
  <c r="BM1571" i="1"/>
  <c r="BM1572" i="1"/>
  <c r="BM1573" i="1"/>
  <c r="BM1574" i="1"/>
  <c r="BM1575" i="1"/>
  <c r="BM1576" i="1"/>
  <c r="BM1577" i="1"/>
  <c r="BM1578" i="1"/>
  <c r="BM1579" i="1"/>
  <c r="BM1580" i="1"/>
  <c r="BM1581" i="1"/>
  <c r="BM1582" i="1"/>
  <c r="BM1583" i="1"/>
  <c r="BM1584" i="1"/>
  <c r="BM1585" i="1"/>
  <c r="BM1586" i="1"/>
  <c r="BM1587" i="1"/>
  <c r="BM1588" i="1"/>
  <c r="BM1589" i="1"/>
  <c r="BM1590" i="1"/>
  <c r="BM1591" i="1"/>
  <c r="BM1592" i="1"/>
  <c r="BM1593" i="1"/>
  <c r="BM1594" i="1"/>
  <c r="BM1595" i="1"/>
  <c r="BM1596" i="1"/>
  <c r="BM1597" i="1"/>
  <c r="BM1598" i="1"/>
  <c r="BM1599" i="1"/>
  <c r="BM1600" i="1"/>
  <c r="BM1601" i="1"/>
  <c r="BM1602" i="1"/>
  <c r="BM1603" i="1"/>
  <c r="BM1604" i="1"/>
  <c r="BM1605" i="1"/>
  <c r="BM1606" i="1"/>
  <c r="BM1607" i="1"/>
  <c r="BM1608" i="1"/>
  <c r="BM1609" i="1"/>
  <c r="BM1610" i="1"/>
  <c r="BM1611" i="1"/>
  <c r="BM1612" i="1"/>
  <c r="BM1613" i="1"/>
  <c r="BM1614" i="1"/>
  <c r="BM1615" i="1"/>
  <c r="BM1616" i="1"/>
  <c r="BM1617" i="1"/>
  <c r="BM1618" i="1"/>
  <c r="BM1619" i="1"/>
  <c r="BM1620" i="1"/>
  <c r="BM1621" i="1"/>
  <c r="BM1622" i="1"/>
  <c r="BM1623" i="1"/>
  <c r="BM1624" i="1"/>
  <c r="BM1625" i="1"/>
  <c r="BM1626" i="1"/>
  <c r="BM1627" i="1"/>
  <c r="BM1628" i="1"/>
  <c r="BM1629" i="1"/>
  <c r="BM1630" i="1"/>
  <c r="BM1631" i="1"/>
  <c r="BM1632" i="1"/>
  <c r="BM1633" i="1"/>
  <c r="BM1634" i="1"/>
  <c r="BM1635" i="1"/>
  <c r="BM1636" i="1"/>
  <c r="BM1637" i="1"/>
  <c r="BM1638" i="1"/>
  <c r="BM1639" i="1"/>
  <c r="BM1640" i="1"/>
  <c r="BM1641" i="1"/>
  <c r="BM1642" i="1"/>
  <c r="BM1643" i="1"/>
  <c r="BM1644" i="1"/>
  <c r="BM1645" i="1"/>
  <c r="BM1646" i="1"/>
  <c r="BM1647" i="1"/>
  <c r="BM1648" i="1"/>
  <c r="BM1649" i="1"/>
  <c r="BM1650" i="1"/>
  <c r="BM1651" i="1"/>
  <c r="BM1652" i="1"/>
  <c r="BM1653" i="1"/>
  <c r="BM1654" i="1"/>
  <c r="BM1655" i="1"/>
  <c r="BM1656" i="1"/>
  <c r="BM1657" i="1"/>
  <c r="BM1658" i="1"/>
  <c r="BM1659" i="1"/>
  <c r="BM1660" i="1"/>
  <c r="BM1661" i="1"/>
  <c r="BM1662" i="1"/>
  <c r="BM1663" i="1"/>
  <c r="BM1664" i="1"/>
  <c r="BM1665" i="1"/>
  <c r="BM1666" i="1"/>
  <c r="BM1667" i="1"/>
  <c r="BM1668" i="1"/>
  <c r="BM1669" i="1"/>
  <c r="BM1670" i="1"/>
  <c r="BM1671" i="1"/>
  <c r="BM1672" i="1"/>
  <c r="BM1673" i="1"/>
  <c r="BM1674" i="1"/>
  <c r="BM1675" i="1"/>
  <c r="BM1676" i="1"/>
  <c r="BM1677" i="1"/>
  <c r="BM1678" i="1"/>
  <c r="BM1679" i="1"/>
  <c r="BM1680" i="1"/>
  <c r="BM1681" i="1"/>
  <c r="BM1682" i="1"/>
  <c r="BM1683" i="1"/>
  <c r="BM1684" i="1"/>
  <c r="BM1685" i="1"/>
  <c r="BM1686" i="1"/>
  <c r="BM1687" i="1"/>
  <c r="BM1688" i="1"/>
  <c r="BM1689" i="1"/>
  <c r="BM1690" i="1"/>
  <c r="BM1691" i="1"/>
  <c r="BM1692" i="1"/>
  <c r="BM1693" i="1"/>
  <c r="BM1694" i="1"/>
  <c r="BM1695" i="1"/>
  <c r="BM1696" i="1"/>
  <c r="BM1697" i="1"/>
  <c r="BM1698" i="1"/>
  <c r="BM1699" i="1"/>
  <c r="BM1700" i="1"/>
  <c r="BM1701" i="1"/>
  <c r="BM1702" i="1"/>
  <c r="BM1703" i="1"/>
  <c r="BM1704" i="1"/>
  <c r="BM1705" i="1"/>
  <c r="BM1706" i="1"/>
  <c r="BM1707" i="1"/>
  <c r="BM1708" i="1"/>
  <c r="BM1709" i="1"/>
  <c r="BM1710" i="1"/>
  <c r="BM1711" i="1"/>
  <c r="BM1712" i="1"/>
  <c r="BM1713" i="1"/>
  <c r="BM1714" i="1"/>
  <c r="BM1715" i="1"/>
  <c r="BM1716" i="1"/>
  <c r="BM1717" i="1"/>
  <c r="BM1718" i="1"/>
  <c r="BM1719" i="1"/>
  <c r="BM1720" i="1"/>
  <c r="BM1721" i="1"/>
  <c r="BM1722" i="1"/>
  <c r="BM1723" i="1"/>
  <c r="BM1724" i="1"/>
  <c r="BM1725" i="1"/>
  <c r="BM1726" i="1"/>
  <c r="BM1727" i="1"/>
  <c r="BM1728" i="1"/>
  <c r="BM1729" i="1"/>
  <c r="BM1730" i="1"/>
  <c r="BM1731" i="1"/>
  <c r="BM1732" i="1"/>
  <c r="BM1733" i="1"/>
  <c r="BM1734" i="1"/>
  <c r="BM1735" i="1"/>
  <c r="BM1736" i="1"/>
  <c r="BM1737" i="1"/>
  <c r="BM1738" i="1"/>
  <c r="BM1739" i="1"/>
  <c r="BM1740" i="1"/>
  <c r="BM1741" i="1"/>
  <c r="BM1742" i="1"/>
  <c r="BM1743" i="1"/>
  <c r="BM1744" i="1"/>
  <c r="BM1745" i="1"/>
  <c r="BM1746" i="1"/>
  <c r="BM1747" i="1"/>
  <c r="BM1748" i="1"/>
  <c r="BM1749" i="1"/>
  <c r="BM1750" i="1"/>
  <c r="BM1751" i="1"/>
  <c r="BM1752" i="1"/>
  <c r="BM1753" i="1"/>
  <c r="BM1754" i="1"/>
  <c r="BM1755" i="1"/>
  <c r="BM1756" i="1"/>
  <c r="BM1757" i="1"/>
  <c r="BM1758" i="1"/>
  <c r="BM1759" i="1"/>
  <c r="BM1760" i="1"/>
  <c r="BM1761" i="1"/>
  <c r="BM1762" i="1"/>
  <c r="BM1763" i="1"/>
  <c r="BM1764" i="1"/>
  <c r="BM1765" i="1"/>
  <c r="BM1766" i="1"/>
  <c r="BM1767" i="1"/>
  <c r="BM1768" i="1"/>
  <c r="BM1769" i="1"/>
  <c r="BM1770" i="1"/>
  <c r="BM1771" i="1"/>
  <c r="BM1772" i="1"/>
  <c r="BM1773" i="1"/>
  <c r="BM1774" i="1"/>
  <c r="BM1775" i="1"/>
  <c r="BM1776" i="1"/>
  <c r="BM1777" i="1"/>
  <c r="BM1778" i="1"/>
  <c r="BM1779" i="1"/>
  <c r="BM1780" i="1"/>
  <c r="BM1781" i="1"/>
  <c r="BM1782" i="1"/>
  <c r="BM1783" i="1"/>
  <c r="BM1784" i="1"/>
  <c r="BM1785" i="1"/>
  <c r="BM1786" i="1"/>
  <c r="BM1787" i="1"/>
  <c r="BM1788" i="1"/>
  <c r="BM1789" i="1"/>
  <c r="BM1790" i="1"/>
  <c r="BM1791" i="1"/>
  <c r="BM1792" i="1"/>
  <c r="BM1793" i="1"/>
  <c r="BM1794" i="1"/>
  <c r="BM1795" i="1"/>
  <c r="BM1796" i="1"/>
  <c r="BM1797" i="1"/>
  <c r="BM1798" i="1"/>
  <c r="BM1799" i="1"/>
  <c r="BM1800" i="1"/>
  <c r="BM1801" i="1"/>
  <c r="BM1802" i="1"/>
  <c r="BM1803" i="1"/>
  <c r="BM1804" i="1"/>
  <c r="BM1805" i="1"/>
  <c r="BM1806" i="1"/>
  <c r="BM1807" i="1"/>
  <c r="BM1808" i="1"/>
  <c r="BM1809" i="1"/>
  <c r="BM1810" i="1"/>
  <c r="BM1811" i="1"/>
  <c r="BM1812" i="1"/>
  <c r="BM1813" i="1"/>
  <c r="BM1814" i="1"/>
  <c r="BM1815" i="1"/>
  <c r="BM1816" i="1"/>
  <c r="BM1817" i="1"/>
  <c r="BM1818" i="1"/>
  <c r="BM1819" i="1"/>
  <c r="BM1820" i="1"/>
  <c r="BM1821" i="1"/>
  <c r="BM1822" i="1"/>
  <c r="BM1823" i="1"/>
  <c r="BM1824" i="1"/>
  <c r="BM1825" i="1"/>
  <c r="BM1826" i="1"/>
  <c r="BM1827" i="1"/>
  <c r="BM1828" i="1"/>
  <c r="BM1829" i="1"/>
  <c r="BM1830" i="1"/>
  <c r="BM1831" i="1"/>
  <c r="BM1832" i="1"/>
  <c r="BM1833" i="1"/>
  <c r="BM1834" i="1"/>
  <c r="BM1835" i="1"/>
  <c r="BM1836" i="1"/>
  <c r="BM1837" i="1"/>
  <c r="BM1838" i="1"/>
  <c r="BM1839" i="1"/>
  <c r="BM1840" i="1"/>
  <c r="BM1841" i="1"/>
  <c r="BM1842" i="1"/>
  <c r="BM1843" i="1"/>
  <c r="BM1844" i="1"/>
  <c r="BM1845" i="1"/>
  <c r="BM1846" i="1"/>
  <c r="BM1847" i="1"/>
  <c r="BM1848" i="1"/>
  <c r="BM1849" i="1"/>
  <c r="BM1850" i="1"/>
  <c r="BM1851" i="1"/>
  <c r="BM1852" i="1"/>
  <c r="BM1853" i="1"/>
  <c r="BM1854" i="1"/>
  <c r="BM1855" i="1"/>
  <c r="BM1856" i="1"/>
  <c r="BM1857" i="1"/>
  <c r="BM1858" i="1"/>
  <c r="BM2" i="1"/>
  <c r="A3" i="1"/>
  <c r="BL3" i="1" s="1"/>
  <c r="A4" i="1"/>
  <c r="BL4" i="1" s="1"/>
  <c r="A5" i="1"/>
  <c r="BL5" i="1" s="1"/>
  <c r="A6" i="1"/>
  <c r="BL6" i="1" s="1"/>
  <c r="A7" i="1"/>
  <c r="BL7" i="1" s="1"/>
  <c r="A8" i="1"/>
  <c r="BL8" i="1" s="1"/>
  <c r="A9" i="1"/>
  <c r="BL9" i="1" s="1"/>
  <c r="A10" i="1"/>
  <c r="BL10" i="1" s="1"/>
  <c r="A11" i="1"/>
  <c r="BL11" i="1" s="1"/>
  <c r="A12" i="1"/>
  <c r="BL12" i="1" s="1"/>
  <c r="A13" i="1"/>
  <c r="BL13" i="1" s="1"/>
  <c r="A14" i="1"/>
  <c r="BL14" i="1" s="1"/>
  <c r="A15" i="1"/>
  <c r="BL15" i="1" s="1"/>
  <c r="A16" i="1"/>
  <c r="BL16" i="1" s="1"/>
  <c r="A17" i="1"/>
  <c r="BL17" i="1" s="1"/>
  <c r="A18" i="1"/>
  <c r="BL18" i="1" s="1"/>
  <c r="A19" i="1"/>
  <c r="BL19" i="1" s="1"/>
  <c r="A20" i="1"/>
  <c r="BL20" i="1" s="1"/>
  <c r="A21" i="1"/>
  <c r="BL21" i="1" s="1"/>
  <c r="A22" i="1"/>
  <c r="BL22" i="1" s="1"/>
  <c r="A23" i="1"/>
  <c r="BL23" i="1" s="1"/>
  <c r="A24" i="1"/>
  <c r="BL24" i="1" s="1"/>
  <c r="A25" i="1"/>
  <c r="BL25" i="1" s="1"/>
  <c r="A26" i="1"/>
  <c r="BL26" i="1" s="1"/>
  <c r="A27" i="1"/>
  <c r="BL27" i="1" s="1"/>
  <c r="A28" i="1"/>
  <c r="BL28" i="1" s="1"/>
  <c r="A29" i="1"/>
  <c r="BL29" i="1" s="1"/>
  <c r="A30" i="1"/>
  <c r="BL30" i="1" s="1"/>
  <c r="A31" i="1"/>
  <c r="BL31" i="1" s="1"/>
  <c r="A32" i="1"/>
  <c r="BL32" i="1" s="1"/>
  <c r="A33" i="1"/>
  <c r="BL33" i="1" s="1"/>
  <c r="A34" i="1"/>
  <c r="BL34" i="1" s="1"/>
  <c r="A35" i="1"/>
  <c r="BL35" i="1" s="1"/>
  <c r="A36" i="1"/>
  <c r="BL36" i="1" s="1"/>
  <c r="A37" i="1"/>
  <c r="BL37" i="1" s="1"/>
  <c r="A38" i="1"/>
  <c r="BL38" i="1" s="1"/>
  <c r="A39" i="1"/>
  <c r="BL39" i="1" s="1"/>
  <c r="A40" i="1"/>
  <c r="BL40" i="1" s="1"/>
  <c r="A41" i="1"/>
  <c r="BL41" i="1" s="1"/>
  <c r="A42" i="1"/>
  <c r="BL42" i="1" s="1"/>
  <c r="A43" i="1"/>
  <c r="BL43" i="1" s="1"/>
  <c r="A44" i="1"/>
  <c r="BL44" i="1" s="1"/>
  <c r="A45" i="1"/>
  <c r="BL45" i="1" s="1"/>
  <c r="A46" i="1"/>
  <c r="BL46" i="1" s="1"/>
  <c r="A47" i="1"/>
  <c r="BL47" i="1" s="1"/>
  <c r="A48" i="1"/>
  <c r="BL48" i="1" s="1"/>
  <c r="A49" i="1"/>
  <c r="BL49" i="1" s="1"/>
  <c r="A50" i="1"/>
  <c r="BL50" i="1" s="1"/>
  <c r="A51" i="1"/>
  <c r="BL51" i="1" s="1"/>
  <c r="A52" i="1"/>
  <c r="BL52" i="1" s="1"/>
  <c r="A53" i="1"/>
  <c r="BL53" i="1" s="1"/>
  <c r="A54" i="1"/>
  <c r="BL54" i="1" s="1"/>
  <c r="A55" i="1"/>
  <c r="BL55" i="1" s="1"/>
  <c r="A56" i="1"/>
  <c r="BL56" i="1" s="1"/>
  <c r="A57" i="1"/>
  <c r="BL57" i="1" s="1"/>
  <c r="A58" i="1"/>
  <c r="BL58" i="1" s="1"/>
  <c r="A59" i="1"/>
  <c r="BL59" i="1" s="1"/>
  <c r="A60" i="1"/>
  <c r="BL60" i="1" s="1"/>
  <c r="A61" i="1"/>
  <c r="BL61" i="1" s="1"/>
  <c r="A62" i="1"/>
  <c r="BL62" i="1" s="1"/>
  <c r="C36" i="5" s="1"/>
  <c r="A63" i="1"/>
  <c r="BL63" i="1" s="1"/>
  <c r="A64" i="1"/>
  <c r="BL64" i="1" s="1"/>
  <c r="A65" i="1"/>
  <c r="BL65" i="1" s="1"/>
  <c r="A66" i="1"/>
  <c r="BL66" i="1" s="1"/>
  <c r="A67" i="1"/>
  <c r="BL67" i="1" s="1"/>
  <c r="D65" i="5" s="1"/>
  <c r="A68" i="1"/>
  <c r="BL68" i="1" s="1"/>
  <c r="A69" i="1"/>
  <c r="BL69" i="1" s="1"/>
  <c r="A70" i="1"/>
  <c r="BL70" i="1" s="1"/>
  <c r="A71" i="1"/>
  <c r="BL71" i="1" s="1"/>
  <c r="A72" i="1"/>
  <c r="BL72" i="1" s="1"/>
  <c r="A73" i="1"/>
  <c r="BL73" i="1" s="1"/>
  <c r="A74" i="1"/>
  <c r="BL74" i="1" s="1"/>
  <c r="A75" i="1"/>
  <c r="BL75" i="1" s="1"/>
  <c r="A76" i="1"/>
  <c r="BL76" i="1" s="1"/>
  <c r="A77" i="1"/>
  <c r="BL77" i="1" s="1"/>
  <c r="A78" i="1"/>
  <c r="BL78" i="1" s="1"/>
  <c r="A79" i="1"/>
  <c r="BL79" i="1" s="1"/>
  <c r="A80" i="1"/>
  <c r="BL80" i="1" s="1"/>
  <c r="A81" i="1"/>
  <c r="BL81" i="1" s="1"/>
  <c r="A82" i="1"/>
  <c r="BL82" i="1" s="1"/>
  <c r="A83" i="1"/>
  <c r="BL83" i="1" s="1"/>
  <c r="A84" i="1"/>
  <c r="BL84" i="1" s="1"/>
  <c r="A85" i="1"/>
  <c r="BL85" i="1" s="1"/>
  <c r="A86" i="1"/>
  <c r="BL86" i="1" s="1"/>
  <c r="A87" i="1"/>
  <c r="BL87" i="1" s="1"/>
  <c r="A88" i="1"/>
  <c r="BL88" i="1" s="1"/>
  <c r="A89" i="1"/>
  <c r="BL89" i="1" s="1"/>
  <c r="A90" i="1"/>
  <c r="BL90" i="1" s="1"/>
  <c r="A91" i="1"/>
  <c r="BL91" i="1" s="1"/>
  <c r="A92" i="1"/>
  <c r="BL92" i="1" s="1"/>
  <c r="A93" i="1"/>
  <c r="BL93" i="1" s="1"/>
  <c r="A94" i="1"/>
  <c r="BL94" i="1" s="1"/>
  <c r="A95" i="1"/>
  <c r="BL95" i="1" s="1"/>
  <c r="A96" i="1"/>
  <c r="BL96" i="1" s="1"/>
  <c r="A97" i="1"/>
  <c r="BL97" i="1" s="1"/>
  <c r="A98" i="1"/>
  <c r="BL98" i="1" s="1"/>
  <c r="A99" i="1"/>
  <c r="BL99" i="1" s="1"/>
  <c r="A100" i="1"/>
  <c r="BL100" i="1" s="1"/>
  <c r="A101" i="1"/>
  <c r="BL101" i="1" s="1"/>
  <c r="A102" i="1"/>
  <c r="BL102" i="1" s="1"/>
  <c r="A103" i="1"/>
  <c r="BL103" i="1" s="1"/>
  <c r="A104" i="1"/>
  <c r="BL104" i="1" s="1"/>
  <c r="A105" i="1"/>
  <c r="BL105" i="1" s="1"/>
  <c r="A106" i="1"/>
  <c r="BL106" i="1" s="1"/>
  <c r="A107" i="1"/>
  <c r="BL107" i="1" s="1"/>
  <c r="A108" i="1"/>
  <c r="BL108" i="1" s="1"/>
  <c r="A109" i="1"/>
  <c r="BL109" i="1" s="1"/>
  <c r="A110" i="1"/>
  <c r="BL110" i="1" s="1"/>
  <c r="A111" i="1"/>
  <c r="BL111" i="1" s="1"/>
  <c r="A112" i="1"/>
  <c r="BL112" i="1" s="1"/>
  <c r="A113" i="1"/>
  <c r="BL113" i="1" s="1"/>
  <c r="A114" i="1"/>
  <c r="BL114" i="1" s="1"/>
  <c r="A115" i="1"/>
  <c r="BL115" i="1" s="1"/>
  <c r="A116" i="1"/>
  <c r="BL116" i="1" s="1"/>
  <c r="A117" i="1"/>
  <c r="BL117" i="1" s="1"/>
  <c r="C98" i="5" s="1"/>
  <c r="A118" i="1"/>
  <c r="BL118" i="1" s="1"/>
  <c r="A119" i="1"/>
  <c r="BL119" i="1" s="1"/>
  <c r="A120" i="1"/>
  <c r="BL120" i="1" s="1"/>
  <c r="A121" i="1"/>
  <c r="BL121" i="1" s="1"/>
  <c r="A122" i="1"/>
  <c r="BL122" i="1" s="1"/>
  <c r="A123" i="1"/>
  <c r="BL123" i="1" s="1"/>
  <c r="D141" i="5" s="1"/>
  <c r="A124" i="1"/>
  <c r="BL124" i="1" s="1"/>
  <c r="A125" i="1"/>
  <c r="BL125" i="1" s="1"/>
  <c r="A126" i="1"/>
  <c r="BL126" i="1" s="1"/>
  <c r="A127" i="1"/>
  <c r="BL127" i="1" s="1"/>
  <c r="A128" i="1"/>
  <c r="BL128" i="1" s="1"/>
  <c r="A129" i="1"/>
  <c r="BL129" i="1" s="1"/>
  <c r="A130" i="1"/>
  <c r="BL130" i="1" s="1"/>
  <c r="A131" i="1"/>
  <c r="BL131" i="1" s="1"/>
  <c r="A132" i="1"/>
  <c r="BL132" i="1" s="1"/>
  <c r="A133" i="1"/>
  <c r="BL133" i="1" s="1"/>
  <c r="A134" i="1"/>
  <c r="BL134" i="1" s="1"/>
  <c r="A135" i="1"/>
  <c r="BL135" i="1" s="1"/>
  <c r="A136" i="1"/>
  <c r="BL136" i="1" s="1"/>
  <c r="A137" i="1"/>
  <c r="BL137" i="1" s="1"/>
  <c r="A138" i="1"/>
  <c r="BL138" i="1" s="1"/>
  <c r="A139" i="1"/>
  <c r="BL139" i="1" s="1"/>
  <c r="A140" i="1"/>
  <c r="BL140" i="1" s="1"/>
  <c r="A141" i="1"/>
  <c r="BL141" i="1" s="1"/>
  <c r="A142" i="1"/>
  <c r="BL142" i="1" s="1"/>
  <c r="A143" i="1"/>
  <c r="BL143" i="1" s="1"/>
  <c r="A144" i="1"/>
  <c r="BL144" i="1" s="1"/>
  <c r="A145" i="1"/>
  <c r="BL145" i="1" s="1"/>
  <c r="A146" i="1"/>
  <c r="BL146" i="1" s="1"/>
  <c r="A147" i="1"/>
  <c r="BL147" i="1" s="1"/>
  <c r="A148" i="1"/>
  <c r="BL148" i="1" s="1"/>
  <c r="A149" i="1"/>
  <c r="BL149" i="1" s="1"/>
  <c r="A150" i="1"/>
  <c r="BL150" i="1" s="1"/>
  <c r="A151" i="1"/>
  <c r="BL151" i="1" s="1"/>
  <c r="A152" i="1"/>
  <c r="BL152" i="1" s="1"/>
  <c r="A153" i="1"/>
  <c r="BL153" i="1" s="1"/>
  <c r="A154" i="1"/>
  <c r="BL154" i="1" s="1"/>
  <c r="A155" i="1"/>
  <c r="BL155" i="1" s="1"/>
  <c r="A156" i="1"/>
  <c r="BL156" i="1" s="1"/>
  <c r="A157" i="1"/>
  <c r="BL157" i="1" s="1"/>
  <c r="A158" i="1"/>
  <c r="BL158" i="1" s="1"/>
  <c r="A159" i="1"/>
  <c r="BL159" i="1" s="1"/>
  <c r="A160" i="1"/>
  <c r="BL160" i="1" s="1"/>
  <c r="A161" i="1"/>
  <c r="BL161" i="1" s="1"/>
  <c r="A162" i="1"/>
  <c r="BL162" i="1" s="1"/>
  <c r="A163" i="1"/>
  <c r="BL163" i="1" s="1"/>
  <c r="A164" i="1"/>
  <c r="BL164" i="1" s="1"/>
  <c r="A165" i="1"/>
  <c r="BL165" i="1" s="1"/>
  <c r="A166" i="1"/>
  <c r="BL166" i="1" s="1"/>
  <c r="A167" i="1"/>
  <c r="BL167" i="1" s="1"/>
  <c r="A168" i="1"/>
  <c r="BL168" i="1" s="1"/>
  <c r="A169" i="1"/>
  <c r="BL169" i="1" s="1"/>
  <c r="A170" i="1"/>
  <c r="BL170" i="1" s="1"/>
  <c r="A171" i="1"/>
  <c r="BL171" i="1" s="1"/>
  <c r="A172" i="1"/>
  <c r="BL172" i="1" s="1"/>
  <c r="A173" i="1"/>
  <c r="BL173" i="1" s="1"/>
  <c r="A174" i="1"/>
  <c r="BL174" i="1" s="1"/>
  <c r="A175" i="1"/>
  <c r="BL175" i="1" s="1"/>
  <c r="A176" i="1"/>
  <c r="BL176" i="1" s="1"/>
  <c r="A177" i="1"/>
  <c r="BL177" i="1" s="1"/>
  <c r="A178" i="1"/>
  <c r="BL178" i="1" s="1"/>
  <c r="A179" i="1"/>
  <c r="BL179" i="1" s="1"/>
  <c r="A180" i="1"/>
  <c r="BL180" i="1" s="1"/>
  <c r="A181" i="1"/>
  <c r="BL181" i="1" s="1"/>
  <c r="A182" i="1"/>
  <c r="BL182" i="1" s="1"/>
  <c r="A183" i="1"/>
  <c r="BL183" i="1" s="1"/>
  <c r="A184" i="1"/>
  <c r="BL184" i="1" s="1"/>
  <c r="A185" i="1"/>
  <c r="BL185" i="1" s="1"/>
  <c r="A186" i="1"/>
  <c r="BL186" i="1" s="1"/>
  <c r="A187" i="1"/>
  <c r="BL187" i="1" s="1"/>
  <c r="A188" i="1"/>
  <c r="BL188" i="1" s="1"/>
  <c r="A189" i="1"/>
  <c r="BL189" i="1" s="1"/>
  <c r="A190" i="1"/>
  <c r="BL190" i="1" s="1"/>
  <c r="A191" i="1"/>
  <c r="BL191" i="1" s="1"/>
  <c r="A192" i="1"/>
  <c r="BL192" i="1" s="1"/>
  <c r="A193" i="1"/>
  <c r="BL193" i="1" s="1"/>
  <c r="A194" i="1"/>
  <c r="BL194" i="1" s="1"/>
  <c r="A195" i="1"/>
  <c r="BL195" i="1" s="1"/>
  <c r="A196" i="1"/>
  <c r="BL196" i="1" s="1"/>
  <c r="A197" i="1"/>
  <c r="BL197" i="1" s="1"/>
  <c r="C37" i="5" s="1"/>
  <c r="A198" i="1"/>
  <c r="BL198" i="1" s="1"/>
  <c r="A199" i="1"/>
  <c r="BL199" i="1" s="1"/>
  <c r="A200" i="1"/>
  <c r="BL200" i="1" s="1"/>
  <c r="A201" i="1"/>
  <c r="BL201" i="1" s="1"/>
  <c r="A202" i="1"/>
  <c r="BL202" i="1" s="1"/>
  <c r="A203" i="1"/>
  <c r="BL203" i="1" s="1"/>
  <c r="D66" i="5" s="1"/>
  <c r="A204" i="1"/>
  <c r="BL204" i="1" s="1"/>
  <c r="A205" i="1"/>
  <c r="BL205" i="1" s="1"/>
  <c r="A206" i="1"/>
  <c r="BL206" i="1" s="1"/>
  <c r="A207" i="1"/>
  <c r="BL207" i="1" s="1"/>
  <c r="A208" i="1"/>
  <c r="BL208" i="1" s="1"/>
  <c r="A209" i="1"/>
  <c r="BL209" i="1" s="1"/>
  <c r="A210" i="1"/>
  <c r="BL210" i="1" s="1"/>
  <c r="A211" i="1"/>
  <c r="BL211" i="1" s="1"/>
  <c r="A212" i="1"/>
  <c r="BL212" i="1" s="1"/>
  <c r="A213" i="1"/>
  <c r="BL213" i="1" s="1"/>
  <c r="A214" i="1"/>
  <c r="BL214" i="1" s="1"/>
  <c r="A215" i="1"/>
  <c r="BL215" i="1" s="1"/>
  <c r="A216" i="1"/>
  <c r="BL216" i="1" s="1"/>
  <c r="A217" i="1"/>
  <c r="BL217" i="1" s="1"/>
  <c r="A218" i="1"/>
  <c r="BL218" i="1" s="1"/>
  <c r="A219" i="1"/>
  <c r="BL219" i="1" s="1"/>
  <c r="A220" i="1"/>
  <c r="BL220" i="1" s="1"/>
  <c r="A221" i="1"/>
  <c r="BL221" i="1" s="1"/>
  <c r="A222" i="1"/>
  <c r="BL222" i="1" s="1"/>
  <c r="A223" i="1"/>
  <c r="BL223" i="1" s="1"/>
  <c r="A224" i="1"/>
  <c r="BL224" i="1" s="1"/>
  <c r="A225" i="1"/>
  <c r="BL225" i="1" s="1"/>
  <c r="A226" i="1"/>
  <c r="BL226" i="1" s="1"/>
  <c r="A227" i="1"/>
  <c r="BL227" i="1" s="1"/>
  <c r="A228" i="1"/>
  <c r="BL228" i="1" s="1"/>
  <c r="A229" i="1"/>
  <c r="BL229" i="1" s="1"/>
  <c r="A230" i="1"/>
  <c r="BL230" i="1" s="1"/>
  <c r="A231" i="1"/>
  <c r="BL231" i="1" s="1"/>
  <c r="A232" i="1"/>
  <c r="BL232" i="1" s="1"/>
  <c r="A233" i="1"/>
  <c r="BL233" i="1" s="1"/>
  <c r="A234" i="1"/>
  <c r="BL234" i="1" s="1"/>
  <c r="A235" i="1"/>
  <c r="BL235" i="1" s="1"/>
  <c r="A236" i="1"/>
  <c r="BL236" i="1" s="1"/>
  <c r="A237" i="1"/>
  <c r="BL237" i="1" s="1"/>
  <c r="A238" i="1"/>
  <c r="BL238" i="1" s="1"/>
  <c r="A239" i="1"/>
  <c r="BL239" i="1" s="1"/>
  <c r="A240" i="1"/>
  <c r="BL240" i="1" s="1"/>
  <c r="A241" i="1"/>
  <c r="BL241" i="1" s="1"/>
  <c r="A242" i="1"/>
  <c r="BL242" i="1" s="1"/>
  <c r="A243" i="1"/>
  <c r="BL243" i="1" s="1"/>
  <c r="A244" i="1"/>
  <c r="BL244" i="1" s="1"/>
  <c r="A245" i="1"/>
  <c r="BL245" i="1" s="1"/>
  <c r="A246" i="1"/>
  <c r="BL246" i="1" s="1"/>
  <c r="A247" i="1"/>
  <c r="BL247" i="1" s="1"/>
  <c r="A248" i="1"/>
  <c r="BL248" i="1" s="1"/>
  <c r="A249" i="1"/>
  <c r="BL249" i="1" s="1"/>
  <c r="A250" i="1"/>
  <c r="BL250" i="1" s="1"/>
  <c r="A251" i="1"/>
  <c r="BL251" i="1" s="1"/>
  <c r="A252" i="1"/>
  <c r="BL252" i="1" s="1"/>
  <c r="A253" i="1"/>
  <c r="BL253" i="1" s="1"/>
  <c r="A254" i="1"/>
  <c r="BL254" i="1" s="1"/>
  <c r="A255" i="1"/>
  <c r="BL255" i="1" s="1"/>
  <c r="A256" i="1"/>
  <c r="BL256" i="1" s="1"/>
  <c r="A257" i="1"/>
  <c r="BL257" i="1" s="1"/>
  <c r="A258" i="1"/>
  <c r="BL258" i="1" s="1"/>
  <c r="A259" i="1"/>
  <c r="BL259" i="1" s="1"/>
  <c r="A260" i="1"/>
  <c r="BL260" i="1" s="1"/>
  <c r="A261" i="1"/>
  <c r="BL261" i="1" s="1"/>
  <c r="A262" i="1"/>
  <c r="BL262" i="1" s="1"/>
  <c r="A263" i="1"/>
  <c r="BL263" i="1" s="1"/>
  <c r="A264" i="1"/>
  <c r="BL264" i="1" s="1"/>
  <c r="A265" i="1"/>
  <c r="BL265" i="1" s="1"/>
  <c r="A266" i="1"/>
  <c r="BL266" i="1" s="1"/>
  <c r="A267" i="1"/>
  <c r="BL267" i="1" s="1"/>
  <c r="A268" i="1"/>
  <c r="BL268" i="1" s="1"/>
  <c r="A269" i="1"/>
  <c r="BL269" i="1" s="1"/>
  <c r="A270" i="1"/>
  <c r="BL270" i="1" s="1"/>
  <c r="A271" i="1"/>
  <c r="BL271" i="1" s="1"/>
  <c r="A272" i="1"/>
  <c r="BL272" i="1" s="1"/>
  <c r="A273" i="1"/>
  <c r="BL273" i="1" s="1"/>
  <c r="A274" i="1"/>
  <c r="BL274" i="1" s="1"/>
  <c r="A275" i="1"/>
  <c r="BL275" i="1" s="1"/>
  <c r="A276" i="1"/>
  <c r="BL276" i="1" s="1"/>
  <c r="A277" i="1"/>
  <c r="BL277" i="1" s="1"/>
  <c r="A278" i="1"/>
  <c r="BL278" i="1" s="1"/>
  <c r="A279" i="1"/>
  <c r="BL279" i="1" s="1"/>
  <c r="A280" i="1"/>
  <c r="BL280" i="1" s="1"/>
  <c r="C75" i="5" s="1"/>
  <c r="A281" i="1"/>
  <c r="BL281" i="1" s="1"/>
  <c r="A282" i="1"/>
  <c r="BL282" i="1" s="1"/>
  <c r="A283" i="1"/>
  <c r="BL283" i="1" s="1"/>
  <c r="D134" i="5" s="1"/>
  <c r="A284" i="1"/>
  <c r="BL284" i="1" s="1"/>
  <c r="A285" i="1"/>
  <c r="BL285" i="1" s="1"/>
  <c r="A286" i="1"/>
  <c r="BL286" i="1" s="1"/>
  <c r="A287" i="1"/>
  <c r="BL287" i="1" s="1"/>
  <c r="A288" i="1"/>
  <c r="BL288" i="1" s="1"/>
  <c r="A289" i="1"/>
  <c r="BL289" i="1" s="1"/>
  <c r="A290" i="1"/>
  <c r="BL290" i="1" s="1"/>
  <c r="A291" i="1"/>
  <c r="BL291" i="1" s="1"/>
  <c r="A292" i="1"/>
  <c r="BL292" i="1" s="1"/>
  <c r="A293" i="1"/>
  <c r="BL293" i="1" s="1"/>
  <c r="A294" i="1"/>
  <c r="BL294" i="1" s="1"/>
  <c r="A295" i="1"/>
  <c r="BL295" i="1" s="1"/>
  <c r="A296" i="1"/>
  <c r="BL296" i="1" s="1"/>
  <c r="A297" i="1"/>
  <c r="BL297" i="1" s="1"/>
  <c r="A298" i="1"/>
  <c r="BL298" i="1" s="1"/>
  <c r="A299" i="1"/>
  <c r="BL299" i="1" s="1"/>
  <c r="A300" i="1"/>
  <c r="BL300" i="1" s="1"/>
  <c r="A301" i="1"/>
  <c r="BL301" i="1" s="1"/>
  <c r="A302" i="1"/>
  <c r="BL302" i="1" s="1"/>
  <c r="A303" i="1"/>
  <c r="BL303" i="1" s="1"/>
  <c r="A304" i="1"/>
  <c r="BL304" i="1" s="1"/>
  <c r="A305" i="1"/>
  <c r="BL305" i="1" s="1"/>
  <c r="A306" i="1"/>
  <c r="BL306" i="1" s="1"/>
  <c r="A307" i="1"/>
  <c r="BL307" i="1" s="1"/>
  <c r="A308" i="1"/>
  <c r="BL308" i="1" s="1"/>
  <c r="A309" i="1"/>
  <c r="BL309" i="1" s="1"/>
  <c r="A310" i="1"/>
  <c r="BL310" i="1" s="1"/>
  <c r="A311" i="1"/>
  <c r="BL311" i="1" s="1"/>
  <c r="A312" i="1"/>
  <c r="BL312" i="1" s="1"/>
  <c r="A313" i="1"/>
  <c r="BL313" i="1" s="1"/>
  <c r="A314" i="1"/>
  <c r="BL314" i="1" s="1"/>
  <c r="A315" i="1"/>
  <c r="BL315" i="1" s="1"/>
  <c r="A316" i="1"/>
  <c r="BL316" i="1" s="1"/>
  <c r="A317" i="1"/>
  <c r="BL317" i="1" s="1"/>
  <c r="A318" i="1"/>
  <c r="BL318" i="1" s="1"/>
  <c r="A319" i="1"/>
  <c r="BL319" i="1" s="1"/>
  <c r="A320" i="1"/>
  <c r="BL320" i="1" s="1"/>
  <c r="A321" i="1"/>
  <c r="BL321" i="1" s="1"/>
  <c r="A322" i="1"/>
  <c r="BL322" i="1" s="1"/>
  <c r="A323" i="1"/>
  <c r="BL323" i="1" s="1"/>
  <c r="A324" i="1"/>
  <c r="BL324" i="1" s="1"/>
  <c r="A325" i="1"/>
  <c r="BL325" i="1" s="1"/>
  <c r="A326" i="1"/>
  <c r="BL326" i="1" s="1"/>
  <c r="A327" i="1"/>
  <c r="BL327" i="1" s="1"/>
  <c r="A328" i="1"/>
  <c r="BL328" i="1" s="1"/>
  <c r="A329" i="1"/>
  <c r="BL329" i="1" s="1"/>
  <c r="A330" i="1"/>
  <c r="BL330" i="1" s="1"/>
  <c r="A331" i="1"/>
  <c r="BL331" i="1" s="1"/>
  <c r="A332" i="1"/>
  <c r="BL332" i="1" s="1"/>
  <c r="A333" i="1"/>
  <c r="BL333" i="1" s="1"/>
  <c r="A334" i="1"/>
  <c r="BL334" i="1" s="1"/>
  <c r="A335" i="1"/>
  <c r="BL335" i="1" s="1"/>
  <c r="A336" i="1"/>
  <c r="BL336" i="1" s="1"/>
  <c r="A337" i="1"/>
  <c r="BL337" i="1" s="1"/>
  <c r="A338" i="1"/>
  <c r="BL338" i="1" s="1"/>
  <c r="A339" i="1"/>
  <c r="BL339" i="1" s="1"/>
  <c r="A340" i="1"/>
  <c r="BL340" i="1" s="1"/>
  <c r="A341" i="1"/>
  <c r="BL341" i="1" s="1"/>
  <c r="A342" i="1"/>
  <c r="BL342" i="1" s="1"/>
  <c r="A343" i="1"/>
  <c r="BL343" i="1" s="1"/>
  <c r="A344" i="1"/>
  <c r="BL344" i="1" s="1"/>
  <c r="A345" i="1"/>
  <c r="BL345" i="1" s="1"/>
  <c r="A346" i="1"/>
  <c r="BL346" i="1" s="1"/>
  <c r="A347" i="1"/>
  <c r="BL347" i="1" s="1"/>
  <c r="A348" i="1"/>
  <c r="BL348" i="1" s="1"/>
  <c r="A349" i="1"/>
  <c r="BL349" i="1" s="1"/>
  <c r="A350" i="1"/>
  <c r="BL350" i="1" s="1"/>
  <c r="A351" i="1"/>
  <c r="BL351" i="1" s="1"/>
  <c r="A352" i="1"/>
  <c r="BL352" i="1" s="1"/>
  <c r="A353" i="1"/>
  <c r="BL353" i="1" s="1"/>
  <c r="A354" i="1"/>
  <c r="BL354" i="1" s="1"/>
  <c r="A355" i="1"/>
  <c r="BL355" i="1" s="1"/>
  <c r="A356" i="1"/>
  <c r="BL356" i="1" s="1"/>
  <c r="A357" i="1"/>
  <c r="BL357" i="1" s="1"/>
  <c r="A358" i="1"/>
  <c r="BL358" i="1" s="1"/>
  <c r="A359" i="1"/>
  <c r="BL359" i="1" s="1"/>
  <c r="A360" i="1"/>
  <c r="BL360" i="1" s="1"/>
  <c r="A361" i="1"/>
  <c r="BL361" i="1" s="1"/>
  <c r="A362" i="1"/>
  <c r="BL362" i="1" s="1"/>
  <c r="A363" i="1"/>
  <c r="BL363" i="1" s="1"/>
  <c r="A364" i="1"/>
  <c r="BL364" i="1" s="1"/>
  <c r="A365" i="1"/>
  <c r="BL365" i="1" s="1"/>
  <c r="C22" i="5" s="1"/>
  <c r="A366" i="1"/>
  <c r="BL366" i="1" s="1"/>
  <c r="A367" i="1"/>
  <c r="BL367" i="1" s="1"/>
  <c r="A368" i="1"/>
  <c r="BL368" i="1" s="1"/>
  <c r="A369" i="1"/>
  <c r="BL369" i="1" s="1"/>
  <c r="A370" i="1"/>
  <c r="BL370" i="1" s="1"/>
  <c r="A371" i="1"/>
  <c r="BL371" i="1" s="1"/>
  <c r="D56" i="5" s="1"/>
  <c r="A372" i="1"/>
  <c r="BL372" i="1" s="1"/>
  <c r="A373" i="1"/>
  <c r="BL373" i="1" s="1"/>
  <c r="A374" i="1"/>
  <c r="BL374" i="1" s="1"/>
  <c r="A375" i="1"/>
  <c r="BL375" i="1" s="1"/>
  <c r="A376" i="1"/>
  <c r="BL376" i="1" s="1"/>
  <c r="A377" i="1"/>
  <c r="BL377" i="1" s="1"/>
  <c r="A378" i="1"/>
  <c r="BL378" i="1" s="1"/>
  <c r="A379" i="1"/>
  <c r="BL379" i="1" s="1"/>
  <c r="A380" i="1"/>
  <c r="BL380" i="1" s="1"/>
  <c r="A381" i="1"/>
  <c r="BL381" i="1" s="1"/>
  <c r="A382" i="1"/>
  <c r="BL382" i="1" s="1"/>
  <c r="A383" i="1"/>
  <c r="BL383" i="1" s="1"/>
  <c r="A384" i="1"/>
  <c r="BL384" i="1" s="1"/>
  <c r="A385" i="1"/>
  <c r="BL385" i="1" s="1"/>
  <c r="A386" i="1"/>
  <c r="BL386" i="1" s="1"/>
  <c r="A387" i="1"/>
  <c r="BL387" i="1" s="1"/>
  <c r="A388" i="1"/>
  <c r="BL388" i="1" s="1"/>
  <c r="A389" i="1"/>
  <c r="BL389" i="1" s="1"/>
  <c r="A390" i="1"/>
  <c r="BL390" i="1" s="1"/>
  <c r="A391" i="1"/>
  <c r="BL391" i="1" s="1"/>
  <c r="A392" i="1"/>
  <c r="BL392" i="1" s="1"/>
  <c r="A393" i="1"/>
  <c r="BL393" i="1" s="1"/>
  <c r="A394" i="1"/>
  <c r="BL394" i="1" s="1"/>
  <c r="A395" i="1"/>
  <c r="BL395" i="1" s="1"/>
  <c r="A396" i="1"/>
  <c r="BL396" i="1" s="1"/>
  <c r="A397" i="1"/>
  <c r="BL397" i="1" s="1"/>
  <c r="A398" i="1"/>
  <c r="BL398" i="1" s="1"/>
  <c r="A399" i="1"/>
  <c r="BL399" i="1" s="1"/>
  <c r="A400" i="1"/>
  <c r="BL400" i="1" s="1"/>
  <c r="A401" i="1"/>
  <c r="BL401" i="1" s="1"/>
  <c r="A402" i="1"/>
  <c r="BL402" i="1" s="1"/>
  <c r="A403" i="1"/>
  <c r="BL403" i="1" s="1"/>
  <c r="A404" i="1"/>
  <c r="BL404" i="1" s="1"/>
  <c r="A405" i="1"/>
  <c r="BL405" i="1" s="1"/>
  <c r="A406" i="1"/>
  <c r="BL406" i="1" s="1"/>
  <c r="A407" i="1"/>
  <c r="BL407" i="1" s="1"/>
  <c r="A408" i="1"/>
  <c r="BL408" i="1" s="1"/>
  <c r="A409" i="1"/>
  <c r="BL409" i="1" s="1"/>
  <c r="A410" i="1"/>
  <c r="BL410" i="1" s="1"/>
  <c r="A411" i="1"/>
  <c r="BL411" i="1" s="1"/>
  <c r="A412" i="1"/>
  <c r="BL412" i="1" s="1"/>
  <c r="A413" i="1"/>
  <c r="BL413" i="1" s="1"/>
  <c r="A414" i="1"/>
  <c r="BL414" i="1" s="1"/>
  <c r="A415" i="1"/>
  <c r="BL415" i="1" s="1"/>
  <c r="A416" i="1"/>
  <c r="BL416" i="1" s="1"/>
  <c r="A417" i="1"/>
  <c r="BL417" i="1" s="1"/>
  <c r="A418" i="1"/>
  <c r="BL418" i="1" s="1"/>
  <c r="A419" i="1"/>
  <c r="BL419" i="1" s="1"/>
  <c r="A420" i="1"/>
  <c r="BL420" i="1" s="1"/>
  <c r="A421" i="1"/>
  <c r="BL421" i="1" s="1"/>
  <c r="A422" i="1"/>
  <c r="BL422" i="1" s="1"/>
  <c r="A423" i="1"/>
  <c r="BL423" i="1" s="1"/>
  <c r="A424" i="1"/>
  <c r="BL424" i="1" s="1"/>
  <c r="A425" i="1"/>
  <c r="BL425" i="1" s="1"/>
  <c r="A426" i="1"/>
  <c r="BL426" i="1" s="1"/>
  <c r="A427" i="1"/>
  <c r="BL427" i="1" s="1"/>
  <c r="A428" i="1"/>
  <c r="BL428" i="1" s="1"/>
  <c r="A429" i="1"/>
  <c r="BL429" i="1" s="1"/>
  <c r="A430" i="1"/>
  <c r="BL430" i="1" s="1"/>
  <c r="A431" i="1"/>
  <c r="BL431" i="1" s="1"/>
  <c r="A432" i="1"/>
  <c r="BL432" i="1" s="1"/>
  <c r="A433" i="1"/>
  <c r="BL433" i="1" s="1"/>
  <c r="A434" i="1"/>
  <c r="BL434" i="1" s="1"/>
  <c r="A435" i="1"/>
  <c r="BL435" i="1" s="1"/>
  <c r="A436" i="1"/>
  <c r="BL436" i="1" s="1"/>
  <c r="A437" i="1"/>
  <c r="BL437" i="1" s="1"/>
  <c r="A438" i="1"/>
  <c r="BL438" i="1" s="1"/>
  <c r="A439" i="1"/>
  <c r="BL439" i="1" s="1"/>
  <c r="A440" i="1"/>
  <c r="BL440" i="1" s="1"/>
  <c r="A441" i="1"/>
  <c r="BL441" i="1" s="1"/>
  <c r="A442" i="1"/>
  <c r="BL442" i="1" s="1"/>
  <c r="A443" i="1"/>
  <c r="BL443" i="1" s="1"/>
  <c r="A444" i="1"/>
  <c r="BL444" i="1" s="1"/>
  <c r="A445" i="1"/>
  <c r="BL445" i="1" s="1"/>
  <c r="A446" i="1"/>
  <c r="BL446" i="1" s="1"/>
  <c r="A447" i="1"/>
  <c r="BL447" i="1" s="1"/>
  <c r="A448" i="1"/>
  <c r="BL448" i="1" s="1"/>
  <c r="A449" i="1"/>
  <c r="BL449" i="1" s="1"/>
  <c r="A450" i="1"/>
  <c r="BL450" i="1" s="1"/>
  <c r="A451" i="1"/>
  <c r="BL451" i="1" s="1"/>
  <c r="A452" i="1"/>
  <c r="BL452" i="1" s="1"/>
  <c r="A453" i="1"/>
  <c r="BL453" i="1" s="1"/>
  <c r="A454" i="1"/>
  <c r="BL454" i="1" s="1"/>
  <c r="A455" i="1"/>
  <c r="BL455" i="1" s="1"/>
  <c r="A456" i="1"/>
  <c r="BL456" i="1" s="1"/>
  <c r="A457" i="1"/>
  <c r="BL457" i="1" s="1"/>
  <c r="A458" i="1"/>
  <c r="BL458" i="1" s="1"/>
  <c r="A459" i="1"/>
  <c r="BL459" i="1" s="1"/>
  <c r="A460" i="1"/>
  <c r="BL460" i="1" s="1"/>
  <c r="A461" i="1"/>
  <c r="BL461" i="1" s="1"/>
  <c r="A462" i="1"/>
  <c r="BL462" i="1" s="1"/>
  <c r="A463" i="1"/>
  <c r="BL463" i="1" s="1"/>
  <c r="A464" i="1"/>
  <c r="BL464" i="1" s="1"/>
  <c r="A465" i="1"/>
  <c r="BL465" i="1" s="1"/>
  <c r="A466" i="1"/>
  <c r="BL466" i="1" s="1"/>
  <c r="A467" i="1"/>
  <c r="BL467" i="1" s="1"/>
  <c r="A468" i="1"/>
  <c r="BL468" i="1" s="1"/>
  <c r="A469" i="1"/>
  <c r="BL469" i="1" s="1"/>
  <c r="A470" i="1"/>
  <c r="BL470" i="1" s="1"/>
  <c r="A471" i="1"/>
  <c r="BL471" i="1" s="1"/>
  <c r="A472" i="1"/>
  <c r="BL472" i="1" s="1"/>
  <c r="A473" i="1"/>
  <c r="BL473" i="1" s="1"/>
  <c r="A474" i="1"/>
  <c r="BL474" i="1" s="1"/>
  <c r="A475" i="1"/>
  <c r="BL475" i="1" s="1"/>
  <c r="A476" i="1"/>
  <c r="BL476" i="1" s="1"/>
  <c r="A477" i="1"/>
  <c r="BL477" i="1" s="1"/>
  <c r="A478" i="1"/>
  <c r="BL478" i="1" s="1"/>
  <c r="A479" i="1"/>
  <c r="BL479" i="1" s="1"/>
  <c r="A480" i="1"/>
  <c r="BL480" i="1" s="1"/>
  <c r="A481" i="1"/>
  <c r="BL481" i="1" s="1"/>
  <c r="A482" i="1"/>
  <c r="BL482" i="1" s="1"/>
  <c r="A483" i="1"/>
  <c r="BL483" i="1" s="1"/>
  <c r="A484" i="1"/>
  <c r="BL484" i="1" s="1"/>
  <c r="A485" i="1"/>
  <c r="BL485" i="1" s="1"/>
  <c r="A486" i="1"/>
  <c r="BL486" i="1" s="1"/>
  <c r="A487" i="1"/>
  <c r="BL487" i="1" s="1"/>
  <c r="A488" i="1"/>
  <c r="BL488" i="1" s="1"/>
  <c r="A489" i="1"/>
  <c r="BL489" i="1" s="1"/>
  <c r="A490" i="1"/>
  <c r="BL490" i="1" s="1"/>
  <c r="A491" i="1"/>
  <c r="BL491" i="1" s="1"/>
  <c r="A492" i="1"/>
  <c r="BL492" i="1" s="1"/>
  <c r="A493" i="1"/>
  <c r="BL493" i="1" s="1"/>
  <c r="A494" i="1"/>
  <c r="BL494" i="1" s="1"/>
  <c r="A495" i="1"/>
  <c r="BL495" i="1" s="1"/>
  <c r="D92" i="5" s="1"/>
  <c r="A496" i="1"/>
  <c r="BL496" i="1" s="1"/>
  <c r="A497" i="1"/>
  <c r="BL497" i="1" s="1"/>
  <c r="A498" i="1"/>
  <c r="BL498" i="1" s="1"/>
  <c r="A499" i="1"/>
  <c r="BL499" i="1" s="1"/>
  <c r="C159" i="5" s="1"/>
  <c r="A500" i="1"/>
  <c r="BL500" i="1" s="1"/>
  <c r="A501" i="1"/>
  <c r="BL501" i="1" s="1"/>
  <c r="A502" i="1"/>
  <c r="BL502" i="1" s="1"/>
  <c r="A503" i="1"/>
  <c r="BL503" i="1" s="1"/>
  <c r="A504" i="1"/>
  <c r="BL504" i="1" s="1"/>
  <c r="A505" i="1"/>
  <c r="BL505" i="1" s="1"/>
  <c r="A506" i="1"/>
  <c r="BL506" i="1" s="1"/>
  <c r="A507" i="1"/>
  <c r="BL507" i="1" s="1"/>
  <c r="A508" i="1"/>
  <c r="BL508" i="1" s="1"/>
  <c r="A509" i="1"/>
  <c r="BL509" i="1" s="1"/>
  <c r="A510" i="1"/>
  <c r="BL510" i="1" s="1"/>
  <c r="A511" i="1"/>
  <c r="BL511" i="1" s="1"/>
  <c r="A512" i="1"/>
  <c r="BL512" i="1" s="1"/>
  <c r="A513" i="1"/>
  <c r="BL513" i="1" s="1"/>
  <c r="A514" i="1"/>
  <c r="BL514" i="1" s="1"/>
  <c r="A515" i="1"/>
  <c r="BL515" i="1" s="1"/>
  <c r="A516" i="1"/>
  <c r="BL516" i="1" s="1"/>
  <c r="A517" i="1"/>
  <c r="BL517" i="1" s="1"/>
  <c r="A518" i="1"/>
  <c r="BL518" i="1" s="1"/>
  <c r="A519" i="1"/>
  <c r="BL519" i="1" s="1"/>
  <c r="A520" i="1"/>
  <c r="BL520" i="1" s="1"/>
  <c r="A521" i="1"/>
  <c r="BL521" i="1" s="1"/>
  <c r="A522" i="1"/>
  <c r="BL522" i="1" s="1"/>
  <c r="A523" i="1"/>
  <c r="BL523" i="1" s="1"/>
  <c r="A524" i="1"/>
  <c r="BL524" i="1" s="1"/>
  <c r="A525" i="1"/>
  <c r="BL525" i="1" s="1"/>
  <c r="A526" i="1"/>
  <c r="BL526" i="1" s="1"/>
  <c r="A527" i="1"/>
  <c r="BL527" i="1" s="1"/>
  <c r="A528" i="1"/>
  <c r="BL528" i="1" s="1"/>
  <c r="A529" i="1"/>
  <c r="BL529" i="1" s="1"/>
  <c r="A530" i="1"/>
  <c r="BL530" i="1" s="1"/>
  <c r="A531" i="1"/>
  <c r="BL531" i="1" s="1"/>
  <c r="A532" i="1"/>
  <c r="BL532" i="1" s="1"/>
  <c r="A533" i="1"/>
  <c r="BL533" i="1" s="1"/>
  <c r="A534" i="1"/>
  <c r="BL534" i="1" s="1"/>
  <c r="A535" i="1"/>
  <c r="BL535" i="1" s="1"/>
  <c r="A536" i="1"/>
  <c r="BL536" i="1" s="1"/>
  <c r="A537" i="1"/>
  <c r="BL537" i="1" s="1"/>
  <c r="A538" i="1"/>
  <c r="BL538" i="1" s="1"/>
  <c r="A539" i="1"/>
  <c r="BL539" i="1" s="1"/>
  <c r="A540" i="1"/>
  <c r="BL540" i="1" s="1"/>
  <c r="A541" i="1"/>
  <c r="BL541" i="1" s="1"/>
  <c r="A542" i="1"/>
  <c r="BL542" i="1" s="1"/>
  <c r="A543" i="1"/>
  <c r="BL543" i="1" s="1"/>
  <c r="A544" i="1"/>
  <c r="BL544" i="1" s="1"/>
  <c r="A545" i="1"/>
  <c r="BL545" i="1" s="1"/>
  <c r="A546" i="1"/>
  <c r="BL546" i="1" s="1"/>
  <c r="A547" i="1"/>
  <c r="BL547" i="1" s="1"/>
  <c r="A548" i="1"/>
  <c r="BL548" i="1" s="1"/>
  <c r="A549" i="1"/>
  <c r="BL549" i="1" s="1"/>
  <c r="A550" i="1"/>
  <c r="BL550" i="1" s="1"/>
  <c r="A551" i="1"/>
  <c r="BL551" i="1" s="1"/>
  <c r="A552" i="1"/>
  <c r="BL552" i="1" s="1"/>
  <c r="A553" i="1"/>
  <c r="BL553" i="1" s="1"/>
  <c r="A554" i="1"/>
  <c r="BL554" i="1" s="1"/>
  <c r="A555" i="1"/>
  <c r="BL555" i="1" s="1"/>
  <c r="A556" i="1"/>
  <c r="BL556" i="1" s="1"/>
  <c r="A557" i="1"/>
  <c r="BL557" i="1" s="1"/>
  <c r="A558" i="1"/>
  <c r="BL558" i="1" s="1"/>
  <c r="A559" i="1"/>
  <c r="BL559" i="1" s="1"/>
  <c r="A560" i="1"/>
  <c r="BL560" i="1" s="1"/>
  <c r="A561" i="1"/>
  <c r="BL561" i="1" s="1"/>
  <c r="A562" i="1"/>
  <c r="BL562" i="1" s="1"/>
  <c r="A563" i="1"/>
  <c r="BL563" i="1" s="1"/>
  <c r="A564" i="1"/>
  <c r="BL564" i="1" s="1"/>
  <c r="A565" i="1"/>
  <c r="BL565" i="1" s="1"/>
  <c r="A566" i="1"/>
  <c r="BL566" i="1" s="1"/>
  <c r="A567" i="1"/>
  <c r="BL567" i="1" s="1"/>
  <c r="A568" i="1"/>
  <c r="BL568" i="1" s="1"/>
  <c r="A569" i="1"/>
  <c r="BL569" i="1" s="1"/>
  <c r="A570" i="1"/>
  <c r="BL570" i="1" s="1"/>
  <c r="A571" i="1"/>
  <c r="BL571" i="1" s="1"/>
  <c r="A572" i="1"/>
  <c r="BL572" i="1" s="1"/>
  <c r="A573" i="1"/>
  <c r="BL573" i="1" s="1"/>
  <c r="A574" i="1"/>
  <c r="BL574" i="1" s="1"/>
  <c r="A575" i="1"/>
  <c r="BL575" i="1" s="1"/>
  <c r="A576" i="1"/>
  <c r="BL576" i="1" s="1"/>
  <c r="A577" i="1"/>
  <c r="BL577" i="1" s="1"/>
  <c r="A578" i="1"/>
  <c r="BL578" i="1" s="1"/>
  <c r="D41" i="5" s="1"/>
  <c r="A579" i="1"/>
  <c r="BL579" i="1" s="1"/>
  <c r="C41" i="5" s="1"/>
  <c r="A580" i="1"/>
  <c r="BL580" i="1" s="1"/>
  <c r="A581" i="1"/>
  <c r="BL581" i="1" s="1"/>
  <c r="A582" i="1"/>
  <c r="BL582" i="1" s="1"/>
  <c r="A583" i="1"/>
  <c r="BL583" i="1" s="1"/>
  <c r="A584" i="1"/>
  <c r="BL584" i="1" s="1"/>
  <c r="A585" i="1"/>
  <c r="BL585" i="1" s="1"/>
  <c r="A586" i="1"/>
  <c r="BL586" i="1" s="1"/>
  <c r="A587" i="1"/>
  <c r="BL587" i="1" s="1"/>
  <c r="A588" i="1"/>
  <c r="BL588" i="1" s="1"/>
  <c r="A589" i="1"/>
  <c r="BL589" i="1" s="1"/>
  <c r="A590" i="1"/>
  <c r="BL590" i="1" s="1"/>
  <c r="A591" i="1"/>
  <c r="BL591" i="1" s="1"/>
  <c r="A592" i="1"/>
  <c r="BL592" i="1" s="1"/>
  <c r="A593" i="1"/>
  <c r="BL593" i="1" s="1"/>
  <c r="A594" i="1"/>
  <c r="BL594" i="1" s="1"/>
  <c r="A595" i="1"/>
  <c r="BL595" i="1" s="1"/>
  <c r="A596" i="1"/>
  <c r="BL596" i="1" s="1"/>
  <c r="A597" i="1"/>
  <c r="BL597" i="1" s="1"/>
  <c r="A598" i="1"/>
  <c r="BL598" i="1" s="1"/>
  <c r="A599" i="1"/>
  <c r="BL599" i="1" s="1"/>
  <c r="A600" i="1"/>
  <c r="BL600" i="1" s="1"/>
  <c r="A601" i="1"/>
  <c r="BL601" i="1" s="1"/>
  <c r="A602" i="1"/>
  <c r="BL602" i="1" s="1"/>
  <c r="A603" i="1"/>
  <c r="BL603" i="1" s="1"/>
  <c r="A604" i="1"/>
  <c r="BL604" i="1" s="1"/>
  <c r="A605" i="1"/>
  <c r="BL605" i="1" s="1"/>
  <c r="A606" i="1"/>
  <c r="BL606" i="1" s="1"/>
  <c r="A607" i="1"/>
  <c r="BL607" i="1" s="1"/>
  <c r="A608" i="1"/>
  <c r="BL608" i="1" s="1"/>
  <c r="A609" i="1"/>
  <c r="BL609" i="1" s="1"/>
  <c r="A610" i="1"/>
  <c r="BL610" i="1" s="1"/>
  <c r="A611" i="1"/>
  <c r="BL611" i="1" s="1"/>
  <c r="A612" i="1"/>
  <c r="BL612" i="1" s="1"/>
  <c r="A613" i="1"/>
  <c r="BL613" i="1" s="1"/>
  <c r="A614" i="1"/>
  <c r="BL614" i="1" s="1"/>
  <c r="A615" i="1"/>
  <c r="BL615" i="1" s="1"/>
  <c r="A616" i="1"/>
  <c r="BL616" i="1" s="1"/>
  <c r="A617" i="1"/>
  <c r="BL617" i="1" s="1"/>
  <c r="A618" i="1"/>
  <c r="BL618" i="1" s="1"/>
  <c r="A619" i="1"/>
  <c r="BL619" i="1" s="1"/>
  <c r="A620" i="1"/>
  <c r="BL620" i="1" s="1"/>
  <c r="A621" i="1"/>
  <c r="BL621" i="1" s="1"/>
  <c r="A622" i="1"/>
  <c r="BL622" i="1" s="1"/>
  <c r="A623" i="1"/>
  <c r="BL623" i="1" s="1"/>
  <c r="A624" i="1"/>
  <c r="BL624" i="1" s="1"/>
  <c r="A625" i="1"/>
  <c r="BL625" i="1" s="1"/>
  <c r="A626" i="1"/>
  <c r="BL626" i="1" s="1"/>
  <c r="A627" i="1"/>
  <c r="BL627" i="1" s="1"/>
  <c r="A628" i="1"/>
  <c r="BL628" i="1" s="1"/>
  <c r="A629" i="1"/>
  <c r="BL629" i="1" s="1"/>
  <c r="A630" i="1"/>
  <c r="BL630" i="1" s="1"/>
  <c r="A631" i="1"/>
  <c r="BL631" i="1" s="1"/>
  <c r="A632" i="1"/>
  <c r="BL632" i="1" s="1"/>
  <c r="A633" i="1"/>
  <c r="BL633" i="1" s="1"/>
  <c r="A634" i="1"/>
  <c r="BL634" i="1" s="1"/>
  <c r="A635" i="1"/>
  <c r="BL635" i="1" s="1"/>
  <c r="A636" i="1"/>
  <c r="BL636" i="1" s="1"/>
  <c r="A637" i="1"/>
  <c r="BL637" i="1" s="1"/>
  <c r="A638" i="1"/>
  <c r="BL638" i="1" s="1"/>
  <c r="D110" i="5" s="1"/>
  <c r="A639" i="1"/>
  <c r="BL639" i="1" s="1"/>
  <c r="A640" i="1"/>
  <c r="BL640" i="1" s="1"/>
  <c r="A641" i="1"/>
  <c r="BL641" i="1" s="1"/>
  <c r="A642" i="1"/>
  <c r="BL642" i="1" s="1"/>
  <c r="A643" i="1"/>
  <c r="BL643" i="1" s="1"/>
  <c r="C110" i="5" s="1"/>
  <c r="A644" i="1"/>
  <c r="BL644" i="1" s="1"/>
  <c r="A645" i="1"/>
  <c r="BL645" i="1" s="1"/>
  <c r="A646" i="1"/>
  <c r="BL646" i="1" s="1"/>
  <c r="A647" i="1"/>
  <c r="BL647" i="1" s="1"/>
  <c r="A648" i="1"/>
  <c r="BL648" i="1" s="1"/>
  <c r="A649" i="1"/>
  <c r="BL649" i="1" s="1"/>
  <c r="A650" i="1"/>
  <c r="BL650" i="1" s="1"/>
  <c r="A651" i="1"/>
  <c r="BL651" i="1" s="1"/>
  <c r="A652" i="1"/>
  <c r="BL652" i="1" s="1"/>
  <c r="A653" i="1"/>
  <c r="BL653" i="1" s="1"/>
  <c r="A654" i="1"/>
  <c r="BL654" i="1" s="1"/>
  <c r="A655" i="1"/>
  <c r="BL655" i="1" s="1"/>
  <c r="A656" i="1"/>
  <c r="BL656" i="1" s="1"/>
  <c r="A657" i="1"/>
  <c r="BL657" i="1" s="1"/>
  <c r="A658" i="1"/>
  <c r="BL658" i="1" s="1"/>
  <c r="A659" i="1"/>
  <c r="BL659" i="1" s="1"/>
  <c r="A660" i="1"/>
  <c r="BL660" i="1" s="1"/>
  <c r="A661" i="1"/>
  <c r="BL661" i="1" s="1"/>
  <c r="A662" i="1"/>
  <c r="BL662" i="1" s="1"/>
  <c r="A663" i="1"/>
  <c r="BL663" i="1" s="1"/>
  <c r="A664" i="1"/>
  <c r="BL664" i="1" s="1"/>
  <c r="A665" i="1"/>
  <c r="BL665" i="1" s="1"/>
  <c r="A666" i="1"/>
  <c r="BL666" i="1" s="1"/>
  <c r="A667" i="1"/>
  <c r="BL667" i="1" s="1"/>
  <c r="A668" i="1"/>
  <c r="BL668" i="1" s="1"/>
  <c r="A669" i="1"/>
  <c r="BL669" i="1" s="1"/>
  <c r="A670" i="1"/>
  <c r="BL670" i="1" s="1"/>
  <c r="A671" i="1"/>
  <c r="BL671" i="1" s="1"/>
  <c r="A672" i="1"/>
  <c r="BL672" i="1" s="1"/>
  <c r="A673" i="1"/>
  <c r="BL673" i="1" s="1"/>
  <c r="A674" i="1"/>
  <c r="BL674" i="1" s="1"/>
  <c r="A675" i="1"/>
  <c r="BL675" i="1" s="1"/>
  <c r="A676" i="1"/>
  <c r="BL676" i="1" s="1"/>
  <c r="A677" i="1"/>
  <c r="BL677" i="1" s="1"/>
  <c r="A678" i="1"/>
  <c r="BL678" i="1" s="1"/>
  <c r="A679" i="1"/>
  <c r="BL679" i="1" s="1"/>
  <c r="A680" i="1"/>
  <c r="BL680" i="1" s="1"/>
  <c r="A681" i="1"/>
  <c r="BL681" i="1" s="1"/>
  <c r="A682" i="1"/>
  <c r="BL682" i="1" s="1"/>
  <c r="A683" i="1"/>
  <c r="BL683" i="1" s="1"/>
  <c r="A684" i="1"/>
  <c r="BL684" i="1" s="1"/>
  <c r="A685" i="1"/>
  <c r="BL685" i="1" s="1"/>
  <c r="A686" i="1"/>
  <c r="BL686" i="1" s="1"/>
  <c r="A687" i="1"/>
  <c r="BL687" i="1" s="1"/>
  <c r="A688" i="1"/>
  <c r="BL688" i="1" s="1"/>
  <c r="A689" i="1"/>
  <c r="BL689" i="1" s="1"/>
  <c r="A690" i="1"/>
  <c r="BL690" i="1" s="1"/>
  <c r="A691" i="1"/>
  <c r="BL691" i="1" s="1"/>
  <c r="A692" i="1"/>
  <c r="BL692" i="1" s="1"/>
  <c r="A693" i="1"/>
  <c r="BL693" i="1" s="1"/>
  <c r="A694" i="1"/>
  <c r="BL694" i="1" s="1"/>
  <c r="D146" i="5" s="1"/>
  <c r="A695" i="1"/>
  <c r="BL695" i="1" s="1"/>
  <c r="A696" i="1"/>
  <c r="BL696" i="1" s="1"/>
  <c r="A697" i="1"/>
  <c r="BL697" i="1" s="1"/>
  <c r="A698" i="1"/>
  <c r="BL698" i="1" s="1"/>
  <c r="A699" i="1"/>
  <c r="BL699" i="1" s="1"/>
  <c r="C31" i="5" s="1"/>
  <c r="A700" i="1"/>
  <c r="BL700" i="1" s="1"/>
  <c r="A701" i="1"/>
  <c r="BL701" i="1" s="1"/>
  <c r="A702" i="1"/>
  <c r="BL702" i="1" s="1"/>
  <c r="A703" i="1"/>
  <c r="BL703" i="1" s="1"/>
  <c r="A704" i="1"/>
  <c r="BL704" i="1" s="1"/>
  <c r="A705" i="1"/>
  <c r="BL705" i="1" s="1"/>
  <c r="A706" i="1"/>
  <c r="BL706" i="1" s="1"/>
  <c r="A707" i="1"/>
  <c r="BL707" i="1" s="1"/>
  <c r="A708" i="1"/>
  <c r="BL708" i="1" s="1"/>
  <c r="A709" i="1"/>
  <c r="BL709" i="1" s="1"/>
  <c r="A710" i="1"/>
  <c r="BL710" i="1" s="1"/>
  <c r="A711" i="1"/>
  <c r="BL711" i="1" s="1"/>
  <c r="A712" i="1"/>
  <c r="BL712" i="1" s="1"/>
  <c r="A713" i="1"/>
  <c r="BL713" i="1" s="1"/>
  <c r="A714" i="1"/>
  <c r="BL714" i="1" s="1"/>
  <c r="A715" i="1"/>
  <c r="BL715" i="1" s="1"/>
  <c r="A716" i="1"/>
  <c r="BL716" i="1" s="1"/>
  <c r="A717" i="1"/>
  <c r="BL717" i="1" s="1"/>
  <c r="A718" i="1"/>
  <c r="BL718" i="1" s="1"/>
  <c r="A719" i="1"/>
  <c r="BL719" i="1" s="1"/>
  <c r="A720" i="1"/>
  <c r="BL720" i="1" s="1"/>
  <c r="A721" i="1"/>
  <c r="BL721" i="1" s="1"/>
  <c r="A722" i="1"/>
  <c r="BL722" i="1" s="1"/>
  <c r="A723" i="1"/>
  <c r="BL723" i="1" s="1"/>
  <c r="A724" i="1"/>
  <c r="BL724" i="1" s="1"/>
  <c r="A725" i="1"/>
  <c r="BL725" i="1" s="1"/>
  <c r="A726" i="1"/>
  <c r="BL726" i="1" s="1"/>
  <c r="A727" i="1"/>
  <c r="BL727" i="1" s="1"/>
  <c r="A728" i="1"/>
  <c r="BL728" i="1" s="1"/>
  <c r="A729" i="1"/>
  <c r="BL729" i="1" s="1"/>
  <c r="A730" i="1"/>
  <c r="BL730" i="1" s="1"/>
  <c r="A731" i="1"/>
  <c r="BL731" i="1" s="1"/>
  <c r="A732" i="1"/>
  <c r="BL732" i="1" s="1"/>
  <c r="A733" i="1"/>
  <c r="BL733" i="1" s="1"/>
  <c r="A734" i="1"/>
  <c r="BL734" i="1" s="1"/>
  <c r="A735" i="1"/>
  <c r="BL735" i="1" s="1"/>
  <c r="A736" i="1"/>
  <c r="BL736" i="1" s="1"/>
  <c r="A737" i="1"/>
  <c r="BL737" i="1" s="1"/>
  <c r="A738" i="1"/>
  <c r="BL738" i="1" s="1"/>
  <c r="A739" i="1"/>
  <c r="BL739" i="1" s="1"/>
  <c r="A740" i="1"/>
  <c r="BL740" i="1" s="1"/>
  <c r="A741" i="1"/>
  <c r="BL741" i="1" s="1"/>
  <c r="A742" i="1"/>
  <c r="BL742" i="1" s="1"/>
  <c r="A743" i="1"/>
  <c r="BL743" i="1" s="1"/>
  <c r="A744" i="1"/>
  <c r="BL744" i="1" s="1"/>
  <c r="A745" i="1"/>
  <c r="BL745" i="1" s="1"/>
  <c r="A746" i="1"/>
  <c r="BL746" i="1" s="1"/>
  <c r="A747" i="1"/>
  <c r="BL747" i="1" s="1"/>
  <c r="A748" i="1"/>
  <c r="BL748" i="1" s="1"/>
  <c r="A749" i="1"/>
  <c r="BL749" i="1" s="1"/>
  <c r="A750" i="1"/>
  <c r="BL750" i="1" s="1"/>
  <c r="A751" i="1"/>
  <c r="BL751" i="1" s="1"/>
  <c r="A752" i="1"/>
  <c r="BL752" i="1" s="1"/>
  <c r="A753" i="1"/>
  <c r="BL753" i="1" s="1"/>
  <c r="A754" i="1"/>
  <c r="BL754" i="1" s="1"/>
  <c r="A755" i="1"/>
  <c r="BL755" i="1" s="1"/>
  <c r="A756" i="1"/>
  <c r="BL756" i="1" s="1"/>
  <c r="A757" i="1"/>
  <c r="BL757" i="1" s="1"/>
  <c r="A758" i="1"/>
  <c r="BL758" i="1" s="1"/>
  <c r="A759" i="1"/>
  <c r="BL759" i="1" s="1"/>
  <c r="A760" i="1"/>
  <c r="BL760" i="1" s="1"/>
  <c r="A761" i="1"/>
  <c r="BL761" i="1" s="1"/>
  <c r="A762" i="1"/>
  <c r="BL762" i="1" s="1"/>
  <c r="A763" i="1"/>
  <c r="BL763" i="1" s="1"/>
  <c r="A764" i="1"/>
  <c r="BL764" i="1" s="1"/>
  <c r="A765" i="1"/>
  <c r="BL765" i="1" s="1"/>
  <c r="A766" i="1"/>
  <c r="BL766" i="1" s="1"/>
  <c r="A767" i="1"/>
  <c r="BL767" i="1" s="1"/>
  <c r="A768" i="1"/>
  <c r="BL768" i="1" s="1"/>
  <c r="A769" i="1"/>
  <c r="BL769" i="1" s="1"/>
  <c r="A770" i="1"/>
  <c r="BL770" i="1" s="1"/>
  <c r="A771" i="1"/>
  <c r="BL771" i="1" s="1"/>
  <c r="A772" i="1"/>
  <c r="BL772" i="1" s="1"/>
  <c r="A773" i="1"/>
  <c r="BL773" i="1" s="1"/>
  <c r="A774" i="1"/>
  <c r="BL774" i="1" s="1"/>
  <c r="A775" i="1"/>
  <c r="BL775" i="1" s="1"/>
  <c r="A776" i="1"/>
  <c r="BL776" i="1" s="1"/>
  <c r="A777" i="1"/>
  <c r="BL777" i="1" s="1"/>
  <c r="A778" i="1"/>
  <c r="BL778" i="1" s="1"/>
  <c r="A779" i="1"/>
  <c r="BL779" i="1" s="1"/>
  <c r="A780" i="1"/>
  <c r="BL780" i="1" s="1"/>
  <c r="A781" i="1"/>
  <c r="BL781" i="1" s="1"/>
  <c r="A782" i="1"/>
  <c r="BL782" i="1" s="1"/>
  <c r="A783" i="1"/>
  <c r="BL783" i="1" s="1"/>
  <c r="A784" i="1"/>
  <c r="BL784" i="1" s="1"/>
  <c r="A785" i="1"/>
  <c r="BL785" i="1" s="1"/>
  <c r="A786" i="1"/>
  <c r="BL786" i="1" s="1"/>
  <c r="A787" i="1"/>
  <c r="BL787" i="1" s="1"/>
  <c r="A788" i="1"/>
  <c r="BL788" i="1" s="1"/>
  <c r="A789" i="1"/>
  <c r="BL789" i="1" s="1"/>
  <c r="A790" i="1"/>
  <c r="BL790" i="1" s="1"/>
  <c r="A791" i="1"/>
  <c r="BL791" i="1" s="1"/>
  <c r="A792" i="1"/>
  <c r="BL792" i="1" s="1"/>
  <c r="A793" i="1"/>
  <c r="BL793" i="1" s="1"/>
  <c r="A794" i="1"/>
  <c r="BL794" i="1" s="1"/>
  <c r="A795" i="1"/>
  <c r="BL795" i="1" s="1"/>
  <c r="A796" i="1"/>
  <c r="BL796" i="1" s="1"/>
  <c r="A797" i="1"/>
  <c r="BL797" i="1" s="1"/>
  <c r="A798" i="1"/>
  <c r="BL798" i="1" s="1"/>
  <c r="A799" i="1"/>
  <c r="BL799" i="1" s="1"/>
  <c r="A800" i="1"/>
  <c r="BL800" i="1" s="1"/>
  <c r="A801" i="1"/>
  <c r="BL801" i="1" s="1"/>
  <c r="A802" i="1"/>
  <c r="BL802" i="1" s="1"/>
  <c r="A803" i="1"/>
  <c r="BL803" i="1" s="1"/>
  <c r="C69" i="5" s="1"/>
  <c r="A804" i="1"/>
  <c r="BL804" i="1" s="1"/>
  <c r="A805" i="1"/>
  <c r="BL805" i="1" s="1"/>
  <c r="A806" i="1"/>
  <c r="BL806" i="1" s="1"/>
  <c r="A807" i="1"/>
  <c r="BL807" i="1" s="1"/>
  <c r="A808" i="1"/>
  <c r="BL808" i="1" s="1"/>
  <c r="A809" i="1"/>
  <c r="BL809" i="1" s="1"/>
  <c r="A810" i="1"/>
  <c r="BL810" i="1" s="1"/>
  <c r="A811" i="1"/>
  <c r="BL811" i="1" s="1"/>
  <c r="A812" i="1"/>
  <c r="BL812" i="1" s="1"/>
  <c r="A813" i="1"/>
  <c r="BL813" i="1" s="1"/>
  <c r="A814" i="1"/>
  <c r="BL814" i="1" s="1"/>
  <c r="A815" i="1"/>
  <c r="BL815" i="1" s="1"/>
  <c r="A816" i="1"/>
  <c r="BL816" i="1" s="1"/>
  <c r="A817" i="1"/>
  <c r="BL817" i="1" s="1"/>
  <c r="A818" i="1"/>
  <c r="BL818" i="1" s="1"/>
  <c r="A819" i="1"/>
  <c r="BL819" i="1" s="1"/>
  <c r="A820" i="1"/>
  <c r="BL820" i="1" s="1"/>
  <c r="A821" i="1"/>
  <c r="BL821" i="1" s="1"/>
  <c r="A822" i="1"/>
  <c r="BL822" i="1" s="1"/>
  <c r="A823" i="1"/>
  <c r="BL823" i="1" s="1"/>
  <c r="A824" i="1"/>
  <c r="BL824" i="1" s="1"/>
  <c r="A825" i="1"/>
  <c r="BL825" i="1" s="1"/>
  <c r="A826" i="1"/>
  <c r="BL826" i="1" s="1"/>
  <c r="A827" i="1"/>
  <c r="BL827" i="1" s="1"/>
  <c r="A828" i="1"/>
  <c r="BL828" i="1" s="1"/>
  <c r="A829" i="1"/>
  <c r="BL829" i="1" s="1"/>
  <c r="A830" i="1"/>
  <c r="BL830" i="1" s="1"/>
  <c r="A831" i="1"/>
  <c r="BL831" i="1" s="1"/>
  <c r="A832" i="1"/>
  <c r="BL832" i="1" s="1"/>
  <c r="A833" i="1"/>
  <c r="BL833" i="1" s="1"/>
  <c r="A834" i="1"/>
  <c r="BL834" i="1" s="1"/>
  <c r="A835" i="1"/>
  <c r="BL835" i="1" s="1"/>
  <c r="A836" i="1"/>
  <c r="BL836" i="1" s="1"/>
  <c r="A837" i="1"/>
  <c r="BL837" i="1" s="1"/>
  <c r="A838" i="1"/>
  <c r="BL838" i="1" s="1"/>
  <c r="A839" i="1"/>
  <c r="BL839" i="1" s="1"/>
  <c r="A840" i="1"/>
  <c r="BL840" i="1" s="1"/>
  <c r="A841" i="1"/>
  <c r="BL841" i="1" s="1"/>
  <c r="A842" i="1"/>
  <c r="BL842" i="1" s="1"/>
  <c r="A843" i="1"/>
  <c r="BL843" i="1" s="1"/>
  <c r="A844" i="1"/>
  <c r="BL844" i="1" s="1"/>
  <c r="A845" i="1"/>
  <c r="BL845" i="1" s="1"/>
  <c r="A846" i="1"/>
  <c r="BL846" i="1" s="1"/>
  <c r="A847" i="1"/>
  <c r="BL847" i="1" s="1"/>
  <c r="A848" i="1"/>
  <c r="BL848" i="1" s="1"/>
  <c r="A849" i="1"/>
  <c r="BL849" i="1" s="1"/>
  <c r="A850" i="1"/>
  <c r="BL850" i="1" s="1"/>
  <c r="A851" i="1"/>
  <c r="BL851" i="1" s="1"/>
  <c r="A852" i="1"/>
  <c r="BL852" i="1" s="1"/>
  <c r="A853" i="1"/>
  <c r="BL853" i="1" s="1"/>
  <c r="A854" i="1"/>
  <c r="BL854" i="1" s="1"/>
  <c r="A855" i="1"/>
  <c r="BL855" i="1" s="1"/>
  <c r="A856" i="1"/>
  <c r="BL856" i="1" s="1"/>
  <c r="A857" i="1"/>
  <c r="BL857" i="1" s="1"/>
  <c r="A858" i="1"/>
  <c r="BL858" i="1" s="1"/>
  <c r="A859" i="1"/>
  <c r="BL859" i="1" s="1"/>
  <c r="A860" i="1"/>
  <c r="BL860" i="1" s="1"/>
  <c r="A861" i="1"/>
  <c r="BL861" i="1" s="1"/>
  <c r="A862" i="1"/>
  <c r="BL862" i="1" s="1"/>
  <c r="A863" i="1"/>
  <c r="BL863" i="1" s="1"/>
  <c r="A864" i="1"/>
  <c r="BL864" i="1" s="1"/>
  <c r="A865" i="1"/>
  <c r="BL865" i="1" s="1"/>
  <c r="A866" i="1"/>
  <c r="BL866" i="1" s="1"/>
  <c r="A867" i="1"/>
  <c r="BL867" i="1" s="1"/>
  <c r="A868" i="1"/>
  <c r="BL868" i="1" s="1"/>
  <c r="A869" i="1"/>
  <c r="BL869" i="1" s="1"/>
  <c r="A870" i="1"/>
  <c r="BL870" i="1" s="1"/>
  <c r="A871" i="1"/>
  <c r="BL871" i="1" s="1"/>
  <c r="A872" i="1"/>
  <c r="BL872" i="1" s="1"/>
  <c r="A873" i="1"/>
  <c r="BL873" i="1" s="1"/>
  <c r="A874" i="1"/>
  <c r="BL874" i="1" s="1"/>
  <c r="A875" i="1"/>
  <c r="BL875" i="1" s="1"/>
  <c r="A876" i="1"/>
  <c r="BL876" i="1" s="1"/>
  <c r="A877" i="1"/>
  <c r="BL877" i="1" s="1"/>
  <c r="A878" i="1"/>
  <c r="BL878" i="1" s="1"/>
  <c r="A879" i="1"/>
  <c r="BL879" i="1" s="1"/>
  <c r="A880" i="1"/>
  <c r="BL880" i="1" s="1"/>
  <c r="A881" i="1"/>
  <c r="BL881" i="1" s="1"/>
  <c r="A882" i="1"/>
  <c r="BL882" i="1" s="1"/>
  <c r="A883" i="1"/>
  <c r="BL883" i="1" s="1"/>
  <c r="A884" i="1"/>
  <c r="BL884" i="1" s="1"/>
  <c r="A885" i="1"/>
  <c r="BL885" i="1" s="1"/>
  <c r="A886" i="1"/>
  <c r="BL886" i="1" s="1"/>
  <c r="A887" i="1"/>
  <c r="BL887" i="1" s="1"/>
  <c r="A888" i="1"/>
  <c r="BL888" i="1" s="1"/>
  <c r="A889" i="1"/>
  <c r="BL889" i="1" s="1"/>
  <c r="A890" i="1"/>
  <c r="BL890" i="1" s="1"/>
  <c r="A891" i="1"/>
  <c r="BL891" i="1" s="1"/>
  <c r="A892" i="1"/>
  <c r="BL892" i="1" s="1"/>
  <c r="A893" i="1"/>
  <c r="BL893" i="1" s="1"/>
  <c r="A894" i="1"/>
  <c r="BL894" i="1" s="1"/>
  <c r="A895" i="1"/>
  <c r="BL895" i="1" s="1"/>
  <c r="A896" i="1"/>
  <c r="BL896" i="1" s="1"/>
  <c r="A897" i="1"/>
  <c r="BL897" i="1" s="1"/>
  <c r="A898" i="1"/>
  <c r="BL898" i="1" s="1"/>
  <c r="A899" i="1"/>
  <c r="BL899" i="1" s="1"/>
  <c r="A900" i="1"/>
  <c r="BL900" i="1" s="1"/>
  <c r="A901" i="1"/>
  <c r="BL901" i="1" s="1"/>
  <c r="D89" i="5" s="1"/>
  <c r="A902" i="1"/>
  <c r="BL902" i="1" s="1"/>
  <c r="A903" i="1"/>
  <c r="BL903" i="1" s="1"/>
  <c r="A904" i="1"/>
  <c r="BL904" i="1" s="1"/>
  <c r="A905" i="1"/>
  <c r="BL905" i="1" s="1"/>
  <c r="A906" i="1"/>
  <c r="BL906" i="1" s="1"/>
  <c r="A907" i="1"/>
  <c r="BL907" i="1" s="1"/>
  <c r="C156" i="5" s="1"/>
  <c r="A908" i="1"/>
  <c r="BL908" i="1" s="1"/>
  <c r="A909" i="1"/>
  <c r="BL909" i="1" s="1"/>
  <c r="A910" i="1"/>
  <c r="BL910" i="1" s="1"/>
  <c r="A911" i="1"/>
  <c r="BL911" i="1" s="1"/>
  <c r="A912" i="1"/>
  <c r="BL912" i="1" s="1"/>
  <c r="A913" i="1"/>
  <c r="BL913" i="1" s="1"/>
  <c r="A914" i="1"/>
  <c r="BL914" i="1" s="1"/>
  <c r="A915" i="1"/>
  <c r="BL915" i="1" s="1"/>
  <c r="A916" i="1"/>
  <c r="BL916" i="1" s="1"/>
  <c r="A917" i="1"/>
  <c r="BL917" i="1" s="1"/>
  <c r="A918" i="1"/>
  <c r="BL918" i="1" s="1"/>
  <c r="A919" i="1"/>
  <c r="BL919" i="1" s="1"/>
  <c r="A920" i="1"/>
  <c r="BL920" i="1" s="1"/>
  <c r="A921" i="1"/>
  <c r="BL921" i="1" s="1"/>
  <c r="A922" i="1"/>
  <c r="BL922" i="1" s="1"/>
  <c r="A923" i="1"/>
  <c r="BL923" i="1" s="1"/>
  <c r="A924" i="1"/>
  <c r="BL924" i="1" s="1"/>
  <c r="A925" i="1"/>
  <c r="BL925" i="1" s="1"/>
  <c r="A926" i="1"/>
  <c r="BL926" i="1" s="1"/>
  <c r="A927" i="1"/>
  <c r="BL927" i="1" s="1"/>
  <c r="A928" i="1"/>
  <c r="BL928" i="1" s="1"/>
  <c r="A929" i="1"/>
  <c r="BL929" i="1" s="1"/>
  <c r="A930" i="1"/>
  <c r="BL930" i="1" s="1"/>
  <c r="A931" i="1"/>
  <c r="BL931" i="1" s="1"/>
  <c r="A932" i="1"/>
  <c r="BL932" i="1" s="1"/>
  <c r="A933" i="1"/>
  <c r="BL933" i="1" s="1"/>
  <c r="A934" i="1"/>
  <c r="BL934" i="1" s="1"/>
  <c r="A935" i="1"/>
  <c r="BL935" i="1" s="1"/>
  <c r="A936" i="1"/>
  <c r="BL936" i="1" s="1"/>
  <c r="A937" i="1"/>
  <c r="BL937" i="1" s="1"/>
  <c r="A938" i="1"/>
  <c r="BL938" i="1" s="1"/>
  <c r="A939" i="1"/>
  <c r="BL939" i="1" s="1"/>
  <c r="A940" i="1"/>
  <c r="BL940" i="1" s="1"/>
  <c r="A941" i="1"/>
  <c r="BL941" i="1" s="1"/>
  <c r="A942" i="1"/>
  <c r="BL942" i="1" s="1"/>
  <c r="A943" i="1"/>
  <c r="BL943" i="1" s="1"/>
  <c r="A944" i="1"/>
  <c r="BL944" i="1" s="1"/>
  <c r="A945" i="1"/>
  <c r="BL945" i="1" s="1"/>
  <c r="A946" i="1"/>
  <c r="BL946" i="1" s="1"/>
  <c r="A947" i="1"/>
  <c r="BL947" i="1" s="1"/>
  <c r="A948" i="1"/>
  <c r="BL948" i="1" s="1"/>
  <c r="A949" i="1"/>
  <c r="BL949" i="1" s="1"/>
  <c r="A950" i="1"/>
  <c r="BL950" i="1" s="1"/>
  <c r="A951" i="1"/>
  <c r="BL951" i="1" s="1"/>
  <c r="A952" i="1"/>
  <c r="BL952" i="1" s="1"/>
  <c r="A953" i="1"/>
  <c r="BL953" i="1" s="1"/>
  <c r="A954" i="1"/>
  <c r="BL954" i="1" s="1"/>
  <c r="A955" i="1"/>
  <c r="BL955" i="1" s="1"/>
  <c r="A956" i="1"/>
  <c r="BL956" i="1" s="1"/>
  <c r="A957" i="1"/>
  <c r="BL957" i="1" s="1"/>
  <c r="A958" i="1"/>
  <c r="BL958" i="1" s="1"/>
  <c r="A959" i="1"/>
  <c r="BL959" i="1" s="1"/>
  <c r="A960" i="1"/>
  <c r="BL960" i="1" s="1"/>
  <c r="A961" i="1"/>
  <c r="BL961" i="1" s="1"/>
  <c r="A962" i="1"/>
  <c r="BL962" i="1" s="1"/>
  <c r="A963" i="1"/>
  <c r="BL963" i="1" s="1"/>
  <c r="A964" i="1"/>
  <c r="BL964" i="1" s="1"/>
  <c r="A965" i="1"/>
  <c r="BL965" i="1" s="1"/>
  <c r="A966" i="1"/>
  <c r="BL966" i="1" s="1"/>
  <c r="A967" i="1"/>
  <c r="BL967" i="1" s="1"/>
  <c r="A968" i="1"/>
  <c r="BL968" i="1" s="1"/>
  <c r="A969" i="1"/>
  <c r="BL969" i="1" s="1"/>
  <c r="A970" i="1"/>
  <c r="BL970" i="1" s="1"/>
  <c r="A971" i="1"/>
  <c r="BL971" i="1" s="1"/>
  <c r="A972" i="1"/>
  <c r="BL972" i="1" s="1"/>
  <c r="A973" i="1"/>
  <c r="BL973" i="1" s="1"/>
  <c r="A974" i="1"/>
  <c r="BL974" i="1" s="1"/>
  <c r="A975" i="1"/>
  <c r="BL975" i="1" s="1"/>
  <c r="A976" i="1"/>
  <c r="BL976" i="1" s="1"/>
  <c r="A977" i="1"/>
  <c r="BL977" i="1" s="1"/>
  <c r="A978" i="1"/>
  <c r="BL978" i="1" s="1"/>
  <c r="A979" i="1"/>
  <c r="BL979" i="1" s="1"/>
  <c r="A980" i="1"/>
  <c r="BL980" i="1" s="1"/>
  <c r="D48" i="5" s="1"/>
  <c r="A981" i="1"/>
  <c r="BL981" i="1" s="1"/>
  <c r="A982" i="1"/>
  <c r="BL982" i="1" s="1"/>
  <c r="A983" i="1"/>
  <c r="BL983" i="1" s="1"/>
  <c r="A984" i="1"/>
  <c r="BL984" i="1" s="1"/>
  <c r="A985" i="1"/>
  <c r="BL985" i="1" s="1"/>
  <c r="A986" i="1"/>
  <c r="BL986" i="1" s="1"/>
  <c r="A987" i="1"/>
  <c r="BL987" i="1" s="1"/>
  <c r="C118" i="5" s="1"/>
  <c r="A988" i="1"/>
  <c r="BL988" i="1" s="1"/>
  <c r="A989" i="1"/>
  <c r="BL989" i="1" s="1"/>
  <c r="A990" i="1"/>
  <c r="BL990" i="1" s="1"/>
  <c r="A991" i="1"/>
  <c r="BL991" i="1" s="1"/>
  <c r="A992" i="1"/>
  <c r="BL992" i="1" s="1"/>
  <c r="A993" i="1"/>
  <c r="BL993" i="1" s="1"/>
  <c r="A994" i="1"/>
  <c r="BL994" i="1" s="1"/>
  <c r="A995" i="1"/>
  <c r="BL995" i="1" s="1"/>
  <c r="A996" i="1"/>
  <c r="BL996" i="1" s="1"/>
  <c r="A997" i="1"/>
  <c r="BL997" i="1" s="1"/>
  <c r="A998" i="1"/>
  <c r="BL998" i="1" s="1"/>
  <c r="A999" i="1"/>
  <c r="BL999" i="1" s="1"/>
  <c r="A1000" i="1"/>
  <c r="BL1000" i="1" s="1"/>
  <c r="A1001" i="1"/>
  <c r="BL1001" i="1" s="1"/>
  <c r="A1002" i="1"/>
  <c r="BL1002" i="1" s="1"/>
  <c r="A1003" i="1"/>
  <c r="BL1003" i="1" s="1"/>
  <c r="A1004" i="1"/>
  <c r="BL1004" i="1" s="1"/>
  <c r="A1005" i="1"/>
  <c r="BL1005" i="1" s="1"/>
  <c r="A1006" i="1"/>
  <c r="BL1006" i="1" s="1"/>
  <c r="A1007" i="1"/>
  <c r="BL1007" i="1" s="1"/>
  <c r="A1008" i="1"/>
  <c r="BL1008" i="1" s="1"/>
  <c r="A1009" i="1"/>
  <c r="BL1009" i="1" s="1"/>
  <c r="A1010" i="1"/>
  <c r="BL1010" i="1" s="1"/>
  <c r="A1011" i="1"/>
  <c r="BL1011" i="1" s="1"/>
  <c r="A1012" i="1"/>
  <c r="BL1012" i="1" s="1"/>
  <c r="A1013" i="1"/>
  <c r="BL1013" i="1" s="1"/>
  <c r="A1014" i="1"/>
  <c r="BL1014" i="1" s="1"/>
  <c r="A1015" i="1"/>
  <c r="BL1015" i="1" s="1"/>
  <c r="A1016" i="1"/>
  <c r="BL1016" i="1" s="1"/>
  <c r="A1017" i="1"/>
  <c r="BL1017" i="1" s="1"/>
  <c r="A1018" i="1"/>
  <c r="BL1018" i="1" s="1"/>
  <c r="A1019" i="1"/>
  <c r="BL1019" i="1" s="1"/>
  <c r="A1020" i="1"/>
  <c r="BL1020" i="1" s="1"/>
  <c r="A1021" i="1"/>
  <c r="BL1021" i="1" s="1"/>
  <c r="A1022" i="1"/>
  <c r="BL1022" i="1" s="1"/>
  <c r="A1023" i="1"/>
  <c r="BL1023" i="1" s="1"/>
  <c r="A1024" i="1"/>
  <c r="BL1024" i="1" s="1"/>
  <c r="A1025" i="1"/>
  <c r="BL1025" i="1" s="1"/>
  <c r="A1026" i="1"/>
  <c r="BL1026" i="1" s="1"/>
  <c r="A1027" i="1"/>
  <c r="BL1027" i="1" s="1"/>
  <c r="A1028" i="1"/>
  <c r="BL1028" i="1" s="1"/>
  <c r="A1029" i="1"/>
  <c r="BL1029" i="1" s="1"/>
  <c r="A1030" i="1"/>
  <c r="BL1030" i="1" s="1"/>
  <c r="A1031" i="1"/>
  <c r="BL1031" i="1" s="1"/>
  <c r="A1032" i="1"/>
  <c r="BL1032" i="1" s="1"/>
  <c r="A1033" i="1"/>
  <c r="BL1033" i="1" s="1"/>
  <c r="A1034" i="1"/>
  <c r="BL1034" i="1" s="1"/>
  <c r="A1035" i="1"/>
  <c r="BL1035" i="1" s="1"/>
  <c r="A1036" i="1"/>
  <c r="BL1036" i="1" s="1"/>
  <c r="A1037" i="1"/>
  <c r="BL1037" i="1" s="1"/>
  <c r="A1038" i="1"/>
  <c r="BL1038" i="1" s="1"/>
  <c r="A1039" i="1"/>
  <c r="BL1039" i="1" s="1"/>
  <c r="A1040" i="1"/>
  <c r="BL1040" i="1" s="1"/>
  <c r="A1041" i="1"/>
  <c r="BL1041" i="1" s="1"/>
  <c r="A1042" i="1"/>
  <c r="BL1042" i="1" s="1"/>
  <c r="A1043" i="1"/>
  <c r="BL1043" i="1" s="1"/>
  <c r="A1044" i="1"/>
  <c r="BL1044" i="1" s="1"/>
  <c r="A1045" i="1"/>
  <c r="BL1045" i="1" s="1"/>
  <c r="A1046" i="1"/>
  <c r="BL1046" i="1" s="1"/>
  <c r="A1047" i="1"/>
  <c r="BL1047" i="1" s="1"/>
  <c r="A1048" i="1"/>
  <c r="BL1048" i="1" s="1"/>
  <c r="A1049" i="1"/>
  <c r="BL1049" i="1" s="1"/>
  <c r="A1050" i="1"/>
  <c r="BL1050" i="1" s="1"/>
  <c r="A1051" i="1"/>
  <c r="BL1051" i="1" s="1"/>
  <c r="A1052" i="1"/>
  <c r="BL1052" i="1" s="1"/>
  <c r="A1053" i="1"/>
  <c r="BL1053" i="1" s="1"/>
  <c r="A1054" i="1"/>
  <c r="BL1054" i="1" s="1"/>
  <c r="A1055" i="1"/>
  <c r="BL1055" i="1" s="1"/>
  <c r="A1056" i="1"/>
  <c r="BL1056" i="1" s="1"/>
  <c r="A1057" i="1"/>
  <c r="BL1057" i="1" s="1"/>
  <c r="A1058" i="1"/>
  <c r="BL1058" i="1" s="1"/>
  <c r="A1059" i="1"/>
  <c r="BL1059" i="1" s="1"/>
  <c r="A1060" i="1"/>
  <c r="BL1060" i="1" s="1"/>
  <c r="A1061" i="1"/>
  <c r="BL1061" i="1" s="1"/>
  <c r="A1062" i="1"/>
  <c r="BL1062" i="1" s="1"/>
  <c r="A1063" i="1"/>
  <c r="BL1063" i="1" s="1"/>
  <c r="A1064" i="1"/>
  <c r="BL1064" i="1" s="1"/>
  <c r="A1065" i="1"/>
  <c r="BL1065" i="1" s="1"/>
  <c r="A1066" i="1"/>
  <c r="BL1066" i="1" s="1"/>
  <c r="A1067" i="1"/>
  <c r="BL1067" i="1" s="1"/>
  <c r="A1068" i="1"/>
  <c r="BL1068" i="1" s="1"/>
  <c r="A1069" i="1"/>
  <c r="BL1069" i="1" s="1"/>
  <c r="A1070" i="1"/>
  <c r="BL1070" i="1" s="1"/>
  <c r="A1071" i="1"/>
  <c r="BL1071" i="1" s="1"/>
  <c r="A1072" i="1"/>
  <c r="BL1072" i="1" s="1"/>
  <c r="A1073" i="1"/>
  <c r="BL1073" i="1" s="1"/>
  <c r="A1074" i="1"/>
  <c r="BL1074" i="1" s="1"/>
  <c r="A1075" i="1"/>
  <c r="BL1075" i="1" s="1"/>
  <c r="A1076" i="1"/>
  <c r="BL1076" i="1" s="1"/>
  <c r="A1077" i="1"/>
  <c r="BL1077" i="1" s="1"/>
  <c r="A1078" i="1"/>
  <c r="BL1078" i="1" s="1"/>
  <c r="A1079" i="1"/>
  <c r="BL1079" i="1" s="1"/>
  <c r="A1080" i="1"/>
  <c r="BL1080" i="1" s="1"/>
  <c r="A1081" i="1"/>
  <c r="BL1081" i="1" s="1"/>
  <c r="A1082" i="1"/>
  <c r="BL1082" i="1" s="1"/>
  <c r="A1083" i="1"/>
  <c r="BL1083" i="1" s="1"/>
  <c r="A1084" i="1"/>
  <c r="BL1084" i="1" s="1"/>
  <c r="A1085" i="1"/>
  <c r="BL1085" i="1" s="1"/>
  <c r="A1086" i="1"/>
  <c r="BL1086" i="1" s="1"/>
  <c r="A1087" i="1"/>
  <c r="BL1087" i="1" s="1"/>
  <c r="A1088" i="1"/>
  <c r="BL1088" i="1" s="1"/>
  <c r="A1089" i="1"/>
  <c r="BL1089" i="1" s="1"/>
  <c r="A1090" i="1"/>
  <c r="BL1090" i="1" s="1"/>
  <c r="A1091" i="1"/>
  <c r="BL1091" i="1" s="1"/>
  <c r="A1092" i="1"/>
  <c r="BL1092" i="1" s="1"/>
  <c r="A1093" i="1"/>
  <c r="BL1093" i="1" s="1"/>
  <c r="A1094" i="1"/>
  <c r="BL1094" i="1" s="1"/>
  <c r="A1095" i="1"/>
  <c r="BL1095" i="1" s="1"/>
  <c r="A1096" i="1"/>
  <c r="BL1096" i="1" s="1"/>
  <c r="A1097" i="1"/>
  <c r="BL1097" i="1" s="1"/>
  <c r="A1098" i="1"/>
  <c r="BL1098" i="1" s="1"/>
  <c r="A1099" i="1"/>
  <c r="BL1099" i="1" s="1"/>
  <c r="A1100" i="1"/>
  <c r="BL1100" i="1" s="1"/>
  <c r="A1101" i="1"/>
  <c r="BL1101" i="1" s="1"/>
  <c r="A1102" i="1"/>
  <c r="BL1102" i="1" s="1"/>
  <c r="A1103" i="1"/>
  <c r="BL1103" i="1" s="1"/>
  <c r="A1104" i="1"/>
  <c r="BL1104" i="1" s="1"/>
  <c r="A1105" i="1"/>
  <c r="BL1105" i="1" s="1"/>
  <c r="A1106" i="1"/>
  <c r="BL1106" i="1" s="1"/>
  <c r="A1107" i="1"/>
  <c r="BL1107" i="1" s="1"/>
  <c r="A1108" i="1"/>
  <c r="BL1108" i="1" s="1"/>
  <c r="A1109" i="1"/>
  <c r="BL1109" i="1" s="1"/>
  <c r="A1110" i="1"/>
  <c r="BL1110" i="1" s="1"/>
  <c r="A1111" i="1"/>
  <c r="BL1111" i="1" s="1"/>
  <c r="A1112" i="1"/>
  <c r="BL1112" i="1" s="1"/>
  <c r="A1113" i="1"/>
  <c r="BL1113" i="1" s="1"/>
  <c r="A1114" i="1"/>
  <c r="BL1114" i="1" s="1"/>
  <c r="A1115" i="1"/>
  <c r="BL1115" i="1" s="1"/>
  <c r="A1116" i="1"/>
  <c r="BL1116" i="1" s="1"/>
  <c r="A1117" i="1"/>
  <c r="BL1117" i="1" s="1"/>
  <c r="D85" i="5" s="1"/>
  <c r="A1118" i="1"/>
  <c r="BL1118" i="1" s="1"/>
  <c r="A1119" i="1"/>
  <c r="BL1119" i="1" s="1"/>
  <c r="A1120" i="1"/>
  <c r="BL1120" i="1" s="1"/>
  <c r="A1121" i="1"/>
  <c r="BL1121" i="1" s="1"/>
  <c r="A1122" i="1"/>
  <c r="BL1122" i="1" s="1"/>
  <c r="A1123" i="1"/>
  <c r="BL1123" i="1" s="1"/>
  <c r="D144" i="5" s="1"/>
  <c r="A1124" i="1"/>
  <c r="BL1124" i="1" s="1"/>
  <c r="A1125" i="1"/>
  <c r="BL1125" i="1" s="1"/>
  <c r="A1126" i="1"/>
  <c r="BL1126" i="1" s="1"/>
  <c r="A1127" i="1"/>
  <c r="BL1127" i="1" s="1"/>
  <c r="A1128" i="1"/>
  <c r="BL1128" i="1" s="1"/>
  <c r="A1129" i="1"/>
  <c r="BL1129" i="1" s="1"/>
  <c r="A1130" i="1"/>
  <c r="BL1130" i="1" s="1"/>
  <c r="A1131" i="1"/>
  <c r="BL1131" i="1" s="1"/>
  <c r="A1132" i="1"/>
  <c r="BL1132" i="1" s="1"/>
  <c r="A1133" i="1"/>
  <c r="BL1133" i="1" s="1"/>
  <c r="A1134" i="1"/>
  <c r="BL1134" i="1" s="1"/>
  <c r="A1135" i="1"/>
  <c r="BL1135" i="1" s="1"/>
  <c r="A1136" i="1"/>
  <c r="BL1136" i="1" s="1"/>
  <c r="A1137" i="1"/>
  <c r="BL1137" i="1" s="1"/>
  <c r="A1138" i="1"/>
  <c r="BL1138" i="1" s="1"/>
  <c r="A1139" i="1"/>
  <c r="BL1139" i="1" s="1"/>
  <c r="A1140" i="1"/>
  <c r="BL1140" i="1" s="1"/>
  <c r="A1141" i="1"/>
  <c r="BL1141" i="1" s="1"/>
  <c r="A1142" i="1"/>
  <c r="BL1142" i="1" s="1"/>
  <c r="A1143" i="1"/>
  <c r="BL1143" i="1" s="1"/>
  <c r="A1144" i="1"/>
  <c r="BL1144" i="1" s="1"/>
  <c r="A1145" i="1"/>
  <c r="BL1145" i="1" s="1"/>
  <c r="A1146" i="1"/>
  <c r="BL1146" i="1" s="1"/>
  <c r="A1147" i="1"/>
  <c r="BL1147" i="1" s="1"/>
  <c r="A1148" i="1"/>
  <c r="BL1148" i="1" s="1"/>
  <c r="A1149" i="1"/>
  <c r="BL1149" i="1" s="1"/>
  <c r="A1150" i="1"/>
  <c r="BL1150" i="1" s="1"/>
  <c r="A1151" i="1"/>
  <c r="BL1151" i="1" s="1"/>
  <c r="A1152" i="1"/>
  <c r="BL1152" i="1" s="1"/>
  <c r="A1153" i="1"/>
  <c r="BL1153" i="1" s="1"/>
  <c r="A1154" i="1"/>
  <c r="BL1154" i="1" s="1"/>
  <c r="A1155" i="1"/>
  <c r="BL1155" i="1" s="1"/>
  <c r="A1156" i="1"/>
  <c r="BL1156" i="1" s="1"/>
  <c r="A1157" i="1"/>
  <c r="BL1157" i="1" s="1"/>
  <c r="A1158" i="1"/>
  <c r="BL1158" i="1" s="1"/>
  <c r="A1159" i="1"/>
  <c r="BL1159" i="1" s="1"/>
  <c r="A1160" i="1"/>
  <c r="BL1160" i="1" s="1"/>
  <c r="A1161" i="1"/>
  <c r="BL1161" i="1" s="1"/>
  <c r="A1162" i="1"/>
  <c r="BL1162" i="1" s="1"/>
  <c r="A1163" i="1"/>
  <c r="BL1163" i="1" s="1"/>
  <c r="A1164" i="1"/>
  <c r="BL1164" i="1" s="1"/>
  <c r="A1165" i="1"/>
  <c r="BL1165" i="1" s="1"/>
  <c r="A1166" i="1"/>
  <c r="BL1166" i="1" s="1"/>
  <c r="A1167" i="1"/>
  <c r="BL1167" i="1" s="1"/>
  <c r="A1168" i="1"/>
  <c r="BL1168" i="1" s="1"/>
  <c r="A1169" i="1"/>
  <c r="BL1169" i="1" s="1"/>
  <c r="A1170" i="1"/>
  <c r="BL1170" i="1" s="1"/>
  <c r="A1171" i="1"/>
  <c r="BL1171" i="1" s="1"/>
  <c r="A1172" i="1"/>
  <c r="BL1172" i="1" s="1"/>
  <c r="A1173" i="1"/>
  <c r="BL1173" i="1" s="1"/>
  <c r="A1174" i="1"/>
  <c r="BL1174" i="1" s="1"/>
  <c r="A1175" i="1"/>
  <c r="BL1175" i="1" s="1"/>
  <c r="A1176" i="1"/>
  <c r="BL1176" i="1" s="1"/>
  <c r="A1177" i="1"/>
  <c r="BL1177" i="1" s="1"/>
  <c r="A1178" i="1"/>
  <c r="BL1178" i="1" s="1"/>
  <c r="A1179" i="1"/>
  <c r="BL1179" i="1" s="1"/>
  <c r="A1180" i="1"/>
  <c r="BL1180" i="1" s="1"/>
  <c r="C109" i="5" s="1"/>
  <c r="A1181" i="1"/>
  <c r="BL1181" i="1" s="1"/>
  <c r="A1182" i="1"/>
  <c r="BL1182" i="1" s="1"/>
  <c r="A1183" i="1"/>
  <c r="BL1183" i="1" s="1"/>
  <c r="A1184" i="1"/>
  <c r="BL1184" i="1" s="1"/>
  <c r="A1185" i="1"/>
  <c r="BL1185" i="1" s="1"/>
  <c r="A1186" i="1"/>
  <c r="BL1186" i="1" s="1"/>
  <c r="A1187" i="1"/>
  <c r="BL1187" i="1" s="1"/>
  <c r="D102" i="5" s="1"/>
  <c r="A1188" i="1"/>
  <c r="BL1188" i="1" s="1"/>
  <c r="A1189" i="1"/>
  <c r="BL1189" i="1" s="1"/>
  <c r="A1190" i="1"/>
  <c r="BL1190" i="1" s="1"/>
  <c r="A1191" i="1"/>
  <c r="BL1191" i="1" s="1"/>
  <c r="A1192" i="1"/>
  <c r="BL1192" i="1" s="1"/>
  <c r="A1193" i="1"/>
  <c r="BL1193" i="1" s="1"/>
  <c r="A1194" i="1"/>
  <c r="BL1194" i="1" s="1"/>
  <c r="A1195" i="1"/>
  <c r="BL1195" i="1" s="1"/>
  <c r="A1196" i="1"/>
  <c r="BL1196" i="1" s="1"/>
  <c r="A1197" i="1"/>
  <c r="BL1197" i="1" s="1"/>
  <c r="A1198" i="1"/>
  <c r="BL1198" i="1" s="1"/>
  <c r="A1199" i="1"/>
  <c r="BL1199" i="1" s="1"/>
  <c r="A1200" i="1"/>
  <c r="BL1200" i="1" s="1"/>
  <c r="A1201" i="1"/>
  <c r="BL1201" i="1" s="1"/>
  <c r="A1202" i="1"/>
  <c r="BL1202" i="1" s="1"/>
  <c r="A1203" i="1"/>
  <c r="BL1203" i="1" s="1"/>
  <c r="A1204" i="1"/>
  <c r="BL1204" i="1" s="1"/>
  <c r="A1205" i="1"/>
  <c r="BL1205" i="1" s="1"/>
  <c r="A1206" i="1"/>
  <c r="BL1206" i="1" s="1"/>
  <c r="A1207" i="1"/>
  <c r="BL1207" i="1" s="1"/>
  <c r="A1208" i="1"/>
  <c r="BL1208" i="1" s="1"/>
  <c r="A1209" i="1"/>
  <c r="BL1209" i="1" s="1"/>
  <c r="A1210" i="1"/>
  <c r="BL1210" i="1" s="1"/>
  <c r="A1211" i="1"/>
  <c r="BL1211" i="1" s="1"/>
  <c r="A1212" i="1"/>
  <c r="BL1212" i="1" s="1"/>
  <c r="A1213" i="1"/>
  <c r="BL1213" i="1" s="1"/>
  <c r="A1214" i="1"/>
  <c r="BL1214" i="1" s="1"/>
  <c r="A1215" i="1"/>
  <c r="BL1215" i="1" s="1"/>
  <c r="A1216" i="1"/>
  <c r="BL1216" i="1" s="1"/>
  <c r="A1217" i="1"/>
  <c r="BL1217" i="1" s="1"/>
  <c r="A1218" i="1"/>
  <c r="BL1218" i="1" s="1"/>
  <c r="A1219" i="1"/>
  <c r="BL1219" i="1" s="1"/>
  <c r="A1220" i="1"/>
  <c r="BL1220" i="1" s="1"/>
  <c r="A1221" i="1"/>
  <c r="BL1221" i="1" s="1"/>
  <c r="A1222" i="1"/>
  <c r="BL1222" i="1" s="1"/>
  <c r="A1223" i="1"/>
  <c r="BL1223" i="1" s="1"/>
  <c r="A1224" i="1"/>
  <c r="BL1224" i="1" s="1"/>
  <c r="A1225" i="1"/>
  <c r="BL1225" i="1" s="1"/>
  <c r="A1226" i="1"/>
  <c r="BL1226" i="1" s="1"/>
  <c r="A1227" i="1"/>
  <c r="BL1227" i="1" s="1"/>
  <c r="A1228" i="1"/>
  <c r="BL1228" i="1" s="1"/>
  <c r="A1229" i="1"/>
  <c r="BL1229" i="1" s="1"/>
  <c r="A1230" i="1"/>
  <c r="BL1230" i="1" s="1"/>
  <c r="A1231" i="1"/>
  <c r="BL1231" i="1" s="1"/>
  <c r="A1232" i="1"/>
  <c r="BL1232" i="1" s="1"/>
  <c r="A1233" i="1"/>
  <c r="BL1233" i="1" s="1"/>
  <c r="A1234" i="1"/>
  <c r="BL1234" i="1" s="1"/>
  <c r="A1235" i="1"/>
  <c r="BL1235" i="1" s="1"/>
  <c r="A1236" i="1"/>
  <c r="BL1236" i="1" s="1"/>
  <c r="A1237" i="1"/>
  <c r="BL1237" i="1" s="1"/>
  <c r="A1238" i="1"/>
  <c r="BL1238" i="1" s="1"/>
  <c r="A1239" i="1"/>
  <c r="BL1239" i="1" s="1"/>
  <c r="A1240" i="1"/>
  <c r="BL1240" i="1" s="1"/>
  <c r="A1241" i="1"/>
  <c r="BL1241" i="1" s="1"/>
  <c r="A1242" i="1"/>
  <c r="BL1242" i="1" s="1"/>
  <c r="A1243" i="1"/>
  <c r="BL1243" i="1" s="1"/>
  <c r="A1244" i="1"/>
  <c r="BL1244" i="1" s="1"/>
  <c r="A1245" i="1"/>
  <c r="BL1245" i="1" s="1"/>
  <c r="A1246" i="1"/>
  <c r="BL1246" i="1" s="1"/>
  <c r="A1247" i="1"/>
  <c r="BL1247" i="1" s="1"/>
  <c r="A1248" i="1"/>
  <c r="BL1248" i="1" s="1"/>
  <c r="A1249" i="1"/>
  <c r="BL1249" i="1" s="1"/>
  <c r="A1250" i="1"/>
  <c r="BL1250" i="1" s="1"/>
  <c r="A1251" i="1"/>
  <c r="BL1251" i="1" s="1"/>
  <c r="A1252" i="1"/>
  <c r="BL1252" i="1" s="1"/>
  <c r="A1253" i="1"/>
  <c r="BL1253" i="1" s="1"/>
  <c r="A1254" i="1"/>
  <c r="BL1254" i="1" s="1"/>
  <c r="A1255" i="1"/>
  <c r="BL1255" i="1" s="1"/>
  <c r="C96" i="5" s="1"/>
  <c r="A1256" i="1"/>
  <c r="BL1256" i="1" s="1"/>
  <c r="A1257" i="1"/>
  <c r="BL1257" i="1" s="1"/>
  <c r="A1258" i="1"/>
  <c r="BL1258" i="1" s="1"/>
  <c r="A1259" i="1"/>
  <c r="BL1259" i="1" s="1"/>
  <c r="D155" i="5" s="1"/>
  <c r="A1260" i="1"/>
  <c r="BL1260" i="1" s="1"/>
  <c r="A1261" i="1"/>
  <c r="BL1261" i="1" s="1"/>
  <c r="A1262" i="1"/>
  <c r="BL1262" i="1" s="1"/>
  <c r="A1263" i="1"/>
  <c r="BL1263" i="1" s="1"/>
  <c r="A1264" i="1"/>
  <c r="BL1264" i="1" s="1"/>
  <c r="A1265" i="1"/>
  <c r="BL1265" i="1" s="1"/>
  <c r="A1266" i="1"/>
  <c r="BL1266" i="1" s="1"/>
  <c r="A1267" i="1"/>
  <c r="BL1267" i="1" s="1"/>
  <c r="A1268" i="1"/>
  <c r="BL1268" i="1" s="1"/>
  <c r="A1269" i="1"/>
  <c r="BL1269" i="1" s="1"/>
  <c r="A1270" i="1"/>
  <c r="BL1270" i="1" s="1"/>
  <c r="A1271" i="1"/>
  <c r="BL1271" i="1" s="1"/>
  <c r="A1272" i="1"/>
  <c r="BL1272" i="1" s="1"/>
  <c r="A1273" i="1"/>
  <c r="BL1273" i="1" s="1"/>
  <c r="A1274" i="1"/>
  <c r="BL1274" i="1" s="1"/>
  <c r="A1275" i="1"/>
  <c r="BL1275" i="1" s="1"/>
  <c r="A1276" i="1"/>
  <c r="BL1276" i="1" s="1"/>
  <c r="A1277" i="1"/>
  <c r="BL1277" i="1" s="1"/>
  <c r="A1278" i="1"/>
  <c r="BL1278" i="1" s="1"/>
  <c r="A1279" i="1"/>
  <c r="BL1279" i="1" s="1"/>
  <c r="A1280" i="1"/>
  <c r="BL1280" i="1" s="1"/>
  <c r="A1281" i="1"/>
  <c r="BL1281" i="1" s="1"/>
  <c r="A1282" i="1"/>
  <c r="BL1282" i="1" s="1"/>
  <c r="A1283" i="1"/>
  <c r="BL1283" i="1" s="1"/>
  <c r="A1284" i="1"/>
  <c r="BL1284" i="1" s="1"/>
  <c r="A1285" i="1"/>
  <c r="BL1285" i="1" s="1"/>
  <c r="A1286" i="1"/>
  <c r="BL1286" i="1" s="1"/>
  <c r="A1287" i="1"/>
  <c r="BL1287" i="1" s="1"/>
  <c r="A1288" i="1"/>
  <c r="BL1288" i="1" s="1"/>
  <c r="A1289" i="1"/>
  <c r="BL1289" i="1" s="1"/>
  <c r="A1290" i="1"/>
  <c r="BL1290" i="1" s="1"/>
  <c r="A1291" i="1"/>
  <c r="BL1291" i="1" s="1"/>
  <c r="A1292" i="1"/>
  <c r="BL1292" i="1" s="1"/>
  <c r="A1293" i="1"/>
  <c r="BL1293" i="1" s="1"/>
  <c r="A1294" i="1"/>
  <c r="BL1294" i="1" s="1"/>
  <c r="A1295" i="1"/>
  <c r="BL1295" i="1" s="1"/>
  <c r="A1296" i="1"/>
  <c r="BL1296" i="1" s="1"/>
  <c r="A1297" i="1"/>
  <c r="BL1297" i="1" s="1"/>
  <c r="A1298" i="1"/>
  <c r="BL1298" i="1" s="1"/>
  <c r="A1299" i="1"/>
  <c r="BL1299" i="1" s="1"/>
  <c r="A1300" i="1"/>
  <c r="BL1300" i="1" s="1"/>
  <c r="A1301" i="1"/>
  <c r="BL1301" i="1" s="1"/>
  <c r="A1302" i="1"/>
  <c r="BL1302" i="1" s="1"/>
  <c r="A1303" i="1"/>
  <c r="BL1303" i="1" s="1"/>
  <c r="A1304" i="1"/>
  <c r="BL1304" i="1" s="1"/>
  <c r="A1305" i="1"/>
  <c r="BL1305" i="1" s="1"/>
  <c r="A1306" i="1"/>
  <c r="BL1306" i="1" s="1"/>
  <c r="A1307" i="1"/>
  <c r="BL1307" i="1" s="1"/>
  <c r="A1308" i="1"/>
  <c r="BL1308" i="1" s="1"/>
  <c r="A1309" i="1"/>
  <c r="BL1309" i="1" s="1"/>
  <c r="A1310" i="1"/>
  <c r="BL1310" i="1" s="1"/>
  <c r="A1311" i="1"/>
  <c r="BL1311" i="1" s="1"/>
  <c r="A1312" i="1"/>
  <c r="BL1312" i="1" s="1"/>
  <c r="A1313" i="1"/>
  <c r="BL1313" i="1" s="1"/>
  <c r="A1314" i="1"/>
  <c r="BL1314" i="1" s="1"/>
  <c r="A1315" i="1"/>
  <c r="BL1315" i="1" s="1"/>
  <c r="C50" i="5" s="1"/>
  <c r="A1316" i="1"/>
  <c r="BL1316" i="1" s="1"/>
  <c r="A1317" i="1"/>
  <c r="BL1317" i="1" s="1"/>
  <c r="A1318" i="1"/>
  <c r="BL1318" i="1" s="1"/>
  <c r="A1319" i="1"/>
  <c r="BL1319" i="1" s="1"/>
  <c r="A1320" i="1"/>
  <c r="BL1320" i="1" s="1"/>
  <c r="A1321" i="1"/>
  <c r="BL1321" i="1" s="1"/>
  <c r="A1322" i="1"/>
  <c r="BL1322" i="1" s="1"/>
  <c r="A1323" i="1"/>
  <c r="BL1323" i="1" s="1"/>
  <c r="A1324" i="1"/>
  <c r="BL1324" i="1" s="1"/>
  <c r="A1325" i="1"/>
  <c r="BL1325" i="1" s="1"/>
  <c r="A1326" i="1"/>
  <c r="BL1326" i="1" s="1"/>
  <c r="A1327" i="1"/>
  <c r="BL1327" i="1" s="1"/>
  <c r="A1328" i="1"/>
  <c r="BL1328" i="1" s="1"/>
  <c r="A1329" i="1"/>
  <c r="BL1329" i="1" s="1"/>
  <c r="A1330" i="1"/>
  <c r="BL1330" i="1" s="1"/>
  <c r="A1331" i="1"/>
  <c r="BL1331" i="1" s="1"/>
  <c r="A1332" i="1"/>
  <c r="BL1332" i="1" s="1"/>
  <c r="A1333" i="1"/>
  <c r="BL1333" i="1" s="1"/>
  <c r="A1334" i="1"/>
  <c r="BL1334" i="1" s="1"/>
  <c r="A1335" i="1"/>
  <c r="BL1335" i="1" s="1"/>
  <c r="A1336" i="1"/>
  <c r="BL1336" i="1" s="1"/>
  <c r="A1337" i="1"/>
  <c r="BL1337" i="1" s="1"/>
  <c r="A1338" i="1"/>
  <c r="BL1338" i="1" s="1"/>
  <c r="A1339" i="1"/>
  <c r="BL1339" i="1" s="1"/>
  <c r="A1340" i="1"/>
  <c r="BL1340" i="1" s="1"/>
  <c r="A1341" i="1"/>
  <c r="BL1341" i="1" s="1"/>
  <c r="A1342" i="1"/>
  <c r="BL1342" i="1" s="1"/>
  <c r="A1343" i="1"/>
  <c r="BL1343" i="1" s="1"/>
  <c r="A1344" i="1"/>
  <c r="BL1344" i="1" s="1"/>
  <c r="A1345" i="1"/>
  <c r="BL1345" i="1" s="1"/>
  <c r="A1346" i="1"/>
  <c r="BL1346" i="1" s="1"/>
  <c r="A1347" i="1"/>
  <c r="BL1347" i="1" s="1"/>
  <c r="A1348" i="1"/>
  <c r="BL1348" i="1" s="1"/>
  <c r="A1349" i="1"/>
  <c r="BL1349" i="1" s="1"/>
  <c r="A1350" i="1"/>
  <c r="BL1350" i="1" s="1"/>
  <c r="A1351" i="1"/>
  <c r="BL1351" i="1" s="1"/>
  <c r="A1352" i="1"/>
  <c r="BL1352" i="1" s="1"/>
  <c r="A1353" i="1"/>
  <c r="BL1353" i="1" s="1"/>
  <c r="A1354" i="1"/>
  <c r="BL1354" i="1" s="1"/>
  <c r="A1355" i="1"/>
  <c r="BL1355" i="1" s="1"/>
  <c r="A1356" i="1"/>
  <c r="BL1356" i="1" s="1"/>
  <c r="A1357" i="1"/>
  <c r="BL1357" i="1" s="1"/>
  <c r="A1358" i="1"/>
  <c r="BL1358" i="1" s="1"/>
  <c r="A1359" i="1"/>
  <c r="BL1359" i="1" s="1"/>
  <c r="A1360" i="1"/>
  <c r="BL1360" i="1" s="1"/>
  <c r="A1361" i="1"/>
  <c r="BL1361" i="1" s="1"/>
  <c r="A1362" i="1"/>
  <c r="BL1362" i="1" s="1"/>
  <c r="A1363" i="1"/>
  <c r="BL1363" i="1" s="1"/>
  <c r="A1364" i="1"/>
  <c r="BL1364" i="1" s="1"/>
  <c r="A1365" i="1"/>
  <c r="BL1365" i="1" s="1"/>
  <c r="A1366" i="1"/>
  <c r="BL1366" i="1" s="1"/>
  <c r="A1367" i="1"/>
  <c r="BL1367" i="1" s="1"/>
  <c r="A1368" i="1"/>
  <c r="BL1368" i="1" s="1"/>
  <c r="A1369" i="1"/>
  <c r="BL1369" i="1" s="1"/>
  <c r="A1370" i="1"/>
  <c r="BL1370" i="1" s="1"/>
  <c r="A1371" i="1"/>
  <c r="BL1371" i="1" s="1"/>
  <c r="A1372" i="1"/>
  <c r="BL1372" i="1" s="1"/>
  <c r="A1373" i="1"/>
  <c r="BL1373" i="1" s="1"/>
  <c r="A1374" i="1"/>
  <c r="BL1374" i="1" s="1"/>
  <c r="A1375" i="1"/>
  <c r="BL1375" i="1" s="1"/>
  <c r="A1376" i="1"/>
  <c r="BL1376" i="1" s="1"/>
  <c r="A1377" i="1"/>
  <c r="BL1377" i="1" s="1"/>
  <c r="A1378" i="1"/>
  <c r="BL1378" i="1" s="1"/>
  <c r="A1379" i="1"/>
  <c r="BL1379" i="1" s="1"/>
  <c r="A1380" i="1"/>
  <c r="BL1380" i="1" s="1"/>
  <c r="A1381" i="1"/>
  <c r="BL1381" i="1" s="1"/>
  <c r="A1382" i="1"/>
  <c r="BL1382" i="1" s="1"/>
  <c r="A1383" i="1"/>
  <c r="BL1383" i="1" s="1"/>
  <c r="A1384" i="1"/>
  <c r="BL1384" i="1" s="1"/>
  <c r="A1385" i="1"/>
  <c r="BL1385" i="1" s="1"/>
  <c r="A1386" i="1"/>
  <c r="BL1386" i="1" s="1"/>
  <c r="A1387" i="1"/>
  <c r="BL1387" i="1" s="1"/>
  <c r="A1388" i="1"/>
  <c r="BL1388" i="1" s="1"/>
  <c r="D24" i="5" s="1"/>
  <c r="A1389" i="1"/>
  <c r="BL1389" i="1" s="1"/>
  <c r="A1390" i="1"/>
  <c r="BL1390" i="1" s="1"/>
  <c r="A1391" i="1"/>
  <c r="BL1391" i="1" s="1"/>
  <c r="A1392" i="1"/>
  <c r="BL1392" i="1" s="1"/>
  <c r="A1393" i="1"/>
  <c r="BL1393" i="1" s="1"/>
  <c r="A1394" i="1"/>
  <c r="BL1394" i="1" s="1"/>
  <c r="A1395" i="1"/>
  <c r="BL1395" i="1" s="1"/>
  <c r="C24" i="5" s="1"/>
  <c r="A1396" i="1"/>
  <c r="BL1396" i="1" s="1"/>
  <c r="A1397" i="1"/>
  <c r="BL1397" i="1" s="1"/>
  <c r="A1398" i="1"/>
  <c r="BL1398" i="1" s="1"/>
  <c r="A1399" i="1"/>
  <c r="BL1399" i="1" s="1"/>
  <c r="A1400" i="1"/>
  <c r="BL1400" i="1" s="1"/>
  <c r="A1401" i="1"/>
  <c r="BL1401" i="1" s="1"/>
  <c r="A1402" i="1"/>
  <c r="BL1402" i="1" s="1"/>
  <c r="A1403" i="1"/>
  <c r="BL1403" i="1" s="1"/>
  <c r="A1404" i="1"/>
  <c r="BL1404" i="1" s="1"/>
  <c r="A1405" i="1"/>
  <c r="BL1405" i="1" s="1"/>
  <c r="A1406" i="1"/>
  <c r="BL1406" i="1" s="1"/>
  <c r="A1407" i="1"/>
  <c r="BL1407" i="1" s="1"/>
  <c r="A1408" i="1"/>
  <c r="BL1408" i="1" s="1"/>
  <c r="A1409" i="1"/>
  <c r="BL1409" i="1" s="1"/>
  <c r="A1410" i="1"/>
  <c r="BL1410" i="1" s="1"/>
  <c r="A1411" i="1"/>
  <c r="BL1411" i="1" s="1"/>
  <c r="A1412" i="1"/>
  <c r="BL1412" i="1" s="1"/>
  <c r="A1413" i="1"/>
  <c r="BL1413" i="1" s="1"/>
  <c r="A1414" i="1"/>
  <c r="BL1414" i="1" s="1"/>
  <c r="A1415" i="1"/>
  <c r="BL1415" i="1" s="1"/>
  <c r="A1416" i="1"/>
  <c r="BL1416" i="1" s="1"/>
  <c r="A1417" i="1"/>
  <c r="BL1417" i="1" s="1"/>
  <c r="A1418" i="1"/>
  <c r="BL1418" i="1" s="1"/>
  <c r="A1419" i="1"/>
  <c r="BL1419" i="1" s="1"/>
  <c r="A1420" i="1"/>
  <c r="BL1420" i="1" s="1"/>
  <c r="A1421" i="1"/>
  <c r="BL1421" i="1" s="1"/>
  <c r="A1422" i="1"/>
  <c r="BL1422" i="1" s="1"/>
  <c r="A1423" i="1"/>
  <c r="BL1423" i="1" s="1"/>
  <c r="A1424" i="1"/>
  <c r="BL1424" i="1" s="1"/>
  <c r="A1425" i="1"/>
  <c r="BL1425" i="1" s="1"/>
  <c r="A1426" i="1"/>
  <c r="BL1426" i="1" s="1"/>
  <c r="A1427" i="1"/>
  <c r="BL1427" i="1" s="1"/>
  <c r="A1428" i="1"/>
  <c r="BL1428" i="1" s="1"/>
  <c r="A1429" i="1"/>
  <c r="BL1429" i="1" s="1"/>
  <c r="A1430" i="1"/>
  <c r="BL1430" i="1" s="1"/>
  <c r="A1431" i="1"/>
  <c r="BL1431" i="1" s="1"/>
  <c r="A1432" i="1"/>
  <c r="BL1432" i="1" s="1"/>
  <c r="A1433" i="1"/>
  <c r="BL1433" i="1" s="1"/>
  <c r="A1434" i="1"/>
  <c r="BL1434" i="1" s="1"/>
  <c r="A1435" i="1"/>
  <c r="BL1435" i="1" s="1"/>
  <c r="A1436" i="1"/>
  <c r="BL1436" i="1" s="1"/>
  <c r="A1437" i="1"/>
  <c r="BL1437" i="1" s="1"/>
  <c r="A1438" i="1"/>
  <c r="BL1438" i="1" s="1"/>
  <c r="A1439" i="1"/>
  <c r="BL1439" i="1" s="1"/>
  <c r="A1440" i="1"/>
  <c r="BL1440" i="1" s="1"/>
  <c r="A1441" i="1"/>
  <c r="BL1441" i="1" s="1"/>
  <c r="A1442" i="1"/>
  <c r="BL1442" i="1" s="1"/>
  <c r="A1443" i="1"/>
  <c r="BL1443" i="1" s="1"/>
  <c r="A1444" i="1"/>
  <c r="BL1444" i="1" s="1"/>
  <c r="A1445" i="1"/>
  <c r="BL1445" i="1" s="1"/>
  <c r="A1446" i="1"/>
  <c r="BL1446" i="1" s="1"/>
  <c r="A1447" i="1"/>
  <c r="BL1447" i="1" s="1"/>
  <c r="A1448" i="1"/>
  <c r="BL1448" i="1" s="1"/>
  <c r="A1449" i="1"/>
  <c r="BL1449" i="1" s="1"/>
  <c r="A1450" i="1"/>
  <c r="BL1450" i="1" s="1"/>
  <c r="A1451" i="1"/>
  <c r="BL1451" i="1" s="1"/>
  <c r="A1452" i="1"/>
  <c r="BL1452" i="1" s="1"/>
  <c r="A1453" i="1"/>
  <c r="BL1453" i="1" s="1"/>
  <c r="A1454" i="1"/>
  <c r="BL1454" i="1" s="1"/>
  <c r="A1455" i="1"/>
  <c r="BL1455" i="1" s="1"/>
  <c r="A1456" i="1"/>
  <c r="BL1456" i="1" s="1"/>
  <c r="A1457" i="1"/>
  <c r="BL1457" i="1" s="1"/>
  <c r="A1458" i="1"/>
  <c r="BL1458" i="1" s="1"/>
  <c r="A1459" i="1"/>
  <c r="BL1459" i="1" s="1"/>
  <c r="A1460" i="1"/>
  <c r="BL1460" i="1" s="1"/>
  <c r="A1461" i="1"/>
  <c r="BL1461" i="1" s="1"/>
  <c r="A1462" i="1"/>
  <c r="BL1462" i="1" s="1"/>
  <c r="A1463" i="1"/>
  <c r="BL1463" i="1" s="1"/>
  <c r="A1464" i="1"/>
  <c r="BL1464" i="1" s="1"/>
  <c r="A1465" i="1"/>
  <c r="BL1465" i="1" s="1"/>
  <c r="A1466" i="1"/>
  <c r="BL1466" i="1" s="1"/>
  <c r="A1467" i="1"/>
  <c r="BL1467" i="1" s="1"/>
  <c r="A1468" i="1"/>
  <c r="BL1468" i="1" s="1"/>
  <c r="A1469" i="1"/>
  <c r="BL1469" i="1" s="1"/>
  <c r="A1470" i="1"/>
  <c r="BL1470" i="1" s="1"/>
  <c r="A1471" i="1"/>
  <c r="BL1471" i="1" s="1"/>
  <c r="A1472" i="1"/>
  <c r="BL1472" i="1" s="1"/>
  <c r="A1473" i="1"/>
  <c r="BL1473" i="1" s="1"/>
  <c r="A1474" i="1"/>
  <c r="BL1474" i="1" s="1"/>
  <c r="A1475" i="1"/>
  <c r="BL1475" i="1" s="1"/>
  <c r="A1476" i="1"/>
  <c r="BL1476" i="1" s="1"/>
  <c r="A1477" i="1"/>
  <c r="BL1477" i="1" s="1"/>
  <c r="A1478" i="1"/>
  <c r="BL1478" i="1" s="1"/>
  <c r="A1479" i="1"/>
  <c r="BL1479" i="1" s="1"/>
  <c r="A1480" i="1"/>
  <c r="BL1480" i="1" s="1"/>
  <c r="A1481" i="1"/>
  <c r="BL1481" i="1" s="1"/>
  <c r="A1482" i="1"/>
  <c r="BL1482" i="1" s="1"/>
  <c r="A1483" i="1"/>
  <c r="BL1483" i="1" s="1"/>
  <c r="A1484" i="1"/>
  <c r="BL1484" i="1" s="1"/>
  <c r="A1485" i="1"/>
  <c r="BL1485" i="1" s="1"/>
  <c r="A1486" i="1"/>
  <c r="BL1486" i="1" s="1"/>
  <c r="A1487" i="1"/>
  <c r="BL1487" i="1" s="1"/>
  <c r="A1488" i="1"/>
  <c r="BL1488" i="1" s="1"/>
  <c r="A1489" i="1"/>
  <c r="BL1489" i="1" s="1"/>
  <c r="A1490" i="1"/>
  <c r="BL1490" i="1" s="1"/>
  <c r="A1491" i="1"/>
  <c r="BL1491" i="1" s="1"/>
  <c r="A1492" i="1"/>
  <c r="BL1492" i="1" s="1"/>
  <c r="A1493" i="1"/>
  <c r="BL1493" i="1" s="1"/>
  <c r="A1494" i="1"/>
  <c r="BL1494" i="1" s="1"/>
  <c r="A1495" i="1"/>
  <c r="BL1495" i="1" s="1"/>
  <c r="A1496" i="1"/>
  <c r="BL1496" i="1" s="1"/>
  <c r="A1497" i="1"/>
  <c r="BL1497" i="1" s="1"/>
  <c r="A1498" i="1"/>
  <c r="BL1498" i="1" s="1"/>
  <c r="A1499" i="1"/>
  <c r="BL1499" i="1" s="1"/>
  <c r="A1500" i="1"/>
  <c r="BL1500" i="1" s="1"/>
  <c r="A1501" i="1"/>
  <c r="BL1501" i="1" s="1"/>
  <c r="A1502" i="1"/>
  <c r="BL1502" i="1" s="1"/>
  <c r="A1503" i="1"/>
  <c r="BL1503" i="1" s="1"/>
  <c r="A1504" i="1"/>
  <c r="BL1504" i="1" s="1"/>
  <c r="A1505" i="1"/>
  <c r="BL1505" i="1" s="1"/>
  <c r="A1506" i="1"/>
  <c r="BL1506" i="1" s="1"/>
  <c r="A1507" i="1"/>
  <c r="BL1507" i="1" s="1"/>
  <c r="A1508" i="1"/>
  <c r="BL1508" i="1" s="1"/>
  <c r="A1509" i="1"/>
  <c r="BL1509" i="1" s="1"/>
  <c r="A1510" i="1"/>
  <c r="BL1510" i="1" s="1"/>
  <c r="A1511" i="1"/>
  <c r="BL1511" i="1" s="1"/>
  <c r="A1512" i="1"/>
  <c r="BL1512" i="1" s="1"/>
  <c r="A1513" i="1"/>
  <c r="BL1513" i="1" s="1"/>
  <c r="A1514" i="1"/>
  <c r="BL1514" i="1" s="1"/>
  <c r="A1515" i="1"/>
  <c r="BL1515" i="1" s="1"/>
  <c r="A1516" i="1"/>
  <c r="BL1516" i="1" s="1"/>
  <c r="A1517" i="1"/>
  <c r="BL1517" i="1" s="1"/>
  <c r="A1518" i="1"/>
  <c r="BL1518" i="1" s="1"/>
  <c r="A1519" i="1"/>
  <c r="BL1519" i="1" s="1"/>
  <c r="A1520" i="1"/>
  <c r="BL1520" i="1" s="1"/>
  <c r="A1521" i="1"/>
  <c r="BL1521" i="1" s="1"/>
  <c r="A1522" i="1"/>
  <c r="BL1522" i="1" s="1"/>
  <c r="A1523" i="1"/>
  <c r="BL1523" i="1" s="1"/>
  <c r="A1524" i="1"/>
  <c r="BL1524" i="1" s="1"/>
  <c r="A1525" i="1"/>
  <c r="BL1525" i="1" s="1"/>
  <c r="A1526" i="1"/>
  <c r="BL1526" i="1" s="1"/>
  <c r="A1527" i="1"/>
  <c r="BL1527" i="1" s="1"/>
  <c r="A1528" i="1"/>
  <c r="BL1528" i="1" s="1"/>
  <c r="A1529" i="1"/>
  <c r="BL1529" i="1" s="1"/>
  <c r="A1530" i="1"/>
  <c r="BL1530" i="1" s="1"/>
  <c r="A1531" i="1"/>
  <c r="BL1531" i="1" s="1"/>
  <c r="A1532" i="1"/>
  <c r="BL1532" i="1" s="1"/>
  <c r="A1533" i="1"/>
  <c r="BL1533" i="1" s="1"/>
  <c r="A1534" i="1"/>
  <c r="BL1534" i="1" s="1"/>
  <c r="A1535" i="1"/>
  <c r="BL1535" i="1" s="1"/>
  <c r="C63" i="5" s="1"/>
  <c r="A1536" i="1"/>
  <c r="BL1536" i="1" s="1"/>
  <c r="A1537" i="1"/>
  <c r="BL1537" i="1" s="1"/>
  <c r="A1538" i="1"/>
  <c r="BL1538" i="1" s="1"/>
  <c r="A1539" i="1"/>
  <c r="BL1539" i="1" s="1"/>
  <c r="D114" i="5" s="1"/>
  <c r="A1540" i="1"/>
  <c r="BL1540" i="1" s="1"/>
  <c r="A1541" i="1"/>
  <c r="BL1541" i="1" s="1"/>
  <c r="A1542" i="1"/>
  <c r="BL1542" i="1" s="1"/>
  <c r="A1543" i="1"/>
  <c r="BL1543" i="1" s="1"/>
  <c r="A1544" i="1"/>
  <c r="BL1544" i="1" s="1"/>
  <c r="A1545" i="1"/>
  <c r="BL1545" i="1" s="1"/>
  <c r="A1546" i="1"/>
  <c r="BL1546" i="1" s="1"/>
  <c r="A1547" i="1"/>
  <c r="BL1547" i="1" s="1"/>
  <c r="A1548" i="1"/>
  <c r="BL1548" i="1" s="1"/>
  <c r="A1549" i="1"/>
  <c r="BL1549" i="1" s="1"/>
  <c r="A1550" i="1"/>
  <c r="BL1550" i="1" s="1"/>
  <c r="A1551" i="1"/>
  <c r="BL1551" i="1" s="1"/>
  <c r="A1552" i="1"/>
  <c r="BL1552" i="1" s="1"/>
  <c r="A1553" i="1"/>
  <c r="BL1553" i="1" s="1"/>
  <c r="A1554" i="1"/>
  <c r="BL1554" i="1" s="1"/>
  <c r="A1555" i="1"/>
  <c r="BL1555" i="1" s="1"/>
  <c r="A1556" i="1"/>
  <c r="BL1556" i="1" s="1"/>
  <c r="A1557" i="1"/>
  <c r="BL1557" i="1" s="1"/>
  <c r="A1558" i="1"/>
  <c r="BL1558" i="1" s="1"/>
  <c r="A1559" i="1"/>
  <c r="BL1559" i="1" s="1"/>
  <c r="A1560" i="1"/>
  <c r="BL1560" i="1" s="1"/>
  <c r="A1561" i="1"/>
  <c r="BL1561" i="1" s="1"/>
  <c r="A1562" i="1"/>
  <c r="BL1562" i="1" s="1"/>
  <c r="A1563" i="1"/>
  <c r="BL1563" i="1" s="1"/>
  <c r="A1564" i="1"/>
  <c r="BL1564" i="1" s="1"/>
  <c r="A1565" i="1"/>
  <c r="BL1565" i="1" s="1"/>
  <c r="A1566" i="1"/>
  <c r="BL1566" i="1" s="1"/>
  <c r="A1567" i="1"/>
  <c r="BL1567" i="1" s="1"/>
  <c r="A1568" i="1"/>
  <c r="BL1568" i="1" s="1"/>
  <c r="A1569" i="1"/>
  <c r="BL1569" i="1" s="1"/>
  <c r="A1570" i="1"/>
  <c r="BL1570" i="1" s="1"/>
  <c r="A1571" i="1"/>
  <c r="BL1571" i="1" s="1"/>
  <c r="A1572" i="1"/>
  <c r="BL1572" i="1" s="1"/>
  <c r="A1573" i="1"/>
  <c r="BL1573" i="1" s="1"/>
  <c r="A1574" i="1"/>
  <c r="BL1574" i="1" s="1"/>
  <c r="A1575" i="1"/>
  <c r="BL1575" i="1" s="1"/>
  <c r="A1576" i="1"/>
  <c r="BL1576" i="1" s="1"/>
  <c r="A1577" i="1"/>
  <c r="BL1577" i="1" s="1"/>
  <c r="A1578" i="1"/>
  <c r="BL1578" i="1" s="1"/>
  <c r="A1579" i="1"/>
  <c r="BL1579" i="1" s="1"/>
  <c r="A1580" i="1"/>
  <c r="BL1580" i="1" s="1"/>
  <c r="A1581" i="1"/>
  <c r="BL1581" i="1" s="1"/>
  <c r="A1582" i="1"/>
  <c r="BL1582" i="1" s="1"/>
  <c r="A1583" i="1"/>
  <c r="BL1583" i="1" s="1"/>
  <c r="A1584" i="1"/>
  <c r="BL1584" i="1" s="1"/>
  <c r="A1585" i="1"/>
  <c r="BL1585" i="1" s="1"/>
  <c r="A1586" i="1"/>
  <c r="BL1586" i="1" s="1"/>
  <c r="A1587" i="1"/>
  <c r="BL1587" i="1" s="1"/>
  <c r="A1588" i="1"/>
  <c r="BL1588" i="1" s="1"/>
  <c r="A1589" i="1"/>
  <c r="BL1589" i="1" s="1"/>
  <c r="A1590" i="1"/>
  <c r="BL1590" i="1" s="1"/>
  <c r="A1591" i="1"/>
  <c r="BL1591" i="1" s="1"/>
  <c r="A1592" i="1"/>
  <c r="BL1592" i="1" s="1"/>
  <c r="A1593" i="1"/>
  <c r="BL1593" i="1" s="1"/>
  <c r="A1594" i="1"/>
  <c r="BL1594" i="1" s="1"/>
  <c r="A1595" i="1"/>
  <c r="BL1595" i="1" s="1"/>
  <c r="A1596" i="1"/>
  <c r="BL1596" i="1" s="1"/>
  <c r="A1597" i="1"/>
  <c r="BL1597" i="1" s="1"/>
  <c r="A1598" i="1"/>
  <c r="BL1598" i="1" s="1"/>
  <c r="A1599" i="1"/>
  <c r="BL1599" i="1" s="1"/>
  <c r="A1600" i="1"/>
  <c r="BL1600" i="1" s="1"/>
  <c r="A1601" i="1"/>
  <c r="BL1601" i="1" s="1"/>
  <c r="A1602" i="1"/>
  <c r="BL1602" i="1" s="1"/>
  <c r="A1603" i="1"/>
  <c r="BL1603" i="1" s="1"/>
  <c r="A1604" i="1"/>
  <c r="BL1604" i="1" s="1"/>
  <c r="A1605" i="1"/>
  <c r="BL1605" i="1" s="1"/>
  <c r="A1606" i="1"/>
  <c r="BL1606" i="1" s="1"/>
  <c r="A1607" i="1"/>
  <c r="BL1607" i="1" s="1"/>
  <c r="A1608" i="1"/>
  <c r="BL1608" i="1" s="1"/>
  <c r="A1609" i="1"/>
  <c r="BL1609" i="1" s="1"/>
  <c r="A1610" i="1"/>
  <c r="BL1610" i="1" s="1"/>
  <c r="A1611" i="1"/>
  <c r="BL1611" i="1" s="1"/>
  <c r="A1612" i="1"/>
  <c r="BL1612" i="1" s="1"/>
  <c r="A1613" i="1"/>
  <c r="BL1613" i="1" s="1"/>
  <c r="A1614" i="1"/>
  <c r="BL1614" i="1" s="1"/>
  <c r="A1615" i="1"/>
  <c r="BL1615" i="1" s="1"/>
  <c r="A1616" i="1"/>
  <c r="BL1616" i="1" s="1"/>
  <c r="A1617" i="1"/>
  <c r="BL1617" i="1" s="1"/>
  <c r="A1618" i="1"/>
  <c r="BL1618" i="1" s="1"/>
  <c r="A1619" i="1"/>
  <c r="BL1619" i="1" s="1"/>
  <c r="A1620" i="1"/>
  <c r="BL1620" i="1" s="1"/>
  <c r="A1621" i="1"/>
  <c r="BL1621" i="1" s="1"/>
  <c r="A1622" i="1"/>
  <c r="BL1622" i="1" s="1"/>
  <c r="A1623" i="1"/>
  <c r="BL1623" i="1" s="1"/>
  <c r="A1624" i="1"/>
  <c r="BL1624" i="1" s="1"/>
  <c r="A1625" i="1"/>
  <c r="BL1625" i="1" s="1"/>
  <c r="A1626" i="1"/>
  <c r="BL1626" i="1" s="1"/>
  <c r="A1627" i="1"/>
  <c r="BL1627" i="1" s="1"/>
  <c r="A1628" i="1"/>
  <c r="BL1628" i="1" s="1"/>
  <c r="A1629" i="1"/>
  <c r="BL1629" i="1" s="1"/>
  <c r="A1630" i="1"/>
  <c r="BL1630" i="1" s="1"/>
  <c r="A1631" i="1"/>
  <c r="BL1631" i="1" s="1"/>
  <c r="A1632" i="1"/>
  <c r="BL1632" i="1" s="1"/>
  <c r="A1633" i="1"/>
  <c r="BL1633" i="1" s="1"/>
  <c r="A1634" i="1"/>
  <c r="BL1634" i="1" s="1"/>
  <c r="A1635" i="1"/>
  <c r="BL1635" i="1" s="1"/>
  <c r="A1636" i="1"/>
  <c r="BL1636" i="1" s="1"/>
  <c r="A1637" i="1"/>
  <c r="BL1637" i="1" s="1"/>
  <c r="A1638" i="1"/>
  <c r="BL1638" i="1" s="1"/>
  <c r="A1639" i="1"/>
  <c r="BL1639" i="1" s="1"/>
  <c r="A1640" i="1"/>
  <c r="BL1640" i="1" s="1"/>
  <c r="A1641" i="1"/>
  <c r="BL1641" i="1" s="1"/>
  <c r="A1642" i="1"/>
  <c r="BL1642" i="1" s="1"/>
  <c r="A1643" i="1"/>
  <c r="BL1643" i="1" s="1"/>
  <c r="A1644" i="1"/>
  <c r="BL1644" i="1" s="1"/>
  <c r="A1645" i="1"/>
  <c r="BL1645" i="1" s="1"/>
  <c r="A1646" i="1"/>
  <c r="BL1646" i="1" s="1"/>
  <c r="A1647" i="1"/>
  <c r="BL1647" i="1" s="1"/>
  <c r="A1648" i="1"/>
  <c r="BL1648" i="1" s="1"/>
  <c r="A1649" i="1"/>
  <c r="BL1649" i="1" s="1"/>
  <c r="A1650" i="1"/>
  <c r="BL1650" i="1" s="1"/>
  <c r="A1651" i="1"/>
  <c r="BL1651" i="1" s="1"/>
  <c r="A1652" i="1"/>
  <c r="BL1652" i="1" s="1"/>
  <c r="A1653" i="1"/>
  <c r="BL1653" i="1" s="1"/>
  <c r="A1654" i="1"/>
  <c r="BL1654" i="1" s="1"/>
  <c r="A1655" i="1"/>
  <c r="BL1655" i="1" s="1"/>
  <c r="A1656" i="1"/>
  <c r="BL1656" i="1" s="1"/>
  <c r="A1657" i="1"/>
  <c r="BL1657" i="1" s="1"/>
  <c r="A1658" i="1"/>
  <c r="BL1658" i="1" s="1"/>
  <c r="A1659" i="1"/>
  <c r="BL1659" i="1" s="1"/>
  <c r="A1660" i="1"/>
  <c r="BL1660" i="1" s="1"/>
  <c r="A1661" i="1"/>
  <c r="BL1661" i="1" s="1"/>
  <c r="A1662" i="1"/>
  <c r="BL1662" i="1" s="1"/>
  <c r="A1663" i="1"/>
  <c r="BL1663" i="1" s="1"/>
  <c r="A1664" i="1"/>
  <c r="BL1664" i="1" s="1"/>
  <c r="A1665" i="1"/>
  <c r="BL1665" i="1" s="1"/>
  <c r="A1666" i="1"/>
  <c r="BL1666" i="1" s="1"/>
  <c r="A1667" i="1"/>
  <c r="BL1667" i="1" s="1"/>
  <c r="A1668" i="1"/>
  <c r="BL1668" i="1" s="1"/>
  <c r="A1669" i="1"/>
  <c r="BL1669" i="1" s="1"/>
  <c r="A1670" i="1"/>
  <c r="BL1670" i="1" s="1"/>
  <c r="A1671" i="1"/>
  <c r="BL1671" i="1" s="1"/>
  <c r="A1672" i="1"/>
  <c r="BL1672" i="1" s="1"/>
  <c r="A1673" i="1"/>
  <c r="BL1673" i="1" s="1"/>
  <c r="A1674" i="1"/>
  <c r="BL1674" i="1" s="1"/>
  <c r="A1675" i="1"/>
  <c r="BL1675" i="1" s="1"/>
  <c r="A1676" i="1"/>
  <c r="BL1676" i="1" s="1"/>
  <c r="A1677" i="1"/>
  <c r="BL1677" i="1" s="1"/>
  <c r="A1678" i="1"/>
  <c r="BL1678" i="1" s="1"/>
  <c r="A1679" i="1"/>
  <c r="BL1679" i="1" s="1"/>
  <c r="A1680" i="1"/>
  <c r="BL1680" i="1" s="1"/>
  <c r="A1681" i="1"/>
  <c r="BL1681" i="1" s="1"/>
  <c r="A1682" i="1"/>
  <c r="BL1682" i="1" s="1"/>
  <c r="A1683" i="1"/>
  <c r="BL1683" i="1" s="1"/>
  <c r="A1684" i="1"/>
  <c r="BL1684" i="1" s="1"/>
  <c r="A1685" i="1"/>
  <c r="BL1685" i="1" s="1"/>
  <c r="A1686" i="1"/>
  <c r="BL1686" i="1" s="1"/>
  <c r="A1687" i="1"/>
  <c r="BL1687" i="1" s="1"/>
  <c r="A1688" i="1"/>
  <c r="BL1688" i="1" s="1"/>
  <c r="A1689" i="1"/>
  <c r="BL1689" i="1" s="1"/>
  <c r="A1690" i="1"/>
  <c r="BL1690" i="1" s="1"/>
  <c r="A1691" i="1"/>
  <c r="BL1691" i="1" s="1"/>
  <c r="A1692" i="1"/>
  <c r="BL1692" i="1" s="1"/>
  <c r="A1693" i="1"/>
  <c r="BL1693" i="1" s="1"/>
  <c r="A1694" i="1"/>
  <c r="BL1694" i="1" s="1"/>
  <c r="A1695" i="1"/>
  <c r="BL1695" i="1" s="1"/>
  <c r="A1696" i="1"/>
  <c r="BL1696" i="1" s="1"/>
  <c r="A1697" i="1"/>
  <c r="BL1697" i="1" s="1"/>
  <c r="A1698" i="1"/>
  <c r="BL1698" i="1" s="1"/>
  <c r="A1699" i="1"/>
  <c r="BL1699" i="1" s="1"/>
  <c r="A1700" i="1"/>
  <c r="BL1700" i="1" s="1"/>
  <c r="A1701" i="1"/>
  <c r="BL1701" i="1" s="1"/>
  <c r="A1702" i="1"/>
  <c r="BL1702" i="1" s="1"/>
  <c r="A1703" i="1"/>
  <c r="BL1703" i="1" s="1"/>
  <c r="A1704" i="1"/>
  <c r="BL1704" i="1" s="1"/>
  <c r="A1705" i="1"/>
  <c r="BL1705" i="1" s="1"/>
  <c r="A1706" i="1"/>
  <c r="BL1706" i="1" s="1"/>
  <c r="A1707" i="1"/>
  <c r="BL1707" i="1" s="1"/>
  <c r="A1708" i="1"/>
  <c r="BL1708" i="1" s="1"/>
  <c r="A1709" i="1"/>
  <c r="BL1709" i="1" s="1"/>
  <c r="A1710" i="1"/>
  <c r="BL1710" i="1" s="1"/>
  <c r="A1711" i="1"/>
  <c r="BL1711" i="1" s="1"/>
  <c r="A1712" i="1"/>
  <c r="BL1712" i="1" s="1"/>
  <c r="A1713" i="1"/>
  <c r="BL1713" i="1" s="1"/>
  <c r="A1714" i="1"/>
  <c r="BL1714" i="1" s="1"/>
  <c r="A1715" i="1"/>
  <c r="BL1715" i="1" s="1"/>
  <c r="A1716" i="1"/>
  <c r="BL1716" i="1" s="1"/>
  <c r="A1717" i="1"/>
  <c r="BL1717" i="1" s="1"/>
  <c r="A1718" i="1"/>
  <c r="BL1718" i="1" s="1"/>
  <c r="A1719" i="1"/>
  <c r="BL1719" i="1" s="1"/>
  <c r="A1720" i="1"/>
  <c r="BL1720" i="1" s="1"/>
  <c r="A1721" i="1"/>
  <c r="BL1721" i="1" s="1"/>
  <c r="A1722" i="1"/>
  <c r="BL1722" i="1" s="1"/>
  <c r="A1723" i="1"/>
  <c r="BL1723" i="1" s="1"/>
  <c r="A1724" i="1"/>
  <c r="BL1724" i="1" s="1"/>
  <c r="A1725" i="1"/>
  <c r="BL1725" i="1" s="1"/>
  <c r="A1726" i="1"/>
  <c r="BL1726" i="1" s="1"/>
  <c r="A1727" i="1"/>
  <c r="BL1727" i="1" s="1"/>
  <c r="A1728" i="1"/>
  <c r="BL1728" i="1" s="1"/>
  <c r="A1729" i="1"/>
  <c r="BL1729" i="1" s="1"/>
  <c r="A1730" i="1"/>
  <c r="BL1730" i="1" s="1"/>
  <c r="A1731" i="1"/>
  <c r="BL1731" i="1" s="1"/>
  <c r="A1732" i="1"/>
  <c r="BL1732" i="1" s="1"/>
  <c r="A1733" i="1"/>
  <c r="BL1733" i="1" s="1"/>
  <c r="A1734" i="1"/>
  <c r="BL1734" i="1" s="1"/>
  <c r="A1735" i="1"/>
  <c r="BL1735" i="1" s="1"/>
  <c r="A1736" i="1"/>
  <c r="BL1736" i="1" s="1"/>
  <c r="A1737" i="1"/>
  <c r="BL1737" i="1" s="1"/>
  <c r="A1738" i="1"/>
  <c r="BL1738" i="1" s="1"/>
  <c r="A1739" i="1"/>
  <c r="BL1739" i="1" s="1"/>
  <c r="A1740" i="1"/>
  <c r="BL1740" i="1" s="1"/>
  <c r="A1741" i="1"/>
  <c r="BL1741" i="1" s="1"/>
  <c r="A1742" i="1"/>
  <c r="BL1742" i="1" s="1"/>
  <c r="A1743" i="1"/>
  <c r="BL1743" i="1" s="1"/>
  <c r="A1744" i="1"/>
  <c r="BL1744" i="1" s="1"/>
  <c r="A1745" i="1"/>
  <c r="BL1745" i="1" s="1"/>
  <c r="A1746" i="1"/>
  <c r="BL1746" i="1" s="1"/>
  <c r="A1747" i="1"/>
  <c r="BL1747" i="1" s="1"/>
  <c r="A1748" i="1"/>
  <c r="BL1748" i="1" s="1"/>
  <c r="A1749" i="1"/>
  <c r="BL1749" i="1" s="1"/>
  <c r="A1750" i="1"/>
  <c r="BL1750" i="1" s="1"/>
  <c r="A1751" i="1"/>
  <c r="BL1751" i="1" s="1"/>
  <c r="A1752" i="1"/>
  <c r="BL1752" i="1" s="1"/>
  <c r="A1753" i="1"/>
  <c r="BL1753" i="1" s="1"/>
  <c r="A1754" i="1"/>
  <c r="BL1754" i="1" s="1"/>
  <c r="A1755" i="1"/>
  <c r="BL1755" i="1" s="1"/>
  <c r="A1756" i="1"/>
  <c r="BL1756" i="1" s="1"/>
  <c r="A1757" i="1"/>
  <c r="BL1757" i="1" s="1"/>
  <c r="A1758" i="1"/>
  <c r="BL1758" i="1" s="1"/>
  <c r="A1759" i="1"/>
  <c r="BL1759" i="1" s="1"/>
  <c r="A1760" i="1"/>
  <c r="BL1760" i="1" s="1"/>
  <c r="A1761" i="1"/>
  <c r="BL1761" i="1" s="1"/>
  <c r="A1762" i="1"/>
  <c r="BL1762" i="1" s="1"/>
  <c r="A1763" i="1"/>
  <c r="BL1763" i="1" s="1"/>
  <c r="A1764" i="1"/>
  <c r="BL1764" i="1" s="1"/>
  <c r="A1765" i="1"/>
  <c r="BL1765" i="1" s="1"/>
  <c r="A1766" i="1"/>
  <c r="BL1766" i="1" s="1"/>
  <c r="A1767" i="1"/>
  <c r="BL1767" i="1" s="1"/>
  <c r="A1768" i="1"/>
  <c r="BL1768" i="1" s="1"/>
  <c r="A1769" i="1"/>
  <c r="BL1769" i="1" s="1"/>
  <c r="A1770" i="1"/>
  <c r="BL1770" i="1" s="1"/>
  <c r="A1771" i="1"/>
  <c r="BL1771" i="1" s="1"/>
  <c r="A1772" i="1"/>
  <c r="BL1772" i="1" s="1"/>
  <c r="A1773" i="1"/>
  <c r="BL1773" i="1" s="1"/>
  <c r="A1774" i="1"/>
  <c r="BL1774" i="1" s="1"/>
  <c r="A1775" i="1"/>
  <c r="BL1775" i="1" s="1"/>
  <c r="A1776" i="1"/>
  <c r="BL1776" i="1" s="1"/>
  <c r="A1777" i="1"/>
  <c r="BL1777" i="1" s="1"/>
  <c r="A1778" i="1"/>
  <c r="BL1778" i="1" s="1"/>
  <c r="A1779" i="1"/>
  <c r="BL1779" i="1" s="1"/>
  <c r="A1780" i="1"/>
  <c r="BL1780" i="1" s="1"/>
  <c r="A1781" i="1"/>
  <c r="BL1781" i="1" s="1"/>
  <c r="A1782" i="1"/>
  <c r="BL1782" i="1" s="1"/>
  <c r="A1783" i="1"/>
  <c r="BL1783" i="1" s="1"/>
  <c r="A1784" i="1"/>
  <c r="BL1784" i="1" s="1"/>
  <c r="A1785" i="1"/>
  <c r="BL1785" i="1" s="1"/>
  <c r="A1786" i="1"/>
  <c r="BL1786" i="1" s="1"/>
  <c r="A1787" i="1"/>
  <c r="BL1787" i="1" s="1"/>
  <c r="A1788" i="1"/>
  <c r="BL1788" i="1" s="1"/>
  <c r="A1789" i="1"/>
  <c r="BL1789" i="1" s="1"/>
  <c r="A1790" i="1"/>
  <c r="BL1790" i="1" s="1"/>
  <c r="A1791" i="1"/>
  <c r="BL1791" i="1" s="1"/>
  <c r="A1792" i="1"/>
  <c r="BL1792" i="1" s="1"/>
  <c r="A1793" i="1"/>
  <c r="BL1793" i="1" s="1"/>
  <c r="A1794" i="1"/>
  <c r="BL1794" i="1" s="1"/>
  <c r="A1795" i="1"/>
  <c r="BL1795" i="1" s="1"/>
  <c r="A1796" i="1"/>
  <c r="BL1796" i="1" s="1"/>
  <c r="A1797" i="1"/>
  <c r="BL1797" i="1" s="1"/>
  <c r="A1798" i="1"/>
  <c r="BL1798" i="1" s="1"/>
  <c r="A1799" i="1"/>
  <c r="BL1799" i="1" s="1"/>
  <c r="A1800" i="1"/>
  <c r="BL1800" i="1" s="1"/>
  <c r="A1801" i="1"/>
  <c r="BL1801" i="1" s="1"/>
  <c r="A1802" i="1"/>
  <c r="BL1802" i="1" s="1"/>
  <c r="A1803" i="1"/>
  <c r="BL1803" i="1" s="1"/>
  <c r="A1804" i="1"/>
  <c r="BL1804" i="1" s="1"/>
  <c r="A1805" i="1"/>
  <c r="BL1805" i="1" s="1"/>
  <c r="A1806" i="1"/>
  <c r="BL1806" i="1" s="1"/>
  <c r="A1807" i="1"/>
  <c r="BL1807" i="1" s="1"/>
  <c r="A1808" i="1"/>
  <c r="BL1808" i="1" s="1"/>
  <c r="A1809" i="1"/>
  <c r="BL1809" i="1" s="1"/>
  <c r="A1810" i="1"/>
  <c r="BL1810" i="1" s="1"/>
  <c r="A1811" i="1"/>
  <c r="BL1811" i="1" s="1"/>
  <c r="A1812" i="1"/>
  <c r="BL1812" i="1" s="1"/>
  <c r="A1813" i="1"/>
  <c r="BL1813" i="1" s="1"/>
  <c r="A1814" i="1"/>
  <c r="BL1814" i="1" s="1"/>
  <c r="A1815" i="1"/>
  <c r="BL1815" i="1" s="1"/>
  <c r="A1816" i="1"/>
  <c r="BL1816" i="1" s="1"/>
  <c r="A1817" i="1"/>
  <c r="BL1817" i="1" s="1"/>
  <c r="A1818" i="1"/>
  <c r="BL1818" i="1" s="1"/>
  <c r="A1819" i="1"/>
  <c r="BL1819" i="1" s="1"/>
  <c r="A1820" i="1"/>
  <c r="BL1820" i="1" s="1"/>
  <c r="A1821" i="1"/>
  <c r="BL1821" i="1" s="1"/>
  <c r="A1822" i="1"/>
  <c r="BL1822" i="1" s="1"/>
  <c r="A1823" i="1"/>
  <c r="BL1823" i="1" s="1"/>
  <c r="A1824" i="1"/>
  <c r="BL1824" i="1" s="1"/>
  <c r="A1825" i="1"/>
  <c r="BL1825" i="1" s="1"/>
  <c r="A1826" i="1"/>
  <c r="BL1826" i="1" s="1"/>
  <c r="A1827" i="1"/>
  <c r="BL1827" i="1" s="1"/>
  <c r="A1828" i="1"/>
  <c r="BL1828" i="1" s="1"/>
  <c r="A1829" i="1"/>
  <c r="BL1829" i="1" s="1"/>
  <c r="A1830" i="1"/>
  <c r="BL1830" i="1" s="1"/>
  <c r="A1831" i="1"/>
  <c r="BL1831" i="1" s="1"/>
  <c r="A1832" i="1"/>
  <c r="BL1832" i="1" s="1"/>
  <c r="A1833" i="1"/>
  <c r="BL1833" i="1" s="1"/>
  <c r="A1834" i="1"/>
  <c r="BL1834" i="1" s="1"/>
  <c r="A1835" i="1"/>
  <c r="BL1835" i="1" s="1"/>
  <c r="A1836" i="1"/>
  <c r="BL1836" i="1" s="1"/>
  <c r="A1837" i="1"/>
  <c r="BL1837" i="1" s="1"/>
  <c r="A1838" i="1"/>
  <c r="BL1838" i="1" s="1"/>
  <c r="A1839" i="1"/>
  <c r="BL1839" i="1" s="1"/>
  <c r="A1840" i="1"/>
  <c r="BL1840" i="1" s="1"/>
  <c r="A1841" i="1"/>
  <c r="BL1841" i="1" s="1"/>
  <c r="A1842" i="1"/>
  <c r="BL1842" i="1" s="1"/>
  <c r="A1843" i="1"/>
  <c r="BL1843" i="1" s="1"/>
  <c r="A1844" i="1"/>
  <c r="BL1844" i="1" s="1"/>
  <c r="A1845" i="1"/>
  <c r="BL1845" i="1" s="1"/>
  <c r="A1846" i="1"/>
  <c r="BL1846" i="1" s="1"/>
  <c r="A1847" i="1"/>
  <c r="BL1847" i="1" s="1"/>
  <c r="A1848" i="1"/>
  <c r="BL1848" i="1" s="1"/>
  <c r="A1849" i="1"/>
  <c r="BL1849" i="1" s="1"/>
  <c r="A1850" i="1"/>
  <c r="BL1850" i="1" s="1"/>
  <c r="A1851" i="1"/>
  <c r="BL1851" i="1" s="1"/>
  <c r="A1852" i="1"/>
  <c r="BL1852" i="1" s="1"/>
  <c r="A1853" i="1"/>
  <c r="BL1853" i="1" s="1"/>
  <c r="A1854" i="1"/>
  <c r="BL1854" i="1" s="1"/>
  <c r="A1855" i="1"/>
  <c r="BL1855" i="1" s="1"/>
  <c r="A1856" i="1"/>
  <c r="BL1856" i="1" s="1"/>
  <c r="A1857" i="1"/>
  <c r="BL1857" i="1" s="1"/>
  <c r="A1858" i="1"/>
  <c r="BL1858" i="1" s="1"/>
  <c r="A2" i="1"/>
  <c r="BL2" i="1" s="1"/>
  <c r="T29" i="4" s="1"/>
  <c r="E24" i="5" l="1"/>
  <c r="E110" i="5"/>
  <c r="D88" i="5"/>
  <c r="C79" i="5"/>
  <c r="C124" i="5"/>
  <c r="C114" i="5"/>
  <c r="E114" i="5" s="1"/>
  <c r="C52" i="5"/>
  <c r="C62" i="5"/>
  <c r="D9" i="5"/>
  <c r="C112" i="5"/>
  <c r="C43" i="5"/>
  <c r="C155" i="5"/>
  <c r="E155" i="5" s="1"/>
  <c r="C88" i="5"/>
  <c r="E88" i="5" s="1"/>
  <c r="C121" i="5"/>
  <c r="E121" i="5" s="1"/>
  <c r="C60" i="5"/>
  <c r="D7" i="5"/>
  <c r="D138" i="5"/>
  <c r="D17" i="5"/>
  <c r="D103" i="5"/>
  <c r="D30" i="5"/>
  <c r="C153" i="5"/>
  <c r="C94" i="5"/>
  <c r="C126" i="5"/>
  <c r="C102" i="5"/>
  <c r="E102" i="5" s="1"/>
  <c r="D29" i="5"/>
  <c r="C144" i="5"/>
  <c r="E144" i="5" s="1"/>
  <c r="D77" i="5"/>
  <c r="D108" i="5"/>
  <c r="D39" i="5"/>
  <c r="D151" i="5"/>
  <c r="D84" i="5"/>
  <c r="E84" i="5" s="1"/>
  <c r="D117" i="5"/>
  <c r="C56" i="5"/>
  <c r="E56" i="5" s="1"/>
  <c r="C5" i="5"/>
  <c r="C134" i="5"/>
  <c r="E134" i="5" s="1"/>
  <c r="C13" i="5"/>
  <c r="C66" i="5"/>
  <c r="E66" i="5" s="1"/>
  <c r="C21" i="5"/>
  <c r="C141" i="5"/>
  <c r="E141" i="5" s="1"/>
  <c r="C74" i="5"/>
  <c r="C65" i="5"/>
  <c r="E65" i="5" s="1"/>
  <c r="C27" i="5"/>
  <c r="D148" i="5"/>
  <c r="D81" i="5"/>
  <c r="D97" i="5"/>
  <c r="D35" i="5"/>
  <c r="R36" i="4"/>
  <c r="S36" i="4" s="1"/>
  <c r="T34" i="4"/>
  <c r="V32" i="4"/>
  <c r="V30" i="4"/>
  <c r="D105" i="5"/>
  <c r="D130" i="5"/>
  <c r="D51" i="5"/>
  <c r="C9" i="5"/>
  <c r="E9" i="5" s="1"/>
  <c r="D70" i="5"/>
  <c r="D32" i="5"/>
  <c r="D147" i="5"/>
  <c r="D80" i="5"/>
  <c r="D111" i="5"/>
  <c r="D49" i="5"/>
  <c r="C7" i="5"/>
  <c r="C138" i="5"/>
  <c r="E138" i="5" s="1"/>
  <c r="C17" i="5"/>
  <c r="E17" i="5" s="1"/>
  <c r="C103" i="5"/>
  <c r="E103" i="5" s="1"/>
  <c r="C30" i="5"/>
  <c r="D86" i="5"/>
  <c r="C29" i="5"/>
  <c r="E29" i="5" s="1"/>
  <c r="D136" i="5"/>
  <c r="C77" i="5"/>
  <c r="E77" i="5" s="1"/>
  <c r="C108" i="5"/>
  <c r="C39" i="5"/>
  <c r="C151" i="5"/>
  <c r="C84" i="5"/>
  <c r="C117" i="5"/>
  <c r="D47" i="5"/>
  <c r="D158" i="5"/>
  <c r="D91" i="5"/>
  <c r="D116" i="5"/>
  <c r="D55" i="5"/>
  <c r="D4" i="5"/>
  <c r="E4" i="5" s="1"/>
  <c r="D133" i="5"/>
  <c r="D12" i="5"/>
  <c r="D54" i="5"/>
  <c r="D20" i="5"/>
  <c r="C148" i="5"/>
  <c r="E148" i="5" s="1"/>
  <c r="C81" i="5"/>
  <c r="C97" i="5"/>
  <c r="C35" i="5"/>
  <c r="T28" i="4"/>
  <c r="V35" i="4"/>
  <c r="U32" i="4"/>
  <c r="U30" i="4"/>
  <c r="C10" i="5"/>
  <c r="D43" i="5"/>
  <c r="D121" i="5"/>
  <c r="D126" i="5"/>
  <c r="C85" i="5"/>
  <c r="C92" i="5"/>
  <c r="E92" i="5" s="1"/>
  <c r="D5" i="5"/>
  <c r="D21" i="5"/>
  <c r="D27" i="5"/>
  <c r="C44" i="5"/>
  <c r="E44" i="5" s="1"/>
  <c r="R28" i="4"/>
  <c r="S28" i="4" s="1"/>
  <c r="C2" i="5"/>
  <c r="C105" i="5"/>
  <c r="D34" i="5"/>
  <c r="C130" i="5"/>
  <c r="C51" i="5"/>
  <c r="C70" i="5"/>
  <c r="C32" i="5"/>
  <c r="C147" i="5"/>
  <c r="E147" i="5" s="1"/>
  <c r="C80" i="5"/>
  <c r="C111" i="5"/>
  <c r="C49" i="5"/>
  <c r="D162" i="5"/>
  <c r="D95" i="5"/>
  <c r="D127" i="5"/>
  <c r="D68" i="5"/>
  <c r="D6" i="5"/>
  <c r="D145" i="5"/>
  <c r="C86" i="5"/>
  <c r="D119" i="5"/>
  <c r="D67" i="5"/>
  <c r="D160" i="5"/>
  <c r="C136" i="5"/>
  <c r="E136" i="5" s="1"/>
  <c r="D15" i="5"/>
  <c r="D101" i="5"/>
  <c r="D28" i="5"/>
  <c r="D143" i="5"/>
  <c r="D76" i="5"/>
  <c r="D107" i="5"/>
  <c r="C47" i="5"/>
  <c r="E47" i="5" s="1"/>
  <c r="C158" i="5"/>
  <c r="E158" i="5" s="1"/>
  <c r="C91" i="5"/>
  <c r="C116" i="5"/>
  <c r="E116" i="5" s="1"/>
  <c r="C55" i="5"/>
  <c r="C4" i="5"/>
  <c r="C133" i="5"/>
  <c r="E133" i="5" s="1"/>
  <c r="C12" i="5"/>
  <c r="C54" i="5"/>
  <c r="E54" i="5" s="1"/>
  <c r="C20" i="5"/>
  <c r="E20" i="5" s="1"/>
  <c r="D140" i="5"/>
  <c r="D73" i="5"/>
  <c r="D64" i="5"/>
  <c r="E64" i="5" s="1"/>
  <c r="U28" i="4"/>
  <c r="U35" i="4"/>
  <c r="R34" i="4"/>
  <c r="S34" i="4" s="1"/>
  <c r="T32" i="4"/>
  <c r="T30" i="4"/>
  <c r="D62" i="5"/>
  <c r="D112" i="5"/>
  <c r="D60" i="5"/>
  <c r="D153" i="5"/>
  <c r="C40" i="5"/>
  <c r="C48" i="5"/>
  <c r="E48" i="5" s="1"/>
  <c r="C123" i="5"/>
  <c r="R33" i="4"/>
  <c r="S33" i="4" s="1"/>
  <c r="D2" i="5"/>
  <c r="D72" i="5"/>
  <c r="E72" i="5" s="1"/>
  <c r="C34" i="5"/>
  <c r="D113" i="5"/>
  <c r="D129" i="5"/>
  <c r="D61" i="5"/>
  <c r="D8" i="5"/>
  <c r="D139" i="5"/>
  <c r="D18" i="5"/>
  <c r="D104" i="5"/>
  <c r="C162" i="5"/>
  <c r="E162" i="5" s="1"/>
  <c r="C95" i="5"/>
  <c r="C127" i="5"/>
  <c r="C68" i="5"/>
  <c r="C6" i="5"/>
  <c r="C145" i="5"/>
  <c r="D78" i="5"/>
  <c r="C119" i="5"/>
  <c r="E119" i="5" s="1"/>
  <c r="C67" i="5"/>
  <c r="E67" i="5" s="1"/>
  <c r="C160" i="5"/>
  <c r="C15" i="5"/>
  <c r="C101" i="5"/>
  <c r="C28" i="5"/>
  <c r="C143" i="5"/>
  <c r="E143" i="5" s="1"/>
  <c r="C76" i="5"/>
  <c r="E76" i="5" s="1"/>
  <c r="C107" i="5"/>
  <c r="E107" i="5" s="1"/>
  <c r="D38" i="5"/>
  <c r="D150" i="5"/>
  <c r="D83" i="5"/>
  <c r="D106" i="5"/>
  <c r="D46" i="5"/>
  <c r="D157" i="5"/>
  <c r="D90" i="5"/>
  <c r="D115" i="5"/>
  <c r="E115" i="5" s="1"/>
  <c r="D45" i="5"/>
  <c r="D3" i="5"/>
  <c r="C140" i="5"/>
  <c r="C73" i="5"/>
  <c r="C64" i="5"/>
  <c r="D26" i="5"/>
  <c r="V28" i="4"/>
  <c r="T35" i="4"/>
  <c r="V33" i="4"/>
  <c r="R32" i="4"/>
  <c r="S32" i="4" s="1"/>
  <c r="R30" i="4"/>
  <c r="S30" i="4" s="1"/>
  <c r="D52" i="5"/>
  <c r="C146" i="5"/>
  <c r="E146" i="5" s="1"/>
  <c r="D94" i="5"/>
  <c r="D13" i="5"/>
  <c r="D74" i="5"/>
  <c r="E74" i="5" s="1"/>
  <c r="C89" i="5"/>
  <c r="E89" i="5" s="1"/>
  <c r="R29" i="4"/>
  <c r="S29" i="4" s="1"/>
  <c r="D131" i="5"/>
  <c r="C72" i="5"/>
  <c r="D25" i="5"/>
  <c r="C113" i="5"/>
  <c r="E113" i="5" s="1"/>
  <c r="D33" i="5"/>
  <c r="C129" i="5"/>
  <c r="E129" i="5" s="1"/>
  <c r="C61" i="5"/>
  <c r="E61" i="5" s="1"/>
  <c r="C8" i="5"/>
  <c r="C139" i="5"/>
  <c r="C18" i="5"/>
  <c r="C104" i="5"/>
  <c r="D42" i="5"/>
  <c r="D154" i="5"/>
  <c r="D87" i="5"/>
  <c r="D120" i="5"/>
  <c r="D59" i="5"/>
  <c r="D161" i="5"/>
  <c r="D137" i="5"/>
  <c r="C78" i="5"/>
  <c r="D58" i="5"/>
  <c r="D93" i="5"/>
  <c r="D125" i="5"/>
  <c r="D57" i="5"/>
  <c r="D23" i="5"/>
  <c r="D135" i="5"/>
  <c r="D14" i="5"/>
  <c r="C38" i="5"/>
  <c r="C150" i="5"/>
  <c r="E150" i="5" s="1"/>
  <c r="C83" i="5"/>
  <c r="E83" i="5" s="1"/>
  <c r="C106" i="5"/>
  <c r="E106" i="5" s="1"/>
  <c r="C46" i="5"/>
  <c r="C157" i="5"/>
  <c r="C90" i="5"/>
  <c r="C115" i="5"/>
  <c r="C45" i="5"/>
  <c r="C3" i="5"/>
  <c r="E3" i="5" s="1"/>
  <c r="D132" i="5"/>
  <c r="D11" i="5"/>
  <c r="D53" i="5"/>
  <c r="C26" i="5"/>
  <c r="V36" i="4"/>
  <c r="U33" i="4"/>
  <c r="V31" i="4"/>
  <c r="V29" i="4"/>
  <c r="U34" i="4"/>
  <c r="C131" i="5"/>
  <c r="E131" i="5" s="1"/>
  <c r="D63" i="5"/>
  <c r="E63" i="5" s="1"/>
  <c r="C25" i="5"/>
  <c r="D71" i="5"/>
  <c r="C33" i="5"/>
  <c r="D122" i="5"/>
  <c r="D50" i="5"/>
  <c r="E50" i="5" s="1"/>
  <c r="D163" i="5"/>
  <c r="D96" i="5"/>
  <c r="E96" i="5" s="1"/>
  <c r="D128" i="5"/>
  <c r="E128" i="5" s="1"/>
  <c r="D69" i="5"/>
  <c r="E69" i="5" s="1"/>
  <c r="C42" i="5"/>
  <c r="C154" i="5"/>
  <c r="C87" i="5"/>
  <c r="C120" i="5"/>
  <c r="C59" i="5"/>
  <c r="C161" i="5"/>
  <c r="E161" i="5" s="1"/>
  <c r="C137" i="5"/>
  <c r="E137" i="5" s="1"/>
  <c r="D16" i="5"/>
  <c r="D109" i="5"/>
  <c r="E109" i="5" s="1"/>
  <c r="C58" i="5"/>
  <c r="D152" i="5"/>
  <c r="C93" i="5"/>
  <c r="C125" i="5"/>
  <c r="C57" i="5"/>
  <c r="C23" i="5"/>
  <c r="E23" i="5" s="1"/>
  <c r="C135" i="5"/>
  <c r="C14" i="5"/>
  <c r="E14" i="5" s="1"/>
  <c r="D100" i="5"/>
  <c r="D22" i="5"/>
  <c r="E22" i="5" s="1"/>
  <c r="D142" i="5"/>
  <c r="D75" i="5"/>
  <c r="E75" i="5" s="1"/>
  <c r="D99" i="5"/>
  <c r="D37" i="5"/>
  <c r="E37" i="5" s="1"/>
  <c r="D149" i="5"/>
  <c r="D82" i="5"/>
  <c r="D98" i="5"/>
  <c r="E98" i="5" s="1"/>
  <c r="D36" i="5"/>
  <c r="E36" i="5" s="1"/>
  <c r="C132" i="5"/>
  <c r="C11" i="5"/>
  <c r="C53" i="5"/>
  <c r="D19" i="5"/>
  <c r="U36" i="4"/>
  <c r="R35" i="4"/>
  <c r="S35" i="4" s="1"/>
  <c r="T33" i="4"/>
  <c r="U31" i="4"/>
  <c r="U29" i="4"/>
  <c r="D10" i="5"/>
  <c r="C71" i="5"/>
  <c r="E71" i="5" s="1"/>
  <c r="C122" i="5"/>
  <c r="C163" i="5"/>
  <c r="C128" i="5"/>
  <c r="D31" i="5"/>
  <c r="E31" i="5" s="1"/>
  <c r="D79" i="5"/>
  <c r="C16" i="5"/>
  <c r="E16" i="5" s="1"/>
  <c r="D40" i="5"/>
  <c r="E40" i="5" s="1"/>
  <c r="C152" i="5"/>
  <c r="D118" i="5"/>
  <c r="E118" i="5" s="1"/>
  <c r="D159" i="5"/>
  <c r="E159" i="5" s="1"/>
  <c r="D124" i="5"/>
  <c r="C100" i="5"/>
  <c r="E100" i="5" s="1"/>
  <c r="C142" i="5"/>
  <c r="C99" i="5"/>
  <c r="C149" i="5"/>
  <c r="C82" i="5"/>
  <c r="E82" i="5" s="1"/>
  <c r="D156" i="5"/>
  <c r="E156" i="5" s="1"/>
  <c r="D123" i="5"/>
  <c r="D44" i="5"/>
  <c r="C19" i="5"/>
  <c r="T36" i="4"/>
  <c r="V34" i="4"/>
  <c r="T31" i="4"/>
  <c r="E41" i="5"/>
  <c r="E85" i="5"/>
  <c r="E105" i="5"/>
  <c r="E111" i="5"/>
  <c r="E68" i="5"/>
  <c r="E86" i="5"/>
  <c r="E58" i="5"/>
  <c r="G16" i="4"/>
  <c r="C19" i="4"/>
  <c r="D19" i="4" s="1"/>
  <c r="E21" i="4"/>
  <c r="F22" i="4"/>
  <c r="G23" i="4"/>
  <c r="C18" i="4"/>
  <c r="D18" i="4" s="1"/>
  <c r="E20" i="4"/>
  <c r="F21" i="4"/>
  <c r="G22" i="4"/>
  <c r="C17" i="4"/>
  <c r="D17" i="4" s="1"/>
  <c r="E19" i="4"/>
  <c r="F20" i="4"/>
  <c r="G21" i="4"/>
  <c r="C15" i="4"/>
  <c r="D15" i="4" s="1"/>
  <c r="C16" i="4"/>
  <c r="D16" i="4" s="1"/>
  <c r="E18" i="4"/>
  <c r="F19" i="4"/>
  <c r="G20" i="4"/>
  <c r="C23" i="4"/>
  <c r="D23" i="4" s="1"/>
  <c r="E17" i="4"/>
  <c r="F18" i="4"/>
  <c r="G19" i="4"/>
  <c r="C22" i="4"/>
  <c r="D22" i="4" s="1"/>
  <c r="E15" i="4"/>
  <c r="E16" i="4"/>
  <c r="F17" i="4"/>
  <c r="G18" i="4"/>
  <c r="C21" i="4"/>
  <c r="D21" i="4" s="1"/>
  <c r="E23" i="4"/>
  <c r="F15" i="4"/>
  <c r="F16" i="4"/>
  <c r="G17" i="4"/>
  <c r="C20" i="4"/>
  <c r="D20" i="4" s="1"/>
  <c r="E22" i="4"/>
  <c r="F23" i="4"/>
  <c r="G15" i="4"/>
  <c r="BN1857" i="1"/>
  <c r="BN1721" i="1"/>
  <c r="BN1528" i="1"/>
  <c r="BN1520" i="1"/>
  <c r="BN1512" i="1"/>
  <c r="BN1504" i="1"/>
  <c r="BN1440" i="1"/>
  <c r="BN1040" i="1"/>
  <c r="BN1032" i="1"/>
  <c r="BN1024" i="1"/>
  <c r="BN1016" i="1"/>
  <c r="BN1008" i="1"/>
  <c r="BN984" i="1"/>
  <c r="BN712" i="1"/>
  <c r="BN688" i="1"/>
  <c r="BN1825" i="1"/>
  <c r="BN1777" i="1"/>
  <c r="BN1729" i="1"/>
  <c r="BN1681" i="1"/>
  <c r="BN1824" i="1"/>
  <c r="BN1664" i="1"/>
  <c r="BN1624" i="1"/>
  <c r="BN1608" i="1"/>
  <c r="BN1560" i="1"/>
  <c r="BN1480" i="1"/>
  <c r="BN1448" i="1"/>
  <c r="BN1400" i="1"/>
  <c r="BN1368" i="1"/>
  <c r="BN1320" i="1"/>
  <c r="BN1272" i="1"/>
  <c r="BN1232" i="1"/>
  <c r="BN1192" i="1"/>
  <c r="BN1144" i="1"/>
  <c r="BN1112" i="1"/>
  <c r="BN1080" i="1"/>
  <c r="BN1000" i="1"/>
  <c r="BN952" i="1"/>
  <c r="BN928" i="1"/>
  <c r="BN888" i="1"/>
  <c r="BN816" i="1"/>
  <c r="BN776" i="1"/>
  <c r="BN728" i="1"/>
  <c r="BN1823" i="1"/>
  <c r="BN1783" i="1"/>
  <c r="BN1727" i="1"/>
  <c r="BN1695" i="1"/>
  <c r="BN1655" i="1"/>
  <c r="BN1623" i="1"/>
  <c r="BN1575" i="1"/>
  <c r="BN1535" i="1"/>
  <c r="BN1527" i="1"/>
  <c r="BN1519" i="1"/>
  <c r="BN1511" i="1"/>
  <c r="BN1503" i="1"/>
  <c r="BN1495" i="1"/>
  <c r="BN1487" i="1"/>
  <c r="BN1479" i="1"/>
  <c r="BN1471" i="1"/>
  <c r="BN1463" i="1"/>
  <c r="BN1455" i="1"/>
  <c r="BN1447" i="1"/>
  <c r="BN1439" i="1"/>
  <c r="BN1431" i="1"/>
  <c r="BN1423" i="1"/>
  <c r="BN1415" i="1"/>
  <c r="BN1407" i="1"/>
  <c r="BN1399" i="1"/>
  <c r="BN1391" i="1"/>
  <c r="BN1383" i="1"/>
  <c r="BN1375" i="1"/>
  <c r="BN1367" i="1"/>
  <c r="BN1359" i="1"/>
  <c r="BN1351" i="1"/>
  <c r="BN1343" i="1"/>
  <c r="BN1335" i="1"/>
  <c r="BN1327" i="1"/>
  <c r="BN1319" i="1"/>
  <c r="BN1311" i="1"/>
  <c r="BN1303" i="1"/>
  <c r="BN1295" i="1"/>
  <c r="BN1287" i="1"/>
  <c r="BN1279" i="1"/>
  <c r="BN1271" i="1"/>
  <c r="BN1263" i="1"/>
  <c r="BN1255" i="1"/>
  <c r="BN1247" i="1"/>
  <c r="BN1239" i="1"/>
  <c r="BN1231" i="1"/>
  <c r="BN1223" i="1"/>
  <c r="BN1215" i="1"/>
  <c r="BN1207" i="1"/>
  <c r="BN1199" i="1"/>
  <c r="BN1191" i="1"/>
  <c r="BN1183" i="1"/>
  <c r="BN1175" i="1"/>
  <c r="BN1167" i="1"/>
  <c r="BN1159" i="1"/>
  <c r="BN1151" i="1"/>
  <c r="BN1143" i="1"/>
  <c r="BN1135" i="1"/>
  <c r="BN1127" i="1"/>
  <c r="BN1119" i="1"/>
  <c r="BN1111" i="1"/>
  <c r="BN1103" i="1"/>
  <c r="BN1095" i="1"/>
  <c r="BN1087" i="1"/>
  <c r="BN1079" i="1"/>
  <c r="BN1071" i="1"/>
  <c r="BN1063" i="1"/>
  <c r="BN1055" i="1"/>
  <c r="BN1047" i="1"/>
  <c r="BN1039" i="1"/>
  <c r="BN1031" i="1"/>
  <c r="BN1023" i="1"/>
  <c r="BN1841" i="1"/>
  <c r="BN1793" i="1"/>
  <c r="BN1737" i="1"/>
  <c r="BN1689" i="1"/>
  <c r="BN1840" i="1"/>
  <c r="BN1800" i="1"/>
  <c r="BN1760" i="1"/>
  <c r="BN1720" i="1"/>
  <c r="BN1688" i="1"/>
  <c r="BN1648" i="1"/>
  <c r="BN1600" i="1"/>
  <c r="BN1544" i="1"/>
  <c r="BN1472" i="1"/>
  <c r="BN1432" i="1"/>
  <c r="BN1392" i="1"/>
  <c r="BN1264" i="1"/>
  <c r="BN1224" i="1"/>
  <c r="BN1184" i="1"/>
  <c r="BN1160" i="1"/>
  <c r="BN1120" i="1"/>
  <c r="BN1064" i="1"/>
  <c r="BN904" i="1"/>
  <c r="BN864" i="1"/>
  <c r="BN832" i="1"/>
  <c r="BN792" i="1"/>
  <c r="BN744" i="1"/>
  <c r="BN1847" i="1"/>
  <c r="BN1799" i="1"/>
  <c r="BN1759" i="1"/>
  <c r="BN1703" i="1"/>
  <c r="BN1679" i="1"/>
  <c r="BN1631" i="1"/>
  <c r="BN1615" i="1"/>
  <c r="BN1543" i="1"/>
  <c r="BN1830" i="1"/>
  <c r="BN1798" i="1"/>
  <c r="BN1766" i="1"/>
  <c r="BN1726" i="1"/>
  <c r="BN1670" i="1"/>
  <c r="BN1646" i="1"/>
  <c r="BN1622" i="1"/>
  <c r="BN1598" i="1"/>
  <c r="BN1590" i="1"/>
  <c r="BN1582" i="1"/>
  <c r="BN1574" i="1"/>
  <c r="BN1566" i="1"/>
  <c r="BN1558" i="1"/>
  <c r="BN1550" i="1"/>
  <c r="BN1542" i="1"/>
  <c r="BN1534" i="1"/>
  <c r="BN1526" i="1"/>
  <c r="BN1518" i="1"/>
  <c r="BN1510" i="1"/>
  <c r="BN1502" i="1"/>
  <c r="BN1494" i="1"/>
  <c r="BN1486" i="1"/>
  <c r="BN1478" i="1"/>
  <c r="BN1470" i="1"/>
  <c r="BN1462" i="1"/>
  <c r="BN1454" i="1"/>
  <c r="BN1446" i="1"/>
  <c r="BN1438" i="1"/>
  <c r="BN1430" i="1"/>
  <c r="BN1422" i="1"/>
  <c r="BN1414" i="1"/>
  <c r="BN1406" i="1"/>
  <c r="BN1398" i="1"/>
  <c r="BN1390" i="1"/>
  <c r="BN1382" i="1"/>
  <c r="BN1374" i="1"/>
  <c r="BN1366" i="1"/>
  <c r="BN1358" i="1"/>
  <c r="BN1350" i="1"/>
  <c r="BN1342" i="1"/>
  <c r="BN1334" i="1"/>
  <c r="BN1326" i="1"/>
  <c r="BN1318" i="1"/>
  <c r="BN1310" i="1"/>
  <c r="BN1302" i="1"/>
  <c r="BN1294" i="1"/>
  <c r="BN1286" i="1"/>
  <c r="BN1278" i="1"/>
  <c r="BN1270" i="1"/>
  <c r="BN1262" i="1"/>
  <c r="BN1254" i="1"/>
  <c r="BN1246" i="1"/>
  <c r="BN1238" i="1"/>
  <c r="BN1230" i="1"/>
  <c r="BN1222" i="1"/>
  <c r="BN1214" i="1"/>
  <c r="BN1206" i="1"/>
  <c r="BN1198" i="1"/>
  <c r="BN1190" i="1"/>
  <c r="BN1182" i="1"/>
  <c r="BN1174" i="1"/>
  <c r="BN1166" i="1"/>
  <c r="BN1158" i="1"/>
  <c r="BN1150" i="1"/>
  <c r="BN1849" i="1"/>
  <c r="BN1801" i="1"/>
  <c r="BN1753" i="1"/>
  <c r="BN1705" i="1"/>
  <c r="BN1856" i="1"/>
  <c r="BN1816" i="1"/>
  <c r="BN1784" i="1"/>
  <c r="BN1744" i="1"/>
  <c r="BN1712" i="1"/>
  <c r="BN1672" i="1"/>
  <c r="BN1632" i="1"/>
  <c r="BN1592" i="1"/>
  <c r="BN1552" i="1"/>
  <c r="BN1352" i="1"/>
  <c r="BN1312" i="1"/>
  <c r="BN1288" i="1"/>
  <c r="BN1248" i="1"/>
  <c r="BN1208" i="1"/>
  <c r="BN1152" i="1"/>
  <c r="BN1096" i="1"/>
  <c r="BN976" i="1"/>
  <c r="BN936" i="1"/>
  <c r="BN856" i="1"/>
  <c r="BN800" i="1"/>
  <c r="BN752" i="1"/>
  <c r="BN1815" i="1"/>
  <c r="BN1775" i="1"/>
  <c r="BN1743" i="1"/>
  <c r="BN1711" i="1"/>
  <c r="BN1663" i="1"/>
  <c r="BN1591" i="1"/>
  <c r="BN1551" i="1"/>
  <c r="BN1838" i="1"/>
  <c r="BN1806" i="1"/>
  <c r="BN1750" i="1"/>
  <c r="BN1718" i="1"/>
  <c r="BN1686" i="1"/>
  <c r="BN1638" i="1"/>
  <c r="BN1853" i="1"/>
  <c r="BN1845" i="1"/>
  <c r="BN1837" i="1"/>
  <c r="BN1829" i="1"/>
  <c r="BN1821" i="1"/>
  <c r="BN1813" i="1"/>
  <c r="BN1805" i="1"/>
  <c r="BN1797" i="1"/>
  <c r="BN1789" i="1"/>
  <c r="BN1781" i="1"/>
  <c r="BN1773" i="1"/>
  <c r="BN1765" i="1"/>
  <c r="BN1757" i="1"/>
  <c r="BN1749" i="1"/>
  <c r="BN1741" i="1"/>
  <c r="BN1733" i="1"/>
  <c r="BN1725" i="1"/>
  <c r="BN1717" i="1"/>
  <c r="BN1709" i="1"/>
  <c r="BN1701" i="1"/>
  <c r="BN1693" i="1"/>
  <c r="BN1685" i="1"/>
  <c r="BN1677" i="1"/>
  <c r="BN1669" i="1"/>
  <c r="BN1661" i="1"/>
  <c r="BN1653" i="1"/>
  <c r="BN1645" i="1"/>
  <c r="BN1637" i="1"/>
  <c r="BN1629" i="1"/>
  <c r="BN1621" i="1"/>
  <c r="BN1613" i="1"/>
  <c r="BN1605" i="1"/>
  <c r="BN1597" i="1"/>
  <c r="BN1589" i="1"/>
  <c r="BN1581" i="1"/>
  <c r="BN1573" i="1"/>
  <c r="BN1565" i="1"/>
  <c r="BN1557" i="1"/>
  <c r="BN1549" i="1"/>
  <c r="BN1541" i="1"/>
  <c r="BN1533" i="1"/>
  <c r="BN1525" i="1"/>
  <c r="BN1517" i="1"/>
  <c r="BN1509" i="1"/>
  <c r="BN1501" i="1"/>
  <c r="BN1493" i="1"/>
  <c r="BN1485" i="1"/>
  <c r="BN1477" i="1"/>
  <c r="BN1469" i="1"/>
  <c r="BN1461" i="1"/>
  <c r="BN1453" i="1"/>
  <c r="BN1445" i="1"/>
  <c r="BN1437" i="1"/>
  <c r="BN1429" i="1"/>
  <c r="BN1421" i="1"/>
  <c r="BN1413" i="1"/>
  <c r="BN1405" i="1"/>
  <c r="BN1397" i="1"/>
  <c r="BN1389" i="1"/>
  <c r="BN1381" i="1"/>
  <c r="BN1373" i="1"/>
  <c r="BN1365" i="1"/>
  <c r="BN1357" i="1"/>
  <c r="BN1349" i="1"/>
  <c r="BN1341" i="1"/>
  <c r="BN1333" i="1"/>
  <c r="BN1325" i="1"/>
  <c r="BN1317" i="1"/>
  <c r="BN1309" i="1"/>
  <c r="BN1301" i="1"/>
  <c r="BN1293" i="1"/>
  <c r="BN1285" i="1"/>
  <c r="BN1277" i="1"/>
  <c r="BN1269" i="1"/>
  <c r="BN1261" i="1"/>
  <c r="BN1673" i="1"/>
  <c r="BN1832" i="1"/>
  <c r="BN1776" i="1"/>
  <c r="BN1736" i="1"/>
  <c r="BN1696" i="1"/>
  <c r="BN1656" i="1"/>
  <c r="BN1616" i="1"/>
  <c r="BN1576" i="1"/>
  <c r="BN1536" i="1"/>
  <c r="BN1496" i="1"/>
  <c r="BN1464" i="1"/>
  <c r="BN1424" i="1"/>
  <c r="BN1360" i="1"/>
  <c r="BN1328" i="1"/>
  <c r="BN1280" i="1"/>
  <c r="BN1240" i="1"/>
  <c r="BN1200" i="1"/>
  <c r="BN1136" i="1"/>
  <c r="BN1104" i="1"/>
  <c r="BN1056" i="1"/>
  <c r="BN960" i="1"/>
  <c r="BN920" i="1"/>
  <c r="BN880" i="1"/>
  <c r="BN840" i="1"/>
  <c r="BN768" i="1"/>
  <c r="BN720" i="1"/>
  <c r="BN1831" i="1"/>
  <c r="BN1791" i="1"/>
  <c r="BN1751" i="1"/>
  <c r="BN1719" i="1"/>
  <c r="BN1671" i="1"/>
  <c r="BN1639" i="1"/>
  <c r="BN1583" i="1"/>
  <c r="BN1854" i="1"/>
  <c r="BN1814" i="1"/>
  <c r="BN1782" i="1"/>
  <c r="BN1734" i="1"/>
  <c r="BN1702" i="1"/>
  <c r="BN1654" i="1"/>
  <c r="BN1852" i="1"/>
  <c r="BN1844" i="1"/>
  <c r="BN1836" i="1"/>
  <c r="BN1828" i="1"/>
  <c r="BN1820" i="1"/>
  <c r="BN1812" i="1"/>
  <c r="BN1804" i="1"/>
  <c r="BN1796" i="1"/>
  <c r="BN1788" i="1"/>
  <c r="BN1780" i="1"/>
  <c r="BN1772" i="1"/>
  <c r="BN1764" i="1"/>
  <c r="BN1756" i="1"/>
  <c r="BN1748" i="1"/>
  <c r="BN1740" i="1"/>
  <c r="BN1732" i="1"/>
  <c r="BN1724" i="1"/>
  <c r="BN1716" i="1"/>
  <c r="BN1708" i="1"/>
  <c r="BN1700" i="1"/>
  <c r="BN1692" i="1"/>
  <c r="BN1684" i="1"/>
  <c r="BN1676" i="1"/>
  <c r="BN1668" i="1"/>
  <c r="BN1660" i="1"/>
  <c r="BN1652" i="1"/>
  <c r="BN1644" i="1"/>
  <c r="BN1636" i="1"/>
  <c r="BN1628" i="1"/>
  <c r="BN1620" i="1"/>
  <c r="BN1612" i="1"/>
  <c r="BN1604" i="1"/>
  <c r="BN1596" i="1"/>
  <c r="BN1588" i="1"/>
  <c r="BN1580" i="1"/>
  <c r="BN1572" i="1"/>
  <c r="BN1564" i="1"/>
  <c r="BN1556" i="1"/>
  <c r="BN1548" i="1"/>
  <c r="BN1540" i="1"/>
  <c r="BN1532" i="1"/>
  <c r="BN1524" i="1"/>
  <c r="BN1516" i="1"/>
  <c r="BN1508" i="1"/>
  <c r="BN1500" i="1"/>
  <c r="BN1492" i="1"/>
  <c r="BN1484" i="1"/>
  <c r="BN1476" i="1"/>
  <c r="BN1468" i="1"/>
  <c r="BN1460" i="1"/>
  <c r="BN1452" i="1"/>
  <c r="BN1444" i="1"/>
  <c r="BN1436" i="1"/>
  <c r="BN1428" i="1"/>
  <c r="BN1420" i="1"/>
  <c r="BN1412" i="1"/>
  <c r="BN1404" i="1"/>
  <c r="BN1396" i="1"/>
  <c r="BO1388" i="1"/>
  <c r="BO1389" i="1" s="1"/>
  <c r="BN1388" i="1"/>
  <c r="BN1380" i="1"/>
  <c r="BN1372" i="1"/>
  <c r="BN1364" i="1"/>
  <c r="BN1356" i="1"/>
  <c r="BN1348" i="1"/>
  <c r="BN1340" i="1"/>
  <c r="BN1332" i="1"/>
  <c r="BN1817" i="1"/>
  <c r="BN1769" i="1"/>
  <c r="BN1792" i="1"/>
  <c r="BN1752" i="1"/>
  <c r="BN1704" i="1"/>
  <c r="BN1568" i="1"/>
  <c r="BN1488" i="1"/>
  <c r="BN1456" i="1"/>
  <c r="BN1416" i="1"/>
  <c r="BN1384" i="1"/>
  <c r="BN1344" i="1"/>
  <c r="BN1296" i="1"/>
  <c r="BN1256" i="1"/>
  <c r="BN1216" i="1"/>
  <c r="BN1168" i="1"/>
  <c r="BN1128" i="1"/>
  <c r="BN1072" i="1"/>
  <c r="BN992" i="1"/>
  <c r="BN944" i="1"/>
  <c r="BN896" i="1"/>
  <c r="BN848" i="1"/>
  <c r="BN808" i="1"/>
  <c r="BN760" i="1"/>
  <c r="BN1855" i="1"/>
  <c r="BN1807" i="1"/>
  <c r="BN1687" i="1"/>
  <c r="BN1647" i="1"/>
  <c r="BN1607" i="1"/>
  <c r="BN1559" i="1"/>
  <c r="BN1846" i="1"/>
  <c r="BN1790" i="1"/>
  <c r="BN1758" i="1"/>
  <c r="BN1710" i="1"/>
  <c r="BN1678" i="1"/>
  <c r="BN1630" i="1"/>
  <c r="BN1614" i="1"/>
  <c r="BN2" i="1"/>
  <c r="BN1843" i="1"/>
  <c r="BN1819" i="1"/>
  <c r="BN1803" i="1"/>
  <c r="BN1787" i="1"/>
  <c r="BN1771" i="1"/>
  <c r="BN1763" i="1"/>
  <c r="BN1747" i="1"/>
  <c r="BN1739" i="1"/>
  <c r="BN1731" i="1"/>
  <c r="BN1723" i="1"/>
  <c r="BN1715" i="1"/>
  <c r="BN1707" i="1"/>
  <c r="BN1699" i="1"/>
  <c r="BN1691" i="1"/>
  <c r="BN1683" i="1"/>
  <c r="BN1675" i="1"/>
  <c r="BN1667" i="1"/>
  <c r="BN1659" i="1"/>
  <c r="BN1651" i="1"/>
  <c r="BN1643" i="1"/>
  <c r="BN1635" i="1"/>
  <c r="BN1627" i="1"/>
  <c r="BN1619" i="1"/>
  <c r="BN1611" i="1"/>
  <c r="BN1603" i="1"/>
  <c r="BN1595" i="1"/>
  <c r="BN1587" i="1"/>
  <c r="BN1579" i="1"/>
  <c r="BN1571" i="1"/>
  <c r="BN1563" i="1"/>
  <c r="BN1555" i="1"/>
  <c r="BN1547" i="1"/>
  <c r="BN1539" i="1"/>
  <c r="BN1531" i="1"/>
  <c r="BN1523" i="1"/>
  <c r="BN1515" i="1"/>
  <c r="BN1507" i="1"/>
  <c r="BN1499" i="1"/>
  <c r="BN1491" i="1"/>
  <c r="BN1483" i="1"/>
  <c r="BN1475" i="1"/>
  <c r="BN1467" i="1"/>
  <c r="BN1459" i="1"/>
  <c r="BN1451" i="1"/>
  <c r="BN1443" i="1"/>
  <c r="BN1435" i="1"/>
  <c r="BN1427" i="1"/>
  <c r="BN1419" i="1"/>
  <c r="BN1411" i="1"/>
  <c r="BN1403" i="1"/>
  <c r="BN1395" i="1"/>
  <c r="BN1387" i="1"/>
  <c r="BN1379" i="1"/>
  <c r="BN1371" i="1"/>
  <c r="BN1363" i="1"/>
  <c r="BN1355" i="1"/>
  <c r="BN1347" i="1"/>
  <c r="BN1339" i="1"/>
  <c r="BN1331" i="1"/>
  <c r="BN1323" i="1"/>
  <c r="BN1315" i="1"/>
  <c r="BN1307" i="1"/>
  <c r="BN1299" i="1"/>
  <c r="BN1291" i="1"/>
  <c r="BN1283" i="1"/>
  <c r="BN1275" i="1"/>
  <c r="BN1267" i="1"/>
  <c r="BN1259" i="1"/>
  <c r="BN1251" i="1"/>
  <c r="BN1243" i="1"/>
  <c r="BN1235" i="1"/>
  <c r="BN1227" i="1"/>
  <c r="BN1219" i="1"/>
  <c r="BN1211" i="1"/>
  <c r="BN1203" i="1"/>
  <c r="BN1833" i="1"/>
  <c r="BN1785" i="1"/>
  <c r="BN1745" i="1"/>
  <c r="BN1697" i="1"/>
  <c r="BN1848" i="1"/>
  <c r="BN1808" i="1"/>
  <c r="BN1768" i="1"/>
  <c r="BN1728" i="1"/>
  <c r="BN1680" i="1"/>
  <c r="BN1640" i="1"/>
  <c r="BN1584" i="1"/>
  <c r="BN1408" i="1"/>
  <c r="BN1376" i="1"/>
  <c r="BN1336" i="1"/>
  <c r="BN1304" i="1"/>
  <c r="BN1176" i="1"/>
  <c r="BN1088" i="1"/>
  <c r="BN1048" i="1"/>
  <c r="BN968" i="1"/>
  <c r="BN912" i="1"/>
  <c r="BN872" i="1"/>
  <c r="BN824" i="1"/>
  <c r="BN784" i="1"/>
  <c r="BN736" i="1"/>
  <c r="BN1839" i="1"/>
  <c r="BN1767" i="1"/>
  <c r="BN1735" i="1"/>
  <c r="BN1599" i="1"/>
  <c r="BN1567" i="1"/>
  <c r="BN1822" i="1"/>
  <c r="BN1774" i="1"/>
  <c r="BN1742" i="1"/>
  <c r="BN1694" i="1"/>
  <c r="BN1662" i="1"/>
  <c r="BN1606" i="1"/>
  <c r="BN1851" i="1"/>
  <c r="BN1835" i="1"/>
  <c r="BN1827" i="1"/>
  <c r="BN1811" i="1"/>
  <c r="BN1795" i="1"/>
  <c r="BN1779" i="1"/>
  <c r="BN1755" i="1"/>
  <c r="BN1858" i="1"/>
  <c r="BN1850" i="1"/>
  <c r="BN1842" i="1"/>
  <c r="BN1834" i="1"/>
  <c r="BN1826" i="1"/>
  <c r="BN1818" i="1"/>
  <c r="BN1810" i="1"/>
  <c r="BN1802" i="1"/>
  <c r="BN1794" i="1"/>
  <c r="BN1786" i="1"/>
  <c r="BN1778" i="1"/>
  <c r="BN1770" i="1"/>
  <c r="BN1762" i="1"/>
  <c r="BN1754" i="1"/>
  <c r="BN1746" i="1"/>
  <c r="BN1738" i="1"/>
  <c r="BN1730" i="1"/>
  <c r="BN1722" i="1"/>
  <c r="BN1714" i="1"/>
  <c r="BN1706" i="1"/>
  <c r="BN1698" i="1"/>
  <c r="BN1690" i="1"/>
  <c r="BN1682" i="1"/>
  <c r="BN1674" i="1"/>
  <c r="BN1666" i="1"/>
  <c r="BN1658" i="1"/>
  <c r="BN1650" i="1"/>
  <c r="BN1642" i="1"/>
  <c r="BN1634" i="1"/>
  <c r="BN1626" i="1"/>
  <c r="BN1618" i="1"/>
  <c r="BN1610" i="1"/>
  <c r="BN1602" i="1"/>
  <c r="BN1594" i="1"/>
  <c r="BN1586" i="1"/>
  <c r="BN1578" i="1"/>
  <c r="BN1570" i="1"/>
  <c r="BN1562" i="1"/>
  <c r="BN1554" i="1"/>
  <c r="BN1546" i="1"/>
  <c r="BN1538" i="1"/>
  <c r="BN1530" i="1"/>
  <c r="BN1522" i="1"/>
  <c r="BN1514" i="1"/>
  <c r="BN1506" i="1"/>
  <c r="BN1498" i="1"/>
  <c r="BN1490" i="1"/>
  <c r="BN1482" i="1"/>
  <c r="BN1474" i="1"/>
  <c r="BN1466" i="1"/>
  <c r="BN1458" i="1"/>
  <c r="BN1450" i="1"/>
  <c r="BN1442" i="1"/>
  <c r="BN1434" i="1"/>
  <c r="BN1809" i="1"/>
  <c r="BN1761" i="1"/>
  <c r="BN1713" i="1"/>
  <c r="BN1665" i="1"/>
  <c r="BN1657" i="1"/>
  <c r="BN1649" i="1"/>
  <c r="BN1641" i="1"/>
  <c r="BN1633" i="1"/>
  <c r="BN1625" i="1"/>
  <c r="BN1617" i="1"/>
  <c r="BN1609" i="1"/>
  <c r="BN1601" i="1"/>
  <c r="BN1593" i="1"/>
  <c r="BN1585" i="1"/>
  <c r="BN1577" i="1"/>
  <c r="BN1569" i="1"/>
  <c r="BN1561" i="1"/>
  <c r="BN1553" i="1"/>
  <c r="BN1545" i="1"/>
  <c r="BN1537" i="1"/>
  <c r="BN1529" i="1"/>
  <c r="BN1521" i="1"/>
  <c r="BN1513" i="1"/>
  <c r="BN1505" i="1"/>
  <c r="BN1497" i="1"/>
  <c r="BN1489" i="1"/>
  <c r="BN1481" i="1"/>
  <c r="BN1473" i="1"/>
  <c r="BN1465" i="1"/>
  <c r="BN1457" i="1"/>
  <c r="BN1449" i="1"/>
  <c r="BN1441" i="1"/>
  <c r="BN1433" i="1"/>
  <c r="BN1425" i="1"/>
  <c r="BN1417" i="1"/>
  <c r="BN1409" i="1"/>
  <c r="BN1401" i="1"/>
  <c r="BN1393" i="1"/>
  <c r="BN1385" i="1"/>
  <c r="BN1377" i="1"/>
  <c r="BN1369" i="1"/>
  <c r="BN1361" i="1"/>
  <c r="BN1353" i="1"/>
  <c r="BN1345" i="1"/>
  <c r="BN1337" i="1"/>
  <c r="BN1329" i="1"/>
  <c r="BN1321" i="1"/>
  <c r="BN1313" i="1"/>
  <c r="BN1305" i="1"/>
  <c r="BN1297" i="1"/>
  <c r="BN1289" i="1"/>
  <c r="BN1281" i="1"/>
  <c r="BN1273" i="1"/>
  <c r="BN1265" i="1"/>
  <c r="BN1257" i="1"/>
  <c r="BN1249" i="1"/>
  <c r="BN1241" i="1"/>
  <c r="BN1233" i="1"/>
  <c r="BN1225" i="1"/>
  <c r="BN1217" i="1"/>
  <c r="BN1209" i="1"/>
  <c r="BN1201" i="1"/>
  <c r="BN1193" i="1"/>
  <c r="BN1185" i="1"/>
  <c r="BN1177" i="1"/>
  <c r="BN1169" i="1"/>
  <c r="BN1161" i="1"/>
  <c r="BN1153" i="1"/>
  <c r="BN1145" i="1"/>
  <c r="BN1137" i="1"/>
  <c r="BN1129" i="1"/>
  <c r="BN1121" i="1"/>
  <c r="BN1113" i="1"/>
  <c r="BN1105" i="1"/>
  <c r="BN1097" i="1"/>
  <c r="BN1089" i="1"/>
  <c r="BN1081" i="1"/>
  <c r="BN1073" i="1"/>
  <c r="BN1065" i="1"/>
  <c r="BN1057" i="1"/>
  <c r="BN1049" i="1"/>
  <c r="BN1041" i="1"/>
  <c r="BN1033" i="1"/>
  <c r="BN1025" i="1"/>
  <c r="BN1017" i="1"/>
  <c r="BN1009" i="1"/>
  <c r="BN1001" i="1"/>
  <c r="BN993" i="1"/>
  <c r="BN985" i="1"/>
  <c r="BN977" i="1"/>
  <c r="BN969" i="1"/>
  <c r="BN961" i="1"/>
  <c r="BN953" i="1"/>
  <c r="BN945" i="1"/>
  <c r="BN937" i="1"/>
  <c r="BN929" i="1"/>
  <c r="BN921" i="1"/>
  <c r="BN913" i="1"/>
  <c r="BN905" i="1"/>
  <c r="BN897" i="1"/>
  <c r="BN889" i="1"/>
  <c r="BN881" i="1"/>
  <c r="BN873" i="1"/>
  <c r="BN865" i="1"/>
  <c r="BN704" i="1"/>
  <c r="BN696" i="1"/>
  <c r="BN680" i="1"/>
  <c r="BN672" i="1"/>
  <c r="BN664" i="1"/>
  <c r="BN656" i="1"/>
  <c r="BN648" i="1"/>
  <c r="BN640" i="1"/>
  <c r="BN632" i="1"/>
  <c r="BN624" i="1"/>
  <c r="BN616" i="1"/>
  <c r="BN608" i="1"/>
  <c r="BN600" i="1"/>
  <c r="BN592" i="1"/>
  <c r="BN584" i="1"/>
  <c r="BN576" i="1"/>
  <c r="BN568" i="1"/>
  <c r="BN560" i="1"/>
  <c r="BN552" i="1"/>
  <c r="BN544" i="1"/>
  <c r="BN536" i="1"/>
  <c r="BN528" i="1"/>
  <c r="BN520" i="1"/>
  <c r="BN512" i="1"/>
  <c r="BN504" i="1"/>
  <c r="BN496" i="1"/>
  <c r="BN488" i="1"/>
  <c r="BN480" i="1"/>
  <c r="BN472" i="1"/>
  <c r="BN464" i="1"/>
  <c r="BN456" i="1"/>
  <c r="BN448" i="1"/>
  <c r="BN440" i="1"/>
  <c r="BN432" i="1"/>
  <c r="BN424" i="1"/>
  <c r="BN416" i="1"/>
  <c r="BN408" i="1"/>
  <c r="BN400" i="1"/>
  <c r="BN392" i="1"/>
  <c r="BN384" i="1"/>
  <c r="BN376" i="1"/>
  <c r="BN368" i="1"/>
  <c r="BN360" i="1"/>
  <c r="BN352" i="1"/>
  <c r="BN344" i="1"/>
  <c r="BN336" i="1"/>
  <c r="BN328" i="1"/>
  <c r="BN320" i="1"/>
  <c r="BN312" i="1"/>
  <c r="BN304" i="1"/>
  <c r="BN296" i="1"/>
  <c r="BN288" i="1"/>
  <c r="BN280" i="1"/>
  <c r="BN272" i="1"/>
  <c r="BN264" i="1"/>
  <c r="BN256" i="1"/>
  <c r="BN248" i="1"/>
  <c r="BN240" i="1"/>
  <c r="BN232" i="1"/>
  <c r="BN224" i="1"/>
  <c r="BN216" i="1"/>
  <c r="BN208" i="1"/>
  <c r="BN200" i="1"/>
  <c r="BN192" i="1"/>
  <c r="BN184" i="1"/>
  <c r="BN176" i="1"/>
  <c r="BN168" i="1"/>
  <c r="BN160" i="1"/>
  <c r="BN152" i="1"/>
  <c r="BN144" i="1"/>
  <c r="BN136" i="1"/>
  <c r="BN128" i="1"/>
  <c r="BN120" i="1"/>
  <c r="BN112" i="1"/>
  <c r="BN104" i="1"/>
  <c r="BN96" i="1"/>
  <c r="BN88" i="1"/>
  <c r="BN80" i="1"/>
  <c r="BN72" i="1"/>
  <c r="BN64" i="1"/>
  <c r="BN56" i="1"/>
  <c r="BN48" i="1"/>
  <c r="BN40" i="1"/>
  <c r="BN32" i="1"/>
  <c r="BN24" i="1"/>
  <c r="BN16" i="1"/>
  <c r="BN1015" i="1"/>
  <c r="BN1007" i="1"/>
  <c r="BN999" i="1"/>
  <c r="BN991" i="1"/>
  <c r="BN983" i="1"/>
  <c r="BN975" i="1"/>
  <c r="BN967" i="1"/>
  <c r="BN959" i="1"/>
  <c r="BN951" i="1"/>
  <c r="BN943" i="1"/>
  <c r="BN935" i="1"/>
  <c r="BN927" i="1"/>
  <c r="BN919" i="1"/>
  <c r="BN911" i="1"/>
  <c r="BN903" i="1"/>
  <c r="BN895" i="1"/>
  <c r="BN887" i="1"/>
  <c r="BN879" i="1"/>
  <c r="BN871" i="1"/>
  <c r="BN863" i="1"/>
  <c r="BN855" i="1"/>
  <c r="BN847" i="1"/>
  <c r="BN839" i="1"/>
  <c r="BN831" i="1"/>
  <c r="BN823" i="1"/>
  <c r="BN815" i="1"/>
  <c r="BN807" i="1"/>
  <c r="BN799" i="1"/>
  <c r="BN791" i="1"/>
  <c r="BN783" i="1"/>
  <c r="BN775" i="1"/>
  <c r="BN767" i="1"/>
  <c r="BN759" i="1"/>
  <c r="BN751" i="1"/>
  <c r="BN743" i="1"/>
  <c r="BN735" i="1"/>
  <c r="BN727" i="1"/>
  <c r="BN719" i="1"/>
  <c r="BN711" i="1"/>
  <c r="BN703" i="1"/>
  <c r="BN695" i="1"/>
  <c r="BN687" i="1"/>
  <c r="BN679" i="1"/>
  <c r="BN671" i="1"/>
  <c r="BN663" i="1"/>
  <c r="BN655" i="1"/>
  <c r="BN647" i="1"/>
  <c r="BN639" i="1"/>
  <c r="BN631" i="1"/>
  <c r="BN623" i="1"/>
  <c r="BN615" i="1"/>
  <c r="BN607" i="1"/>
  <c r="BN599" i="1"/>
  <c r="BN591" i="1"/>
  <c r="BN583" i="1"/>
  <c r="BN575" i="1"/>
  <c r="BN567" i="1"/>
  <c r="BN559" i="1"/>
  <c r="BN551" i="1"/>
  <c r="BN543" i="1"/>
  <c r="BN535" i="1"/>
  <c r="BN527" i="1"/>
  <c r="BN519" i="1"/>
  <c r="BN511" i="1"/>
  <c r="BN503" i="1"/>
  <c r="BN495" i="1"/>
  <c r="BN487" i="1"/>
  <c r="BN479" i="1"/>
  <c r="BN471" i="1"/>
  <c r="BN463" i="1"/>
  <c r="BN455" i="1"/>
  <c r="BN447" i="1"/>
  <c r="BN439" i="1"/>
  <c r="BN431" i="1"/>
  <c r="BN423" i="1"/>
  <c r="BN415" i="1"/>
  <c r="BN407" i="1"/>
  <c r="BN399" i="1"/>
  <c r="BN391" i="1"/>
  <c r="BN383" i="1"/>
  <c r="BN375" i="1"/>
  <c r="BN367" i="1"/>
  <c r="BN359" i="1"/>
  <c r="BN351" i="1"/>
  <c r="BN343" i="1"/>
  <c r="BN335" i="1"/>
  <c r="BN327" i="1"/>
  <c r="BN319" i="1"/>
  <c r="BN311" i="1"/>
  <c r="BN303" i="1"/>
  <c r="BN295" i="1"/>
  <c r="BN287" i="1"/>
  <c r="BN279" i="1"/>
  <c r="BN271" i="1"/>
  <c r="BN263" i="1"/>
  <c r="BN255" i="1"/>
  <c r="BN247" i="1"/>
  <c r="BN239" i="1"/>
  <c r="BN231" i="1"/>
  <c r="BN223" i="1"/>
  <c r="BN215" i="1"/>
  <c r="BN207" i="1"/>
  <c r="BN199" i="1"/>
  <c r="BN191" i="1"/>
  <c r="BN183" i="1"/>
  <c r="BN175" i="1"/>
  <c r="BN167" i="1"/>
  <c r="BN159" i="1"/>
  <c r="BN151" i="1"/>
  <c r="BN143" i="1"/>
  <c r="BN135" i="1"/>
  <c r="BN127" i="1"/>
  <c r="BN119" i="1"/>
  <c r="BN111" i="1"/>
  <c r="BN103" i="1"/>
  <c r="BN95" i="1"/>
  <c r="BN87" i="1"/>
  <c r="BN1142" i="1"/>
  <c r="BN1134" i="1"/>
  <c r="BN1126" i="1"/>
  <c r="BN1118" i="1"/>
  <c r="BN1110" i="1"/>
  <c r="BN1102" i="1"/>
  <c r="BN1094" i="1"/>
  <c r="BN1086" i="1"/>
  <c r="BN1078" i="1"/>
  <c r="BN1070" i="1"/>
  <c r="BN1062" i="1"/>
  <c r="BN1054" i="1"/>
  <c r="BN1046" i="1"/>
  <c r="BN1038" i="1"/>
  <c r="BN1030" i="1"/>
  <c r="BN1022" i="1"/>
  <c r="BN1014" i="1"/>
  <c r="BN1006" i="1"/>
  <c r="BN998" i="1"/>
  <c r="BN990" i="1"/>
  <c r="BN982" i="1"/>
  <c r="BN974" i="1"/>
  <c r="BN966" i="1"/>
  <c r="BN958" i="1"/>
  <c r="BN950" i="1"/>
  <c r="BN942" i="1"/>
  <c r="BN934" i="1"/>
  <c r="BN926" i="1"/>
  <c r="BN918" i="1"/>
  <c r="BN910" i="1"/>
  <c r="BN902" i="1"/>
  <c r="BN894" i="1"/>
  <c r="BN886" i="1"/>
  <c r="BN878" i="1"/>
  <c r="BN870" i="1"/>
  <c r="BN862" i="1"/>
  <c r="BN854" i="1"/>
  <c r="BN846" i="1"/>
  <c r="BN838" i="1"/>
  <c r="BN830" i="1"/>
  <c r="BN822" i="1"/>
  <c r="BN814" i="1"/>
  <c r="BN806" i="1"/>
  <c r="BN798" i="1"/>
  <c r="BN790" i="1"/>
  <c r="BN782" i="1"/>
  <c r="BN774" i="1"/>
  <c r="BN766" i="1"/>
  <c r="BN758" i="1"/>
  <c r="BN750" i="1"/>
  <c r="BN742" i="1"/>
  <c r="BN734" i="1"/>
  <c r="BN726" i="1"/>
  <c r="BN718" i="1"/>
  <c r="BN710" i="1"/>
  <c r="BN702" i="1"/>
  <c r="BN694" i="1"/>
  <c r="BN686" i="1"/>
  <c r="BN678" i="1"/>
  <c r="BN670" i="1"/>
  <c r="BN662" i="1"/>
  <c r="BN654" i="1"/>
  <c r="BN646" i="1"/>
  <c r="BO638" i="1"/>
  <c r="BO639" i="1" s="1"/>
  <c r="BN638" i="1"/>
  <c r="BN630" i="1"/>
  <c r="BN622" i="1"/>
  <c r="BN614" i="1"/>
  <c r="BN606" i="1"/>
  <c r="BN598" i="1"/>
  <c r="BN590" i="1"/>
  <c r="BN582" i="1"/>
  <c r="BN574" i="1"/>
  <c r="BN566" i="1"/>
  <c r="BN558" i="1"/>
  <c r="BN550" i="1"/>
  <c r="BN542" i="1"/>
  <c r="BN534" i="1"/>
  <c r="BN526" i="1"/>
  <c r="BN518" i="1"/>
  <c r="BN510" i="1"/>
  <c r="BN502" i="1"/>
  <c r="BN494" i="1"/>
  <c r="BN486" i="1"/>
  <c r="BN478" i="1"/>
  <c r="BN470" i="1"/>
  <c r="BN462" i="1"/>
  <c r="BN454" i="1"/>
  <c r="BN446" i="1"/>
  <c r="BN438" i="1"/>
  <c r="BN430" i="1"/>
  <c r="BN422" i="1"/>
  <c r="BN414" i="1"/>
  <c r="BN406" i="1"/>
  <c r="BN398" i="1"/>
  <c r="BN390" i="1"/>
  <c r="BN382" i="1"/>
  <c r="BN374" i="1"/>
  <c r="BN366" i="1"/>
  <c r="BN358" i="1"/>
  <c r="BN350" i="1"/>
  <c r="BN342" i="1"/>
  <c r="BN334" i="1"/>
  <c r="BN326" i="1"/>
  <c r="BN318" i="1"/>
  <c r="BN310" i="1"/>
  <c r="BN302" i="1"/>
  <c r="BN294" i="1"/>
  <c r="BN286" i="1"/>
  <c r="BN278" i="1"/>
  <c r="BN270" i="1"/>
  <c r="BN262" i="1"/>
  <c r="BN254" i="1"/>
  <c r="BN246" i="1"/>
  <c r="BN238" i="1"/>
  <c r="BN230" i="1"/>
  <c r="BN222" i="1"/>
  <c r="BN214" i="1"/>
  <c r="BN206" i="1"/>
  <c r="BN198" i="1"/>
  <c r="BN190" i="1"/>
  <c r="BN182" i="1"/>
  <c r="BN174" i="1"/>
  <c r="BN1253" i="1"/>
  <c r="BN1245" i="1"/>
  <c r="BN1237" i="1"/>
  <c r="BN1229" i="1"/>
  <c r="BN1221" i="1"/>
  <c r="BN1213" i="1"/>
  <c r="BN1205" i="1"/>
  <c r="BN1197" i="1"/>
  <c r="BN1189" i="1"/>
  <c r="BN1181" i="1"/>
  <c r="BN1173" i="1"/>
  <c r="BN1165" i="1"/>
  <c r="BN1157" i="1"/>
  <c r="BN1149" i="1"/>
  <c r="BN1141" i="1"/>
  <c r="BN1133" i="1"/>
  <c r="BN1125" i="1"/>
  <c r="BN1117" i="1"/>
  <c r="BN1109" i="1"/>
  <c r="BN1101" i="1"/>
  <c r="BN1093" i="1"/>
  <c r="BN1085" i="1"/>
  <c r="BN1077" i="1"/>
  <c r="BN1069" i="1"/>
  <c r="BN1061" i="1"/>
  <c r="BN1053" i="1"/>
  <c r="BN1045" i="1"/>
  <c r="BN1037" i="1"/>
  <c r="BN1029" i="1"/>
  <c r="BN1021" i="1"/>
  <c r="BN1013" i="1"/>
  <c r="BN1005" i="1"/>
  <c r="BN997" i="1"/>
  <c r="BN989" i="1"/>
  <c r="BN981" i="1"/>
  <c r="BN973" i="1"/>
  <c r="BN965" i="1"/>
  <c r="BN957" i="1"/>
  <c r="BN949" i="1"/>
  <c r="BN941" i="1"/>
  <c r="BN933" i="1"/>
  <c r="BN925" i="1"/>
  <c r="BN917" i="1"/>
  <c r="BN909" i="1"/>
  <c r="BN901" i="1"/>
  <c r="BN893" i="1"/>
  <c r="BN885" i="1"/>
  <c r="BN877" i="1"/>
  <c r="BN869" i="1"/>
  <c r="BN861" i="1"/>
  <c r="BN853" i="1"/>
  <c r="BN845" i="1"/>
  <c r="BN837" i="1"/>
  <c r="BN829" i="1"/>
  <c r="BN821" i="1"/>
  <c r="BN813" i="1"/>
  <c r="BN805" i="1"/>
  <c r="BN797" i="1"/>
  <c r="BN789" i="1"/>
  <c r="BN781" i="1"/>
  <c r="BN773" i="1"/>
  <c r="BN765" i="1"/>
  <c r="BN757" i="1"/>
  <c r="BN749" i="1"/>
  <c r="BN741" i="1"/>
  <c r="BN733" i="1"/>
  <c r="BN725" i="1"/>
  <c r="BN717" i="1"/>
  <c r="BN709" i="1"/>
  <c r="BN701" i="1"/>
  <c r="BN693" i="1"/>
  <c r="BN685" i="1"/>
  <c r="BN677" i="1"/>
  <c r="BN669" i="1"/>
  <c r="BN661" i="1"/>
  <c r="BN653" i="1"/>
  <c r="BN645" i="1"/>
  <c r="BN637" i="1"/>
  <c r="BN629" i="1"/>
  <c r="BN621" i="1"/>
  <c r="BN613" i="1"/>
  <c r="BN605" i="1"/>
  <c r="BN597" i="1"/>
  <c r="BN589" i="1"/>
  <c r="BN581" i="1"/>
  <c r="BN573" i="1"/>
  <c r="BN565" i="1"/>
  <c r="BN557" i="1"/>
  <c r="BN549" i="1"/>
  <c r="BN541" i="1"/>
  <c r="BN533" i="1"/>
  <c r="BN525" i="1"/>
  <c r="BN517" i="1"/>
  <c r="BN509" i="1"/>
  <c r="BN501" i="1"/>
  <c r="BN493" i="1"/>
  <c r="BN485" i="1"/>
  <c r="BN477" i="1"/>
  <c r="BN469" i="1"/>
  <c r="BN461" i="1"/>
  <c r="BN453" i="1"/>
  <c r="BN445" i="1"/>
  <c r="BN437" i="1"/>
  <c r="BN429" i="1"/>
  <c r="BN421" i="1"/>
  <c r="BN413" i="1"/>
  <c r="BN405" i="1"/>
  <c r="BN397" i="1"/>
  <c r="BN389" i="1"/>
  <c r="BN381" i="1"/>
  <c r="BN373" i="1"/>
  <c r="BO365" i="1"/>
  <c r="BO366" i="1" s="1"/>
  <c r="BN365" i="1"/>
  <c r="BN357" i="1"/>
  <c r="BN349" i="1"/>
  <c r="BN341" i="1"/>
  <c r="BN333" i="1"/>
  <c r="BN325" i="1"/>
  <c r="BN317" i="1"/>
  <c r="BN309" i="1"/>
  <c r="BN301" i="1"/>
  <c r="BN293" i="1"/>
  <c r="BN285" i="1"/>
  <c r="BN277" i="1"/>
  <c r="BN269" i="1"/>
  <c r="BN261" i="1"/>
  <c r="BN253" i="1"/>
  <c r="BN245" i="1"/>
  <c r="BN237" i="1"/>
  <c r="BN229" i="1"/>
  <c r="BN221" i="1"/>
  <c r="BN213" i="1"/>
  <c r="BN205" i="1"/>
  <c r="BN197" i="1"/>
  <c r="BN189" i="1"/>
  <c r="BN181" i="1"/>
  <c r="BN173" i="1"/>
  <c r="BN165" i="1"/>
  <c r="BN157" i="1"/>
  <c r="BN149" i="1"/>
  <c r="BN141" i="1"/>
  <c r="BN133" i="1"/>
  <c r="BN125" i="1"/>
  <c r="BN117" i="1"/>
  <c r="BN109" i="1"/>
  <c r="BN101" i="1"/>
  <c r="BN93" i="1"/>
  <c r="BN85" i="1"/>
  <c r="BN77" i="1"/>
  <c r="BN69" i="1"/>
  <c r="BN61" i="1"/>
  <c r="BN53" i="1"/>
  <c r="BN45" i="1"/>
  <c r="BN37" i="1"/>
  <c r="BN29" i="1"/>
  <c r="BN21" i="1"/>
  <c r="BN13" i="1"/>
  <c r="BN5" i="1"/>
  <c r="BN1324" i="1"/>
  <c r="BN1316" i="1"/>
  <c r="BN1308" i="1"/>
  <c r="BN1300" i="1"/>
  <c r="BN1292" i="1"/>
  <c r="BN1284" i="1"/>
  <c r="BN1276" i="1"/>
  <c r="BN1268" i="1"/>
  <c r="BN1260" i="1"/>
  <c r="BN1252" i="1"/>
  <c r="BN1244" i="1"/>
  <c r="BN1236" i="1"/>
  <c r="BN1228" i="1"/>
  <c r="BN1220" i="1"/>
  <c r="BN1212" i="1"/>
  <c r="BN1204" i="1"/>
  <c r="BN1196" i="1"/>
  <c r="BN1188" i="1"/>
  <c r="BN1180" i="1"/>
  <c r="BN1172" i="1"/>
  <c r="BN1164" i="1"/>
  <c r="BN1156" i="1"/>
  <c r="BN1148" i="1"/>
  <c r="BN1140" i="1"/>
  <c r="BN1132" i="1"/>
  <c r="BN1124" i="1"/>
  <c r="BN1116" i="1"/>
  <c r="BN1108" i="1"/>
  <c r="BN1100" i="1"/>
  <c r="BN1092" i="1"/>
  <c r="BN1084" i="1"/>
  <c r="BN1076" i="1"/>
  <c r="BN1068" i="1"/>
  <c r="BN1060" i="1"/>
  <c r="BN1052" i="1"/>
  <c r="BN1044" i="1"/>
  <c r="BN1036" i="1"/>
  <c r="BN1028" i="1"/>
  <c r="BN1020" i="1"/>
  <c r="BN1012" i="1"/>
  <c r="BN1004" i="1"/>
  <c r="BN996" i="1"/>
  <c r="BN988" i="1"/>
  <c r="BN980" i="1"/>
  <c r="BN972" i="1"/>
  <c r="BN964" i="1"/>
  <c r="BN956" i="1"/>
  <c r="BN948" i="1"/>
  <c r="BN940" i="1"/>
  <c r="BN932" i="1"/>
  <c r="BN924" i="1"/>
  <c r="BN916" i="1"/>
  <c r="BN908" i="1"/>
  <c r="BN900" i="1"/>
  <c r="BN892" i="1"/>
  <c r="BN884" i="1"/>
  <c r="BN876" i="1"/>
  <c r="BN868" i="1"/>
  <c r="BN860" i="1"/>
  <c r="BN852" i="1"/>
  <c r="BN844" i="1"/>
  <c r="BN836" i="1"/>
  <c r="BN828" i="1"/>
  <c r="BN820" i="1"/>
  <c r="BN812" i="1"/>
  <c r="BN804" i="1"/>
  <c r="BN796" i="1"/>
  <c r="BN788" i="1"/>
  <c r="BN780" i="1"/>
  <c r="BN772" i="1"/>
  <c r="BN764" i="1"/>
  <c r="BN756" i="1"/>
  <c r="BN748" i="1"/>
  <c r="BN740" i="1"/>
  <c r="BN732" i="1"/>
  <c r="BN724" i="1"/>
  <c r="BN716" i="1"/>
  <c r="BN708" i="1"/>
  <c r="BN700" i="1"/>
  <c r="BN692" i="1"/>
  <c r="BN684" i="1"/>
  <c r="BN676" i="1"/>
  <c r="BN668" i="1"/>
  <c r="BN660" i="1"/>
  <c r="BN652" i="1"/>
  <c r="BN644" i="1"/>
  <c r="BN636" i="1"/>
  <c r="BN628" i="1"/>
  <c r="BN620" i="1"/>
  <c r="BN612" i="1"/>
  <c r="BN604" i="1"/>
  <c r="BN596" i="1"/>
  <c r="BN588" i="1"/>
  <c r="BN580" i="1"/>
  <c r="BN572" i="1"/>
  <c r="BN564" i="1"/>
  <c r="BN556" i="1"/>
  <c r="BN548" i="1"/>
  <c r="BN540" i="1"/>
  <c r="BN532" i="1"/>
  <c r="BN524" i="1"/>
  <c r="BN516" i="1"/>
  <c r="BN508" i="1"/>
  <c r="BN500" i="1"/>
  <c r="BN492" i="1"/>
  <c r="BN484" i="1"/>
  <c r="BN476" i="1"/>
  <c r="BN468" i="1"/>
  <c r="BN460" i="1"/>
  <c r="BN452" i="1"/>
  <c r="BN444" i="1"/>
  <c r="BN436" i="1"/>
  <c r="BN428" i="1"/>
  <c r="BN420" i="1"/>
  <c r="BN412" i="1"/>
  <c r="BN404" i="1"/>
  <c r="BN396" i="1"/>
  <c r="BN388" i="1"/>
  <c r="BN380" i="1"/>
  <c r="BN372" i="1"/>
  <c r="BN364" i="1"/>
  <c r="BN356" i="1"/>
  <c r="BN348" i="1"/>
  <c r="BN340" i="1"/>
  <c r="BN332" i="1"/>
  <c r="BN324" i="1"/>
  <c r="BN316" i="1"/>
  <c r="BN308" i="1"/>
  <c r="BN300" i="1"/>
  <c r="BN292" i="1"/>
  <c r="BN284" i="1"/>
  <c r="BN276" i="1"/>
  <c r="BN268" i="1"/>
  <c r="BN260" i="1"/>
  <c r="BN252" i="1"/>
  <c r="BN244" i="1"/>
  <c r="BN236" i="1"/>
  <c r="BN228" i="1"/>
  <c r="BN220" i="1"/>
  <c r="BN212" i="1"/>
  <c r="BN204" i="1"/>
  <c r="BN196" i="1"/>
  <c r="BN188" i="1"/>
  <c r="BN180" i="1"/>
  <c r="BN172" i="1"/>
  <c r="BN164" i="1"/>
  <c r="BN156" i="1"/>
  <c r="BN148" i="1"/>
  <c r="BN140" i="1"/>
  <c r="BN132" i="1"/>
  <c r="BN124" i="1"/>
  <c r="BN116" i="1"/>
  <c r="BN108" i="1"/>
  <c r="BN100" i="1"/>
  <c r="BN92" i="1"/>
  <c r="BN84" i="1"/>
  <c r="BN76" i="1"/>
  <c r="BN68" i="1"/>
  <c r="BN60" i="1"/>
  <c r="BN52" i="1"/>
  <c r="BN44" i="1"/>
  <c r="BN36" i="1"/>
  <c r="BN28" i="1"/>
  <c r="BN1195" i="1"/>
  <c r="BN1187" i="1"/>
  <c r="BN1179" i="1"/>
  <c r="BN1171" i="1"/>
  <c r="BN1163" i="1"/>
  <c r="BN1155" i="1"/>
  <c r="BN1147" i="1"/>
  <c r="BN1139" i="1"/>
  <c r="BN1131" i="1"/>
  <c r="BN1123" i="1"/>
  <c r="BN1115" i="1"/>
  <c r="BN1107" i="1"/>
  <c r="BN1099" i="1"/>
  <c r="BN1091" i="1"/>
  <c r="BN1083" i="1"/>
  <c r="BN1075" i="1"/>
  <c r="BN1067" i="1"/>
  <c r="BN1059" i="1"/>
  <c r="BN1051" i="1"/>
  <c r="BN1043" i="1"/>
  <c r="BN1035" i="1"/>
  <c r="BN1027" i="1"/>
  <c r="BN1019" i="1"/>
  <c r="BN1011" i="1"/>
  <c r="BN1003" i="1"/>
  <c r="BN995" i="1"/>
  <c r="BN987" i="1"/>
  <c r="BN979" i="1"/>
  <c r="BN971" i="1"/>
  <c r="BN963" i="1"/>
  <c r="BN955" i="1"/>
  <c r="BN947" i="1"/>
  <c r="BN939" i="1"/>
  <c r="BN931" i="1"/>
  <c r="BN923" i="1"/>
  <c r="BN915" i="1"/>
  <c r="BN907" i="1"/>
  <c r="BN899" i="1"/>
  <c r="BN891" i="1"/>
  <c r="BN883" i="1"/>
  <c r="BN875" i="1"/>
  <c r="BN867" i="1"/>
  <c r="BN859" i="1"/>
  <c r="BN851" i="1"/>
  <c r="BN843" i="1"/>
  <c r="BN835" i="1"/>
  <c r="BN827" i="1"/>
  <c r="BN819" i="1"/>
  <c r="BN811" i="1"/>
  <c r="BN803" i="1"/>
  <c r="BN795" i="1"/>
  <c r="BN787" i="1"/>
  <c r="BN779" i="1"/>
  <c r="BN771" i="1"/>
  <c r="BN763" i="1"/>
  <c r="BN755" i="1"/>
  <c r="BN747" i="1"/>
  <c r="BN739" i="1"/>
  <c r="BN731" i="1"/>
  <c r="BN723" i="1"/>
  <c r="BN715" i="1"/>
  <c r="BN707" i="1"/>
  <c r="BN699" i="1"/>
  <c r="BN691" i="1"/>
  <c r="BN683" i="1"/>
  <c r="BN675" i="1"/>
  <c r="BN667" i="1"/>
  <c r="BN659" i="1"/>
  <c r="BN651" i="1"/>
  <c r="BN643" i="1"/>
  <c r="BN635" i="1"/>
  <c r="BN627" i="1"/>
  <c r="BN619" i="1"/>
  <c r="BN611" i="1"/>
  <c r="BN603" i="1"/>
  <c r="BN595" i="1"/>
  <c r="BN587" i="1"/>
  <c r="BN579" i="1"/>
  <c r="BN571" i="1"/>
  <c r="BN563" i="1"/>
  <c r="BN555" i="1"/>
  <c r="BN547" i="1"/>
  <c r="BN539" i="1"/>
  <c r="BN531" i="1"/>
  <c r="BN523" i="1"/>
  <c r="BN515" i="1"/>
  <c r="BN507" i="1"/>
  <c r="BN499" i="1"/>
  <c r="BN491" i="1"/>
  <c r="BN483" i="1"/>
  <c r="BN475" i="1"/>
  <c r="BN467" i="1"/>
  <c r="BN459" i="1"/>
  <c r="BN451" i="1"/>
  <c r="BN443" i="1"/>
  <c r="BN435" i="1"/>
  <c r="BN427" i="1"/>
  <c r="BN419" i="1"/>
  <c r="BN411" i="1"/>
  <c r="BN403" i="1"/>
  <c r="BN395" i="1"/>
  <c r="BN387" i="1"/>
  <c r="BN379" i="1"/>
  <c r="BN371" i="1"/>
  <c r="BN363" i="1"/>
  <c r="BN355" i="1"/>
  <c r="BN347" i="1"/>
  <c r="BN339" i="1"/>
  <c r="BN331" i="1"/>
  <c r="BN323" i="1"/>
  <c r="BN315" i="1"/>
  <c r="BN307" i="1"/>
  <c r="BN299" i="1"/>
  <c r="BN291" i="1"/>
  <c r="BN283" i="1"/>
  <c r="BN275" i="1"/>
  <c r="BN267" i="1"/>
  <c r="BN259" i="1"/>
  <c r="BN251" i="1"/>
  <c r="BN243" i="1"/>
  <c r="BN235" i="1"/>
  <c r="BN227" i="1"/>
  <c r="BN219" i="1"/>
  <c r="BN211" i="1"/>
  <c r="BN203" i="1"/>
  <c r="BN195" i="1"/>
  <c r="BN187" i="1"/>
  <c r="BN179" i="1"/>
  <c r="BN171" i="1"/>
  <c r="BN163" i="1"/>
  <c r="BN155" i="1"/>
  <c r="BN147" i="1"/>
  <c r="BN139" i="1"/>
  <c r="BN131" i="1"/>
  <c r="BN123" i="1"/>
  <c r="BN115" i="1"/>
  <c r="BN107" i="1"/>
  <c r="BN99" i="1"/>
  <c r="BN91" i="1"/>
  <c r="BN83" i="1"/>
  <c r="BN75" i="1"/>
  <c r="BN67" i="1"/>
  <c r="BN59" i="1"/>
  <c r="BN51" i="1"/>
  <c r="BN1426" i="1"/>
  <c r="BN1418" i="1"/>
  <c r="BN1410" i="1"/>
  <c r="BN1402" i="1"/>
  <c r="BN1394" i="1"/>
  <c r="BN1386" i="1"/>
  <c r="BN1378" i="1"/>
  <c r="BN1370" i="1"/>
  <c r="BN1362" i="1"/>
  <c r="BN1354" i="1"/>
  <c r="BN1346" i="1"/>
  <c r="BN1338" i="1"/>
  <c r="BN1330" i="1"/>
  <c r="BN1322" i="1"/>
  <c r="BN1314" i="1"/>
  <c r="BN1306" i="1"/>
  <c r="BN1298" i="1"/>
  <c r="BN1290" i="1"/>
  <c r="BN1282" i="1"/>
  <c r="BN1274" i="1"/>
  <c r="BN1266" i="1"/>
  <c r="BN1258" i="1"/>
  <c r="BN1250" i="1"/>
  <c r="BN1242" i="1"/>
  <c r="BN1234" i="1"/>
  <c r="BN1226" i="1"/>
  <c r="BN1218" i="1"/>
  <c r="BN1210" i="1"/>
  <c r="BN1202" i="1"/>
  <c r="BN1194" i="1"/>
  <c r="BN1186" i="1"/>
  <c r="BN1178" i="1"/>
  <c r="BN1170" i="1"/>
  <c r="BN1162" i="1"/>
  <c r="BN1154" i="1"/>
  <c r="BN1146" i="1"/>
  <c r="BN1138" i="1"/>
  <c r="BN1130" i="1"/>
  <c r="BN1122" i="1"/>
  <c r="BN1114" i="1"/>
  <c r="BN1106" i="1"/>
  <c r="BN1098" i="1"/>
  <c r="BN1090" i="1"/>
  <c r="BN1082" i="1"/>
  <c r="BN1074" i="1"/>
  <c r="BN1066" i="1"/>
  <c r="BN1058" i="1"/>
  <c r="BN1050" i="1"/>
  <c r="BN1042" i="1"/>
  <c r="BN1034" i="1"/>
  <c r="BN1026" i="1"/>
  <c r="BN1018" i="1"/>
  <c r="BN1010" i="1"/>
  <c r="BN1002" i="1"/>
  <c r="BN994" i="1"/>
  <c r="BN986" i="1"/>
  <c r="BN978" i="1"/>
  <c r="BN970" i="1"/>
  <c r="BN962" i="1"/>
  <c r="BN954" i="1"/>
  <c r="BN946" i="1"/>
  <c r="BN938" i="1"/>
  <c r="BN930" i="1"/>
  <c r="BN922" i="1"/>
  <c r="BN914" i="1"/>
  <c r="BN906" i="1"/>
  <c r="BN898" i="1"/>
  <c r="BN890" i="1"/>
  <c r="BN882" i="1"/>
  <c r="BN874" i="1"/>
  <c r="BN866" i="1"/>
  <c r="BN858" i="1"/>
  <c r="BN850" i="1"/>
  <c r="BN842" i="1"/>
  <c r="BN834" i="1"/>
  <c r="BN826" i="1"/>
  <c r="BN818" i="1"/>
  <c r="BN810" i="1"/>
  <c r="BN802" i="1"/>
  <c r="BN794" i="1"/>
  <c r="BN786" i="1"/>
  <c r="BN778" i="1"/>
  <c r="BN770" i="1"/>
  <c r="BN762" i="1"/>
  <c r="BN754" i="1"/>
  <c r="BN746" i="1"/>
  <c r="BN738" i="1"/>
  <c r="BN730" i="1"/>
  <c r="BN722" i="1"/>
  <c r="BN714" i="1"/>
  <c r="BN706" i="1"/>
  <c r="BN698" i="1"/>
  <c r="BN690" i="1"/>
  <c r="BN682" i="1"/>
  <c r="BN674" i="1"/>
  <c r="BN666" i="1"/>
  <c r="BN658" i="1"/>
  <c r="BN650" i="1"/>
  <c r="BN642" i="1"/>
  <c r="BN634" i="1"/>
  <c r="BN626" i="1"/>
  <c r="BN618" i="1"/>
  <c r="BN610" i="1"/>
  <c r="BN602" i="1"/>
  <c r="BN594" i="1"/>
  <c r="BN586" i="1"/>
  <c r="BN578" i="1"/>
  <c r="BN570" i="1"/>
  <c r="BN562" i="1"/>
  <c r="BN554" i="1"/>
  <c r="BN546" i="1"/>
  <c r="BN538" i="1"/>
  <c r="BN530" i="1"/>
  <c r="BN522" i="1"/>
  <c r="BN514" i="1"/>
  <c r="BN506" i="1"/>
  <c r="BN498" i="1"/>
  <c r="BN490" i="1"/>
  <c r="BN482" i="1"/>
  <c r="BN474" i="1"/>
  <c r="BN466" i="1"/>
  <c r="BN458" i="1"/>
  <c r="BN450" i="1"/>
  <c r="BN442" i="1"/>
  <c r="BN434" i="1"/>
  <c r="BN426" i="1"/>
  <c r="BN418" i="1"/>
  <c r="BN410" i="1"/>
  <c r="BN402" i="1"/>
  <c r="BN394" i="1"/>
  <c r="BN386" i="1"/>
  <c r="BN378" i="1"/>
  <c r="BN370" i="1"/>
  <c r="BN362" i="1"/>
  <c r="BN354" i="1"/>
  <c r="BN346" i="1"/>
  <c r="BN338" i="1"/>
  <c r="BN330" i="1"/>
  <c r="BN322" i="1"/>
  <c r="BN314" i="1"/>
  <c r="BN306" i="1"/>
  <c r="BN298" i="1"/>
  <c r="BN290" i="1"/>
  <c r="BN282" i="1"/>
  <c r="BN274" i="1"/>
  <c r="BN266" i="1"/>
  <c r="BN258" i="1"/>
  <c r="BN250" i="1"/>
  <c r="BN242" i="1"/>
  <c r="BN234" i="1"/>
  <c r="BN226" i="1"/>
  <c r="BN218" i="1"/>
  <c r="BN210" i="1"/>
  <c r="BN202" i="1"/>
  <c r="BN194" i="1"/>
  <c r="BN186" i="1"/>
  <c r="BN178" i="1"/>
  <c r="BN170" i="1"/>
  <c r="BN857" i="1"/>
  <c r="BN849" i="1"/>
  <c r="BN841" i="1"/>
  <c r="BN833" i="1"/>
  <c r="BN825" i="1"/>
  <c r="BN817" i="1"/>
  <c r="BN809" i="1"/>
  <c r="BN801" i="1"/>
  <c r="BN793" i="1"/>
  <c r="BN785" i="1"/>
  <c r="BN777" i="1"/>
  <c r="BN769" i="1"/>
  <c r="BN761" i="1"/>
  <c r="BN753" i="1"/>
  <c r="BN745" i="1"/>
  <c r="BN737" i="1"/>
  <c r="BN729" i="1"/>
  <c r="BN721" i="1"/>
  <c r="BN713" i="1"/>
  <c r="BN705" i="1"/>
  <c r="BN697" i="1"/>
  <c r="BN689" i="1"/>
  <c r="BN681" i="1"/>
  <c r="BN673" i="1"/>
  <c r="BN665" i="1"/>
  <c r="BN657" i="1"/>
  <c r="BN649" i="1"/>
  <c r="BN641" i="1"/>
  <c r="BN633" i="1"/>
  <c r="BN625" i="1"/>
  <c r="BN617" i="1"/>
  <c r="BN609" i="1"/>
  <c r="BN601" i="1"/>
  <c r="BN593" i="1"/>
  <c r="BN585" i="1"/>
  <c r="BN577" i="1"/>
  <c r="BN569" i="1"/>
  <c r="BN561" i="1"/>
  <c r="BN553" i="1"/>
  <c r="BN545" i="1"/>
  <c r="BN537" i="1"/>
  <c r="BN529" i="1"/>
  <c r="BN521" i="1"/>
  <c r="BN513" i="1"/>
  <c r="BN505" i="1"/>
  <c r="BN497" i="1"/>
  <c r="BN489" i="1"/>
  <c r="BN481" i="1"/>
  <c r="BN473" i="1"/>
  <c r="BN465" i="1"/>
  <c r="BN457" i="1"/>
  <c r="BN449" i="1"/>
  <c r="BN441" i="1"/>
  <c r="BN433" i="1"/>
  <c r="BN425" i="1"/>
  <c r="BN417" i="1"/>
  <c r="BN409" i="1"/>
  <c r="BN401" i="1"/>
  <c r="BN393" i="1"/>
  <c r="BN385" i="1"/>
  <c r="BN377" i="1"/>
  <c r="BN369" i="1"/>
  <c r="BN361" i="1"/>
  <c r="BN353" i="1"/>
  <c r="BN345" i="1"/>
  <c r="BN337" i="1"/>
  <c r="BN329" i="1"/>
  <c r="BN321" i="1"/>
  <c r="BN313" i="1"/>
  <c r="BN305" i="1"/>
  <c r="BN297" i="1"/>
  <c r="BN289" i="1"/>
  <c r="BN281" i="1"/>
  <c r="BN273" i="1"/>
  <c r="BN265" i="1"/>
  <c r="BN257" i="1"/>
  <c r="BN249" i="1"/>
  <c r="BN241" i="1"/>
  <c r="BN233" i="1"/>
  <c r="BN225" i="1"/>
  <c r="BN217" i="1"/>
  <c r="BN209" i="1"/>
  <c r="BN201" i="1"/>
  <c r="BN193" i="1"/>
  <c r="BN185" i="1"/>
  <c r="BN177" i="1"/>
  <c r="BN169" i="1"/>
  <c r="BN161" i="1"/>
  <c r="BN153" i="1"/>
  <c r="BN145" i="1"/>
  <c r="BN137" i="1"/>
  <c r="BN129" i="1"/>
  <c r="BN121" i="1"/>
  <c r="BN113" i="1"/>
  <c r="BN105" i="1"/>
  <c r="BN97" i="1"/>
  <c r="BN89" i="1"/>
  <c r="BN81" i="1"/>
  <c r="BN73" i="1"/>
  <c r="BN65" i="1"/>
  <c r="BN57" i="1"/>
  <c r="BN49" i="1"/>
  <c r="BN41" i="1"/>
  <c r="BN20" i="1"/>
  <c r="BN12" i="1"/>
  <c r="BN4" i="1"/>
  <c r="BN43" i="1"/>
  <c r="BN35" i="1"/>
  <c r="BN27" i="1"/>
  <c r="BN19" i="1"/>
  <c r="BN11" i="1"/>
  <c r="BN3" i="1"/>
  <c r="BN162" i="1"/>
  <c r="BN154" i="1"/>
  <c r="BN146" i="1"/>
  <c r="BN138" i="1"/>
  <c r="BN130" i="1"/>
  <c r="BN122" i="1"/>
  <c r="BN114" i="1"/>
  <c r="BN106" i="1"/>
  <c r="BN98" i="1"/>
  <c r="BN90" i="1"/>
  <c r="BN82" i="1"/>
  <c r="BN74" i="1"/>
  <c r="BN66" i="1"/>
  <c r="BN58" i="1"/>
  <c r="BN50" i="1"/>
  <c r="BN42" i="1"/>
  <c r="BN34" i="1"/>
  <c r="BN26" i="1"/>
  <c r="BN18" i="1"/>
  <c r="BN10" i="1"/>
  <c r="V5" i="3"/>
  <c r="V6" i="3"/>
  <c r="BN33" i="1"/>
  <c r="BN25" i="1"/>
  <c r="BN17" i="1"/>
  <c r="BN9" i="1"/>
  <c r="BN8" i="1"/>
  <c r="BN79" i="1"/>
  <c r="BN71" i="1"/>
  <c r="BN63" i="1"/>
  <c r="BN55" i="1"/>
  <c r="BN47" i="1"/>
  <c r="BN39" i="1"/>
  <c r="BN31" i="1"/>
  <c r="BN23" i="1"/>
  <c r="BN15" i="1"/>
  <c r="BN7" i="1"/>
  <c r="BN166" i="1"/>
  <c r="BN158" i="1"/>
  <c r="BN150" i="1"/>
  <c r="BN142" i="1"/>
  <c r="BN134" i="1"/>
  <c r="BN126" i="1"/>
  <c r="BN118" i="1"/>
  <c r="BN110" i="1"/>
  <c r="BN102" i="1"/>
  <c r="BN94" i="1"/>
  <c r="BN86" i="1"/>
  <c r="BN78" i="1"/>
  <c r="BN70" i="1"/>
  <c r="BN62" i="1"/>
  <c r="BN54" i="1"/>
  <c r="BN46" i="1"/>
  <c r="BN38" i="1"/>
  <c r="BN30" i="1"/>
  <c r="BN22" i="1"/>
  <c r="BN14" i="1"/>
  <c r="BN6" i="1"/>
  <c r="V4" i="3"/>
  <c r="V3" i="3"/>
  <c r="BO1390" i="1" l="1"/>
  <c r="BO1391" i="1" s="1"/>
  <c r="BO1392" i="1" s="1"/>
  <c r="E53" i="5"/>
  <c r="E120" i="5"/>
  <c r="E145" i="5"/>
  <c r="E7" i="5"/>
  <c r="E45" i="5"/>
  <c r="E38" i="5"/>
  <c r="E28" i="5"/>
  <c r="E57" i="5"/>
  <c r="E32" i="5"/>
  <c r="E90" i="5"/>
  <c r="E140" i="5"/>
  <c r="E15" i="5"/>
  <c r="E117" i="5"/>
  <c r="E112" i="5"/>
  <c r="E34" i="5"/>
  <c r="E55" i="5"/>
  <c r="E80" i="5"/>
  <c r="E35" i="5"/>
  <c r="E151" i="5"/>
  <c r="E11" i="5"/>
  <c r="E132" i="5"/>
  <c r="E93" i="5"/>
  <c r="E70" i="5"/>
  <c r="E125" i="5"/>
  <c r="E78" i="5"/>
  <c r="E104" i="5"/>
  <c r="E6" i="5"/>
  <c r="E21" i="5"/>
  <c r="E19" i="5"/>
  <c r="E154" i="5"/>
  <c r="E33" i="5"/>
  <c r="E18" i="5"/>
  <c r="E73" i="5"/>
  <c r="E101" i="5"/>
  <c r="E12" i="5"/>
  <c r="E163" i="5"/>
  <c r="E135" i="5"/>
  <c r="E127" i="5"/>
  <c r="E10" i="5"/>
  <c r="E91" i="5"/>
  <c r="E39" i="5"/>
  <c r="E153" i="5"/>
  <c r="E124" i="5"/>
  <c r="E122" i="5"/>
  <c r="E123" i="5"/>
  <c r="E99" i="5"/>
  <c r="E87" i="5"/>
  <c r="E97" i="5"/>
  <c r="E126" i="5"/>
  <c r="E60" i="5"/>
  <c r="E52" i="5"/>
  <c r="E13" i="5"/>
  <c r="E81" i="5"/>
  <c r="E108" i="5"/>
  <c r="E94" i="5"/>
  <c r="E142" i="5"/>
  <c r="E51" i="5"/>
  <c r="E79" i="5"/>
  <c r="E130" i="5"/>
  <c r="E43" i="5"/>
  <c r="E42" i="5"/>
  <c r="E139" i="5"/>
  <c r="E49" i="5"/>
  <c r="E27" i="5"/>
  <c r="E5" i="5"/>
  <c r="E149" i="5"/>
  <c r="E25" i="5"/>
  <c r="E26" i="5"/>
  <c r="E157" i="5"/>
  <c r="E59" i="5"/>
  <c r="E8" i="5"/>
  <c r="E160" i="5"/>
  <c r="E95" i="5"/>
  <c r="E30" i="5"/>
  <c r="E152" i="5"/>
  <c r="E46" i="5"/>
  <c r="E2" i="5"/>
  <c r="E62" i="5"/>
  <c r="BO640" i="1"/>
  <c r="BO641" i="1" s="1"/>
  <c r="BO642" i="1" s="1"/>
  <c r="BO643" i="1" s="1"/>
  <c r="W4" i="3" a="1"/>
  <c r="W4" i="3" s="1"/>
  <c r="W2" i="3" a="1"/>
  <c r="W2" i="3" s="1"/>
  <c r="D8" i="4" s="1"/>
  <c r="W3" i="3" a="1"/>
  <c r="W3" i="3" s="1"/>
  <c r="V2" i="3"/>
  <c r="D7" i="4" s="1"/>
  <c r="D6" i="4"/>
  <c r="W5" i="3" a="1"/>
  <c r="W5" i="3" s="1"/>
  <c r="W6" i="3" a="1"/>
  <c r="W6" i="3" s="1"/>
  <c r="BO367" i="1"/>
  <c r="BO368" i="1" s="1"/>
  <c r="BO1393" i="1" l="1"/>
  <c r="BO1394" i="1" s="1"/>
  <c r="BO644" i="1"/>
  <c r="BO645" i="1" s="1"/>
  <c r="BO369" i="1"/>
  <c r="BO370" i="1" s="1"/>
  <c r="BO371" i="1" s="1"/>
  <c r="BO9" i="1" l="1"/>
  <c r="BO10" i="1" s="1"/>
  <c r="BO646" i="1"/>
  <c r="BO647" i="1" s="1"/>
  <c r="BO1395" i="1"/>
  <c r="BO1396" i="1" s="1"/>
  <c r="BO11" i="1" l="1"/>
  <c r="BO1397" i="1"/>
  <c r="BO1398" i="1" s="1"/>
  <c r="BO648" i="1"/>
  <c r="BO12" i="1" l="1"/>
  <c r="BO13" i="1" s="1"/>
  <c r="BO14" i="1" s="1"/>
  <c r="BO15" i="1" s="1"/>
  <c r="BO649" i="1"/>
  <c r="BO650" i="1" s="1"/>
  <c r="BO651" i="1" s="1"/>
  <c r="BO652" i="1" s="1"/>
  <c r="BO1399" i="1"/>
  <c r="BO653" i="1" l="1"/>
  <c r="BO654" i="1" s="1"/>
  <c r="BO1400" i="1"/>
  <c r="BO16" i="1"/>
  <c r="BO655" i="1" l="1"/>
  <c r="BO656" i="1" s="1"/>
  <c r="BO657" i="1" s="1"/>
  <c r="BO1401" i="1"/>
  <c r="BO1402" i="1" s="1"/>
  <c r="BO17" i="1"/>
  <c r="BO1403" i="1" l="1"/>
  <c r="BO1404" i="1" s="1"/>
  <c r="BO1405" i="1" s="1"/>
  <c r="BO1406" i="1" s="1"/>
  <c r="BO1407" i="1" s="1"/>
  <c r="BO1408" i="1" s="1"/>
  <c r="BO1409" i="1" s="1"/>
  <c r="BO1410" i="1" s="1"/>
  <c r="BO1411" i="1" s="1"/>
  <c r="BO1412" i="1" s="1"/>
  <c r="BO658" i="1"/>
  <c r="BO659" i="1" s="1"/>
  <c r="BO660" i="1" s="1"/>
  <c r="BO661" i="1" s="1"/>
  <c r="BO662" i="1" s="1"/>
  <c r="BO663" i="1" s="1"/>
  <c r="BO664" i="1" s="1"/>
  <c r="BO665" i="1" s="1"/>
  <c r="BO666" i="1" s="1"/>
  <c r="BO667" i="1" s="1"/>
  <c r="BO668" i="1" s="1"/>
  <c r="BO669" i="1" s="1"/>
  <c r="BO670" i="1" s="1"/>
  <c r="BO671" i="1" s="1"/>
  <c r="BO672" i="1" s="1"/>
  <c r="BO673" i="1" s="1"/>
  <c r="BO674" i="1" s="1"/>
  <c r="BO675" i="1" s="1"/>
  <c r="BO676" i="1" s="1"/>
  <c r="BO677" i="1" s="1"/>
  <c r="BO678" i="1" s="1"/>
  <c r="BO679" i="1" s="1"/>
  <c r="BO680" i="1" s="1"/>
  <c r="BO681" i="1" s="1"/>
  <c r="BO682" i="1" s="1"/>
  <c r="BO683" i="1" s="1"/>
  <c r="BO684" i="1" s="1"/>
  <c r="BO685" i="1" s="1"/>
  <c r="BO686" i="1" s="1"/>
  <c r="BO687" i="1" s="1"/>
  <c r="BO688" i="1" s="1"/>
  <c r="BO689" i="1" s="1"/>
  <c r="BO690" i="1" s="1"/>
  <c r="BO691" i="1" s="1"/>
  <c r="BO692" i="1" s="1"/>
  <c r="BO693" i="1" s="1"/>
  <c r="BO18" i="1"/>
  <c r="BO19" i="1" s="1"/>
  <c r="BO20" i="1" s="1"/>
  <c r="BO21" i="1" s="1"/>
  <c r="BO22" i="1" s="1"/>
  <c r="BO23" i="1" s="1"/>
  <c r="BO24" i="1" s="1"/>
  <c r="BO25" i="1" s="1"/>
  <c r="BO26" i="1" s="1"/>
  <c r="BO27" i="1" s="1"/>
  <c r="BO28" i="1" s="1"/>
  <c r="BO29" i="1" s="1"/>
  <c r="BO30" i="1" s="1"/>
  <c r="BO31" i="1" s="1"/>
  <c r="BO32" i="1" s="1"/>
  <c r="BO33" i="1" s="1"/>
  <c r="BO34" i="1" s="1"/>
  <c r="BO35" i="1" s="1"/>
  <c r="BO36" i="1" s="1"/>
  <c r="BO37" i="1" s="1"/>
  <c r="BO38" i="1" s="1"/>
  <c r="BO39" i="1" s="1"/>
  <c r="BO40" i="1" s="1"/>
  <c r="BO41" i="1" s="1"/>
  <c r="BO42" i="1" s="1"/>
  <c r="BO43" i="1" s="1"/>
  <c r="BO44" i="1" s="1"/>
  <c r="BO45" i="1" s="1"/>
  <c r="BO46" i="1" s="1"/>
  <c r="BO47" i="1" s="1"/>
  <c r="BO48" i="1" s="1"/>
  <c r="BO49" i="1" s="1"/>
  <c r="BO50" i="1" s="1"/>
  <c r="BO51" i="1" s="1"/>
  <c r="BO52" i="1" s="1"/>
  <c r="BO53" i="1" s="1"/>
  <c r="BO54" i="1" s="1"/>
  <c r="BO55" i="1" s="1"/>
  <c r="BO56" i="1" s="1"/>
  <c r="BO57" i="1" s="1"/>
  <c r="BO58" i="1" s="1"/>
  <c r="BO59" i="1" s="1"/>
  <c r="BO60" i="1" s="1"/>
  <c r="BO61" i="1" s="1"/>
  <c r="BO62" i="1" s="1"/>
  <c r="BO63" i="1" s="1"/>
  <c r="BO64" i="1" s="1"/>
  <c r="BO65" i="1" s="1"/>
  <c r="BO66" i="1" s="1"/>
  <c r="BO67" i="1" s="1"/>
  <c r="BO68" i="1" s="1"/>
  <c r="BO69" i="1" s="1"/>
  <c r="BO70" i="1" s="1"/>
  <c r="BO71" i="1" s="1"/>
  <c r="BO72" i="1" s="1"/>
  <c r="BO73" i="1" s="1"/>
  <c r="BO74" i="1" s="1"/>
  <c r="BO75" i="1" s="1"/>
  <c r="BO76" i="1" s="1"/>
  <c r="BO77" i="1" s="1"/>
  <c r="BO78" i="1" s="1"/>
  <c r="BO79" i="1" s="1"/>
  <c r="BO80" i="1" s="1"/>
  <c r="BO81" i="1" s="1"/>
  <c r="BO82" i="1" s="1"/>
  <c r="BO83" i="1" s="1"/>
  <c r="BO84" i="1" s="1"/>
  <c r="BO85" i="1" s="1"/>
  <c r="BO86" i="1" s="1"/>
  <c r="BO87" i="1" s="1"/>
  <c r="BO88" i="1" s="1"/>
  <c r="BO89" i="1" s="1"/>
  <c r="BO90" i="1" s="1"/>
  <c r="BO91" i="1" s="1"/>
  <c r="BO92" i="1" s="1"/>
  <c r="BO93" i="1" s="1"/>
  <c r="BO94" i="1" s="1"/>
  <c r="BO95" i="1" s="1"/>
  <c r="BO96" i="1" s="1"/>
  <c r="BO97" i="1" s="1"/>
  <c r="BO98" i="1" s="1"/>
  <c r="BO99" i="1" s="1"/>
  <c r="BO100" i="1" s="1"/>
  <c r="BO101" i="1" s="1"/>
  <c r="BO102" i="1" s="1"/>
  <c r="BO103" i="1" s="1"/>
  <c r="BO104" i="1" s="1"/>
  <c r="BO105" i="1" s="1"/>
  <c r="BO106" i="1" s="1"/>
  <c r="BO107" i="1" s="1"/>
  <c r="BO108" i="1" s="1"/>
  <c r="BO109" i="1" s="1"/>
  <c r="BO110" i="1" s="1"/>
  <c r="BO111" i="1" s="1"/>
  <c r="BO112" i="1" s="1"/>
  <c r="BO113" i="1" s="1"/>
  <c r="BO114" i="1" s="1"/>
  <c r="BO115" i="1" s="1"/>
  <c r="BO116" i="1" s="1"/>
  <c r="BO117" i="1" s="1"/>
  <c r="BO118" i="1" s="1"/>
  <c r="BO119" i="1" s="1"/>
  <c r="BO120" i="1" s="1"/>
  <c r="BO121" i="1" s="1"/>
  <c r="BO122" i="1" s="1"/>
  <c r="BO123" i="1" s="1"/>
  <c r="BO124" i="1" s="1"/>
  <c r="BO125" i="1" s="1"/>
  <c r="BO126" i="1" s="1"/>
  <c r="BO127" i="1" s="1"/>
  <c r="BO128" i="1" s="1"/>
  <c r="BO129" i="1" s="1"/>
  <c r="BO130" i="1" s="1"/>
  <c r="BO131" i="1" s="1"/>
  <c r="BO132" i="1" s="1"/>
  <c r="BO133" i="1" s="1"/>
  <c r="BO134" i="1" s="1"/>
  <c r="BO135" i="1" s="1"/>
  <c r="BO136" i="1" s="1"/>
  <c r="BO137" i="1" s="1"/>
  <c r="BO138" i="1" s="1"/>
  <c r="BO139" i="1" s="1"/>
  <c r="BO140" i="1" s="1"/>
  <c r="BO141" i="1" s="1"/>
  <c r="BO142" i="1" s="1"/>
  <c r="BO143" i="1" s="1"/>
  <c r="BO144" i="1" s="1"/>
  <c r="BO145" i="1" s="1"/>
  <c r="BO146" i="1" s="1"/>
  <c r="BO147" i="1" s="1"/>
  <c r="BO148" i="1" s="1"/>
  <c r="BO149" i="1" s="1"/>
  <c r="BO150" i="1" s="1"/>
  <c r="BO151" i="1" s="1"/>
  <c r="BO152" i="1" s="1"/>
  <c r="BO153" i="1" s="1"/>
  <c r="BO154" i="1" s="1"/>
  <c r="BO155" i="1" s="1"/>
  <c r="BO156" i="1" s="1"/>
  <c r="BO157" i="1" s="1"/>
  <c r="BO158" i="1" s="1"/>
  <c r="BO159" i="1" s="1"/>
  <c r="BO160" i="1" s="1"/>
  <c r="BO161" i="1" s="1"/>
  <c r="BO162" i="1" s="1"/>
  <c r="BO163" i="1" s="1"/>
  <c r="BO164" i="1" s="1"/>
  <c r="BO165" i="1" s="1"/>
  <c r="BO166" i="1" s="1"/>
  <c r="BO167" i="1" s="1"/>
  <c r="BO168" i="1" s="1"/>
  <c r="BO169" i="1" s="1"/>
  <c r="BO170" i="1" s="1"/>
  <c r="BO171" i="1" s="1"/>
  <c r="BO172" i="1" s="1"/>
  <c r="BO173" i="1" s="1"/>
  <c r="BO174" i="1" s="1"/>
  <c r="BO175" i="1" s="1"/>
  <c r="BO176" i="1" s="1"/>
  <c r="BO177" i="1" s="1"/>
  <c r="BO178" i="1" s="1"/>
  <c r="BO179" i="1" s="1"/>
  <c r="BO180" i="1" s="1"/>
  <c r="BO181" i="1" s="1"/>
  <c r="BO182" i="1" s="1"/>
  <c r="BO183" i="1" s="1"/>
  <c r="BO184" i="1" s="1"/>
  <c r="BO185" i="1" s="1"/>
  <c r="BO186" i="1" s="1"/>
  <c r="BO187" i="1" s="1"/>
  <c r="BO188" i="1" s="1"/>
  <c r="BO189" i="1" s="1"/>
  <c r="BO190" i="1" s="1"/>
  <c r="BO191" i="1" s="1"/>
  <c r="BO192" i="1" s="1"/>
  <c r="BO193" i="1" s="1"/>
  <c r="BO194" i="1" s="1"/>
  <c r="BO195" i="1" s="1"/>
  <c r="BO196" i="1" s="1"/>
  <c r="BO197" i="1" s="1"/>
  <c r="BO198" i="1" s="1"/>
  <c r="BO199" i="1" s="1"/>
  <c r="BO200" i="1" s="1"/>
  <c r="BO201" i="1" s="1"/>
  <c r="BO202" i="1" s="1"/>
  <c r="BO203" i="1" s="1"/>
  <c r="BO204" i="1" s="1"/>
  <c r="BO205" i="1" s="1"/>
  <c r="BO206" i="1" s="1"/>
  <c r="BO207" i="1" s="1"/>
  <c r="BO208" i="1" s="1"/>
  <c r="BO209" i="1" s="1"/>
  <c r="BO210" i="1" s="1"/>
  <c r="BO211" i="1" s="1"/>
  <c r="BO212" i="1" s="1"/>
  <c r="BO213" i="1" s="1"/>
  <c r="BO214" i="1" s="1"/>
  <c r="BO215" i="1" s="1"/>
  <c r="BO216" i="1" s="1"/>
  <c r="BO217" i="1" s="1"/>
  <c r="BO218" i="1" s="1"/>
  <c r="BO219" i="1" s="1"/>
  <c r="BO220" i="1" s="1"/>
  <c r="BO221" i="1" s="1"/>
  <c r="BO222" i="1" s="1"/>
  <c r="BO223" i="1" s="1"/>
  <c r="BO224" i="1" s="1"/>
  <c r="BO225" i="1" s="1"/>
  <c r="BO226" i="1" s="1"/>
  <c r="BO227" i="1" s="1"/>
  <c r="BO228" i="1" s="1"/>
  <c r="BO229" i="1" s="1"/>
  <c r="BO230" i="1" s="1"/>
  <c r="BO231" i="1" s="1"/>
  <c r="BO232" i="1" s="1"/>
  <c r="BO233" i="1" s="1"/>
  <c r="BO234" i="1" s="1"/>
  <c r="BO235" i="1" s="1"/>
  <c r="BO236" i="1" s="1"/>
  <c r="BO237" i="1" s="1"/>
  <c r="BO238" i="1" s="1"/>
  <c r="BO239" i="1" s="1"/>
  <c r="BO240" i="1" s="1"/>
  <c r="BO241" i="1" s="1"/>
  <c r="BO242" i="1" s="1"/>
  <c r="BO243" i="1" s="1"/>
  <c r="BO244" i="1" s="1"/>
  <c r="BO245" i="1" s="1"/>
  <c r="BO246" i="1" s="1"/>
  <c r="BO247" i="1" s="1"/>
  <c r="BO248" i="1" s="1"/>
  <c r="BO249" i="1" s="1"/>
  <c r="BO250" i="1" s="1"/>
  <c r="BO251" i="1" s="1"/>
  <c r="BO252" i="1" s="1"/>
  <c r="BO253" i="1" s="1"/>
  <c r="BO254" i="1" s="1"/>
  <c r="BO255" i="1" s="1"/>
  <c r="BO256" i="1" s="1"/>
  <c r="BO257" i="1" s="1"/>
  <c r="BO258" i="1" s="1"/>
  <c r="BO259" i="1" s="1"/>
  <c r="BO260" i="1" s="1"/>
  <c r="BO261" i="1" s="1"/>
  <c r="BO262" i="1" s="1"/>
  <c r="BO263" i="1" s="1"/>
  <c r="BO264" i="1" s="1"/>
  <c r="BO265" i="1" s="1"/>
  <c r="BO266" i="1" s="1"/>
  <c r="BO267" i="1" s="1"/>
  <c r="BO268" i="1" s="1"/>
  <c r="BO269" i="1" s="1"/>
  <c r="BO270" i="1" s="1"/>
  <c r="BO271" i="1" s="1"/>
  <c r="BO272" i="1" s="1"/>
  <c r="BO273" i="1" s="1"/>
  <c r="BO274" i="1" s="1"/>
  <c r="BO275" i="1" s="1"/>
  <c r="BO276" i="1" s="1"/>
  <c r="BO277" i="1" s="1"/>
  <c r="BO278" i="1" s="1"/>
  <c r="BO279" i="1" s="1"/>
  <c r="BO280" i="1" s="1"/>
  <c r="BO281" i="1" s="1"/>
  <c r="BO282" i="1" s="1"/>
  <c r="BO283" i="1" s="1"/>
  <c r="BO284" i="1" s="1"/>
  <c r="BO285" i="1" s="1"/>
  <c r="BO286" i="1" s="1"/>
  <c r="BO287" i="1" s="1"/>
  <c r="BO288" i="1" s="1"/>
  <c r="BO289" i="1" s="1"/>
  <c r="BO290" i="1" s="1"/>
  <c r="BO291" i="1" s="1"/>
  <c r="BO292" i="1" s="1"/>
  <c r="BO293" i="1" s="1"/>
  <c r="BO294" i="1" s="1"/>
  <c r="BO295" i="1" s="1"/>
  <c r="BO296" i="1" s="1"/>
  <c r="BO297" i="1" s="1"/>
  <c r="BO298" i="1" s="1"/>
  <c r="BO299" i="1" s="1"/>
  <c r="BO300" i="1" s="1"/>
  <c r="BO301" i="1" s="1"/>
  <c r="BO302" i="1" s="1"/>
  <c r="BO303" i="1" s="1"/>
  <c r="BO304" i="1" s="1"/>
  <c r="BO305" i="1" s="1"/>
  <c r="BO306" i="1" s="1"/>
  <c r="BO307" i="1" s="1"/>
  <c r="BO308" i="1" s="1"/>
  <c r="BO309" i="1" s="1"/>
  <c r="BO310" i="1" s="1"/>
  <c r="BO311" i="1" s="1"/>
  <c r="BO312" i="1" s="1"/>
  <c r="BO313" i="1" s="1"/>
  <c r="BO314" i="1" s="1"/>
  <c r="BO315" i="1" s="1"/>
  <c r="BO316" i="1" s="1"/>
  <c r="BO317" i="1" s="1"/>
  <c r="BO318" i="1" s="1"/>
  <c r="BO319" i="1" s="1"/>
  <c r="BO320" i="1" s="1"/>
  <c r="BO321" i="1" s="1"/>
  <c r="BO322" i="1" s="1"/>
  <c r="BO323" i="1" s="1"/>
  <c r="BO324" i="1" s="1"/>
  <c r="BO325" i="1" s="1"/>
  <c r="BO326" i="1" s="1"/>
  <c r="BO327" i="1" s="1"/>
  <c r="BO328" i="1" s="1"/>
  <c r="BO329" i="1" s="1"/>
  <c r="BO330" i="1" s="1"/>
  <c r="BO331" i="1" s="1"/>
  <c r="BO332" i="1" s="1"/>
  <c r="BO333" i="1" s="1"/>
  <c r="BO334" i="1" s="1"/>
  <c r="BO335" i="1" s="1"/>
  <c r="BO336" i="1" s="1"/>
  <c r="BO337" i="1" s="1"/>
  <c r="BO338" i="1" s="1"/>
  <c r="BO339" i="1" s="1"/>
  <c r="BO340" i="1" s="1"/>
  <c r="BO341" i="1" s="1"/>
  <c r="BO342" i="1" s="1"/>
  <c r="BO343" i="1" s="1"/>
  <c r="BO344" i="1" s="1"/>
  <c r="BO345" i="1" s="1"/>
  <c r="BO346" i="1" s="1"/>
  <c r="BO347" i="1" s="1"/>
  <c r="BO348" i="1" s="1"/>
  <c r="BO349" i="1" s="1"/>
  <c r="BO350" i="1" s="1"/>
  <c r="BO351" i="1" s="1"/>
  <c r="BO352" i="1" s="1"/>
  <c r="BO353" i="1" s="1"/>
  <c r="BO354" i="1" s="1"/>
  <c r="BO355" i="1" s="1"/>
  <c r="BO356" i="1" s="1"/>
  <c r="BO357" i="1" s="1"/>
  <c r="BO358" i="1" s="1"/>
  <c r="BO359" i="1" s="1"/>
  <c r="BO360" i="1" s="1"/>
  <c r="BO361" i="1" s="1"/>
  <c r="BO362" i="1" s="1"/>
  <c r="BO363" i="1" s="1"/>
  <c r="BO364" i="1" s="1"/>
  <c r="BO372" i="1" s="1"/>
  <c r="BO1413" i="1" l="1"/>
  <c r="BO1414" i="1" s="1"/>
  <c r="BO1415" i="1" s="1"/>
  <c r="BO1416" i="1" s="1"/>
  <c r="BO1417" i="1" s="1"/>
  <c r="BO1418" i="1" s="1"/>
  <c r="BO1419" i="1" s="1"/>
  <c r="BO1420" i="1" s="1"/>
  <c r="BO1421" i="1" s="1"/>
  <c r="BO1422" i="1" s="1"/>
  <c r="BO1423" i="1" s="1"/>
  <c r="BO1424" i="1" s="1"/>
  <c r="BO1425" i="1" s="1"/>
  <c r="BO373" i="1"/>
  <c r="BO1426" i="1" l="1"/>
  <c r="BO1427" i="1" s="1"/>
  <c r="BO1428" i="1" s="1"/>
  <c r="BO1429" i="1" s="1"/>
  <c r="BO1430" i="1" s="1"/>
  <c r="BO1431" i="1" s="1"/>
  <c r="BO1432" i="1" s="1"/>
  <c r="BO1433" i="1" s="1"/>
  <c r="BO1434" i="1" s="1"/>
  <c r="BO1435" i="1" s="1"/>
  <c r="BO1436" i="1" s="1"/>
  <c r="BO1437" i="1" s="1"/>
  <c r="BO1438" i="1" s="1"/>
  <c r="BO1439" i="1" s="1"/>
  <c r="BO1440" i="1" s="1"/>
  <c r="BO1441" i="1" s="1"/>
  <c r="BO1442" i="1" s="1"/>
  <c r="BO1443" i="1" s="1"/>
  <c r="BO1444" i="1" s="1"/>
  <c r="BO1445" i="1" s="1"/>
  <c r="BO1446" i="1" s="1"/>
  <c r="BO1447" i="1" s="1"/>
  <c r="BO1448" i="1" s="1"/>
  <c r="BO1449" i="1" s="1"/>
  <c r="BO1450" i="1" s="1"/>
  <c r="BO1451" i="1" s="1"/>
  <c r="BO1452" i="1" s="1"/>
  <c r="BO1453" i="1" s="1"/>
  <c r="BO1454" i="1" s="1"/>
  <c r="BO1455" i="1" s="1"/>
  <c r="BO1456" i="1" s="1"/>
  <c r="BO1457" i="1" s="1"/>
  <c r="BO1458" i="1" s="1"/>
  <c r="BO1459" i="1" s="1"/>
  <c r="BO1460" i="1" s="1"/>
  <c r="BO1461" i="1" s="1"/>
  <c r="BO1462" i="1" s="1"/>
  <c r="BO1463" i="1" s="1"/>
  <c r="BO1464" i="1" s="1"/>
  <c r="BO1465" i="1" s="1"/>
  <c r="BO1466" i="1" s="1"/>
  <c r="BO1467" i="1" s="1"/>
  <c r="BO1468" i="1" s="1"/>
  <c r="BO1469" i="1" s="1"/>
  <c r="BO1470" i="1" s="1"/>
  <c r="BO1471" i="1" s="1"/>
  <c r="BO1472" i="1" s="1"/>
  <c r="BO1473" i="1" s="1"/>
  <c r="BO1474" i="1" s="1"/>
  <c r="BO1475" i="1" s="1"/>
  <c r="BO1476" i="1" s="1"/>
  <c r="BO1477" i="1" s="1"/>
  <c r="BO1478" i="1" s="1"/>
  <c r="BO1479" i="1" s="1"/>
  <c r="BO1480" i="1" s="1"/>
  <c r="BO1481" i="1" s="1"/>
  <c r="BO1482" i="1" s="1"/>
  <c r="BO1483" i="1" s="1"/>
  <c r="BO1484" i="1" s="1"/>
  <c r="BO1485" i="1" s="1"/>
  <c r="BO1486" i="1" s="1"/>
  <c r="BO1487" i="1" s="1"/>
  <c r="BO1488" i="1" s="1"/>
  <c r="BO1489" i="1" s="1"/>
  <c r="BO1490" i="1" s="1"/>
  <c r="BO1491" i="1" s="1"/>
  <c r="BO1492" i="1" s="1"/>
  <c r="BO1493" i="1" s="1"/>
  <c r="BO1494" i="1" s="1"/>
  <c r="BO1495" i="1" s="1"/>
  <c r="BO1496" i="1" s="1"/>
  <c r="BO1497" i="1" s="1"/>
  <c r="BO1498" i="1" s="1"/>
  <c r="BO1499" i="1" s="1"/>
  <c r="BO1500" i="1" s="1"/>
  <c r="BO1501" i="1" s="1"/>
  <c r="BO1502" i="1" s="1"/>
  <c r="BO1503" i="1" s="1"/>
  <c r="BO1504" i="1" s="1"/>
  <c r="BO1505" i="1" s="1"/>
  <c r="BO1506" i="1" s="1"/>
  <c r="BO1507" i="1" s="1"/>
  <c r="BO1508" i="1" s="1"/>
  <c r="BO1509" i="1" s="1"/>
  <c r="BO1510" i="1" s="1"/>
  <c r="BO1511" i="1" s="1"/>
  <c r="BO1512" i="1" s="1"/>
  <c r="BO1513" i="1" s="1"/>
  <c r="BO1514" i="1" s="1"/>
  <c r="BO1515" i="1" s="1"/>
  <c r="BO1516" i="1" s="1"/>
  <c r="BO1517" i="1" s="1"/>
  <c r="BO1518" i="1" s="1"/>
  <c r="BO1519" i="1" s="1"/>
  <c r="BO1520" i="1" s="1"/>
  <c r="BO1521" i="1" s="1"/>
  <c r="BO1522" i="1" s="1"/>
  <c r="BO1523" i="1" s="1"/>
  <c r="BO1524" i="1" s="1"/>
  <c r="BO1525" i="1" s="1"/>
  <c r="BO1526" i="1" s="1"/>
  <c r="BO1527" i="1" s="1"/>
  <c r="BO1528" i="1" s="1"/>
  <c r="BO1529" i="1" s="1"/>
  <c r="BO1530" i="1" s="1"/>
  <c r="BO1531" i="1" s="1"/>
  <c r="BO1532" i="1" s="1"/>
  <c r="BO1533" i="1" s="1"/>
  <c r="BO1534" i="1" s="1"/>
  <c r="BO374" i="1"/>
  <c r="BO375" i="1" l="1"/>
  <c r="BO376" i="1" l="1"/>
  <c r="BO377" i="1" l="1"/>
  <c r="BO378" i="1" s="1"/>
  <c r="BO379" i="1" s="1"/>
  <c r="BO380" i="1" s="1"/>
  <c r="BO381" i="1" s="1"/>
  <c r="BO382" i="1" s="1"/>
  <c r="BO383" i="1" s="1"/>
  <c r="BO384" i="1" s="1"/>
  <c r="BO385" i="1" s="1"/>
  <c r="BO386" i="1" s="1"/>
  <c r="BO387" i="1" s="1"/>
  <c r="BO388" i="1" s="1"/>
  <c r="BO389" i="1" s="1"/>
  <c r="BO390" i="1" s="1"/>
  <c r="BO391" i="1" s="1"/>
  <c r="BO392" i="1" s="1"/>
  <c r="BO393" i="1" s="1"/>
  <c r="BO394" i="1" s="1"/>
  <c r="BO395" i="1" s="1"/>
  <c r="BO396" i="1" s="1"/>
  <c r="BO397" i="1" s="1"/>
  <c r="BO398" i="1" s="1"/>
  <c r="BO399" i="1" s="1"/>
  <c r="BO400" i="1" s="1"/>
  <c r="BO401" i="1" s="1"/>
  <c r="BO402" i="1" s="1"/>
  <c r="BO403" i="1" s="1"/>
  <c r="BO404" i="1" s="1"/>
  <c r="BO405" i="1" s="1"/>
  <c r="BO406" i="1" s="1"/>
  <c r="BO407" i="1" s="1"/>
  <c r="BO408" i="1" s="1"/>
  <c r="BO409" i="1" s="1"/>
  <c r="BO410" i="1" s="1"/>
  <c r="BO411" i="1" s="1"/>
  <c r="BO412" i="1" s="1"/>
  <c r="BO413" i="1" s="1"/>
  <c r="BO414" i="1" s="1"/>
  <c r="BO415" i="1" s="1"/>
  <c r="BO416" i="1" s="1"/>
  <c r="BO417" i="1" s="1"/>
  <c r="BO418" i="1" s="1"/>
  <c r="BO419" i="1" s="1"/>
  <c r="BO420" i="1" s="1"/>
  <c r="BO421" i="1" s="1"/>
  <c r="BO422" i="1" s="1"/>
  <c r="BO423" i="1" s="1"/>
  <c r="BO424" i="1" s="1"/>
  <c r="BO425" i="1" s="1"/>
  <c r="BO426" i="1" s="1"/>
  <c r="BO427" i="1" s="1"/>
  <c r="BO428" i="1" s="1"/>
  <c r="BO429" i="1" s="1"/>
  <c r="BO430" i="1" s="1"/>
  <c r="BO431" i="1" s="1"/>
  <c r="BO432" i="1" s="1"/>
  <c r="BO433" i="1" s="1"/>
  <c r="BO434" i="1" s="1"/>
  <c r="BO435" i="1" s="1"/>
  <c r="BO436" i="1" s="1"/>
  <c r="BO437" i="1" s="1"/>
  <c r="BO438" i="1" s="1"/>
  <c r="BO439" i="1" s="1"/>
  <c r="BO440" i="1" s="1"/>
  <c r="BO441" i="1" s="1"/>
  <c r="BO442" i="1" s="1"/>
  <c r="BO443" i="1" s="1"/>
  <c r="BO444" i="1" s="1"/>
  <c r="BO445" i="1" s="1"/>
  <c r="BO446" i="1" s="1"/>
  <c r="BO447" i="1" s="1"/>
  <c r="BO448" i="1" s="1"/>
  <c r="BO449" i="1" s="1"/>
  <c r="BO450" i="1" s="1"/>
  <c r="BO451" i="1" s="1"/>
  <c r="BO452" i="1" s="1"/>
  <c r="BO453" i="1" s="1"/>
  <c r="BO454" i="1" s="1"/>
  <c r="BO455" i="1" s="1"/>
  <c r="BO456" i="1" s="1"/>
  <c r="BO457" i="1" s="1"/>
  <c r="BO458" i="1" s="1"/>
  <c r="BO459" i="1" s="1"/>
  <c r="BO460" i="1" s="1"/>
  <c r="BO461" i="1" s="1"/>
  <c r="BO462" i="1" s="1"/>
  <c r="BO463" i="1" s="1"/>
  <c r="BO464" i="1" s="1"/>
  <c r="BO465" i="1" s="1"/>
  <c r="BO466" i="1" s="1"/>
  <c r="BO467" i="1" s="1"/>
  <c r="BO468" i="1" s="1"/>
  <c r="BO469" i="1" s="1"/>
  <c r="BO470" i="1" s="1"/>
  <c r="BO471" i="1" s="1"/>
  <c r="BO472" i="1" s="1"/>
  <c r="BO473" i="1" s="1"/>
  <c r="BO474" i="1" s="1"/>
  <c r="BO475" i="1" s="1"/>
  <c r="BO476" i="1" s="1"/>
  <c r="BO477" i="1" s="1"/>
  <c r="BO478" i="1" s="1"/>
  <c r="BO479" i="1" s="1"/>
  <c r="BO480" i="1" s="1"/>
  <c r="BO481" i="1" s="1"/>
  <c r="BO482" i="1" s="1"/>
  <c r="BO483" i="1" s="1"/>
  <c r="BO484" i="1" s="1"/>
  <c r="BO485" i="1" s="1"/>
  <c r="BO486" i="1" s="1"/>
  <c r="BO487" i="1" s="1"/>
  <c r="BO488" i="1" s="1"/>
  <c r="BO489" i="1" s="1"/>
  <c r="BO490" i="1" s="1"/>
  <c r="BO491" i="1" s="1"/>
  <c r="BO492" i="1" s="1"/>
  <c r="BO493" i="1" s="1"/>
  <c r="BO494" i="1" s="1"/>
  <c r="BO495" i="1" s="1"/>
  <c r="BO496" i="1" l="1"/>
  <c r="BO497" i="1" s="1"/>
  <c r="BO498" i="1" s="1"/>
  <c r="BO499" i="1" s="1"/>
  <c r="BO500" i="1" s="1"/>
  <c r="BO501" i="1" s="1"/>
  <c r="BO502" i="1" s="1"/>
  <c r="BO503" i="1" s="1"/>
  <c r="BO504" i="1" s="1"/>
  <c r="BO505" i="1" s="1"/>
  <c r="BO506" i="1" s="1"/>
  <c r="BO507" i="1" s="1"/>
  <c r="BO508" i="1" s="1"/>
  <c r="BO509" i="1" s="1"/>
  <c r="BO510" i="1" s="1"/>
  <c r="BO511" i="1" s="1"/>
  <c r="BO512" i="1" s="1"/>
  <c r="BO513" i="1" s="1"/>
  <c r="BO514" i="1" s="1"/>
  <c r="BO515" i="1" s="1"/>
  <c r="BO516" i="1" s="1"/>
  <c r="BO517" i="1" s="1"/>
  <c r="BO518" i="1" s="1"/>
  <c r="BO519" i="1" s="1"/>
  <c r="BO520" i="1" s="1"/>
  <c r="BO521" i="1" s="1"/>
  <c r="BO522" i="1" s="1"/>
  <c r="BO523" i="1" s="1"/>
  <c r="BO524" i="1" s="1"/>
  <c r="BO525" i="1" s="1"/>
  <c r="BO526" i="1" s="1"/>
  <c r="BO527" i="1" s="1"/>
  <c r="BO528" i="1" s="1"/>
  <c r="BO529" i="1" s="1"/>
  <c r="BO530" i="1" s="1"/>
  <c r="BO531" i="1" s="1"/>
  <c r="BO532" i="1" s="1"/>
  <c r="BO533" i="1" s="1"/>
  <c r="BO534" i="1" s="1"/>
  <c r="BO535" i="1" s="1"/>
  <c r="BO536" i="1" s="1"/>
  <c r="BO537" i="1" s="1"/>
  <c r="BO538" i="1" s="1"/>
  <c r="BO539" i="1" s="1"/>
  <c r="BO540" i="1" s="1"/>
  <c r="BO541" i="1" s="1"/>
  <c r="BO542" i="1" s="1"/>
  <c r="BO543" i="1" s="1"/>
  <c r="BO544" i="1" s="1"/>
  <c r="BO545" i="1" s="1"/>
  <c r="BO546" i="1" s="1"/>
  <c r="BO547" i="1" s="1"/>
  <c r="BO548" i="1" s="1"/>
  <c r="BO549" i="1" s="1"/>
  <c r="BO550" i="1" s="1"/>
  <c r="BO551" i="1" s="1"/>
  <c r="BO552" i="1" s="1"/>
  <c r="BO553" i="1" s="1"/>
  <c r="BO554" i="1" s="1"/>
  <c r="BO555" i="1" s="1"/>
  <c r="BO556" i="1" s="1"/>
  <c r="BO557" i="1" s="1"/>
  <c r="BO558" i="1" s="1"/>
  <c r="BO559" i="1" s="1"/>
  <c r="BO560" i="1" s="1"/>
  <c r="BO561" i="1" s="1"/>
  <c r="BO562" i="1" s="1"/>
  <c r="BO563" i="1" s="1"/>
  <c r="BO564" i="1" s="1"/>
  <c r="BO565" i="1" s="1"/>
  <c r="BO566" i="1" s="1"/>
  <c r="BO567" i="1" s="1"/>
  <c r="BO568" i="1" s="1"/>
  <c r="BO569" i="1" s="1"/>
  <c r="BO570" i="1" s="1"/>
  <c r="BO571" i="1" s="1"/>
  <c r="BO572" i="1" s="1"/>
  <c r="BO573" i="1" s="1"/>
  <c r="BO574" i="1" s="1"/>
  <c r="BO575" i="1" s="1"/>
  <c r="BO576" i="1" s="1"/>
  <c r="BO577" i="1" s="1"/>
  <c r="BO578" i="1" s="1"/>
  <c r="BO579" i="1" s="1"/>
  <c r="BO580" i="1" s="1"/>
  <c r="BO581" i="1" s="1"/>
  <c r="BO582" i="1" s="1"/>
  <c r="BO583" i="1" s="1"/>
  <c r="BO584" i="1" s="1"/>
  <c r="BO585" i="1" s="1"/>
  <c r="BO586" i="1" s="1"/>
  <c r="BO587" i="1" s="1"/>
  <c r="BO588" i="1" s="1"/>
  <c r="BO589" i="1" s="1"/>
  <c r="BO590" i="1" s="1"/>
  <c r="BO591" i="1" s="1"/>
  <c r="BO592" i="1" s="1"/>
  <c r="BO593" i="1" s="1"/>
  <c r="BO594" i="1" s="1"/>
  <c r="BO595" i="1" s="1"/>
  <c r="BO596" i="1" s="1"/>
  <c r="BO597" i="1" s="1"/>
  <c r="BO598" i="1" s="1"/>
  <c r="BO599" i="1" s="1"/>
  <c r="BO600" i="1" s="1"/>
  <c r="BO601" i="1" s="1"/>
  <c r="BO602" i="1" s="1"/>
  <c r="BO603" i="1" s="1"/>
  <c r="BO604" i="1" s="1"/>
  <c r="BO605" i="1" s="1"/>
  <c r="BO606" i="1" s="1"/>
  <c r="BO607" i="1" s="1"/>
  <c r="BO608" i="1" s="1"/>
  <c r="BO609" i="1" s="1"/>
  <c r="BO610" i="1" s="1"/>
  <c r="BO611" i="1" s="1"/>
  <c r="BO612" i="1" s="1"/>
  <c r="BO613" i="1" s="1"/>
  <c r="BO614" i="1" s="1"/>
  <c r="BO615" i="1" s="1"/>
  <c r="BO616" i="1" s="1"/>
  <c r="BO617" i="1" s="1"/>
  <c r="BO618" i="1" s="1"/>
  <c r="BO619" i="1" s="1"/>
  <c r="BO620" i="1" s="1"/>
  <c r="BO621" i="1" s="1"/>
  <c r="BO622" i="1" s="1"/>
  <c r="BO623" i="1" s="1"/>
  <c r="BO624" i="1" s="1"/>
  <c r="BO625" i="1" s="1"/>
  <c r="BO626" i="1" s="1"/>
  <c r="BO627" i="1" s="1"/>
  <c r="BO628" i="1" s="1"/>
  <c r="BO629" i="1" s="1"/>
  <c r="BO630" i="1" s="1"/>
  <c r="BO631" i="1" s="1"/>
  <c r="BO632" i="1" s="1"/>
  <c r="BO633" i="1" s="1"/>
  <c r="BO634" i="1" s="1"/>
  <c r="BO635" i="1" s="1"/>
  <c r="BO636" i="1" s="1"/>
  <c r="BO637" i="1" s="1"/>
  <c r="BO694" i="1" l="1"/>
  <c r="BO695" i="1" s="1"/>
  <c r="BO696" i="1" s="1"/>
  <c r="BO697" i="1" s="1"/>
  <c r="BO698" i="1" s="1"/>
  <c r="BO699" i="1" s="1"/>
  <c r="BO700" i="1" s="1"/>
  <c r="BO701" i="1" s="1"/>
  <c r="BO702" i="1" s="1"/>
  <c r="BO703" i="1" s="1"/>
  <c r="BO704" i="1" s="1"/>
  <c r="BO705" i="1" s="1"/>
  <c r="BO706" i="1" s="1"/>
  <c r="BO707" i="1" s="1"/>
  <c r="BO708" i="1" s="1"/>
  <c r="BO709" i="1" s="1"/>
  <c r="BO710" i="1" s="1"/>
  <c r="BO711" i="1" s="1"/>
  <c r="BO712" i="1" s="1"/>
  <c r="BO713" i="1" s="1"/>
  <c r="BO714" i="1" s="1"/>
  <c r="BO715" i="1" s="1"/>
  <c r="BO716" i="1" s="1"/>
  <c r="BO717" i="1" s="1"/>
  <c r="BO718" i="1" s="1"/>
  <c r="BO719" i="1" s="1"/>
  <c r="BO720" i="1" s="1"/>
  <c r="BO721" i="1" s="1"/>
  <c r="BO722" i="1" s="1"/>
  <c r="BO723" i="1" s="1"/>
  <c r="BO724" i="1" s="1"/>
  <c r="BO725" i="1" s="1"/>
  <c r="BO726" i="1" s="1"/>
  <c r="BO727" i="1" s="1"/>
  <c r="BO728" i="1" s="1"/>
  <c r="BO729" i="1" s="1"/>
  <c r="BO730" i="1" s="1"/>
  <c r="BO731" i="1" s="1"/>
  <c r="BO732" i="1" s="1"/>
  <c r="BO733" i="1" s="1"/>
  <c r="BO734" i="1" s="1"/>
  <c r="BO735" i="1" s="1"/>
  <c r="BO736" i="1" s="1"/>
  <c r="BO737" i="1" s="1"/>
  <c r="BO738" i="1" s="1"/>
  <c r="BO739" i="1" s="1"/>
  <c r="BO740" i="1" s="1"/>
  <c r="BO741" i="1" s="1"/>
  <c r="BO742" i="1" s="1"/>
  <c r="BO743" i="1" s="1"/>
  <c r="BO744" i="1" s="1"/>
  <c r="BO745" i="1" s="1"/>
  <c r="BO746" i="1" s="1"/>
  <c r="BO747" i="1" s="1"/>
  <c r="BO748" i="1" s="1"/>
  <c r="BO749" i="1" s="1"/>
  <c r="BO750" i="1" s="1"/>
  <c r="BO751" i="1" s="1"/>
  <c r="BO752" i="1" s="1"/>
  <c r="BO753" i="1" s="1"/>
  <c r="BO754" i="1" s="1"/>
  <c r="BO755" i="1" s="1"/>
  <c r="BO756" i="1" s="1"/>
  <c r="BO757" i="1" s="1"/>
  <c r="BO758" i="1" s="1"/>
  <c r="BO759" i="1" s="1"/>
  <c r="BO760" i="1" s="1"/>
  <c r="BO761" i="1" s="1"/>
  <c r="BO762" i="1" s="1"/>
  <c r="BO763" i="1" s="1"/>
  <c r="BO764" i="1" s="1"/>
  <c r="BO765" i="1" s="1"/>
  <c r="BO766" i="1" s="1"/>
  <c r="BO767" i="1" s="1"/>
  <c r="BO768" i="1" s="1"/>
  <c r="BO769" i="1" s="1"/>
  <c r="BO770" i="1" s="1"/>
  <c r="BO771" i="1" s="1"/>
  <c r="BO772" i="1" s="1"/>
  <c r="BO773" i="1" s="1"/>
  <c r="BO774" i="1" s="1"/>
  <c r="BO775" i="1" s="1"/>
  <c r="BO776" i="1" s="1"/>
  <c r="BO777" i="1" s="1"/>
  <c r="BO778" i="1" s="1"/>
  <c r="BO779" i="1" s="1"/>
  <c r="BO780" i="1" s="1"/>
  <c r="BO781" i="1" s="1"/>
  <c r="BO782" i="1" s="1"/>
  <c r="BO783" i="1" s="1"/>
  <c r="BO784" i="1" s="1"/>
  <c r="BO785" i="1" s="1"/>
  <c r="BO786" i="1" s="1"/>
  <c r="BO787" i="1" s="1"/>
  <c r="BO788" i="1" s="1"/>
  <c r="BO789" i="1" s="1"/>
  <c r="BO790" i="1" s="1"/>
  <c r="BO791" i="1" s="1"/>
  <c r="BO792" i="1" s="1"/>
  <c r="BO793" i="1" s="1"/>
  <c r="BO794" i="1" s="1"/>
  <c r="BO795" i="1" s="1"/>
  <c r="BO796" i="1" s="1"/>
  <c r="BO797" i="1" s="1"/>
  <c r="BO798" i="1" s="1"/>
  <c r="BO799" i="1" s="1"/>
  <c r="BO800" i="1" s="1"/>
  <c r="BO801" i="1" s="1"/>
  <c r="BO802" i="1" s="1"/>
  <c r="BO803" i="1" s="1"/>
  <c r="BO804" i="1" s="1"/>
  <c r="BO805" i="1" s="1"/>
  <c r="BO806" i="1" s="1"/>
  <c r="BO807" i="1" s="1"/>
  <c r="BO808" i="1" s="1"/>
  <c r="BO809" i="1" s="1"/>
  <c r="BO810" i="1" s="1"/>
  <c r="BO811" i="1" s="1"/>
  <c r="BO812" i="1" s="1"/>
  <c r="BO813" i="1" s="1"/>
  <c r="BO814" i="1" s="1"/>
  <c r="BO815" i="1" s="1"/>
  <c r="BO816" i="1" s="1"/>
  <c r="BO817" i="1" s="1"/>
  <c r="BO818" i="1" s="1"/>
  <c r="BO819" i="1" s="1"/>
  <c r="BO820" i="1" s="1"/>
  <c r="BO821" i="1" s="1"/>
  <c r="BO822" i="1" s="1"/>
  <c r="BO823" i="1" s="1"/>
  <c r="BO824" i="1" s="1"/>
  <c r="BO825" i="1" s="1"/>
  <c r="BO826" i="1" s="1"/>
  <c r="BO827" i="1" s="1"/>
  <c r="BO828" i="1" s="1"/>
  <c r="BO829" i="1" s="1"/>
  <c r="BO830" i="1" s="1"/>
  <c r="BO831" i="1" s="1"/>
  <c r="BO832" i="1" s="1"/>
  <c r="BO833" i="1" s="1"/>
  <c r="BO834" i="1" s="1"/>
  <c r="BO835" i="1" s="1"/>
  <c r="BO836" i="1" s="1"/>
  <c r="BO837" i="1" s="1"/>
  <c r="BO838" i="1" s="1"/>
  <c r="BO839" i="1" s="1"/>
  <c r="BO840" i="1" s="1"/>
  <c r="BO841" i="1" s="1"/>
  <c r="BO842" i="1" s="1"/>
  <c r="BO843" i="1" s="1"/>
  <c r="BO844" i="1" s="1"/>
  <c r="BO845" i="1" s="1"/>
  <c r="BO846" i="1" s="1"/>
  <c r="BO847" i="1" s="1"/>
  <c r="BO848" i="1" s="1"/>
  <c r="BO849" i="1" s="1"/>
  <c r="BO850" i="1" s="1"/>
  <c r="BO851" i="1" s="1"/>
  <c r="BO852" i="1" s="1"/>
  <c r="BO853" i="1" s="1"/>
  <c r="BO854" i="1" s="1"/>
  <c r="BO855" i="1" s="1"/>
  <c r="BO856" i="1" s="1"/>
  <c r="BO857" i="1" s="1"/>
  <c r="BO858" i="1" s="1"/>
  <c r="BO859" i="1" s="1"/>
  <c r="BO860" i="1" s="1"/>
  <c r="BO861" i="1" s="1"/>
  <c r="BO862" i="1" s="1"/>
  <c r="BO863" i="1" s="1"/>
  <c r="BO864" i="1" s="1"/>
  <c r="BO865" i="1" s="1"/>
  <c r="BO866" i="1" s="1"/>
  <c r="BO867" i="1" s="1"/>
  <c r="BO868" i="1" s="1"/>
  <c r="BO869" i="1" s="1"/>
  <c r="BO870" i="1" s="1"/>
  <c r="BO871" i="1" s="1"/>
  <c r="BO872" i="1" s="1"/>
  <c r="BO873" i="1" s="1"/>
  <c r="BO874" i="1" s="1"/>
  <c r="BO875" i="1" s="1"/>
  <c r="BO876" i="1" s="1"/>
  <c r="BO877" i="1" s="1"/>
  <c r="BO878" i="1" s="1"/>
  <c r="BO879" i="1" s="1"/>
  <c r="BO880" i="1" s="1"/>
  <c r="BO881" i="1" s="1"/>
  <c r="BO882" i="1" s="1"/>
  <c r="BO883" i="1" s="1"/>
  <c r="BO884" i="1" s="1"/>
  <c r="BO885" i="1" s="1"/>
  <c r="BO886" i="1" s="1"/>
  <c r="BO887" i="1" s="1"/>
  <c r="BO888" i="1" s="1"/>
  <c r="BO889" i="1" s="1"/>
  <c r="BO890" i="1" s="1"/>
  <c r="BO891" i="1" s="1"/>
  <c r="BO892" i="1" s="1"/>
  <c r="BO893" i="1" s="1"/>
  <c r="BO894" i="1" s="1"/>
  <c r="BO895" i="1" s="1"/>
  <c r="BO896" i="1" s="1"/>
  <c r="BO897" i="1" s="1"/>
  <c r="BO898" i="1" s="1"/>
  <c r="BO899" i="1" s="1"/>
  <c r="BO900" i="1" s="1"/>
  <c r="BO901" i="1" s="1"/>
  <c r="BO902" i="1" s="1"/>
  <c r="BO903" i="1" s="1"/>
  <c r="BO904" i="1" s="1"/>
  <c r="BO905" i="1" s="1"/>
  <c r="BO906" i="1" s="1"/>
  <c r="BO907" i="1" s="1"/>
  <c r="BO908" i="1" s="1"/>
  <c r="BO909" i="1" s="1"/>
  <c r="BO910" i="1" s="1"/>
  <c r="BO911" i="1" s="1"/>
  <c r="BO912" i="1" s="1"/>
  <c r="BO913" i="1" s="1"/>
  <c r="BO914" i="1" s="1"/>
  <c r="BO915" i="1" s="1"/>
  <c r="BO916" i="1" s="1"/>
  <c r="BO917" i="1" s="1"/>
  <c r="BO918" i="1" s="1"/>
  <c r="BO919" i="1" s="1"/>
  <c r="BO920" i="1" s="1"/>
  <c r="BO921" i="1" s="1"/>
  <c r="BO922" i="1" s="1"/>
  <c r="BO923" i="1" s="1"/>
  <c r="BO924" i="1" s="1"/>
  <c r="BO925" i="1" s="1"/>
  <c r="BO926" i="1" s="1"/>
  <c r="BO927" i="1" s="1"/>
  <c r="BO928" i="1" s="1"/>
  <c r="BO929" i="1" s="1"/>
  <c r="BO930" i="1" s="1"/>
  <c r="BO931" i="1" s="1"/>
  <c r="BO932" i="1" s="1"/>
  <c r="BO933" i="1" s="1"/>
  <c r="BO934" i="1" s="1"/>
  <c r="BO935" i="1" s="1"/>
  <c r="BO936" i="1" s="1"/>
  <c r="BO937" i="1" s="1"/>
  <c r="BO938" i="1" s="1"/>
  <c r="BO939" i="1" s="1"/>
  <c r="BO940" i="1" s="1"/>
  <c r="BO941" i="1" s="1"/>
  <c r="BO942" i="1" s="1"/>
  <c r="BO943" i="1" s="1"/>
  <c r="BO944" i="1" s="1"/>
  <c r="BO945" i="1" s="1"/>
  <c r="BO946" i="1" s="1"/>
  <c r="BO947" i="1" s="1"/>
  <c r="BO948" i="1" s="1"/>
  <c r="BO949" i="1" s="1"/>
  <c r="BO950" i="1" s="1"/>
  <c r="BO951" i="1" s="1"/>
  <c r="BO952" i="1" s="1"/>
  <c r="BO953" i="1" s="1"/>
  <c r="BO954" i="1" s="1"/>
  <c r="BO955" i="1" s="1"/>
  <c r="BO956" i="1" s="1"/>
  <c r="BO957" i="1" s="1"/>
  <c r="BO958" i="1" s="1"/>
  <c r="BO959" i="1" s="1"/>
  <c r="BO960" i="1" s="1"/>
  <c r="BO961" i="1" s="1"/>
  <c r="BO962" i="1" s="1"/>
  <c r="BO963" i="1" s="1"/>
  <c r="BO964" i="1" s="1"/>
  <c r="BO965" i="1" s="1"/>
  <c r="BO966" i="1" s="1"/>
  <c r="BO967" i="1" s="1"/>
  <c r="BO968" i="1" s="1"/>
  <c r="BO969" i="1" s="1"/>
  <c r="BO970" i="1" s="1"/>
  <c r="BO971" i="1" s="1"/>
  <c r="BO972" i="1" s="1"/>
  <c r="BO973" i="1" s="1"/>
  <c r="BO974" i="1" s="1"/>
  <c r="BO975" i="1" s="1"/>
  <c r="BO976" i="1" s="1"/>
  <c r="BO977" i="1" s="1"/>
  <c r="BO978" i="1" s="1"/>
  <c r="BO979" i="1" s="1"/>
  <c r="BO980" i="1" s="1"/>
  <c r="BO981" i="1" s="1"/>
  <c r="BO982" i="1" s="1"/>
  <c r="BO983" i="1" s="1"/>
  <c r="BO984" i="1" s="1"/>
  <c r="BO985" i="1" s="1"/>
  <c r="BO986" i="1" s="1"/>
  <c r="BO987" i="1" s="1"/>
  <c r="BO988" i="1" s="1"/>
  <c r="BO989" i="1" s="1"/>
  <c r="BO990" i="1" s="1"/>
  <c r="BO991" i="1" s="1"/>
  <c r="BO992" i="1" s="1"/>
  <c r="BO993" i="1" s="1"/>
  <c r="BO994" i="1" s="1"/>
  <c r="BO995" i="1" s="1"/>
  <c r="BO996" i="1" s="1"/>
  <c r="BO997" i="1" s="1"/>
  <c r="BO998" i="1" s="1"/>
  <c r="BO999" i="1" s="1"/>
  <c r="BO1000" i="1" s="1"/>
  <c r="BO1001" i="1" s="1"/>
  <c r="BO1002" i="1" s="1"/>
  <c r="BO1003" i="1" s="1"/>
  <c r="BO1004" i="1" s="1"/>
  <c r="BO1005" i="1" s="1"/>
  <c r="BO1006" i="1" s="1"/>
  <c r="BO1007" i="1" s="1"/>
  <c r="BO1008" i="1" s="1"/>
  <c r="BO1009" i="1" s="1"/>
  <c r="BO1010" i="1" s="1"/>
  <c r="BO1011" i="1" s="1"/>
  <c r="BO1012" i="1" s="1"/>
  <c r="BO1013" i="1" s="1"/>
  <c r="BO1014" i="1" s="1"/>
  <c r="BO1015" i="1" s="1"/>
  <c r="BO1016" i="1" s="1"/>
  <c r="BO1017" i="1" s="1"/>
  <c r="BO1018" i="1" s="1"/>
  <c r="BO1019" i="1" s="1"/>
  <c r="BO1020" i="1" s="1"/>
  <c r="BO1021" i="1" s="1"/>
  <c r="BO1022" i="1" s="1"/>
  <c r="BO1023" i="1" s="1"/>
  <c r="BO1024" i="1" s="1"/>
  <c r="BO1025" i="1" s="1"/>
  <c r="BO1026" i="1" s="1"/>
  <c r="BO1027" i="1" s="1"/>
  <c r="BO1028" i="1" s="1"/>
  <c r="BO1029" i="1" s="1"/>
  <c r="BO1030" i="1" s="1"/>
  <c r="BO1031" i="1" s="1"/>
  <c r="BO1032" i="1" s="1"/>
  <c r="BO1033" i="1" s="1"/>
  <c r="BO1034" i="1" s="1"/>
  <c r="BO1035" i="1" s="1"/>
  <c r="BO1036" i="1" s="1"/>
  <c r="BO1037" i="1" s="1"/>
  <c r="BO1038" i="1" s="1"/>
  <c r="BO1039" i="1" s="1"/>
  <c r="BO1040" i="1" s="1"/>
  <c r="BO1041" i="1" s="1"/>
  <c r="BO1042" i="1" s="1"/>
  <c r="BO1043" i="1" s="1"/>
  <c r="BO1044" i="1" s="1"/>
  <c r="BO1045" i="1" s="1"/>
  <c r="BO1046" i="1" s="1"/>
  <c r="BO1047" i="1" s="1"/>
  <c r="BO1048" i="1" s="1"/>
  <c r="BO1049" i="1" s="1"/>
  <c r="BO1050" i="1" s="1"/>
  <c r="BO1051" i="1" s="1"/>
  <c r="BO1052" i="1" s="1"/>
  <c r="BO1053" i="1" s="1"/>
  <c r="BO1054" i="1" s="1"/>
  <c r="BO1055" i="1" s="1"/>
  <c r="BO1056" i="1" s="1"/>
  <c r="BO1057" i="1" s="1"/>
  <c r="BO1058" i="1" s="1"/>
  <c r="BO1059" i="1" s="1"/>
  <c r="BO1060" i="1" s="1"/>
  <c r="BO1061" i="1" s="1"/>
  <c r="BO1062" i="1" s="1"/>
  <c r="BO1063" i="1" s="1"/>
  <c r="BO1064" i="1" s="1"/>
  <c r="BO1065" i="1" s="1"/>
  <c r="BO1066" i="1" s="1"/>
  <c r="BO1067" i="1" s="1"/>
  <c r="BO1068" i="1" s="1"/>
  <c r="BO1069" i="1" s="1"/>
  <c r="BO1070" i="1" s="1"/>
  <c r="BO1071" i="1" s="1"/>
  <c r="BO1072" i="1" s="1"/>
  <c r="BO1073" i="1" s="1"/>
  <c r="BO1074" i="1" s="1"/>
  <c r="BO1075" i="1" s="1"/>
  <c r="BO1076" i="1" s="1"/>
  <c r="BO1077" i="1" s="1"/>
  <c r="BO1078" i="1" s="1"/>
  <c r="BO1079" i="1" s="1"/>
  <c r="BO1080" i="1" s="1"/>
  <c r="BO1081" i="1" s="1"/>
  <c r="BO1082" i="1" s="1"/>
  <c r="BO1083" i="1" s="1"/>
  <c r="BO1084" i="1" s="1"/>
  <c r="BO1085" i="1" s="1"/>
  <c r="BO1086" i="1" s="1"/>
  <c r="BO1087" i="1" s="1"/>
  <c r="BO1088" i="1" s="1"/>
  <c r="BO1089" i="1" s="1"/>
  <c r="BO1090" i="1" s="1"/>
  <c r="BO1091" i="1" s="1"/>
  <c r="BO1092" i="1" s="1"/>
  <c r="BO1093" i="1" s="1"/>
  <c r="BO1094" i="1" s="1"/>
  <c r="BO1095" i="1" s="1"/>
  <c r="BO1096" i="1" s="1"/>
  <c r="BO1097" i="1" s="1"/>
  <c r="BO1098" i="1" s="1"/>
  <c r="BO1099" i="1" s="1"/>
  <c r="BO1100" i="1" s="1"/>
  <c r="BO1101" i="1" s="1"/>
  <c r="BO1102" i="1" s="1"/>
  <c r="BO1103" i="1" s="1"/>
  <c r="BO1104" i="1" s="1"/>
  <c r="BO1105" i="1" s="1"/>
  <c r="BO1106" i="1" s="1"/>
  <c r="BO1107" i="1" s="1"/>
  <c r="BO1108" i="1" s="1"/>
  <c r="BO1109" i="1" s="1"/>
  <c r="BO1110" i="1" s="1"/>
  <c r="BO1111" i="1" s="1"/>
  <c r="BO1112" i="1" s="1"/>
  <c r="BO1113" i="1" s="1"/>
  <c r="BO1114" i="1" s="1"/>
  <c r="BO1115" i="1" s="1"/>
  <c r="BO1116" i="1" s="1"/>
  <c r="BO1117" i="1" s="1"/>
  <c r="BO1118" i="1" s="1"/>
  <c r="BO1119" i="1" s="1"/>
  <c r="BO1120" i="1" s="1"/>
  <c r="BO1121" i="1" s="1"/>
  <c r="BO1122" i="1" s="1"/>
  <c r="BO1123" i="1" s="1"/>
  <c r="BO1124" i="1" s="1"/>
  <c r="BO1125" i="1" s="1"/>
  <c r="BO1126" i="1" s="1"/>
  <c r="BO1127" i="1" s="1"/>
  <c r="BO1128" i="1" s="1"/>
  <c r="BO1129" i="1" s="1"/>
  <c r="BO1130" i="1" s="1"/>
  <c r="BO1131" i="1" s="1"/>
  <c r="BO1132" i="1" s="1"/>
  <c r="BO1133" i="1" s="1"/>
  <c r="BO1134" i="1" s="1"/>
  <c r="BO1135" i="1" s="1"/>
  <c r="BO1136" i="1" s="1"/>
  <c r="BO1137" i="1" s="1"/>
  <c r="BO1138" i="1" s="1"/>
  <c r="BO1139" i="1" s="1"/>
  <c r="BO1140" i="1" s="1"/>
  <c r="BO1141" i="1" s="1"/>
  <c r="BO1142" i="1" s="1"/>
  <c r="BO1143" i="1" s="1"/>
  <c r="BO1144" i="1" s="1"/>
  <c r="BO1145" i="1" s="1"/>
  <c r="BO1146" i="1" s="1"/>
  <c r="BO1147" i="1" s="1"/>
  <c r="BO1148" i="1" s="1"/>
  <c r="BO1149" i="1" s="1"/>
  <c r="BO1150" i="1" s="1"/>
  <c r="BO1151" i="1" s="1"/>
  <c r="BO1152" i="1" s="1"/>
  <c r="BO1153" i="1" s="1"/>
  <c r="BO1154" i="1" s="1"/>
  <c r="BO1155" i="1" s="1"/>
  <c r="BO1156" i="1" s="1"/>
  <c r="BO1157" i="1" s="1"/>
  <c r="BO1158" i="1" s="1"/>
  <c r="BO1159" i="1" s="1"/>
  <c r="BO1160" i="1" s="1"/>
  <c r="BO1161" i="1" s="1"/>
  <c r="BO1162" i="1" s="1"/>
  <c r="BO1163" i="1" s="1"/>
  <c r="BO1164" i="1" s="1"/>
  <c r="BO1165" i="1" s="1"/>
  <c r="BO1166" i="1" s="1"/>
  <c r="BO1167" i="1" s="1"/>
  <c r="BO1168" i="1" s="1"/>
  <c r="BO1169" i="1" s="1"/>
  <c r="BO1170" i="1" s="1"/>
  <c r="BO1171" i="1" s="1"/>
  <c r="BO1172" i="1" s="1"/>
  <c r="BO1173" i="1" s="1"/>
  <c r="BO1174" i="1" s="1"/>
  <c r="BO1175" i="1" s="1"/>
  <c r="BO1176" i="1" s="1"/>
  <c r="BO1177" i="1" s="1"/>
  <c r="BO1178" i="1" s="1"/>
  <c r="BO1179" i="1" s="1"/>
  <c r="BO1180" i="1" s="1"/>
  <c r="BO1181" i="1" s="1"/>
  <c r="BO1182" i="1" s="1"/>
  <c r="BO1183" i="1" s="1"/>
  <c r="BO1184" i="1" s="1"/>
  <c r="BO1185" i="1" s="1"/>
  <c r="BO1186" i="1" s="1"/>
  <c r="BO1187" i="1" s="1"/>
  <c r="BO1188" i="1" s="1"/>
  <c r="BO1189" i="1" s="1"/>
  <c r="BO1190" i="1" s="1"/>
  <c r="BO1191" i="1" s="1"/>
  <c r="BO1192" i="1" s="1"/>
  <c r="BO1193" i="1" s="1"/>
  <c r="BO1194" i="1" s="1"/>
  <c r="BO1195" i="1" s="1"/>
  <c r="BO1196" i="1" s="1"/>
  <c r="BO1197" i="1" s="1"/>
  <c r="BO1198" i="1" s="1"/>
  <c r="BO1199" i="1" s="1"/>
  <c r="BO1200" i="1" s="1"/>
  <c r="BO1201" i="1" s="1"/>
  <c r="BO1202" i="1" s="1"/>
  <c r="BO1203" i="1" s="1"/>
  <c r="BO1204" i="1" s="1"/>
  <c r="BO1205" i="1" s="1"/>
  <c r="BO1206" i="1" s="1"/>
  <c r="BO1207" i="1" s="1"/>
  <c r="BO1208" i="1" s="1"/>
  <c r="BO1209" i="1" s="1"/>
  <c r="BO1210" i="1" s="1"/>
  <c r="BO1211" i="1" s="1"/>
  <c r="BO1212" i="1" s="1"/>
  <c r="BO1213" i="1" s="1"/>
  <c r="BO1214" i="1" s="1"/>
  <c r="BO1215" i="1" s="1"/>
  <c r="BO1216" i="1" s="1"/>
  <c r="BO1217" i="1" s="1"/>
  <c r="BO1218" i="1" s="1"/>
  <c r="BO1219" i="1" s="1"/>
  <c r="BO1220" i="1" s="1"/>
  <c r="BO1221" i="1" s="1"/>
  <c r="BO1222" i="1" s="1"/>
  <c r="BO1223" i="1" s="1"/>
  <c r="BO1224" i="1" s="1"/>
  <c r="BO1225" i="1" s="1"/>
  <c r="BO1226" i="1" s="1"/>
  <c r="BO1227" i="1" s="1"/>
  <c r="BO1228" i="1" s="1"/>
  <c r="BO1229" i="1" s="1"/>
  <c r="BO1230" i="1" s="1"/>
  <c r="BO1231" i="1" s="1"/>
  <c r="BO1232" i="1" s="1"/>
  <c r="BO1233" i="1" s="1"/>
  <c r="BO1234" i="1" s="1"/>
  <c r="BO1235" i="1" s="1"/>
  <c r="BO1236" i="1" s="1"/>
  <c r="BO1237" i="1" s="1"/>
  <c r="BO1238" i="1" s="1"/>
  <c r="BO1239" i="1" s="1"/>
  <c r="BO1240" i="1" s="1"/>
  <c r="BO1241" i="1" s="1"/>
  <c r="BO1242" i="1" s="1"/>
  <c r="BO1243" i="1" s="1"/>
  <c r="BO1244" i="1" s="1"/>
  <c r="BO1245" i="1" s="1"/>
  <c r="BO1246" i="1" s="1"/>
  <c r="BO1247" i="1" s="1"/>
  <c r="BO1248" i="1" s="1"/>
  <c r="BO1249" i="1" s="1"/>
  <c r="BO1250" i="1" s="1"/>
  <c r="BO1251" i="1" s="1"/>
  <c r="BO1252" i="1" s="1"/>
  <c r="BO1253" i="1" s="1"/>
  <c r="BO1254" i="1" s="1"/>
  <c r="BO1255" i="1" s="1"/>
  <c r="BO1256" i="1" s="1"/>
  <c r="BO1257" i="1" s="1"/>
  <c r="BO1258" i="1" s="1"/>
  <c r="BO1259" i="1" s="1"/>
  <c r="BO1260" i="1" s="1"/>
  <c r="BO1261" i="1" s="1"/>
  <c r="BO1262" i="1" s="1"/>
  <c r="BO1263" i="1" s="1"/>
  <c r="BO1264" i="1" s="1"/>
  <c r="BO1265" i="1" s="1"/>
  <c r="BO1266" i="1" s="1"/>
  <c r="BO1267" i="1" s="1"/>
  <c r="BO1268" i="1" s="1"/>
  <c r="BO1269" i="1" s="1"/>
  <c r="BO1270" i="1" s="1"/>
  <c r="BO1271" i="1" s="1"/>
  <c r="BO1272" i="1" s="1"/>
  <c r="BO1273" i="1" s="1"/>
  <c r="BO1274" i="1" s="1"/>
  <c r="BO1275" i="1" s="1"/>
  <c r="BO1276" i="1" s="1"/>
  <c r="BO1277" i="1" s="1"/>
  <c r="BO1278" i="1" s="1"/>
  <c r="BO1279" i="1" s="1"/>
  <c r="BO1280" i="1" s="1"/>
  <c r="BO1281" i="1" s="1"/>
  <c r="BO1282" i="1" s="1"/>
  <c r="BO1283" i="1" s="1"/>
  <c r="BO1284" i="1" s="1"/>
  <c r="BO1285" i="1" s="1"/>
  <c r="BO1286" i="1" s="1"/>
  <c r="BO1287" i="1" s="1"/>
  <c r="BO1288" i="1" s="1"/>
  <c r="BO1289" i="1" s="1"/>
  <c r="BO1290" i="1" s="1"/>
  <c r="BO1291" i="1" s="1"/>
  <c r="BO1292" i="1" s="1"/>
  <c r="BO1293" i="1" s="1"/>
  <c r="BO1294" i="1" s="1"/>
  <c r="BO1295" i="1" s="1"/>
  <c r="BO1296" i="1" s="1"/>
  <c r="BO1297" i="1" s="1"/>
  <c r="BO1298" i="1" s="1"/>
  <c r="BO1299" i="1" s="1"/>
  <c r="BO1300" i="1" s="1"/>
  <c r="BO1301" i="1" s="1"/>
  <c r="BO1302" i="1" s="1"/>
  <c r="BO1303" i="1" s="1"/>
  <c r="BO1304" i="1" s="1"/>
  <c r="BO1305" i="1" s="1"/>
  <c r="BO1306" i="1" s="1"/>
  <c r="BO1307" i="1" s="1"/>
  <c r="BO1308" i="1" s="1"/>
  <c r="BO1309" i="1" s="1"/>
  <c r="BO1310" i="1" s="1"/>
  <c r="BO1311" i="1" s="1"/>
  <c r="BO1312" i="1" s="1"/>
  <c r="BO1313" i="1" s="1"/>
  <c r="BO1314" i="1" s="1"/>
  <c r="BO1315" i="1" s="1"/>
  <c r="BO1316" i="1" s="1"/>
  <c r="BO1317" i="1" s="1"/>
  <c r="BO1318" i="1" s="1"/>
  <c r="BO1319" i="1" s="1"/>
  <c r="BO1320" i="1" s="1"/>
  <c r="BO1321" i="1" s="1"/>
  <c r="BO1322" i="1" s="1"/>
  <c r="BO1323" i="1" s="1"/>
  <c r="BO1324" i="1" s="1"/>
  <c r="BO1325" i="1" s="1"/>
  <c r="BO1326" i="1" s="1"/>
  <c r="BO1327" i="1" s="1"/>
  <c r="BO1328" i="1" s="1"/>
  <c r="BO1329" i="1" s="1"/>
  <c r="BO1330" i="1" s="1"/>
  <c r="BO1331" i="1" s="1"/>
  <c r="BO1332" i="1" s="1"/>
  <c r="BO1333" i="1" s="1"/>
  <c r="BO1334" i="1" s="1"/>
  <c r="BO1335" i="1" s="1"/>
  <c r="BO1336" i="1" s="1"/>
  <c r="BO1337" i="1" s="1"/>
  <c r="BO1338" i="1" s="1"/>
  <c r="BO1339" i="1" s="1"/>
  <c r="BO1340" i="1" s="1"/>
  <c r="BO1341" i="1" s="1"/>
  <c r="BO1342" i="1" s="1"/>
  <c r="BO1343" i="1" s="1"/>
  <c r="BO1344" i="1" s="1"/>
  <c r="BO1345" i="1" s="1"/>
  <c r="BO1346" i="1" s="1"/>
  <c r="BO1347" i="1" s="1"/>
  <c r="BO1348" i="1" s="1"/>
  <c r="BO1349" i="1" s="1"/>
  <c r="BO1350" i="1" s="1"/>
  <c r="BO1351" i="1" s="1"/>
  <c r="BO1352" i="1" s="1"/>
  <c r="BO1353" i="1" s="1"/>
  <c r="BO1354" i="1" s="1"/>
  <c r="BO1355" i="1" s="1"/>
  <c r="BO1356" i="1" s="1"/>
  <c r="BO1357" i="1" s="1"/>
  <c r="BO1358" i="1" s="1"/>
  <c r="BO1359" i="1" s="1"/>
  <c r="BO1360" i="1" s="1"/>
  <c r="BO1361" i="1" s="1"/>
  <c r="BO1362" i="1" s="1"/>
  <c r="BO1363" i="1" s="1"/>
  <c r="BO1364" i="1" s="1"/>
  <c r="BO1365" i="1" s="1"/>
  <c r="BO1366" i="1" s="1"/>
  <c r="BO1367" i="1" s="1"/>
  <c r="BO1368" i="1" s="1"/>
  <c r="BO1369" i="1" s="1"/>
  <c r="BO1370" i="1" s="1"/>
  <c r="BO1371" i="1" s="1"/>
  <c r="BO1372" i="1" s="1"/>
  <c r="BO1373" i="1" s="1"/>
  <c r="BO1374" i="1" s="1"/>
  <c r="BO1375" i="1" s="1"/>
  <c r="BO1376" i="1" s="1"/>
  <c r="BO1377" i="1" s="1"/>
  <c r="BO1378" i="1" s="1"/>
  <c r="BO1379" i="1" s="1"/>
  <c r="BO1380" i="1" s="1"/>
  <c r="BO1381" i="1" s="1"/>
  <c r="BO1382" i="1" s="1"/>
  <c r="BO1383" i="1" s="1"/>
  <c r="BO1384" i="1" s="1"/>
  <c r="BO1385" i="1" s="1"/>
  <c r="BO1386" i="1" s="1"/>
  <c r="BO1387" i="1" s="1"/>
  <c r="BO1535" i="1" s="1"/>
  <c r="BO1536" i="1" s="1"/>
  <c r="BO1537" i="1" s="1"/>
  <c r="BO1538" i="1" s="1"/>
  <c r="BO1539" i="1" s="1"/>
  <c r="BO1540" i="1" s="1"/>
  <c r="BO1541" i="1" s="1"/>
  <c r="BO1542" i="1" s="1"/>
  <c r="BO1543" i="1" s="1"/>
  <c r="BO1544" i="1" s="1"/>
  <c r="BO1545" i="1" s="1"/>
  <c r="BO1546" i="1" s="1"/>
  <c r="BO1547" i="1" s="1"/>
  <c r="BO1548" i="1" s="1"/>
  <c r="BO1549" i="1" s="1"/>
  <c r="BO1550" i="1" s="1"/>
  <c r="BO1551" i="1" s="1"/>
  <c r="BO1552" i="1" s="1"/>
  <c r="BO1553" i="1" s="1"/>
  <c r="BO1554" i="1" s="1"/>
  <c r="BO1555" i="1" s="1"/>
  <c r="BO1556" i="1" s="1"/>
  <c r="BO1557" i="1" s="1"/>
  <c r="BO1558" i="1" s="1"/>
  <c r="BO1559" i="1" s="1"/>
  <c r="BO1560" i="1" s="1"/>
  <c r="BO1561" i="1" s="1"/>
  <c r="BO1562" i="1" s="1"/>
  <c r="BO1563" i="1" s="1"/>
  <c r="BO1564" i="1" s="1"/>
  <c r="BO1565" i="1" s="1"/>
  <c r="BO1566" i="1" s="1"/>
  <c r="BO1567" i="1" s="1"/>
  <c r="BO1568" i="1" s="1"/>
  <c r="BO1569" i="1" s="1"/>
  <c r="BO1570" i="1" s="1"/>
  <c r="BO1571" i="1" s="1"/>
  <c r="BO1572" i="1" s="1"/>
  <c r="BO1573" i="1" s="1"/>
  <c r="BO1574" i="1" s="1"/>
  <c r="BO1575" i="1" s="1"/>
  <c r="BO1576" i="1" s="1"/>
  <c r="BO1577" i="1" s="1"/>
  <c r="BO1578" i="1" s="1"/>
  <c r="BO1579" i="1" s="1"/>
  <c r="BO1580" i="1" s="1"/>
  <c r="BO1581" i="1" s="1"/>
  <c r="BO1582" i="1" s="1"/>
  <c r="BO1583" i="1" s="1"/>
  <c r="BO1584" i="1" s="1"/>
  <c r="BO1585" i="1" s="1"/>
  <c r="BO1586" i="1" s="1"/>
  <c r="BO1587" i="1" s="1"/>
  <c r="BO1588" i="1" s="1"/>
  <c r="BO1589" i="1" s="1"/>
  <c r="BO1590" i="1" s="1"/>
  <c r="BO1591" i="1" s="1"/>
  <c r="BO1592" i="1" s="1"/>
  <c r="BO1593" i="1" s="1"/>
  <c r="BO1594" i="1" s="1"/>
  <c r="BO1595" i="1" s="1"/>
  <c r="BO1596" i="1" s="1"/>
  <c r="BO1597" i="1" s="1"/>
  <c r="BO1598" i="1" s="1"/>
  <c r="BO1599" i="1" s="1"/>
  <c r="BO1600" i="1" s="1"/>
  <c r="BO1601" i="1" s="1"/>
  <c r="BO1602" i="1" s="1"/>
  <c r="BO1603" i="1" s="1"/>
  <c r="BO1604" i="1" s="1"/>
  <c r="BO1605" i="1" s="1"/>
  <c r="BO1606" i="1" s="1"/>
  <c r="BO1607" i="1" s="1"/>
  <c r="BO1608" i="1" l="1"/>
  <c r="BO1609" i="1" l="1"/>
  <c r="BO1610" i="1" s="1"/>
  <c r="BO1611" i="1" s="1"/>
  <c r="BO1612" i="1" s="1"/>
  <c r="BO1613" i="1" s="1"/>
  <c r="BO1614" i="1" s="1"/>
  <c r="BO1615" i="1" s="1"/>
  <c r="BO1616" i="1" l="1"/>
  <c r="BO1617" i="1" s="1"/>
  <c r="BO1618" i="1" s="1"/>
  <c r="BO1619" i="1" s="1"/>
  <c r="BO1620" i="1" s="1"/>
  <c r="BO1621" i="1" s="1"/>
  <c r="BO1622" i="1" s="1"/>
  <c r="BO1623" i="1" s="1"/>
  <c r="BO1624" i="1" s="1"/>
  <c r="BO1625" i="1" s="1"/>
  <c r="BO1626" i="1" s="1"/>
  <c r="BO1627" i="1" s="1"/>
  <c r="BO1628" i="1" s="1"/>
  <c r="BO1629" i="1" s="1"/>
  <c r="BO1630" i="1" s="1"/>
  <c r="BO1631" i="1" s="1"/>
  <c r="BO1632" i="1" s="1"/>
  <c r="BO1633" i="1" s="1"/>
  <c r="BO1634" i="1" s="1"/>
  <c r="BO1635" i="1" s="1"/>
  <c r="BO1636" i="1" s="1"/>
  <c r="BO1637" i="1" s="1"/>
  <c r="BO1638" i="1" s="1"/>
  <c r="BO1639" i="1" s="1"/>
  <c r="BO1640" i="1" s="1"/>
  <c r="BO1641" i="1" s="1"/>
  <c r="BO1642" i="1" s="1"/>
  <c r="BO1643" i="1" s="1"/>
  <c r="BO1644" i="1" s="1"/>
  <c r="BO1645" i="1" s="1"/>
  <c r="BO1646" i="1" s="1"/>
  <c r="BO1647" i="1" s="1"/>
  <c r="BO1648" i="1" s="1"/>
  <c r="BO1649" i="1" s="1"/>
  <c r="BO1650" i="1" s="1"/>
  <c r="BO1651" i="1" s="1"/>
  <c r="BO1652" i="1" s="1"/>
  <c r="BO1653" i="1" s="1"/>
  <c r="BO1654" i="1" s="1"/>
  <c r="BO1655" i="1" s="1"/>
  <c r="BO1656" i="1" s="1"/>
  <c r="BO1657" i="1" s="1"/>
  <c r="BO1658" i="1" s="1"/>
  <c r="BO1659" i="1" s="1"/>
  <c r="BO1660" i="1" s="1"/>
  <c r="BO1661" i="1" s="1"/>
  <c r="BO1662" i="1" s="1"/>
  <c r="BO1663" i="1" s="1"/>
  <c r="BO1664" i="1" s="1"/>
  <c r="BO1665" i="1" s="1"/>
  <c r="BO1666" i="1" s="1"/>
  <c r="BO1667" i="1" s="1"/>
  <c r="BO1668" i="1" s="1"/>
  <c r="BO1669" i="1" s="1"/>
  <c r="BO1670" i="1" s="1"/>
  <c r="BO1671" i="1" s="1"/>
  <c r="BO1672" i="1" s="1"/>
  <c r="BO1673" i="1" s="1"/>
  <c r="BO1674" i="1" s="1"/>
  <c r="BO1675" i="1" s="1"/>
  <c r="BO1676" i="1" s="1"/>
  <c r="BO1677" i="1" s="1"/>
  <c r="BO1678" i="1" s="1"/>
  <c r="BO1679" i="1" s="1"/>
  <c r="BO1680" i="1" s="1"/>
  <c r="BO1681" i="1" s="1"/>
  <c r="BO1682" i="1" s="1"/>
  <c r="BO1683" i="1" s="1"/>
  <c r="BO1684" i="1" s="1"/>
  <c r="BO1685" i="1" s="1"/>
  <c r="BO1686" i="1" s="1"/>
  <c r="BO1687" i="1" s="1"/>
  <c r="BO1688" i="1" s="1"/>
  <c r="BO1689" i="1" s="1"/>
  <c r="BO1690" i="1" s="1"/>
  <c r="BO1691" i="1" s="1"/>
  <c r="BO1692" i="1" s="1"/>
  <c r="BO1693" i="1" s="1"/>
  <c r="BO1694" i="1" s="1"/>
  <c r="BO1695" i="1" s="1"/>
  <c r="BO1696" i="1" s="1"/>
  <c r="BO1697" i="1" s="1"/>
  <c r="BO1698" i="1" s="1"/>
  <c r="BO1699" i="1" s="1"/>
  <c r="BO1700" i="1" s="1"/>
  <c r="BO1701" i="1" s="1"/>
  <c r="BO1702" i="1" s="1"/>
  <c r="BO1703" i="1" s="1"/>
  <c r="BO1704" i="1" s="1"/>
  <c r="BO1705" i="1" s="1"/>
  <c r="BO1706" i="1" s="1"/>
  <c r="BO1707" i="1" s="1"/>
  <c r="BO1708" i="1" s="1"/>
  <c r="BO1709" i="1" s="1"/>
  <c r="BO1710" i="1" s="1"/>
  <c r="BO1711" i="1" s="1"/>
  <c r="BO1712" i="1" s="1"/>
  <c r="BO1713" i="1" s="1"/>
  <c r="BO1714" i="1" s="1"/>
  <c r="BO1715" i="1" s="1"/>
  <c r="BO1716" i="1" s="1"/>
  <c r="BO1717" i="1" s="1"/>
  <c r="BO1718" i="1" s="1"/>
  <c r="BO1719" i="1" s="1"/>
  <c r="BO1720" i="1" s="1"/>
  <c r="BO1721" i="1" s="1"/>
  <c r="BO1722" i="1" s="1"/>
  <c r="BO1723" i="1" s="1"/>
  <c r="BO1724" i="1" s="1"/>
  <c r="BO1725" i="1" s="1"/>
  <c r="BO1726" i="1" s="1"/>
  <c r="BO1727" i="1" s="1"/>
  <c r="BO1728" i="1" s="1"/>
  <c r="BO1729" i="1" s="1"/>
  <c r="BO1730" i="1" s="1"/>
  <c r="BO1731" i="1" s="1"/>
  <c r="BO1732" i="1" s="1"/>
  <c r="BO1733" i="1" s="1"/>
  <c r="BO1734" i="1" s="1"/>
  <c r="BO1735" i="1" s="1"/>
  <c r="BO1736" i="1" s="1"/>
  <c r="BO1737" i="1" s="1"/>
  <c r="BO1738" i="1" s="1"/>
  <c r="BO1739" i="1" s="1"/>
  <c r="BO1740" i="1" s="1"/>
  <c r="BO1741" i="1" s="1"/>
  <c r="BO1742" i="1" s="1"/>
  <c r="BO1743" i="1" s="1"/>
  <c r="BO1744" i="1" s="1"/>
  <c r="BO1745" i="1" s="1"/>
  <c r="BO1746" i="1" s="1"/>
  <c r="BO1747" i="1" s="1"/>
  <c r="BO1748" i="1" s="1"/>
  <c r="BO1749" i="1" s="1"/>
  <c r="BO1750" i="1" s="1"/>
  <c r="BO1751" i="1" s="1"/>
  <c r="BO1752" i="1" s="1"/>
  <c r="BO1753" i="1" s="1"/>
  <c r="BO1754" i="1" s="1"/>
  <c r="BO1755" i="1" s="1"/>
  <c r="BO1756" i="1" s="1"/>
  <c r="BO1757" i="1" s="1"/>
  <c r="BO1758" i="1" s="1"/>
  <c r="BO1759" i="1" s="1"/>
  <c r="BO1760" i="1" s="1"/>
  <c r="BO1761" i="1" s="1"/>
  <c r="BO1762" i="1" s="1"/>
  <c r="BO1763" i="1" s="1"/>
  <c r="BO1764" i="1" s="1"/>
  <c r="BO1765" i="1" s="1"/>
  <c r="BO1766" i="1" s="1"/>
  <c r="BO1767" i="1" s="1"/>
  <c r="BO1768" i="1" s="1"/>
  <c r="BO1769" i="1" s="1"/>
  <c r="BO1770" i="1" s="1"/>
  <c r="BO1771" i="1" s="1"/>
  <c r="BO1772" i="1" s="1"/>
  <c r="BO1773" i="1" s="1"/>
  <c r="BO1774" i="1" s="1"/>
  <c r="BO1775" i="1" s="1"/>
  <c r="BO1776" i="1" s="1"/>
  <c r="BO1777" i="1" s="1"/>
  <c r="BO1778" i="1" s="1"/>
  <c r="BO1779" i="1" s="1"/>
  <c r="BO1780" i="1" s="1"/>
  <c r="BO1781" i="1" s="1"/>
  <c r="BO1782" i="1" s="1"/>
  <c r="BO1783" i="1" s="1"/>
  <c r="BO1784" i="1" s="1"/>
  <c r="BO1785" i="1" s="1"/>
  <c r="BO1786" i="1" s="1"/>
  <c r="BO1787" i="1" s="1"/>
  <c r="BO1788" i="1" s="1"/>
  <c r="BO1789" i="1" s="1"/>
  <c r="BO1790" i="1" s="1"/>
  <c r="BO1791" i="1" s="1"/>
  <c r="BO1792" i="1" s="1"/>
  <c r="BO1793" i="1" s="1"/>
  <c r="BO1794" i="1" s="1"/>
  <c r="BO1795" i="1" s="1"/>
  <c r="BO1796" i="1" s="1"/>
  <c r="BO1797" i="1" s="1"/>
  <c r="BO1798" i="1" s="1"/>
  <c r="BO1799" i="1" s="1"/>
  <c r="BO1800" i="1" s="1"/>
  <c r="BO1801" i="1" s="1"/>
  <c r="BO1802" i="1" s="1"/>
  <c r="BO1803" i="1" s="1"/>
  <c r="BO1804" i="1" s="1"/>
  <c r="BO1805" i="1" s="1"/>
  <c r="BO1806" i="1" s="1"/>
  <c r="BO1807" i="1" s="1"/>
  <c r="BO1808" i="1" s="1"/>
  <c r="BO1809" i="1" s="1"/>
  <c r="BO1810" i="1" s="1"/>
  <c r="BO1811" i="1" s="1"/>
  <c r="BO1812" i="1" s="1"/>
  <c r="BO1813" i="1" s="1"/>
  <c r="BO1814" i="1" s="1"/>
  <c r="BO1815" i="1" s="1"/>
  <c r="BO1816" i="1" s="1"/>
  <c r="BO1817" i="1" s="1"/>
  <c r="BO1818" i="1" s="1"/>
  <c r="BO1819" i="1" s="1"/>
  <c r="BO1820" i="1" s="1"/>
  <c r="BO1821" i="1" s="1"/>
  <c r="BO1822" i="1" s="1"/>
  <c r="BO1823" i="1" s="1"/>
  <c r="BO1824" i="1" s="1"/>
  <c r="BO1825" i="1" s="1"/>
  <c r="BO1826" i="1" s="1"/>
  <c r="BO1827" i="1" s="1"/>
  <c r="BO1828" i="1" s="1"/>
  <c r="BO1829" i="1" s="1"/>
  <c r="BO1830" i="1" s="1"/>
  <c r="BO1831" i="1" s="1"/>
  <c r="BO1832" i="1" s="1"/>
  <c r="BO1833" i="1" s="1"/>
  <c r="BO1834" i="1" s="1"/>
  <c r="BO1835" i="1" s="1"/>
  <c r="BO1836" i="1" s="1"/>
  <c r="BO1837" i="1" s="1"/>
  <c r="BO1838" i="1" s="1"/>
  <c r="BO1839" i="1" s="1"/>
  <c r="BO1840" i="1" s="1"/>
  <c r="BO1841" i="1" s="1"/>
  <c r="BO1842" i="1" s="1"/>
  <c r="BO1843" i="1" s="1"/>
  <c r="BO1844" i="1" s="1"/>
  <c r="BO1845" i="1" s="1"/>
  <c r="BO1846" i="1" s="1"/>
  <c r="BO1847" i="1" s="1"/>
  <c r="BO1848" i="1" s="1"/>
  <c r="BO1849" i="1" s="1"/>
  <c r="BO1850" i="1" s="1"/>
  <c r="BO1851" i="1" s="1"/>
  <c r="BO1852" i="1" s="1"/>
  <c r="BO1853" i="1" s="1"/>
  <c r="BO1854" i="1" s="1"/>
  <c r="BO1855" i="1" s="1"/>
  <c r="BO1856" i="1" s="1"/>
  <c r="BO1857" i="1" s="1"/>
  <c r="BO1858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<sst xmlns="http://schemas.openxmlformats.org/spreadsheetml/2006/main" count="26057" uniqueCount="246">
  <si>
    <t>REGDATE</t>
  </si>
  <si>
    <t>본부</t>
  </si>
  <si>
    <t>영업소</t>
  </si>
  <si>
    <t>차박지</t>
  </si>
  <si>
    <t>운수사</t>
  </si>
  <si>
    <t>노선번호</t>
  </si>
  <si>
    <t>차량번호4</t>
  </si>
  <si>
    <t>차종구분</t>
  </si>
  <si>
    <t>제조사</t>
  </si>
  <si>
    <t>연식</t>
  </si>
  <si>
    <t>월식</t>
  </si>
  <si>
    <t>운수사코드</t>
  </si>
  <si>
    <t>운전자번호</t>
  </si>
  <si>
    <t>운전자이름</t>
  </si>
  <si>
    <t>운전자입사일</t>
  </si>
  <si>
    <t>주행거리(km)</t>
  </si>
  <si>
    <t>연료소모량(m3</t>
  </si>
  <si>
    <t>연비(km/m3)</t>
  </si>
  <si>
    <t>주행시간(초)</t>
  </si>
  <si>
    <t>웜업시간(초)</t>
  </si>
  <si>
    <t>공회전시간(초)</t>
  </si>
  <si>
    <t>탄력운전 거리(m)</t>
  </si>
  <si>
    <t>급가속횟수</t>
  </si>
  <si>
    <t>급감속횟수</t>
  </si>
  <si>
    <t>공회전 5분 카운트(회)</t>
  </si>
  <si>
    <t>공회전 5분카운트 누적(초)</t>
  </si>
  <si>
    <t>최고속도</t>
  </si>
  <si>
    <t>평균속도</t>
  </si>
  <si>
    <t>공회전제외평균속도</t>
  </si>
  <si>
    <t>구간1비율(%) 0-20</t>
  </si>
  <si>
    <t>구간2비율(%)20-40</t>
  </si>
  <si>
    <t>구간3비율(%) 40-60</t>
  </si>
  <si>
    <t>구간4비율(%) 60-80</t>
  </si>
  <si>
    <t>구간5비율(%) 80-100</t>
  </si>
  <si>
    <t>구간6비율(%) 100-120</t>
  </si>
  <si>
    <t>구간7비율(%) 120이상</t>
  </si>
  <si>
    <t>에코지수</t>
  </si>
  <si>
    <t>평균연료소모율</t>
  </si>
  <si>
    <t>웜업비율(%)</t>
  </si>
  <si>
    <t>공회전비율(%)</t>
  </si>
  <si>
    <t>탄력운전비율(%)</t>
  </si>
  <si>
    <t>급가속(회)/100km</t>
  </si>
  <si>
    <t>급감속(회)/100km</t>
  </si>
  <si>
    <t>구간1 0-20 (분)</t>
  </si>
  <si>
    <t>구간1 20-40 (분)</t>
  </si>
  <si>
    <t>구간1 40-60 (분)</t>
  </si>
  <si>
    <t>구간1 60-80 (분)</t>
  </si>
  <si>
    <t>구간1 80-100(분)</t>
  </si>
  <si>
    <t>구간1 100-120 (분)</t>
  </si>
  <si>
    <t>구간1 120 (분)</t>
  </si>
  <si>
    <t>GPS거리</t>
  </si>
  <si>
    <t>모니터꺼짐</t>
  </si>
  <si>
    <t>케이블타입</t>
  </si>
  <si>
    <t>연료보정</t>
  </si>
  <si>
    <t>운수사모델</t>
  </si>
  <si>
    <t>운수사원동기</t>
  </si>
  <si>
    <t>보정계수</t>
  </si>
  <si>
    <t>속도필터</t>
  </si>
  <si>
    <t>접속일</t>
  </si>
  <si>
    <t>목표연비설정</t>
  </si>
  <si>
    <t>목표연비달성율</t>
  </si>
  <si>
    <t>NULL</t>
  </si>
  <si>
    <t>충남고속</t>
  </si>
  <si>
    <t>직행1</t>
  </si>
  <si>
    <t>충남고속직행1</t>
  </si>
  <si>
    <t>72아7200</t>
  </si>
  <si>
    <t>시외</t>
  </si>
  <si>
    <t>KD</t>
  </si>
  <si>
    <t>A</t>
  </si>
  <si>
    <t>뉴그랜버드</t>
  </si>
  <si>
    <t>D6CD</t>
  </si>
  <si>
    <t>72아7225</t>
  </si>
  <si>
    <t>HD</t>
  </si>
  <si>
    <t>유니버스</t>
  </si>
  <si>
    <t>75아7017</t>
  </si>
  <si>
    <t>E</t>
  </si>
  <si>
    <t>D6CG</t>
  </si>
  <si>
    <t>75아7025</t>
  </si>
  <si>
    <t>75아7352</t>
  </si>
  <si>
    <t>76아3507</t>
  </si>
  <si>
    <t>76아3514</t>
  </si>
  <si>
    <t>76아7325</t>
  </si>
  <si>
    <t>76아7338</t>
  </si>
  <si>
    <t>76아7378</t>
  </si>
  <si>
    <t>76아7383</t>
  </si>
  <si>
    <t>직행2</t>
  </si>
  <si>
    <t>충남고속직행2</t>
  </si>
  <si>
    <t>72아7213</t>
  </si>
  <si>
    <t>76아3525</t>
  </si>
  <si>
    <t>76아7306</t>
  </si>
  <si>
    <t>76아7310</t>
  </si>
  <si>
    <t>76아7405</t>
  </si>
  <si>
    <t>76아7459</t>
  </si>
  <si>
    <t>77아7105</t>
  </si>
  <si>
    <t>77아7117</t>
  </si>
  <si>
    <t>천안공항</t>
  </si>
  <si>
    <t>충남고속천안공항</t>
  </si>
  <si>
    <t>77아7231</t>
  </si>
  <si>
    <t>천안단독</t>
  </si>
  <si>
    <t>충남고속천안단독</t>
  </si>
  <si>
    <t>77아7237</t>
  </si>
  <si>
    <t>77아7442</t>
  </si>
  <si>
    <t>천안단독예비</t>
  </si>
  <si>
    <t>충남고속천안단독예비</t>
  </si>
  <si>
    <t>77아7234</t>
  </si>
  <si>
    <t>코스</t>
    <phoneticPr fontId="2" type="noConversion"/>
  </si>
  <si>
    <t>7200</t>
  </si>
  <si>
    <t>7225</t>
  </si>
  <si>
    <t>7017</t>
  </si>
  <si>
    <t>7025</t>
  </si>
  <si>
    <t>7352</t>
  </si>
  <si>
    <t>3507</t>
  </si>
  <si>
    <t>3514</t>
  </si>
  <si>
    <t>7325</t>
  </si>
  <si>
    <t>7338</t>
  </si>
  <si>
    <t>7378</t>
  </si>
  <si>
    <t>7383</t>
  </si>
  <si>
    <t>7213</t>
  </si>
  <si>
    <t>3525</t>
  </si>
  <si>
    <t>7306</t>
  </si>
  <si>
    <t>7310</t>
  </si>
  <si>
    <t>7405</t>
  </si>
  <si>
    <t>7459</t>
  </si>
  <si>
    <t>7105</t>
  </si>
  <si>
    <t>7117</t>
  </si>
  <si>
    <t>DATE</t>
    <phoneticPr fontId="2" type="noConversion"/>
  </si>
  <si>
    <t>운전자ID</t>
  </si>
  <si>
    <t>주행시간</t>
  </si>
  <si>
    <t>웜업시간</t>
  </si>
  <si>
    <t>공회전시간</t>
  </si>
  <si>
    <t>탄력운전 거리(km)</t>
  </si>
  <si>
    <t>최고속도(km)</t>
  </si>
  <si>
    <t>과속시간(초)60이상</t>
  </si>
  <si>
    <t>과속시간(초)80km/h이상</t>
  </si>
  <si>
    <t>코스개수</t>
    <phoneticPr fontId="2" type="noConversion"/>
  </si>
  <si>
    <t>연비</t>
    <phoneticPr fontId="2" type="noConversion"/>
  </si>
  <si>
    <t>검색=&gt;</t>
    <phoneticPr fontId="2" type="noConversion"/>
  </si>
  <si>
    <t>&lt;출력예시&gt;</t>
    <phoneticPr fontId="2" type="noConversion"/>
  </si>
  <si>
    <t>1. 전체 지표</t>
    <phoneticPr fontId="2" type="noConversion"/>
  </si>
  <si>
    <t>대표차량:</t>
    <phoneticPr fontId="2" type="noConversion"/>
  </si>
  <si>
    <t>노선:</t>
    <phoneticPr fontId="2" type="noConversion"/>
  </si>
  <si>
    <t>주차량</t>
    <phoneticPr fontId="2" type="noConversion"/>
  </si>
  <si>
    <t>주노선</t>
    <phoneticPr fontId="2" type="noConversion"/>
  </si>
  <si>
    <t>주코스</t>
    <phoneticPr fontId="2" type="noConversion"/>
  </si>
  <si>
    <t>코스:</t>
    <phoneticPr fontId="2" type="noConversion"/>
  </si>
  <si>
    <t>주행거리</t>
    <phoneticPr fontId="2" type="noConversion"/>
  </si>
  <si>
    <t>공회전</t>
    <phoneticPr fontId="2" type="noConversion"/>
  </si>
  <si>
    <t>급감속</t>
    <phoneticPr fontId="2" type="noConversion"/>
  </si>
  <si>
    <t>평균속도</t>
    <phoneticPr fontId="2" type="noConversion"/>
  </si>
  <si>
    <t>2. 주행 코스별 개인 운행기록</t>
    <phoneticPr fontId="2" type="noConversion"/>
  </si>
  <si>
    <t>주행차량대수</t>
    <phoneticPr fontId="2" type="noConversion"/>
  </si>
  <si>
    <t>저속구간</t>
    <phoneticPr fontId="2" type="noConversion"/>
  </si>
  <si>
    <t>적정속도구간</t>
    <phoneticPr fontId="2" type="noConversion"/>
  </si>
  <si>
    <t>고속구간</t>
    <phoneticPr fontId="2" type="noConversion"/>
  </si>
  <si>
    <t>코스</t>
  </si>
  <si>
    <t>주행거리</t>
  </si>
  <si>
    <t>연료소모율</t>
    <phoneticPr fontId="2" type="noConversion"/>
  </si>
  <si>
    <t>연비</t>
  </si>
  <si>
    <t>내수치</t>
    <phoneticPr fontId="2" type="noConversion"/>
  </si>
  <si>
    <t>공회전</t>
  </si>
  <si>
    <t>급감속</t>
  </si>
  <si>
    <t>평균수치</t>
    <phoneticPr fontId="2" type="noConversion"/>
  </si>
  <si>
    <t>공회전,웜업제외 시간</t>
    <phoneticPr fontId="2" type="noConversion"/>
  </si>
  <si>
    <t>60-80</t>
    <phoneticPr fontId="2" type="noConversion"/>
  </si>
  <si>
    <t>1-40</t>
    <phoneticPr fontId="2" type="noConversion"/>
  </si>
  <si>
    <t>100-</t>
    <phoneticPr fontId="2" type="noConversion"/>
  </si>
  <si>
    <t>3. 개인vs전체 비교 (연비)</t>
    <phoneticPr fontId="2" type="noConversion"/>
  </si>
  <si>
    <t>4. 일별 주행기록</t>
    <phoneticPr fontId="2" type="noConversion"/>
  </si>
  <si>
    <t>일자</t>
    <phoneticPr fontId="2" type="noConversion"/>
  </si>
  <si>
    <t>주행차량</t>
    <phoneticPr fontId="2" type="noConversion"/>
  </si>
  <si>
    <t>등급</t>
    <phoneticPr fontId="2" type="noConversion"/>
  </si>
  <si>
    <t>1. 속도구간별 점수부여</t>
    <phoneticPr fontId="2" type="noConversion"/>
  </si>
  <si>
    <t>속도구간</t>
    <phoneticPr fontId="2" type="noConversion"/>
  </si>
  <si>
    <t>점수</t>
    <phoneticPr fontId="2" type="noConversion"/>
  </si>
  <si>
    <t>예시</t>
    <phoneticPr fontId="2" type="noConversion"/>
  </si>
  <si>
    <t>C</t>
    <phoneticPr fontId="2" type="noConversion"/>
  </si>
  <si>
    <t>D</t>
    <phoneticPr fontId="2" type="noConversion"/>
  </si>
  <si>
    <t>B</t>
    <phoneticPr fontId="2" type="noConversion"/>
  </si>
  <si>
    <t>A</t>
    <phoneticPr fontId="2" type="noConversion"/>
  </si>
  <si>
    <t>달성율</t>
    <phoneticPr fontId="2" type="noConversion"/>
  </si>
  <si>
    <t>=(40%*1+50%*3+10%*1)/5</t>
    <phoneticPr fontId="2" type="noConversion"/>
  </si>
  <si>
    <t>=(70%*1+25%*3+5%*1)/5</t>
    <phoneticPr fontId="2" type="noConversion"/>
  </si>
  <si>
    <t>*주의사항</t>
    <phoneticPr fontId="2" type="noConversion"/>
  </si>
  <si>
    <t>1. 코스별 속도제한 구역 파악</t>
    <phoneticPr fontId="2" type="noConversion"/>
  </si>
  <si>
    <t>5. 최종 코멘트 (위치 맨위 vs 맨 아래)</t>
    <phoneticPr fontId="2" type="noConversion"/>
  </si>
  <si>
    <r>
      <rPr>
        <sz val="11"/>
        <color theme="1"/>
        <rFont val="Calibri"/>
        <family val="2"/>
      </rPr>
      <t xml:space="preserve">8 </t>
    </r>
    <r>
      <rPr>
        <sz val="11"/>
        <color theme="1"/>
        <rFont val="맑은 고딕"/>
        <family val="2"/>
        <charset val="129"/>
        <scheme val="minor"/>
      </rPr>
      <t>코스에서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맑은 고딕"/>
        <family val="2"/>
        <charset val="129"/>
        <scheme val="minor"/>
      </rPr>
      <t>평균보다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맑은 고딕"/>
        <family val="2"/>
        <charset val="129"/>
        <scheme val="minor"/>
      </rPr>
      <t>연비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맑은 고딕"/>
        <family val="2"/>
        <charset val="129"/>
        <scheme val="minor"/>
      </rPr>
      <t>운전이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맑은 고딕"/>
        <family val="2"/>
        <charset val="129"/>
        <scheme val="minor"/>
      </rPr>
      <t>잘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맑은 고딕"/>
        <family val="2"/>
        <charset val="129"/>
        <scheme val="minor"/>
      </rPr>
      <t>되었습니다</t>
    </r>
    <r>
      <rPr>
        <sz val="11"/>
        <color theme="1"/>
        <rFont val="Calibri"/>
        <family val="2"/>
      </rPr>
      <t xml:space="preserve">. </t>
    </r>
    <r>
      <rPr>
        <sz val="11"/>
        <color theme="1"/>
        <rFont val="맑은 고딕"/>
        <family val="2"/>
        <charset val="129"/>
        <scheme val="minor"/>
      </rPr>
      <t>급가속</t>
    </r>
    <r>
      <rPr>
        <sz val="11"/>
        <color theme="1"/>
        <rFont val="Calibri"/>
        <family val="2"/>
      </rPr>
      <t>/</t>
    </r>
    <r>
      <rPr>
        <sz val="11"/>
        <color theme="1"/>
        <rFont val="맑은 고딕"/>
        <family val="2"/>
        <charset val="129"/>
        <scheme val="minor"/>
      </rPr>
      <t>급감속도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맑은 고딕"/>
        <family val="2"/>
        <charset val="129"/>
        <scheme val="minor"/>
      </rPr>
      <t>평균보다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맑은 고딕"/>
        <family val="2"/>
        <charset val="129"/>
        <scheme val="minor"/>
      </rPr>
      <t>적어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맑은 고딕"/>
        <family val="2"/>
        <charset val="129"/>
        <scheme val="minor"/>
      </rPr>
      <t>우수합니다</t>
    </r>
    <r>
      <rPr>
        <sz val="11"/>
        <color theme="1"/>
        <rFont val="Calibri"/>
        <family val="2"/>
      </rPr>
      <t xml:space="preserve">."
</t>
    </r>
    <phoneticPr fontId="2" type="noConversion"/>
  </si>
  <si>
    <r>
      <t>[속도구간별 측정 방법 제안]</t>
    </r>
    <r>
      <rPr>
        <b/>
        <sz val="11"/>
        <color theme="1"/>
        <rFont val="맑은 고딕"/>
        <family val="3"/>
        <charset val="129"/>
        <scheme val="minor"/>
      </rPr>
      <t xml:space="preserve"> </t>
    </r>
    <r>
      <rPr>
        <b/>
        <sz val="12"/>
        <color rgb="FF002060"/>
        <rFont val="맑은 고딕"/>
        <family val="3"/>
        <charset val="129"/>
        <scheme val="minor"/>
      </rPr>
      <t>(비율로 보여줄지 속도별 점수를 부여할지)</t>
    </r>
    <phoneticPr fontId="2" type="noConversion"/>
  </si>
  <si>
    <t>1코스에서는 저속주행이 많습니다.</t>
    <phoneticPr fontId="2" type="noConversion"/>
  </si>
  <si>
    <t>1)최종 (코스별 멘트)</t>
    <phoneticPr fontId="2" type="noConversion"/>
  </si>
  <si>
    <t>연료소모율</t>
  </si>
  <si>
    <t>&lt;코스별 연비&gt;</t>
    <phoneticPr fontId="2" type="noConversion"/>
  </si>
  <si>
    <t>평균 연비 (km/L)</t>
  </si>
  <si>
    <t>최고 연비</t>
  </si>
  <si>
    <t>최저 연비</t>
  </si>
  <si>
    <t>특징 및 해석</t>
  </si>
  <si>
    <t>안정적, 연비 평균 상위권</t>
  </si>
  <si>
    <r>
      <t xml:space="preserve">변동 폭 큼 (최대 4.02 vs 최소 2.89), </t>
    </r>
    <r>
      <rPr>
        <b/>
        <sz val="11"/>
        <color theme="1"/>
        <rFont val="맑은 고딕"/>
        <family val="3"/>
        <charset val="129"/>
        <scheme val="minor"/>
      </rPr>
      <t>주의 필요</t>
    </r>
  </si>
  <si>
    <r>
      <t>가장 낮은 평균 연비</t>
    </r>
    <r>
      <rPr>
        <sz val="11"/>
        <color theme="1"/>
        <rFont val="맑은 고딕"/>
        <family val="2"/>
        <charset val="129"/>
        <scheme val="minor"/>
      </rPr>
      <t>, 편차도 큼 → 난이도 높음?</t>
    </r>
  </si>
  <si>
    <t>평균 양호, 일부 저연비 기록</t>
  </si>
  <si>
    <t>평균적, 일부 저연비 구간 존재</t>
  </si>
  <si>
    <r>
      <t>최고 연비 4.32 기록</t>
    </r>
    <r>
      <rPr>
        <sz val="11"/>
        <color theme="1"/>
        <rFont val="맑은 고딕"/>
        <family val="2"/>
        <charset val="129"/>
        <scheme val="minor"/>
      </rPr>
      <t>, 하지만 최소도 2.99로 주의</t>
    </r>
  </si>
  <si>
    <t>평균 양호, 최대치 높음 (4.23)</t>
  </si>
  <si>
    <t>전체 평균 수준, 일부 저연비 구간</t>
  </si>
  <si>
    <t>안정적, 편차 적음</t>
  </si>
  <si>
    <r>
      <t>가장 높은 평균 연비</t>
    </r>
    <r>
      <rPr>
        <sz val="11"/>
        <color theme="1"/>
        <rFont val="맑은 고딕"/>
        <family val="2"/>
        <charset val="129"/>
        <scheme val="minor"/>
      </rPr>
      <t>, 안정적</t>
    </r>
  </si>
  <si>
    <t>전체 평균 수준, 일부 극단치 존재</t>
  </si>
  <si>
    <t>경제구간</t>
    <phoneticPr fontId="2" type="noConversion"/>
  </si>
  <si>
    <t>과속구간</t>
    <phoneticPr fontId="2" type="noConversion"/>
  </si>
  <si>
    <t>구간1비율(%) 1-20 시간(초)</t>
  </si>
  <si>
    <t>구간1비율(%) 1-20 시간(초)</t>
    <phoneticPr fontId="2" type="noConversion"/>
  </si>
  <si>
    <t>구간2비율(%)20-40 시간(초)</t>
  </si>
  <si>
    <t>구간3비율(%) 40-60 시간(초)</t>
  </si>
  <si>
    <t>구간4비율(%) 60-80 시간(초)</t>
  </si>
  <si>
    <t>구간5비율(%) 80-100 시간(초)</t>
  </si>
  <si>
    <t>구간6비율(%) 100-120 시간(초)</t>
  </si>
  <si>
    <t>구간7비율(%) 120이상 시간(초)</t>
  </si>
  <si>
    <t>40-80</t>
    <phoneticPr fontId="2" type="noConversion"/>
  </si>
  <si>
    <t>80-120</t>
    <phoneticPr fontId="2" type="noConversion"/>
  </si>
  <si>
    <t>순위</t>
    <phoneticPr fontId="2" type="noConversion"/>
  </si>
  <si>
    <t>1위</t>
    <phoneticPr fontId="2" type="noConversion"/>
  </si>
  <si>
    <t>3위</t>
    <phoneticPr fontId="2" type="noConversion"/>
  </si>
  <si>
    <t>4위</t>
    <phoneticPr fontId="2" type="noConversion"/>
  </si>
  <si>
    <t>5위</t>
    <phoneticPr fontId="2" type="noConversion"/>
  </si>
  <si>
    <t>2위</t>
    <phoneticPr fontId="2" type="noConversion"/>
  </si>
  <si>
    <t>8위</t>
    <phoneticPr fontId="2" type="noConversion"/>
  </si>
  <si>
    <t>9위</t>
    <phoneticPr fontId="2" type="noConversion"/>
  </si>
  <si>
    <t>경제속도구간</t>
    <phoneticPr fontId="2" type="noConversion"/>
  </si>
  <si>
    <t>주코스코드</t>
    <phoneticPr fontId="2" type="noConversion"/>
  </si>
  <si>
    <t>주차량코스</t>
    <phoneticPr fontId="2" type="noConversion"/>
  </si>
  <si>
    <t>제조사/유종</t>
  </si>
  <si>
    <t>목표연비</t>
  </si>
  <si>
    <t>총거리</t>
    <phoneticPr fontId="2" type="noConversion"/>
  </si>
  <si>
    <t>거리비중달성율</t>
    <phoneticPr fontId="2" type="noConversion"/>
  </si>
  <si>
    <t>연료소모량</t>
    <phoneticPr fontId="2" type="noConversion"/>
  </si>
  <si>
    <t>공회전,웜업제외 시간</t>
  </si>
  <si>
    <t>웜업률</t>
    <phoneticPr fontId="2" type="noConversion"/>
  </si>
  <si>
    <t>공회전율</t>
    <phoneticPr fontId="2" type="noConversion"/>
  </si>
  <si>
    <t>급가속</t>
    <phoneticPr fontId="2" type="noConversion"/>
  </si>
  <si>
    <t>구간1비율</t>
    <phoneticPr fontId="2" type="noConversion"/>
  </si>
  <si>
    <t>구간2비율</t>
    <phoneticPr fontId="2" type="noConversion"/>
  </si>
  <si>
    <t>구간3비율</t>
    <phoneticPr fontId="2" type="noConversion"/>
  </si>
  <si>
    <t>구간4비율</t>
  </si>
  <si>
    <t>구간5비율</t>
  </si>
  <si>
    <t>구간6비율</t>
  </si>
  <si>
    <t>구간7비율</t>
  </si>
  <si>
    <t>등수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</si>
</sst>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1" formatCode="_-* #,##0_-;\-* #,##0_-;_-* &quot;-&quot;_-;_-@_-"/>
    <numFmt numFmtId="43" formatCode="_-* #,##0.00_-;\-* #,##0.00_-;_-* &quot;-&quot;??_-;_-@_-"/>
    <numFmt numFmtId="176" formatCode="[$-409]yy&quot;-&quot;m&quot;-&quot;d\ h:mm\ AM/PM;@"/>
    <numFmt numFmtId="177" formatCode="m&quot;월&quot;\ dd&quot;일(&quot;aaa&quot;)&quot;"/>
    <numFmt numFmtId="178" formatCode="_-* #,##0.00_-;\-* #,##0.00_-;_-* &quot;-&quot;_-;_-@_-"/>
    <numFmt numFmtId="179" formatCode="mm&quot;월&quot;\ dd&quot;일&quot;"/>
    <numFmt numFmtId="180" formatCode="0.0%"/>
  </numFmts>
  <fonts count="26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0"/>
      <name val="맑은 고딕"/>
      <family val="3"/>
      <charset val="129"/>
    </font>
    <font>
      <sz val="10"/>
      <color theme="1"/>
      <name val="맑은 고딕"/>
      <family val="2"/>
      <charset val="129"/>
    </font>
    <font>
      <b/>
      <sz val="9"/>
      <color rgb="FF000000"/>
      <name val="맑은 고딕"/>
      <family val="3"/>
      <charset val="129"/>
    </font>
    <font>
      <sz val="9"/>
      <color rgb="FF000000"/>
      <name val="맑은 고딕"/>
      <family val="3"/>
      <charset val="129"/>
    </font>
    <font>
      <b/>
      <sz val="10"/>
      <color rgb="FF000000"/>
      <name val="맑은 고딕"/>
      <family val="3"/>
      <charset val="129"/>
    </font>
    <font>
      <b/>
      <sz val="11"/>
      <color theme="1"/>
      <name val="맑은 고딕"/>
      <family val="3"/>
      <charset val="129"/>
      <scheme val="minor"/>
    </font>
    <font>
      <sz val="11"/>
      <color rgb="FF9C5700"/>
      <name val="맑은 고딕"/>
      <family val="2"/>
      <charset val="129"/>
      <scheme val="minor"/>
    </font>
    <font>
      <sz val="11"/>
      <color rgb="FFC00000"/>
      <name val="맑은 고딕"/>
      <family val="3"/>
      <charset val="129"/>
      <scheme val="minor"/>
    </font>
    <font>
      <sz val="11"/>
      <color rgb="FFC00000"/>
      <name val="맑은 고딕"/>
      <family val="2"/>
      <charset val="129"/>
      <scheme val="minor"/>
    </font>
    <font>
      <sz val="11"/>
      <color rgb="FF0070C0"/>
      <name val="맑은 고딕"/>
      <family val="3"/>
      <charset val="129"/>
      <scheme val="minor"/>
    </font>
    <font>
      <b/>
      <sz val="11"/>
      <color rgb="FF0070C0"/>
      <name val="맑은 고딕"/>
      <family val="3"/>
      <charset val="129"/>
      <scheme val="minor"/>
    </font>
    <font>
      <sz val="11"/>
      <color theme="2"/>
      <name val="맑은 고딕"/>
      <family val="2"/>
      <charset val="129"/>
      <scheme val="minor"/>
    </font>
    <font>
      <sz val="11"/>
      <color theme="2"/>
      <name val="맑은 고딕"/>
      <family val="3"/>
      <charset val="129"/>
      <scheme val="minor"/>
    </font>
    <font>
      <sz val="10"/>
      <color theme="1"/>
      <name val="맑은 고딕"/>
      <family val="2"/>
      <charset val="129"/>
      <scheme val="minor"/>
    </font>
    <font>
      <b/>
      <sz val="10"/>
      <color rgb="FF0070C0"/>
      <name val="맑은 고딕"/>
      <family val="3"/>
      <charset val="129"/>
      <scheme val="minor"/>
    </font>
    <font>
      <b/>
      <sz val="10"/>
      <color theme="1"/>
      <name val="맑은 고딕"/>
      <family val="3"/>
      <charset val="129"/>
      <scheme val="minor"/>
    </font>
    <font>
      <sz val="11"/>
      <color theme="1"/>
      <name val="Calibri"/>
      <family val="2"/>
    </font>
    <font>
      <b/>
      <sz val="12"/>
      <color rgb="FF002060"/>
      <name val="맑은 고딕"/>
      <family val="3"/>
      <charset val="129"/>
      <scheme val="minor"/>
    </font>
    <font>
      <b/>
      <sz val="11"/>
      <color rgb="FFFF0000"/>
      <name val="맑은 고딕"/>
      <family val="3"/>
      <charset val="129"/>
      <scheme val="minor"/>
    </font>
    <font>
      <sz val="11"/>
      <name val="맑은 고딕"/>
      <family val="3"/>
      <charset val="129"/>
      <scheme val="minor"/>
    </font>
    <font>
      <sz val="11"/>
      <color theme="0" tint="-4.9989318521683403E-2"/>
      <name val="맑은 고딕"/>
      <family val="3"/>
      <charset val="129"/>
      <scheme val="minor"/>
    </font>
    <font>
      <b/>
      <sz val="10"/>
      <name val="맑은 고딕"/>
      <family val="3"/>
      <charset val="129"/>
      <scheme val="minor"/>
    </font>
    <font>
      <b/>
      <sz val="10"/>
      <color theme="1"/>
      <name val="맑은 고딕"/>
      <family val="3"/>
      <charset val="129"/>
    </font>
  </fonts>
  <fills count="1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FF00"/>
        <bgColor rgb="FF000000"/>
      </patternFill>
    </fill>
    <fill>
      <patternFill patternType="solid">
        <fgColor rgb="FFF2F2F2"/>
        <bgColor rgb="FF000000"/>
      </patternFill>
    </fill>
    <fill>
      <patternFill patternType="solid">
        <fgColor rgb="FFFFF2CC"/>
        <bgColor rgb="FF000000"/>
      </patternFill>
    </fill>
    <fill>
      <patternFill patternType="solid">
        <fgColor rgb="FFFFEB9C"/>
      </patternFill>
    </fill>
    <fill>
      <patternFill patternType="solid">
        <fgColor theme="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3" tint="0.89999084444715716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26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</borders>
  <cellStyleXfs count="4">
    <xf numFmtId="0" fontId="0" fillId="0" borderId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9" fillId="6" borderId="0" applyNumberFormat="0" applyBorder="0" applyAlignment="0" applyProtection="0">
      <alignment vertical="center"/>
    </xf>
  </cellStyleXfs>
  <cellXfs count="134">
    <xf numFmtId="0" fontId="0" fillId="0" borderId="0" xfId="0">
      <alignment vertical="center"/>
    </xf>
    <xf numFmtId="47" fontId="0" fillId="0" borderId="0" xfId="0" applyNumberFormat="1">
      <alignment vertical="center"/>
    </xf>
    <xf numFmtId="49" fontId="0" fillId="0" borderId="0" xfId="0" applyNumberFormat="1">
      <alignment vertical="center"/>
    </xf>
    <xf numFmtId="176" fontId="0" fillId="0" borderId="0" xfId="0" applyNumberFormat="1">
      <alignment vertical="center"/>
    </xf>
    <xf numFmtId="9" fontId="0" fillId="0" borderId="0" xfId="1" applyFont="1">
      <alignment vertical="center"/>
    </xf>
    <xf numFmtId="177" fontId="3" fillId="3" borderId="1" xfId="0" applyNumberFormat="1" applyFont="1" applyFill="1" applyBorder="1" applyAlignment="1">
      <alignment horizontal="center" vertical="center"/>
    </xf>
    <xf numFmtId="177" fontId="4" fillId="0" borderId="2" xfId="0" applyNumberFormat="1" applyFont="1" applyBorder="1">
      <alignment vertical="center"/>
    </xf>
    <xf numFmtId="177" fontId="5" fillId="0" borderId="3" xfId="0" applyNumberFormat="1" applyFont="1" applyBorder="1" applyAlignment="1">
      <alignment horizontal="center" vertical="center" wrapText="1"/>
    </xf>
    <xf numFmtId="177" fontId="6" fillId="0" borderId="4" xfId="0" applyNumberFormat="1" applyFont="1" applyBorder="1" applyAlignment="1">
      <alignment horizontal="center" vertical="center" wrapText="1"/>
    </xf>
    <xf numFmtId="177" fontId="6" fillId="0" borderId="5" xfId="0" applyNumberFormat="1" applyFont="1" applyBorder="1" applyAlignment="1">
      <alignment horizontal="center" vertical="center" wrapText="1"/>
    </xf>
    <xf numFmtId="177" fontId="6" fillId="4" borderId="5" xfId="0" applyNumberFormat="1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/>
    </xf>
    <xf numFmtId="0" fontId="4" fillId="0" borderId="2" xfId="0" applyFont="1" applyBorder="1">
      <alignment vertical="center"/>
    </xf>
    <xf numFmtId="0" fontId="7" fillId="0" borderId="6" xfId="0" applyFont="1" applyBorder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0" fontId="7" fillId="5" borderId="6" xfId="0" applyFont="1" applyFill="1" applyBorder="1" applyAlignment="1">
      <alignment horizontal="center" vertical="center"/>
    </xf>
    <xf numFmtId="0" fontId="4" fillId="5" borderId="2" xfId="0" applyFont="1" applyFill="1" applyBorder="1" applyAlignment="1">
      <alignment horizontal="center" vertical="center"/>
    </xf>
    <xf numFmtId="0" fontId="4" fillId="0" borderId="7" xfId="0" applyFont="1" applyBorder="1" applyAlignment="1">
      <alignment horizontal="center" vertical="center"/>
    </xf>
    <xf numFmtId="0" fontId="4" fillId="4" borderId="7" xfId="0" applyFont="1" applyFill="1" applyBorder="1" applyAlignment="1">
      <alignment horizontal="center" vertical="center"/>
    </xf>
    <xf numFmtId="0" fontId="3" fillId="3" borderId="8" xfId="0" applyFont="1" applyFill="1" applyBorder="1" applyAlignment="1">
      <alignment horizontal="center" vertical="center"/>
    </xf>
    <xf numFmtId="0" fontId="4" fillId="0" borderId="0" xfId="0" applyFont="1">
      <alignment vertical="center"/>
    </xf>
    <xf numFmtId="0" fontId="7" fillId="0" borderId="9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7" fillId="5" borderId="9" xfId="0" applyFont="1" applyFill="1" applyBorder="1" applyAlignment="1">
      <alignment horizontal="center" vertical="center"/>
    </xf>
    <xf numFmtId="0" fontId="4" fillId="5" borderId="0" xfId="0" applyFont="1" applyFill="1" applyAlignment="1">
      <alignment horizontal="center" vertical="center"/>
    </xf>
    <xf numFmtId="0" fontId="4" fillId="0" borderId="10" xfId="0" applyFont="1" applyBorder="1" applyAlignment="1">
      <alignment horizontal="center" vertical="center"/>
    </xf>
    <xf numFmtId="0" fontId="4" fillId="4" borderId="10" xfId="0" applyFont="1" applyFill="1" applyBorder="1" applyAlignment="1">
      <alignment horizontal="center" vertical="center"/>
    </xf>
    <xf numFmtId="0" fontId="3" fillId="3" borderId="11" xfId="0" applyFont="1" applyFill="1" applyBorder="1" applyAlignment="1">
      <alignment horizontal="center" vertical="center"/>
    </xf>
    <xf numFmtId="0" fontId="4" fillId="0" borderId="12" xfId="0" applyFont="1" applyBorder="1">
      <alignment vertical="center"/>
    </xf>
    <xf numFmtId="0" fontId="7" fillId="0" borderId="13" xfId="0" applyFont="1" applyBorder="1" applyAlignment="1">
      <alignment horizontal="center" vertical="center"/>
    </xf>
    <xf numFmtId="0" fontId="4" fillId="0" borderId="12" xfId="0" applyFont="1" applyBorder="1" applyAlignment="1">
      <alignment horizontal="center" vertical="center"/>
    </xf>
    <xf numFmtId="0" fontId="7" fillId="5" borderId="13" xfId="0" applyFont="1" applyFill="1" applyBorder="1" applyAlignment="1">
      <alignment horizontal="center" vertical="center"/>
    </xf>
    <xf numFmtId="0" fontId="4" fillId="5" borderId="12" xfId="0" applyFont="1" applyFill="1" applyBorder="1" applyAlignment="1">
      <alignment horizontal="center" vertical="center"/>
    </xf>
    <xf numFmtId="0" fontId="4" fillId="0" borderId="14" xfId="0" applyFont="1" applyBorder="1" applyAlignment="1">
      <alignment horizontal="center" vertical="center"/>
    </xf>
    <xf numFmtId="0" fontId="4" fillId="4" borderId="14" xfId="0" applyFont="1" applyFill="1" applyBorder="1" applyAlignment="1">
      <alignment horizontal="center" vertical="center"/>
    </xf>
    <xf numFmtId="0" fontId="7" fillId="0" borderId="15" xfId="0" applyFont="1" applyBorder="1" applyAlignment="1">
      <alignment horizontal="center" vertical="center"/>
    </xf>
    <xf numFmtId="0" fontId="7" fillId="5" borderId="15" xfId="0" applyFont="1" applyFill="1" applyBorder="1" applyAlignment="1">
      <alignment horizontal="center" vertical="center"/>
    </xf>
    <xf numFmtId="0" fontId="8" fillId="2" borderId="0" xfId="0" applyFont="1" applyFill="1" applyAlignment="1">
      <alignment horizontal="center" vertical="center"/>
    </xf>
    <xf numFmtId="14" fontId="8" fillId="2" borderId="0" xfId="0" applyNumberFormat="1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7" borderId="0" xfId="0" applyFill="1">
      <alignment vertical="center"/>
    </xf>
    <xf numFmtId="0" fontId="0" fillId="2" borderId="0" xfId="0" applyFill="1">
      <alignment vertical="center"/>
    </xf>
    <xf numFmtId="0" fontId="0" fillId="2" borderId="0" xfId="0" applyFill="1" applyAlignment="1">
      <alignment horizontal="center" vertical="center"/>
    </xf>
    <xf numFmtId="0" fontId="0" fillId="0" borderId="0" xfId="0" applyAlignment="1">
      <alignment horizontal="right" vertical="center"/>
    </xf>
    <xf numFmtId="0" fontId="0" fillId="2" borderId="0" xfId="0" applyFill="1" applyAlignment="1">
      <alignment horizontal="left" vertical="center"/>
    </xf>
    <xf numFmtId="0" fontId="10" fillId="2" borderId="0" xfId="3" applyFont="1" applyFill="1">
      <alignment vertical="center"/>
    </xf>
    <xf numFmtId="41" fontId="0" fillId="0" borderId="0" xfId="2" applyFont="1" applyAlignment="1">
      <alignment horizontal="center" vertical="center"/>
    </xf>
    <xf numFmtId="41" fontId="0" fillId="0" borderId="0" xfId="2" applyFont="1">
      <alignment vertical="center"/>
    </xf>
    <xf numFmtId="0" fontId="0" fillId="8" borderId="0" xfId="0" applyFill="1" applyAlignment="1">
      <alignment horizontal="center" vertical="center"/>
    </xf>
    <xf numFmtId="0" fontId="13" fillId="0" borderId="0" xfId="0" applyFont="1" applyAlignment="1">
      <alignment horizontal="center" vertical="center"/>
    </xf>
    <xf numFmtId="178" fontId="13" fillId="0" borderId="0" xfId="2" applyNumberFormat="1" applyFont="1" applyAlignment="1">
      <alignment horizontal="center" vertical="center"/>
    </xf>
    <xf numFmtId="0" fontId="13" fillId="0" borderId="0" xfId="0" applyFont="1">
      <alignment vertical="center"/>
    </xf>
    <xf numFmtId="0" fontId="14" fillId="0" borderId="0" xfId="0" applyFont="1">
      <alignment vertical="center"/>
    </xf>
    <xf numFmtId="0" fontId="15" fillId="0" borderId="0" xfId="0" applyFont="1" applyAlignment="1">
      <alignment horizontal="center" vertical="center"/>
    </xf>
    <xf numFmtId="41" fontId="15" fillId="0" borderId="0" xfId="2" applyFont="1">
      <alignment vertical="center"/>
    </xf>
    <xf numFmtId="178" fontId="15" fillId="0" borderId="0" xfId="2" applyNumberFormat="1" applyFont="1">
      <alignment vertical="center"/>
    </xf>
    <xf numFmtId="9" fontId="15" fillId="0" borderId="0" xfId="1" applyFont="1">
      <alignment vertical="center"/>
    </xf>
    <xf numFmtId="41" fontId="15" fillId="0" borderId="0" xfId="2" applyFont="1" applyAlignment="1">
      <alignment horizontal="center" vertical="center"/>
    </xf>
    <xf numFmtId="178" fontId="15" fillId="0" borderId="0" xfId="2" applyNumberFormat="1" applyFont="1" applyAlignment="1">
      <alignment horizontal="center" vertical="center"/>
    </xf>
    <xf numFmtId="9" fontId="15" fillId="0" borderId="0" xfId="1" applyFont="1" applyAlignment="1">
      <alignment horizontal="center" vertical="center"/>
    </xf>
    <xf numFmtId="0" fontId="8" fillId="2" borderId="0" xfId="0" applyFont="1" applyFill="1" applyAlignment="1">
      <alignment horizontal="center" vertical="center" wrapText="1"/>
    </xf>
    <xf numFmtId="176" fontId="0" fillId="8" borderId="0" xfId="0" applyNumberFormat="1" applyFill="1" applyAlignment="1">
      <alignment horizontal="center" vertical="center" wrapText="1"/>
    </xf>
    <xf numFmtId="0" fontId="0" fillId="8" borderId="0" xfId="0" applyFill="1" applyAlignment="1">
      <alignment vertical="center" wrapText="1"/>
    </xf>
    <xf numFmtId="49" fontId="0" fillId="8" borderId="0" xfId="0" applyNumberFormat="1" applyFill="1" applyAlignment="1">
      <alignment vertical="center" wrapText="1"/>
    </xf>
    <xf numFmtId="9" fontId="0" fillId="8" borderId="0" xfId="1" applyFont="1" applyFill="1" applyAlignment="1">
      <alignment vertical="center" wrapText="1"/>
    </xf>
    <xf numFmtId="0" fontId="0" fillId="2" borderId="0" xfId="0" applyFill="1" applyAlignment="1">
      <alignment horizontal="center" vertical="center" wrapText="1"/>
    </xf>
    <xf numFmtId="0" fontId="0" fillId="9" borderId="0" xfId="0" applyFill="1" applyAlignment="1">
      <alignment vertical="center" wrapText="1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 wrapText="1"/>
    </xf>
    <xf numFmtId="0" fontId="0" fillId="10" borderId="0" xfId="0" applyFill="1" applyAlignment="1">
      <alignment vertical="center" wrapText="1"/>
    </xf>
    <xf numFmtId="0" fontId="0" fillId="11" borderId="0" xfId="0" applyFill="1" applyAlignment="1">
      <alignment vertical="center" wrapText="1"/>
    </xf>
    <xf numFmtId="0" fontId="8" fillId="0" borderId="0" xfId="0" applyFont="1">
      <alignment vertical="center"/>
    </xf>
    <xf numFmtId="0" fontId="0" fillId="0" borderId="0" xfId="0" quotePrefix="1">
      <alignment vertical="center"/>
    </xf>
    <xf numFmtId="0" fontId="0" fillId="0" borderId="16" xfId="0" applyBorder="1" applyAlignment="1">
      <alignment horizontal="center" vertical="center"/>
    </xf>
    <xf numFmtId="9" fontId="0" fillId="0" borderId="0" xfId="1" applyFont="1" applyFill="1" applyBorder="1" applyAlignment="1">
      <alignment horizontal="center" vertical="center"/>
    </xf>
    <xf numFmtId="9" fontId="0" fillId="0" borderId="0" xfId="0" applyNumberFormat="1">
      <alignment vertical="center"/>
    </xf>
    <xf numFmtId="180" fontId="0" fillId="0" borderId="0" xfId="1" applyNumberFormat="1" applyFont="1">
      <alignment vertical="center"/>
    </xf>
    <xf numFmtId="0" fontId="11" fillId="0" borderId="0" xfId="0" applyFont="1">
      <alignment vertical="center"/>
    </xf>
    <xf numFmtId="0" fontId="16" fillId="0" borderId="17" xfId="0" applyFont="1" applyBorder="1" applyAlignment="1">
      <alignment horizontal="center" vertical="center"/>
    </xf>
    <xf numFmtId="0" fontId="17" fillId="0" borderId="17" xfId="0" applyFont="1" applyBorder="1" applyAlignment="1">
      <alignment horizontal="center" vertical="center"/>
    </xf>
    <xf numFmtId="0" fontId="18" fillId="0" borderId="18" xfId="0" applyFont="1" applyBorder="1" applyAlignment="1">
      <alignment horizontal="center" vertical="center"/>
    </xf>
    <xf numFmtId="0" fontId="18" fillId="0" borderId="19" xfId="0" applyFont="1" applyBorder="1" applyAlignment="1">
      <alignment horizontal="center" vertical="center"/>
    </xf>
    <xf numFmtId="179" fontId="16" fillId="0" borderId="21" xfId="0" applyNumberFormat="1" applyFont="1" applyBorder="1" applyAlignment="1">
      <alignment horizontal="center" vertical="center"/>
    </xf>
    <xf numFmtId="179" fontId="16" fillId="0" borderId="23" xfId="0" applyNumberFormat="1" applyFont="1" applyBorder="1" applyAlignment="1">
      <alignment horizontal="center" vertical="center"/>
    </xf>
    <xf numFmtId="0" fontId="16" fillId="0" borderId="24" xfId="0" applyFont="1" applyBorder="1" applyAlignment="1">
      <alignment horizontal="center" vertical="center"/>
    </xf>
    <xf numFmtId="0" fontId="17" fillId="0" borderId="24" xfId="0" applyFont="1" applyBorder="1" applyAlignment="1">
      <alignment horizontal="center" vertical="center"/>
    </xf>
    <xf numFmtId="0" fontId="0" fillId="0" borderId="17" xfId="0" applyBorder="1">
      <alignment vertical="center"/>
    </xf>
    <xf numFmtId="178" fontId="0" fillId="0" borderId="17" xfId="2" applyNumberFormat="1" applyFont="1" applyBorder="1">
      <alignment vertical="center"/>
    </xf>
    <xf numFmtId="9" fontId="0" fillId="0" borderId="17" xfId="1" applyFont="1" applyBorder="1">
      <alignment vertical="center"/>
    </xf>
    <xf numFmtId="0" fontId="0" fillId="0" borderId="18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0" fillId="0" borderId="23" xfId="0" applyBorder="1" applyAlignment="1">
      <alignment horizontal="center" vertical="center"/>
    </xf>
    <xf numFmtId="0" fontId="0" fillId="0" borderId="24" xfId="0" applyBorder="1">
      <alignment vertical="center"/>
    </xf>
    <xf numFmtId="178" fontId="0" fillId="0" borderId="24" xfId="2" applyNumberFormat="1" applyFont="1" applyBorder="1">
      <alignment vertical="center"/>
    </xf>
    <xf numFmtId="9" fontId="0" fillId="0" borderId="24" xfId="1" applyFont="1" applyBorder="1">
      <alignment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41" fontId="0" fillId="0" borderId="11" xfId="2" applyFont="1" applyBorder="1" applyAlignment="1">
      <alignment horizontal="center" vertical="center"/>
    </xf>
    <xf numFmtId="43" fontId="12" fillId="0" borderId="12" xfId="0" applyNumberFormat="1" applyFont="1" applyBorder="1" applyAlignment="1">
      <alignment horizontal="center" vertical="center"/>
    </xf>
    <xf numFmtId="9" fontId="0" fillId="0" borderId="12" xfId="0" applyNumberFormat="1" applyBorder="1" applyAlignment="1">
      <alignment horizontal="center" vertical="center"/>
    </xf>
    <xf numFmtId="178" fontId="0" fillId="0" borderId="12" xfId="2" applyNumberFormat="1" applyFont="1" applyBorder="1" applyAlignment="1">
      <alignment horizontal="center" vertical="center"/>
    </xf>
    <xf numFmtId="0" fontId="10" fillId="0" borderId="0" xfId="0" applyFont="1">
      <alignment vertical="center"/>
    </xf>
    <xf numFmtId="0" fontId="0" fillId="0" borderId="10" xfId="0" applyBorder="1">
      <alignment vertical="center"/>
    </xf>
    <xf numFmtId="0" fontId="14" fillId="0" borderId="10" xfId="0" applyFont="1" applyBorder="1">
      <alignment vertical="center"/>
    </xf>
    <xf numFmtId="0" fontId="15" fillId="0" borderId="10" xfId="0" applyFont="1" applyBorder="1" applyAlignment="1">
      <alignment horizontal="center" vertical="center"/>
    </xf>
    <xf numFmtId="178" fontId="15" fillId="0" borderId="10" xfId="2" applyNumberFormat="1" applyFont="1" applyBorder="1">
      <alignment vertical="center"/>
    </xf>
    <xf numFmtId="0" fontId="8" fillId="0" borderId="0" xfId="0" applyFont="1" applyAlignment="1">
      <alignment horizontal="center" vertical="center" wrapText="1"/>
    </xf>
    <xf numFmtId="178" fontId="21" fillId="0" borderId="0" xfId="2" applyNumberFormat="1" applyFont="1" applyAlignment="1">
      <alignment horizontal="center" vertical="center"/>
    </xf>
    <xf numFmtId="0" fontId="22" fillId="0" borderId="2" xfId="0" applyFont="1" applyBorder="1" applyAlignment="1">
      <alignment horizontal="center" vertical="center"/>
    </xf>
    <xf numFmtId="0" fontId="22" fillId="0" borderId="7" xfId="0" applyFont="1" applyBorder="1" applyAlignment="1">
      <alignment horizontal="center" vertical="center"/>
    </xf>
    <xf numFmtId="0" fontId="22" fillId="0" borderId="12" xfId="0" applyFont="1" applyBorder="1" applyAlignment="1">
      <alignment horizontal="center" vertical="center"/>
    </xf>
    <xf numFmtId="9" fontId="22" fillId="0" borderId="14" xfId="0" applyNumberFormat="1" applyFont="1" applyBorder="1" applyAlignment="1">
      <alignment horizontal="center" vertical="center"/>
    </xf>
    <xf numFmtId="0" fontId="22" fillId="0" borderId="19" xfId="0" applyFont="1" applyBorder="1" applyAlignment="1">
      <alignment horizontal="center" vertical="center"/>
    </xf>
    <xf numFmtId="0" fontId="22" fillId="0" borderId="20" xfId="0" applyFont="1" applyBorder="1" applyAlignment="1">
      <alignment horizontal="center" vertical="center"/>
    </xf>
    <xf numFmtId="9" fontId="22" fillId="0" borderId="17" xfId="0" applyNumberFormat="1" applyFont="1" applyBorder="1" applyAlignment="1">
      <alignment horizontal="center" vertical="center"/>
    </xf>
    <xf numFmtId="9" fontId="22" fillId="0" borderId="22" xfId="0" applyNumberFormat="1" applyFont="1" applyBorder="1" applyAlignment="1">
      <alignment horizontal="center" vertical="center"/>
    </xf>
    <xf numFmtId="9" fontId="22" fillId="0" borderId="17" xfId="1" applyFont="1" applyBorder="1" applyAlignment="1">
      <alignment horizontal="center" vertical="center"/>
    </xf>
    <xf numFmtId="9" fontId="22" fillId="0" borderId="24" xfId="1" applyFont="1" applyBorder="1" applyAlignment="1">
      <alignment horizontal="center" vertical="center"/>
    </xf>
    <xf numFmtId="0" fontId="23" fillId="0" borderId="0" xfId="0" applyFont="1">
      <alignment vertical="center"/>
    </xf>
    <xf numFmtId="0" fontId="22" fillId="0" borderId="22" xfId="0" applyFont="1" applyBorder="1" applyAlignment="1">
      <alignment horizontal="center" vertical="center"/>
    </xf>
    <xf numFmtId="0" fontId="22" fillId="0" borderId="22" xfId="1" applyNumberFormat="1" applyFont="1" applyBorder="1" applyAlignment="1">
      <alignment horizontal="center" vertical="center"/>
    </xf>
    <xf numFmtId="0" fontId="22" fillId="0" borderId="25" xfId="1" applyNumberFormat="1" applyFont="1" applyBorder="1" applyAlignment="1">
      <alignment horizontal="center" vertical="center"/>
    </xf>
    <xf numFmtId="0" fontId="24" fillId="0" borderId="19" xfId="0" applyFont="1" applyBorder="1" applyAlignment="1">
      <alignment horizontal="center" vertical="center"/>
    </xf>
    <xf numFmtId="0" fontId="24" fillId="0" borderId="20" xfId="0" applyFont="1" applyBorder="1" applyAlignment="1">
      <alignment horizontal="center" vertical="center"/>
    </xf>
    <xf numFmtId="0" fontId="22" fillId="0" borderId="17" xfId="0" applyFont="1" applyBorder="1" applyAlignment="1">
      <alignment horizontal="center" vertical="center"/>
    </xf>
    <xf numFmtId="0" fontId="22" fillId="0" borderId="24" xfId="0" applyFont="1" applyBorder="1" applyAlignment="1">
      <alignment horizontal="center" vertical="center"/>
    </xf>
    <xf numFmtId="9" fontId="22" fillId="0" borderId="25" xfId="0" applyNumberFormat="1" applyFont="1" applyBorder="1" applyAlignment="1">
      <alignment horizontal="center" vertical="center"/>
    </xf>
    <xf numFmtId="0" fontId="25" fillId="12" borderId="0" xfId="0" applyFont="1" applyFill="1" applyAlignment="1">
      <alignment horizontal="center" vertical="center"/>
    </xf>
    <xf numFmtId="0" fontId="0" fillId="7" borderId="0" xfId="0" applyFill="1" applyAlignment="1">
      <alignment horizontal="center" vertical="center" wrapText="1"/>
    </xf>
    <xf numFmtId="0" fontId="0" fillId="7" borderId="0" xfId="0" applyFill="1" applyAlignment="1">
      <alignment horizontal="center" vertical="center"/>
    </xf>
    <xf numFmtId="0" fontId="8" fillId="2" borderId="0" xfId="0" applyFont="1" applyFill="1">
      <alignment vertical="center"/>
    </xf>
    <xf numFmtId="0" fontId="8" fillId="2" borderId="0" xfId="0" applyFont="1" applyFill="1" applyAlignment="1">
      <alignment vertical="center" wrapText="1"/>
    </xf>
    <xf numFmtId="178" fontId="0" fillId="0" borderId="0" xfId="2" applyNumberFormat="1" applyFont="1">
      <alignment vertical="center"/>
    </xf>
  </cellXfs>
  <cellStyles count="4">
    <cellStyle name="백분율" xfId="1" builtinId="5"/>
    <cellStyle name="보통" xfId="3" builtinId="28"/>
    <cellStyle name="쉼표 [0]" xfId="2" builtinId="6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출력예시!$K$26</c:f>
              <c:strCache>
                <c:ptCount val="1"/>
                <c:pt idx="0">
                  <c:v>내수치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출력예시!$K$28:$K$36</c:f>
              <c:numCache>
                <c:formatCode>General</c:formatCode>
                <c:ptCount val="9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</c:numCache>
            </c:numRef>
          </c:cat>
          <c:val>
            <c:numRef>
              <c:f>출력예시!$M$28:$M$36</c:f>
              <c:numCache>
                <c:formatCode>_-* #,##0.00_-;\-* #,##0.00_-;_-* "-"_-;_-@_-</c:formatCode>
                <c:ptCount val="9"/>
                <c:pt idx="0">
                  <c:v>3.6915811567164183</c:v>
                </c:pt>
                <c:pt idx="1">
                  <c:v>3.4662514356391907</c:v>
                </c:pt>
                <c:pt idx="2">
                  <c:v>3.2478844937942259</c:v>
                </c:pt>
                <c:pt idx="3">
                  <c:v>3.3405466970387243</c:v>
                </c:pt>
                <c:pt idx="4">
                  <c:v>3.7275610743690102</c:v>
                </c:pt>
                <c:pt idx="5">
                  <c:v>3.4733842493091807</c:v>
                </c:pt>
                <c:pt idx="6">
                  <c:v>3.2543392960752109</c:v>
                </c:pt>
                <c:pt idx="7">
                  <c:v>2.9928019568332918</c:v>
                </c:pt>
                <c:pt idx="8">
                  <c:v>3.7285083987891499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8349-441D-B836-C415FF3274B2}"/>
            </c:ext>
          </c:extLst>
        </c:ser>
        <c:ser>
          <c:idx val="1"/>
          <c:order val="1"/>
          <c:tx>
            <c:strRef>
              <c:f>출력예시!$R$26</c:f>
              <c:strCache>
                <c:ptCount val="1"/>
                <c:pt idx="0">
                  <c:v>평균수치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출력예시!$K$28:$K$36</c:f>
              <c:numCache>
                <c:formatCode>General</c:formatCode>
                <c:ptCount val="9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</c:numCache>
            </c:numRef>
          </c:cat>
          <c:val>
            <c:numRef>
              <c:f>출력예시!$S$28:$S$36</c:f>
              <c:numCache>
                <c:formatCode>_-* #,##0.00_-;\-* #,##0.00_-;_-* "-"_-;_-@_-</c:formatCode>
                <c:ptCount val="9"/>
                <c:pt idx="0">
                  <c:v>3.3525602671632728</c:v>
                </c:pt>
                <c:pt idx="1">
                  <c:v>3.5733784310657826</c:v>
                </c:pt>
                <c:pt idx="2">
                  <c:v>3.3617856846380327</c:v>
                </c:pt>
                <c:pt idx="3">
                  <c:v>3.41097776962201</c:v>
                </c:pt>
                <c:pt idx="4">
                  <c:v>3.4596883853516047</c:v>
                </c:pt>
                <c:pt idx="5">
                  <c:v>3.4470578737823252</c:v>
                </c:pt>
                <c:pt idx="6">
                  <c:v>3.2676867288603129</c:v>
                </c:pt>
                <c:pt idx="7">
                  <c:v>3.2669528061163509</c:v>
                </c:pt>
                <c:pt idx="8">
                  <c:v>3.326805527730297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8349-441D-B836-C415FF3274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449570640"/>
        <c:axId val="449569680"/>
      </c:barChart>
      <c:catAx>
        <c:axId val="44957064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49569680"/>
        <c:crosses val="autoZero"/>
        <c:auto val="1"/>
        <c:lblAlgn val="ctr"/>
        <c:lblOffset val="100"/>
        <c:noMultiLvlLbl val="0"/>
      </c:catAx>
      <c:valAx>
        <c:axId val="449569680"/>
        <c:scaling>
          <c:orientation val="minMax"/>
          <c:min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.00_-;\-* #,##0.00_-;_-* &quot;-&quot;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49570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95250</xdr:colOff>
      <xdr:row>5</xdr:row>
      <xdr:rowOff>9525</xdr:rowOff>
    </xdr:from>
    <xdr:to>
      <xdr:col>1</xdr:col>
      <xdr:colOff>809625</xdr:colOff>
      <xdr:row>8</xdr:row>
      <xdr:rowOff>49400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C0F92251-D4F0-D613-EF05-8F02490089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1050" y="1343025"/>
          <a:ext cx="714375" cy="678050"/>
        </a:xfrm>
        <a:prstGeom prst="rect">
          <a:avLst/>
        </a:prstGeom>
      </xdr:spPr>
    </xdr:pic>
    <xdr:clientData/>
  </xdr:twoCellAnchor>
  <xdr:twoCellAnchor>
    <xdr:from>
      <xdr:col>1</xdr:col>
      <xdr:colOff>57150</xdr:colOff>
      <xdr:row>25</xdr:row>
      <xdr:rowOff>104775</xdr:rowOff>
    </xdr:from>
    <xdr:to>
      <xdr:col>7</xdr:col>
      <xdr:colOff>295275</xdr:colOff>
      <xdr:row>38</xdr:row>
      <xdr:rowOff>123825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876E7F88-3A4C-D324-B53B-F5DE2E71C1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3EA625-4195-40A4-8750-E7544E4DD4F9}">
  <dimension ref="A1:BW1858"/>
  <sheetViews>
    <sheetView tabSelected="1" zoomScale="70" zoomScaleNormal="70" workbookViewId="0">
      <pane xSplit="15" ySplit="1" topLeftCell="AZ2" activePane="bottomRight" state="frozen"/>
      <selection pane="topRight" activeCell="P1" sqref="P1"/>
      <selection pane="bottomLeft" activeCell="A2" sqref="A2"/>
      <selection pane="bottomRight"/>
    </sheetView>
  </sheetViews>
  <sheetFormatPr defaultRowHeight="16.5" outlineLevelCol="1" x14ac:dyDescent="0.3"/>
  <cols>
    <col min="1" max="1" width="11.625" style="37" bestFit="1" customWidth="1"/>
    <col min="2" max="2" width="18.125" style="3" bestFit="1" customWidth="1"/>
    <col min="3" max="7" width="0" hidden="1" customWidth="1"/>
    <col min="10" max="14" width="9" customWidth="1" outlineLevel="1"/>
    <col min="15" max="15" width="9" style="41" customWidth="1" outlineLevel="1"/>
    <col min="16" max="17" width="9" hidden="1" customWidth="1" outlineLevel="1"/>
    <col min="18" max="24" width="9" customWidth="1" outlineLevel="1"/>
    <col min="25" max="26" width="13.875" customWidth="1" outlineLevel="1"/>
    <col min="27" max="27" width="16.125" customWidth="1" outlineLevel="1"/>
    <col min="28" max="28" width="12.625" customWidth="1" outlineLevel="1"/>
    <col min="29" max="31" width="9" customWidth="1" outlineLevel="1"/>
    <col min="32" max="38" width="10.625" customWidth="1" outlineLevel="1"/>
    <col min="39" max="43" width="9" customWidth="1" outlineLevel="1"/>
    <col min="44" max="45" width="20.25" customWidth="1" outlineLevel="1"/>
    <col min="46" max="46" width="18.375" customWidth="1" outlineLevel="1"/>
    <col min="47" max="49" width="19.625" customWidth="1" outlineLevel="1"/>
    <col min="50" max="50" width="20" customWidth="1" outlineLevel="1"/>
    <col min="51" max="51" width="22.125" customWidth="1" outlineLevel="1"/>
    <col min="52" max="52" width="17.5" customWidth="1" outlineLevel="1"/>
    <col min="53" max="53" width="11.75" bestFit="1" customWidth="1" outlineLevel="1"/>
    <col min="54" max="62" width="9" customWidth="1" outlineLevel="1"/>
    <col min="63" max="63" width="15.125" style="4" customWidth="1" outlineLevel="1"/>
    <col min="64" max="64" width="8.5" style="42" customWidth="1"/>
    <col min="65" max="67" width="9" customWidth="1"/>
  </cols>
  <sheetData>
    <row r="1" spans="1:75" s="68" customFormat="1" ht="66" x14ac:dyDescent="0.3">
      <c r="A1" s="60" t="s">
        <v>125</v>
      </c>
      <c r="B1" s="61" t="s">
        <v>0</v>
      </c>
      <c r="C1" s="62" t="s">
        <v>1</v>
      </c>
      <c r="D1" s="62" t="s">
        <v>2</v>
      </c>
      <c r="E1" s="62" t="s">
        <v>3</v>
      </c>
      <c r="F1" s="62" t="s">
        <v>4</v>
      </c>
      <c r="G1" s="63" t="s">
        <v>5</v>
      </c>
      <c r="H1" s="62" t="s">
        <v>5</v>
      </c>
      <c r="I1" s="62" t="s">
        <v>6</v>
      </c>
      <c r="J1" s="62" t="s">
        <v>7</v>
      </c>
      <c r="K1" s="62" t="s">
        <v>8</v>
      </c>
      <c r="L1" s="62" t="s">
        <v>9</v>
      </c>
      <c r="M1" s="62" t="s">
        <v>10</v>
      </c>
      <c r="N1" s="62" t="s">
        <v>11</v>
      </c>
      <c r="O1" s="62" t="s">
        <v>12</v>
      </c>
      <c r="P1" s="62" t="s">
        <v>13</v>
      </c>
      <c r="Q1" s="62" t="s">
        <v>14</v>
      </c>
      <c r="R1" s="62" t="s">
        <v>15</v>
      </c>
      <c r="S1" s="62" t="s">
        <v>16</v>
      </c>
      <c r="T1" s="62" t="s">
        <v>17</v>
      </c>
      <c r="U1" s="62" t="s">
        <v>18</v>
      </c>
      <c r="V1" s="62" t="s">
        <v>19</v>
      </c>
      <c r="W1" s="62" t="s">
        <v>20</v>
      </c>
      <c r="X1" s="62" t="s">
        <v>21</v>
      </c>
      <c r="Y1" s="62" t="s">
        <v>22</v>
      </c>
      <c r="Z1" s="62" t="s">
        <v>23</v>
      </c>
      <c r="AA1" s="62" t="s">
        <v>24</v>
      </c>
      <c r="AB1" s="62" t="s">
        <v>25</v>
      </c>
      <c r="AC1" s="62" t="s">
        <v>26</v>
      </c>
      <c r="AD1" s="62" t="s">
        <v>27</v>
      </c>
      <c r="AE1" s="62" t="s">
        <v>28</v>
      </c>
      <c r="AF1" s="62" t="s">
        <v>29</v>
      </c>
      <c r="AG1" s="62" t="s">
        <v>30</v>
      </c>
      <c r="AH1" s="62" t="s">
        <v>31</v>
      </c>
      <c r="AI1" s="62" t="s">
        <v>32</v>
      </c>
      <c r="AJ1" s="62" t="s">
        <v>33</v>
      </c>
      <c r="AK1" s="62" t="s">
        <v>34</v>
      </c>
      <c r="AL1" s="62" t="s">
        <v>35</v>
      </c>
      <c r="AM1" s="62" t="s">
        <v>36</v>
      </c>
      <c r="AN1" s="62" t="s">
        <v>37</v>
      </c>
      <c r="AO1" s="62" t="s">
        <v>38</v>
      </c>
      <c r="AP1" s="62" t="s">
        <v>39</v>
      </c>
      <c r="AQ1" s="62" t="s">
        <v>40</v>
      </c>
      <c r="AR1" s="62" t="s">
        <v>41</v>
      </c>
      <c r="AS1" s="62" t="s">
        <v>42</v>
      </c>
      <c r="AT1" s="62" t="s">
        <v>43</v>
      </c>
      <c r="AU1" s="62" t="s">
        <v>44</v>
      </c>
      <c r="AV1" s="62" t="s">
        <v>45</v>
      </c>
      <c r="AW1" s="62" t="s">
        <v>46</v>
      </c>
      <c r="AX1" s="62" t="s">
        <v>47</v>
      </c>
      <c r="AY1" s="62" t="s">
        <v>48</v>
      </c>
      <c r="AZ1" s="62" t="s">
        <v>49</v>
      </c>
      <c r="BA1" s="62" t="s">
        <v>50</v>
      </c>
      <c r="BB1" s="62" t="s">
        <v>51</v>
      </c>
      <c r="BC1" s="62" t="s">
        <v>52</v>
      </c>
      <c r="BD1" s="62" t="s">
        <v>53</v>
      </c>
      <c r="BE1" s="62" t="s">
        <v>54</v>
      </c>
      <c r="BF1" s="62" t="s">
        <v>55</v>
      </c>
      <c r="BG1" s="62" t="s">
        <v>56</v>
      </c>
      <c r="BH1" s="62" t="s">
        <v>57</v>
      </c>
      <c r="BI1" s="62" t="s">
        <v>58</v>
      </c>
      <c r="BJ1" s="62" t="s">
        <v>59</v>
      </c>
      <c r="BK1" s="64" t="s">
        <v>60</v>
      </c>
      <c r="BL1" s="65" t="s">
        <v>105</v>
      </c>
      <c r="BM1" s="66" t="s">
        <v>228</v>
      </c>
      <c r="BN1" s="66" t="s">
        <v>227</v>
      </c>
      <c r="BO1" s="67" t="s">
        <v>134</v>
      </c>
      <c r="BP1" s="69" t="s">
        <v>209</v>
      </c>
      <c r="BQ1" s="69" t="s">
        <v>210</v>
      </c>
      <c r="BR1" s="69" t="s">
        <v>211</v>
      </c>
      <c r="BS1" s="69" t="s">
        <v>212</v>
      </c>
      <c r="BT1" s="69" t="s">
        <v>213</v>
      </c>
      <c r="BU1" s="69" t="s">
        <v>214</v>
      </c>
      <c r="BV1" s="69" t="s">
        <v>215</v>
      </c>
      <c r="BW1" s="70" t="s">
        <v>162</v>
      </c>
    </row>
    <row r="2" spans="1:75" x14ac:dyDescent="0.3">
      <c r="A2" s="38">
        <f>DATE(YEAR(B2),MONTH(B2),DAY(B2))</f>
        <v>45791</v>
      </c>
      <c r="B2" s="3">
        <v>45791.717048611114</v>
      </c>
      <c r="C2" t="s">
        <v>61</v>
      </c>
      <c r="D2" t="s">
        <v>61</v>
      </c>
      <c r="E2" t="s">
        <v>61</v>
      </c>
      <c r="F2" t="s">
        <v>62</v>
      </c>
      <c r="G2" s="2" t="s">
        <v>63</v>
      </c>
      <c r="H2" t="s">
        <v>64</v>
      </c>
      <c r="I2" t="s">
        <v>65</v>
      </c>
      <c r="J2" t="s">
        <v>66</v>
      </c>
      <c r="K2" t="s">
        <v>67</v>
      </c>
      <c r="L2">
        <v>14</v>
      </c>
      <c r="M2">
        <v>12</v>
      </c>
      <c r="N2">
        <v>168</v>
      </c>
      <c r="O2" s="41">
        <v>9999</v>
      </c>
      <c r="P2" t="s">
        <v>62</v>
      </c>
      <c r="Q2" s="1">
        <v>45786.608721180557</v>
      </c>
      <c r="R2">
        <v>1E-3</v>
      </c>
      <c r="S2">
        <v>3.7999999999999999E-2</v>
      </c>
      <c r="T2">
        <v>2.5999999999999999E-2</v>
      </c>
      <c r="U2">
        <v>108</v>
      </c>
      <c r="V2">
        <v>108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0.03</v>
      </c>
      <c r="AE2" t="s">
        <v>61</v>
      </c>
      <c r="AF2">
        <v>100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0.02</v>
      </c>
      <c r="AN2" t="s">
        <v>61</v>
      </c>
      <c r="AO2">
        <v>100</v>
      </c>
      <c r="AP2">
        <v>0</v>
      </c>
      <c r="AQ2">
        <v>0</v>
      </c>
      <c r="AR2">
        <v>0</v>
      </c>
      <c r="AS2">
        <v>0</v>
      </c>
      <c r="AT2">
        <v>1.667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 t="s">
        <v>68</v>
      </c>
      <c r="BD2">
        <v>0</v>
      </c>
      <c r="BE2" t="s">
        <v>69</v>
      </c>
      <c r="BF2" t="s">
        <v>70</v>
      </c>
      <c r="BG2">
        <v>1.3</v>
      </c>
      <c r="BH2">
        <v>0</v>
      </c>
      <c r="BI2" s="1">
        <v>45799.508159606485</v>
      </c>
      <c r="BJ2">
        <v>3</v>
      </c>
      <c r="BK2" s="4">
        <v>8.8000000000000005E-3</v>
      </c>
      <c r="BL2" s="42">
        <f>HLOOKUP($A2,차량별코스!$E$1:$AD$20,_xlfn.XLOOKUP(탕데이터!$I2,차량별코스!$D$2:$D$20,차량별코스!$A$2:$A$20),0)</f>
        <v>7</v>
      </c>
      <c r="BM2">
        <f>SUMIFS(R:R,I:I,I2,O:O,O2)</f>
        <v>2632.8819999999987</v>
      </c>
      <c r="BN2">
        <f>SUMIFS(R:R,O:O,O2,BL:BL,BL2)</f>
        <v>4271.6819999999989</v>
      </c>
      <c r="BO2">
        <v>1</v>
      </c>
      <c r="BP2">
        <f>$U2*AF2%-V2-W2</f>
        <v>0</v>
      </c>
      <c r="BQ2">
        <f t="shared" ref="BQ2:BV2" si="0">$U2*AG2%</f>
        <v>0</v>
      </c>
      <c r="BR2">
        <f t="shared" si="0"/>
        <v>0</v>
      </c>
      <c r="BS2">
        <f t="shared" si="0"/>
        <v>0</v>
      </c>
      <c r="BT2">
        <f t="shared" si="0"/>
        <v>0</v>
      </c>
      <c r="BU2">
        <f t="shared" si="0"/>
        <v>0</v>
      </c>
      <c r="BV2">
        <f t="shared" si="0"/>
        <v>0</v>
      </c>
      <c r="BW2">
        <f>SUM(BP2:BV2)</f>
        <v>0</v>
      </c>
    </row>
    <row r="3" spans="1:75" x14ac:dyDescent="0.3">
      <c r="A3" s="38">
        <f t="shared" ref="A3:A66" si="1">DATE(YEAR(B3),MONTH(B3),DAY(B3))</f>
        <v>45791</v>
      </c>
      <c r="B3" s="3">
        <v>45791.747523148151</v>
      </c>
      <c r="C3" t="s">
        <v>61</v>
      </c>
      <c r="D3" t="s">
        <v>61</v>
      </c>
      <c r="E3" t="s">
        <v>61</v>
      </c>
      <c r="F3" t="s">
        <v>62</v>
      </c>
      <c r="G3" s="2" t="s">
        <v>63</v>
      </c>
      <c r="H3" t="s">
        <v>64</v>
      </c>
      <c r="I3" t="s">
        <v>65</v>
      </c>
      <c r="J3" t="s">
        <v>66</v>
      </c>
      <c r="K3" t="s">
        <v>67</v>
      </c>
      <c r="L3">
        <v>14</v>
      </c>
      <c r="M3">
        <v>12</v>
      </c>
      <c r="N3">
        <v>168</v>
      </c>
      <c r="O3" s="41">
        <v>9999</v>
      </c>
      <c r="P3" t="s">
        <v>62</v>
      </c>
      <c r="Q3" s="1">
        <v>45786.608721180557</v>
      </c>
      <c r="R3">
        <v>1.7999999999999999E-2</v>
      </c>
      <c r="S3">
        <v>0.69199999999999995</v>
      </c>
      <c r="T3">
        <v>2.5999999999999999E-2</v>
      </c>
      <c r="U3">
        <v>999</v>
      </c>
      <c r="V3">
        <v>916</v>
      </c>
      <c r="W3">
        <v>68</v>
      </c>
      <c r="X3">
        <v>0</v>
      </c>
      <c r="Y3">
        <v>0</v>
      </c>
      <c r="Z3">
        <v>0</v>
      </c>
      <c r="AA3">
        <v>0</v>
      </c>
      <c r="AB3">
        <v>0</v>
      </c>
      <c r="AC3">
        <v>6</v>
      </c>
      <c r="AD3">
        <v>0.06</v>
      </c>
      <c r="AE3">
        <v>4.3186179999999998</v>
      </c>
      <c r="AF3">
        <v>100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0.02</v>
      </c>
      <c r="AN3">
        <v>525.63</v>
      </c>
      <c r="AO3">
        <v>91.691999999999993</v>
      </c>
      <c r="AP3">
        <v>6.806</v>
      </c>
      <c r="AQ3">
        <v>0</v>
      </c>
      <c r="AR3">
        <v>0</v>
      </c>
      <c r="AS3">
        <v>0</v>
      </c>
      <c r="AT3">
        <v>15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24</v>
      </c>
      <c r="BC3" t="s">
        <v>68</v>
      </c>
      <c r="BD3">
        <v>0</v>
      </c>
      <c r="BE3" t="s">
        <v>69</v>
      </c>
      <c r="BF3" t="s">
        <v>70</v>
      </c>
      <c r="BG3">
        <v>1.3</v>
      </c>
      <c r="BH3">
        <v>0</v>
      </c>
      <c r="BI3" s="1">
        <v>45799.508159606485</v>
      </c>
      <c r="BJ3">
        <v>3</v>
      </c>
      <c r="BK3" s="4">
        <v>8.6999999999999994E-3</v>
      </c>
      <c r="BL3" s="42">
        <f>HLOOKUP($A3,차량별코스!$E$1:$AD$20,_xlfn.XLOOKUP(탕데이터!$I3,차량별코스!$D$2:$D$20,차량별코스!$A$2:$A$20),0)</f>
        <v>7</v>
      </c>
      <c r="BM3">
        <f t="shared" ref="BM3:BM66" si="2">SUMIFS(R:R,I:I,I3,O:O,O3)</f>
        <v>2632.8819999999987</v>
      </c>
      <c r="BN3">
        <f t="shared" ref="BN3:BN66" si="3">SUMIFS(R:R,O:O,O3,BL:BL,BL3)</f>
        <v>4271.6819999999989</v>
      </c>
      <c r="BO3">
        <f>IF(COUNTIFS($BL$2:$BL3,$BL3,$O$2:$O3,$O3)=1,_xlfn.MAXIFS($BO$2:$BO2,$O$2:$O2,$O3)+1,_xlfn.MAXIFS($BO$2:$BO2,$O$2:$O2,$O3))</f>
        <v>1</v>
      </c>
      <c r="BP3">
        <f t="shared" ref="BP3:BP66" si="4">$U3*AF3%-V3-W3</f>
        <v>15</v>
      </c>
      <c r="BQ3">
        <f t="shared" ref="BQ3:BQ4" si="5">$U3*AG3%</f>
        <v>0</v>
      </c>
      <c r="BR3">
        <f t="shared" ref="BR3:BR4" si="6">$U3*AH3%</f>
        <v>0</v>
      </c>
      <c r="BS3">
        <f t="shared" ref="BS3:BS4" si="7">$U3*AI3%</f>
        <v>0</v>
      </c>
      <c r="BT3">
        <f t="shared" ref="BT3:BT4" si="8">$U3*AJ3%</f>
        <v>0</v>
      </c>
      <c r="BU3">
        <f t="shared" ref="BU3:BU4" si="9">$U3*AK3%</f>
        <v>0</v>
      </c>
      <c r="BV3">
        <f t="shared" ref="BV3:BV4" si="10">$U3*AL3%</f>
        <v>0</v>
      </c>
      <c r="BW3">
        <f t="shared" ref="BW3:BW66" si="11">SUM(BP3:BV3)</f>
        <v>15</v>
      </c>
    </row>
    <row r="4" spans="1:75" x14ac:dyDescent="0.3">
      <c r="A4" s="38">
        <f t="shared" si="1"/>
        <v>45791</v>
      </c>
      <c r="B4" s="3">
        <v>45791.76425925926</v>
      </c>
      <c r="C4" t="s">
        <v>61</v>
      </c>
      <c r="D4" t="s">
        <v>61</v>
      </c>
      <c r="E4" t="s">
        <v>61</v>
      </c>
      <c r="F4" t="s">
        <v>62</v>
      </c>
      <c r="G4" s="2" t="s">
        <v>63</v>
      </c>
      <c r="H4" t="s">
        <v>64</v>
      </c>
      <c r="I4" t="s">
        <v>65</v>
      </c>
      <c r="J4" t="s">
        <v>66</v>
      </c>
      <c r="K4" t="s">
        <v>67</v>
      </c>
      <c r="L4">
        <v>14</v>
      </c>
      <c r="M4">
        <v>12</v>
      </c>
      <c r="N4">
        <v>168</v>
      </c>
      <c r="O4" s="41">
        <v>9999</v>
      </c>
      <c r="P4" t="s">
        <v>62</v>
      </c>
      <c r="Q4" s="1">
        <v>45786.608721180557</v>
      </c>
      <c r="R4">
        <v>97.95</v>
      </c>
      <c r="S4">
        <v>27.599</v>
      </c>
      <c r="T4">
        <v>3.5489999999999999</v>
      </c>
      <c r="U4">
        <v>9008</v>
      </c>
      <c r="V4">
        <v>86</v>
      </c>
      <c r="W4">
        <v>2647</v>
      </c>
      <c r="X4">
        <v>2648</v>
      </c>
      <c r="Y4">
        <v>2</v>
      </c>
      <c r="Z4">
        <v>19</v>
      </c>
      <c r="AA4">
        <v>1</v>
      </c>
      <c r="AB4">
        <v>191</v>
      </c>
      <c r="AC4">
        <v>105</v>
      </c>
      <c r="AD4">
        <v>39.15</v>
      </c>
      <c r="AE4">
        <v>56.194375000000001</v>
      </c>
      <c r="AF4">
        <v>84.6</v>
      </c>
      <c r="AG4">
        <v>2.9</v>
      </c>
      <c r="AH4">
        <v>3.1</v>
      </c>
      <c r="AI4">
        <v>5.0999999999999996</v>
      </c>
      <c r="AJ4">
        <v>4.3</v>
      </c>
      <c r="AK4">
        <v>0.1</v>
      </c>
      <c r="AL4">
        <v>0</v>
      </c>
      <c r="AM4">
        <v>2.73</v>
      </c>
      <c r="AN4">
        <v>54.728000000000002</v>
      </c>
      <c r="AO4">
        <v>0.95499999999999996</v>
      </c>
      <c r="AP4">
        <v>29.385000000000002</v>
      </c>
      <c r="AQ4">
        <v>0.26500000000000001</v>
      </c>
      <c r="AR4">
        <v>2.0419999999999998</v>
      </c>
      <c r="AS4">
        <v>19.398</v>
      </c>
      <c r="AT4">
        <v>126.9</v>
      </c>
      <c r="AU4">
        <v>4.3499999999999996</v>
      </c>
      <c r="AV4">
        <v>4.6500000000000004</v>
      </c>
      <c r="AW4">
        <v>7.65</v>
      </c>
      <c r="AX4">
        <v>6.45</v>
      </c>
      <c r="AY4">
        <v>0.15</v>
      </c>
      <c r="AZ4">
        <v>0</v>
      </c>
      <c r="BA4">
        <v>0</v>
      </c>
      <c r="BB4">
        <v>173</v>
      </c>
      <c r="BC4" t="s">
        <v>68</v>
      </c>
      <c r="BD4">
        <v>0</v>
      </c>
      <c r="BE4" t="s">
        <v>69</v>
      </c>
      <c r="BF4" t="s">
        <v>70</v>
      </c>
      <c r="BG4">
        <v>1.3</v>
      </c>
      <c r="BH4">
        <v>0</v>
      </c>
      <c r="BI4" s="1">
        <v>45799.508159606485</v>
      </c>
      <c r="BJ4">
        <v>3</v>
      </c>
      <c r="BK4" s="4">
        <v>1.1830000000000001</v>
      </c>
      <c r="BL4" s="42">
        <f>HLOOKUP($A4,차량별코스!$E$1:$AD$20,_xlfn.XLOOKUP(탕데이터!$I4,차량별코스!$D$2:$D$20,차량별코스!$A$2:$A$20),0)</f>
        <v>7</v>
      </c>
      <c r="BM4">
        <f t="shared" si="2"/>
        <v>2632.8819999999987</v>
      </c>
      <c r="BN4">
        <f t="shared" si="3"/>
        <v>4271.6819999999989</v>
      </c>
      <c r="BO4">
        <f>IF(COUNTIFS($BL$2:$BL4,$BL4,$O$2:$O4,$O4)=1,_xlfn.MAXIFS($BO$2:$BO3,$O$2:$O3,$O4)+1,_xlfn.MAXIFS($BO$2:$BO3,$O$2:$O3,$O4))</f>
        <v>1</v>
      </c>
      <c r="BP4">
        <f>$U4*AF4%-V4-W4</f>
        <v>4887.768</v>
      </c>
      <c r="BQ4">
        <f t="shared" si="5"/>
        <v>261.23199999999997</v>
      </c>
      <c r="BR4">
        <f t="shared" si="6"/>
        <v>279.24799999999999</v>
      </c>
      <c r="BS4">
        <f t="shared" si="7"/>
        <v>459.40799999999996</v>
      </c>
      <c r="BT4">
        <f t="shared" si="8"/>
        <v>387.34399999999999</v>
      </c>
      <c r="BU4">
        <f t="shared" si="9"/>
        <v>9.0080000000000009</v>
      </c>
      <c r="BV4">
        <f t="shared" si="10"/>
        <v>0</v>
      </c>
      <c r="BW4">
        <f t="shared" si="11"/>
        <v>6284.0079999999998</v>
      </c>
    </row>
    <row r="5" spans="1:75" x14ac:dyDescent="0.3">
      <c r="A5" s="38">
        <f t="shared" si="1"/>
        <v>45792</v>
      </c>
      <c r="B5" s="3">
        <v>45792.247372685182</v>
      </c>
      <c r="C5" t="s">
        <v>61</v>
      </c>
      <c r="D5" t="s">
        <v>61</v>
      </c>
      <c r="E5" t="s">
        <v>61</v>
      </c>
      <c r="F5" t="s">
        <v>62</v>
      </c>
      <c r="G5" s="2" t="s">
        <v>63</v>
      </c>
      <c r="H5" t="s">
        <v>64</v>
      </c>
      <c r="I5" t="s">
        <v>65</v>
      </c>
      <c r="J5" t="s">
        <v>66</v>
      </c>
      <c r="K5" t="s">
        <v>67</v>
      </c>
      <c r="L5">
        <v>14</v>
      </c>
      <c r="M5">
        <v>12</v>
      </c>
      <c r="N5">
        <v>168</v>
      </c>
      <c r="O5" s="41">
        <v>9999</v>
      </c>
      <c r="P5" t="s">
        <v>62</v>
      </c>
      <c r="Q5" s="1">
        <v>45786.608721180557</v>
      </c>
      <c r="R5">
        <v>1E-3</v>
      </c>
      <c r="S5">
        <v>1E-3</v>
      </c>
      <c r="T5">
        <v>1</v>
      </c>
      <c r="U5">
        <v>1034</v>
      </c>
      <c r="V5">
        <v>1034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 t="s">
        <v>61</v>
      </c>
      <c r="AF5">
        <v>100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  <c r="AN5" t="s">
        <v>61</v>
      </c>
      <c r="AO5">
        <v>100</v>
      </c>
      <c r="AP5">
        <v>0</v>
      </c>
      <c r="AQ5">
        <v>0</v>
      </c>
      <c r="AR5">
        <v>0</v>
      </c>
      <c r="AS5">
        <v>0</v>
      </c>
      <c r="AT5">
        <v>16.667000000000002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 t="s">
        <v>68</v>
      </c>
      <c r="BD5">
        <v>0</v>
      </c>
      <c r="BE5" t="s">
        <v>69</v>
      </c>
      <c r="BF5" t="s">
        <v>70</v>
      </c>
      <c r="BG5">
        <v>1.3</v>
      </c>
      <c r="BH5">
        <v>0</v>
      </c>
      <c r="BI5" s="1">
        <v>45799.508159606485</v>
      </c>
      <c r="BJ5">
        <v>3</v>
      </c>
      <c r="BK5" s="4">
        <v>0.33329999999999999</v>
      </c>
      <c r="BL5" s="42">
        <f>HLOOKUP($A5,차량별코스!$E$1:$AD$20,_xlfn.XLOOKUP(탕데이터!$I5,차량별코스!$D$2:$D$20,차량별코스!$A$2:$A$20),0)</f>
        <v>8</v>
      </c>
      <c r="BM5">
        <f t="shared" si="2"/>
        <v>2632.8819999999987</v>
      </c>
      <c r="BN5">
        <f t="shared" si="3"/>
        <v>4829.6470000000018</v>
      </c>
      <c r="BO5">
        <f>IF(COUNTIFS($BL$2:$BL5,$BL5,$O$2:$O5,$O5)=1,_xlfn.MAXIFS($BO$2:$BO4,$O$2:$O4,$O5)+1,_xlfn.MAXIFS($BO$2:$BO4,$O$2:$O4,$O5))</f>
        <v>2</v>
      </c>
      <c r="BP5">
        <f t="shared" si="4"/>
        <v>0</v>
      </c>
      <c r="BQ5">
        <f t="shared" ref="BQ5:BQ68" si="12">$U5*AG5%</f>
        <v>0</v>
      </c>
      <c r="BR5">
        <f t="shared" ref="BR5:BR68" si="13">$U5*AH5%</f>
        <v>0</v>
      </c>
      <c r="BS5">
        <f t="shared" ref="BS5:BS68" si="14">$U5*AI5%</f>
        <v>0</v>
      </c>
      <c r="BT5">
        <f t="shared" ref="BT5:BT68" si="15">$U5*AJ5%</f>
        <v>0</v>
      </c>
      <c r="BU5">
        <f t="shared" ref="BU5:BU68" si="16">$U5*AK5%</f>
        <v>0</v>
      </c>
      <c r="BV5">
        <f t="shared" ref="BV5:BV68" si="17">$U5*AL5%</f>
        <v>0</v>
      </c>
      <c r="BW5">
        <f t="shared" si="11"/>
        <v>0</v>
      </c>
    </row>
    <row r="6" spans="1:75" x14ac:dyDescent="0.3">
      <c r="A6" s="38">
        <f t="shared" si="1"/>
        <v>45792</v>
      </c>
      <c r="B6" s="3">
        <v>45792.26289351852</v>
      </c>
      <c r="C6" t="s">
        <v>61</v>
      </c>
      <c r="D6" t="s">
        <v>61</v>
      </c>
      <c r="E6" t="s">
        <v>61</v>
      </c>
      <c r="F6" t="s">
        <v>62</v>
      </c>
      <c r="G6" s="2" t="s">
        <v>63</v>
      </c>
      <c r="H6" t="s">
        <v>64</v>
      </c>
      <c r="I6" t="s">
        <v>65</v>
      </c>
      <c r="J6" t="s">
        <v>66</v>
      </c>
      <c r="K6" t="s">
        <v>67</v>
      </c>
      <c r="L6">
        <v>14</v>
      </c>
      <c r="M6">
        <v>12</v>
      </c>
      <c r="N6">
        <v>168</v>
      </c>
      <c r="O6" s="41">
        <v>9999</v>
      </c>
      <c r="P6" t="s">
        <v>62</v>
      </c>
      <c r="Q6" s="1">
        <v>45786.608721180557</v>
      </c>
      <c r="R6">
        <v>58.61</v>
      </c>
      <c r="S6">
        <v>16.158999999999999</v>
      </c>
      <c r="T6">
        <v>3.6269999999999998</v>
      </c>
      <c r="U6">
        <v>5526</v>
      </c>
      <c r="V6">
        <v>769</v>
      </c>
      <c r="W6">
        <v>967</v>
      </c>
      <c r="X6">
        <v>1559</v>
      </c>
      <c r="Y6">
        <v>0</v>
      </c>
      <c r="Z6">
        <v>2</v>
      </c>
      <c r="AA6">
        <v>1</v>
      </c>
      <c r="AB6">
        <v>212</v>
      </c>
      <c r="AC6">
        <v>105</v>
      </c>
      <c r="AD6">
        <v>38.18</v>
      </c>
      <c r="AE6">
        <v>55.671756000000002</v>
      </c>
      <c r="AF6">
        <v>93.5</v>
      </c>
      <c r="AG6">
        <v>1.6</v>
      </c>
      <c r="AH6">
        <v>1.3</v>
      </c>
      <c r="AI6">
        <v>2.1</v>
      </c>
      <c r="AJ6">
        <v>1.4</v>
      </c>
      <c r="AK6">
        <v>0.1</v>
      </c>
      <c r="AL6">
        <v>0</v>
      </c>
      <c r="AM6">
        <v>2.79</v>
      </c>
      <c r="AN6">
        <v>52.78</v>
      </c>
      <c r="AO6">
        <v>13.916</v>
      </c>
      <c r="AP6">
        <v>17.498999999999999</v>
      </c>
      <c r="AQ6">
        <v>0.25600000000000001</v>
      </c>
      <c r="AR6">
        <v>0</v>
      </c>
      <c r="AS6">
        <v>3.4119999999999999</v>
      </c>
      <c r="AT6">
        <v>85.707999999999998</v>
      </c>
      <c r="AU6">
        <v>1.4670000000000001</v>
      </c>
      <c r="AV6">
        <v>1.1919999999999999</v>
      </c>
      <c r="AW6">
        <v>1.925</v>
      </c>
      <c r="AX6">
        <v>1.2829999999999999</v>
      </c>
      <c r="AY6">
        <v>9.1999999999999998E-2</v>
      </c>
      <c r="AZ6">
        <v>0</v>
      </c>
      <c r="BA6">
        <v>0</v>
      </c>
      <c r="BB6">
        <v>65</v>
      </c>
      <c r="BC6" t="s">
        <v>68</v>
      </c>
      <c r="BD6">
        <v>0</v>
      </c>
      <c r="BE6" t="s">
        <v>69</v>
      </c>
      <c r="BF6" t="s">
        <v>70</v>
      </c>
      <c r="BG6">
        <v>1.3</v>
      </c>
      <c r="BH6">
        <v>0</v>
      </c>
      <c r="BI6" s="1">
        <v>45799.508159606485</v>
      </c>
      <c r="BJ6">
        <v>3</v>
      </c>
      <c r="BK6" s="4">
        <v>1.2090000000000001</v>
      </c>
      <c r="BL6" s="42">
        <f>HLOOKUP($A6,차량별코스!$E$1:$AD$20,_xlfn.XLOOKUP(탕데이터!$I6,차량별코스!$D$2:$D$20,차량별코스!$A$2:$A$20),0)</f>
        <v>8</v>
      </c>
      <c r="BM6">
        <f t="shared" si="2"/>
        <v>2632.8819999999987</v>
      </c>
      <c r="BN6">
        <f t="shared" si="3"/>
        <v>4829.6470000000018</v>
      </c>
      <c r="BO6">
        <f>IF(COUNTIFS($BL$2:$BL6,$BL6,$O$2:$O6,$O6)=1,_xlfn.MAXIFS($BO$2:$BO5,$O$2:$O5,$O6)+1,_xlfn.MAXIFS($BO$2:$BO5,$O$2:$O5,$O6))</f>
        <v>2</v>
      </c>
      <c r="BP6">
        <f t="shared" si="4"/>
        <v>3430.8100000000004</v>
      </c>
      <c r="BQ6">
        <f t="shared" si="12"/>
        <v>88.415999999999997</v>
      </c>
      <c r="BR6">
        <f t="shared" si="13"/>
        <v>71.838000000000008</v>
      </c>
      <c r="BS6">
        <f t="shared" si="14"/>
        <v>116.04600000000001</v>
      </c>
      <c r="BT6">
        <f t="shared" si="15"/>
        <v>77.36399999999999</v>
      </c>
      <c r="BU6">
        <f t="shared" si="16"/>
        <v>5.5259999999999998</v>
      </c>
      <c r="BV6">
        <f t="shared" si="17"/>
        <v>0</v>
      </c>
      <c r="BW6">
        <f t="shared" si="11"/>
        <v>3790.0000000000005</v>
      </c>
    </row>
    <row r="7" spans="1:75" x14ac:dyDescent="0.3">
      <c r="A7" s="38">
        <f t="shared" si="1"/>
        <v>45792</v>
      </c>
      <c r="B7" s="3">
        <v>45792.336689814816</v>
      </c>
      <c r="C7" t="s">
        <v>61</v>
      </c>
      <c r="D7" t="s">
        <v>61</v>
      </c>
      <c r="E7" t="s">
        <v>61</v>
      </c>
      <c r="F7" t="s">
        <v>62</v>
      </c>
      <c r="G7" s="2" t="s">
        <v>63</v>
      </c>
      <c r="H7" t="s">
        <v>64</v>
      </c>
      <c r="I7" t="s">
        <v>65</v>
      </c>
      <c r="J7" t="s">
        <v>66</v>
      </c>
      <c r="K7" t="s">
        <v>67</v>
      </c>
      <c r="L7">
        <v>14</v>
      </c>
      <c r="M7">
        <v>12</v>
      </c>
      <c r="N7">
        <v>168</v>
      </c>
      <c r="O7" s="41">
        <v>9999</v>
      </c>
      <c r="P7" t="s">
        <v>62</v>
      </c>
      <c r="Q7" s="1">
        <v>45786.608721180557</v>
      </c>
      <c r="R7">
        <v>19.896999999999998</v>
      </c>
      <c r="S7">
        <v>5.6689999999999996</v>
      </c>
      <c r="T7">
        <v>3.51</v>
      </c>
      <c r="U7">
        <v>1851</v>
      </c>
      <c r="V7">
        <v>311</v>
      </c>
      <c r="W7">
        <v>218</v>
      </c>
      <c r="X7">
        <v>560</v>
      </c>
      <c r="Y7">
        <v>0</v>
      </c>
      <c r="Z7">
        <v>3</v>
      </c>
      <c r="AA7">
        <v>0</v>
      </c>
      <c r="AB7">
        <v>0</v>
      </c>
      <c r="AC7">
        <v>98</v>
      </c>
      <c r="AD7">
        <v>38.700000000000003</v>
      </c>
      <c r="AE7">
        <v>54.182335999999999</v>
      </c>
      <c r="AF7">
        <v>98</v>
      </c>
      <c r="AG7">
        <v>0.4</v>
      </c>
      <c r="AH7">
        <v>0.5</v>
      </c>
      <c r="AI7">
        <v>0.8</v>
      </c>
      <c r="AJ7">
        <v>0.4</v>
      </c>
      <c r="AK7">
        <v>0</v>
      </c>
      <c r="AL7">
        <v>0</v>
      </c>
      <c r="AM7">
        <v>2.7</v>
      </c>
      <c r="AN7">
        <v>53.206000000000003</v>
      </c>
      <c r="AO7">
        <v>16.802</v>
      </c>
      <c r="AP7">
        <v>11.776999999999999</v>
      </c>
      <c r="AQ7">
        <v>0.251</v>
      </c>
      <c r="AR7">
        <v>0</v>
      </c>
      <c r="AS7">
        <v>15.077999999999999</v>
      </c>
      <c r="AT7">
        <v>29.4</v>
      </c>
      <c r="AU7">
        <v>0.12</v>
      </c>
      <c r="AV7">
        <v>0.15</v>
      </c>
      <c r="AW7">
        <v>0.24</v>
      </c>
      <c r="AX7">
        <v>0.12</v>
      </c>
      <c r="AY7">
        <v>0</v>
      </c>
      <c r="AZ7">
        <v>0</v>
      </c>
      <c r="BA7">
        <v>0</v>
      </c>
      <c r="BB7">
        <v>21</v>
      </c>
      <c r="BC7" t="s">
        <v>68</v>
      </c>
      <c r="BD7">
        <v>0</v>
      </c>
      <c r="BE7" t="s">
        <v>69</v>
      </c>
      <c r="BF7" t="s">
        <v>70</v>
      </c>
      <c r="BG7">
        <v>1.3</v>
      </c>
      <c r="BH7">
        <v>0</v>
      </c>
      <c r="BI7" s="1">
        <v>45799.508159606485</v>
      </c>
      <c r="BJ7">
        <v>3</v>
      </c>
      <c r="BK7" s="4">
        <v>1.1698999999999999</v>
      </c>
      <c r="BL7" s="42">
        <f>HLOOKUP($A7,차량별코스!$E$1:$AD$20,_xlfn.XLOOKUP(탕데이터!$I7,차량별코스!$D$2:$D$20,차량별코스!$A$2:$A$20),0)</f>
        <v>8</v>
      </c>
      <c r="BM7">
        <f t="shared" si="2"/>
        <v>2632.8819999999987</v>
      </c>
      <c r="BN7">
        <f t="shared" si="3"/>
        <v>4829.6470000000018</v>
      </c>
      <c r="BO7">
        <f>IF(COUNTIFS($BL$2:$BL7,$BL7,$O$2:$O7,$O7)=1,_xlfn.MAXIFS($BO$2:$BO6,$O$2:$O6,$O7)+1,_xlfn.MAXIFS($BO$2:$BO6,$O$2:$O6,$O7))</f>
        <v>2</v>
      </c>
      <c r="BP7">
        <f t="shared" si="4"/>
        <v>1284.98</v>
      </c>
      <c r="BQ7">
        <f t="shared" si="12"/>
        <v>7.4039999999999999</v>
      </c>
      <c r="BR7">
        <f t="shared" si="13"/>
        <v>9.2550000000000008</v>
      </c>
      <c r="BS7">
        <f t="shared" si="14"/>
        <v>14.808</v>
      </c>
      <c r="BT7">
        <f t="shared" si="15"/>
        <v>7.4039999999999999</v>
      </c>
      <c r="BU7">
        <f t="shared" si="16"/>
        <v>0</v>
      </c>
      <c r="BV7">
        <f t="shared" si="17"/>
        <v>0</v>
      </c>
      <c r="BW7">
        <f t="shared" si="11"/>
        <v>1323.8510000000001</v>
      </c>
    </row>
    <row r="8" spans="1:75" x14ac:dyDescent="0.3">
      <c r="A8" s="38">
        <f t="shared" si="1"/>
        <v>45792</v>
      </c>
      <c r="B8" s="3">
        <v>45792.363287037035</v>
      </c>
      <c r="C8" t="s">
        <v>61</v>
      </c>
      <c r="D8" t="s">
        <v>61</v>
      </c>
      <c r="E8" t="s">
        <v>61</v>
      </c>
      <c r="F8" t="s">
        <v>62</v>
      </c>
      <c r="G8" s="2" t="s">
        <v>63</v>
      </c>
      <c r="H8" t="s">
        <v>64</v>
      </c>
      <c r="I8" t="s">
        <v>65</v>
      </c>
      <c r="J8" t="s">
        <v>66</v>
      </c>
      <c r="K8" t="s">
        <v>67</v>
      </c>
      <c r="L8">
        <v>14</v>
      </c>
      <c r="M8">
        <v>12</v>
      </c>
      <c r="N8">
        <v>168</v>
      </c>
      <c r="O8" s="41">
        <v>9999</v>
      </c>
      <c r="P8" t="s">
        <v>62</v>
      </c>
      <c r="Q8" s="1">
        <v>45786.608721180557</v>
      </c>
      <c r="R8">
        <v>40.222999999999999</v>
      </c>
      <c r="S8">
        <v>12.526999999999999</v>
      </c>
      <c r="T8">
        <v>3.2109999999999999</v>
      </c>
      <c r="U8">
        <v>4397</v>
      </c>
      <c r="V8">
        <v>110</v>
      </c>
      <c r="W8">
        <v>1176</v>
      </c>
      <c r="X8">
        <v>1095</v>
      </c>
      <c r="Y8">
        <v>2</v>
      </c>
      <c r="Z8">
        <v>6</v>
      </c>
      <c r="AA8">
        <v>1</v>
      </c>
      <c r="AB8">
        <v>72</v>
      </c>
      <c r="AC8">
        <v>98</v>
      </c>
      <c r="AD8">
        <v>32.93</v>
      </c>
      <c r="AE8">
        <v>46.545400999999998</v>
      </c>
      <c r="AF8">
        <v>84.2</v>
      </c>
      <c r="AG8">
        <v>4.3</v>
      </c>
      <c r="AH8">
        <v>5.8</v>
      </c>
      <c r="AI8">
        <v>4</v>
      </c>
      <c r="AJ8">
        <v>1.8</v>
      </c>
      <c r="AK8">
        <v>0</v>
      </c>
      <c r="AL8">
        <v>0</v>
      </c>
      <c r="AM8">
        <v>2.4700000000000002</v>
      </c>
      <c r="AN8">
        <v>49.534999999999997</v>
      </c>
      <c r="AO8">
        <v>2.5019999999999998</v>
      </c>
      <c r="AP8">
        <v>26.745000000000001</v>
      </c>
      <c r="AQ8">
        <v>0.249</v>
      </c>
      <c r="AR8">
        <v>4.9720000000000004</v>
      </c>
      <c r="AS8">
        <v>14.917</v>
      </c>
      <c r="AT8">
        <v>60.343000000000004</v>
      </c>
      <c r="AU8">
        <v>3.0819999999999999</v>
      </c>
      <c r="AV8">
        <v>4.157</v>
      </c>
      <c r="AW8">
        <v>2.867</v>
      </c>
      <c r="AX8">
        <v>1.29</v>
      </c>
      <c r="AY8">
        <v>0</v>
      </c>
      <c r="AZ8">
        <v>0</v>
      </c>
      <c r="BA8">
        <v>0</v>
      </c>
      <c r="BB8">
        <v>44</v>
      </c>
      <c r="BC8" t="s">
        <v>68</v>
      </c>
      <c r="BD8">
        <v>0</v>
      </c>
      <c r="BE8" t="s">
        <v>69</v>
      </c>
      <c r="BF8" t="s">
        <v>70</v>
      </c>
      <c r="BG8">
        <v>1.3</v>
      </c>
      <c r="BH8">
        <v>0</v>
      </c>
      <c r="BI8" s="1">
        <v>45799.508159606485</v>
      </c>
      <c r="BJ8">
        <v>3</v>
      </c>
      <c r="BK8" s="4">
        <v>1.0703</v>
      </c>
      <c r="BL8" s="42">
        <f>HLOOKUP($A8,차량별코스!$E$1:$AD$20,_xlfn.XLOOKUP(탕데이터!$I8,차량별코스!$D$2:$D$20,차량별코스!$A$2:$A$20),0)</f>
        <v>8</v>
      </c>
      <c r="BM8">
        <f t="shared" si="2"/>
        <v>2632.8819999999987</v>
      </c>
      <c r="BN8">
        <f t="shared" si="3"/>
        <v>4829.6470000000018</v>
      </c>
      <c r="BO8">
        <f>IF(COUNTIFS($BL$2:$BL8,$BL8,$O$2:$O8,$O8)=1,_xlfn.MAXIFS($BO$2:$BO7,$O$2:$O7,$O8)+1,_xlfn.MAXIFS($BO$2:$BO7,$O$2:$O7,$O8))</f>
        <v>2</v>
      </c>
      <c r="BP8">
        <f t="shared" si="4"/>
        <v>2416.2740000000003</v>
      </c>
      <c r="BQ8">
        <f t="shared" si="12"/>
        <v>189.071</v>
      </c>
      <c r="BR8">
        <f t="shared" si="13"/>
        <v>255.02599999999998</v>
      </c>
      <c r="BS8">
        <f t="shared" si="14"/>
        <v>175.88</v>
      </c>
      <c r="BT8">
        <f t="shared" si="15"/>
        <v>79.146000000000015</v>
      </c>
      <c r="BU8">
        <f t="shared" si="16"/>
        <v>0</v>
      </c>
      <c r="BV8">
        <f t="shared" si="17"/>
        <v>0</v>
      </c>
      <c r="BW8">
        <f t="shared" si="11"/>
        <v>3115.3970000000004</v>
      </c>
    </row>
    <row r="9" spans="1:75" x14ac:dyDescent="0.3">
      <c r="A9" s="38">
        <f t="shared" si="1"/>
        <v>45792</v>
      </c>
      <c r="B9" s="3">
        <v>45792.54824074074</v>
      </c>
      <c r="C9" t="s">
        <v>61</v>
      </c>
      <c r="D9" t="s">
        <v>61</v>
      </c>
      <c r="E9" t="s">
        <v>61</v>
      </c>
      <c r="F9" t="s">
        <v>62</v>
      </c>
      <c r="G9" s="2" t="s">
        <v>63</v>
      </c>
      <c r="H9" t="s">
        <v>64</v>
      </c>
      <c r="I9" t="s">
        <v>65</v>
      </c>
      <c r="J9" t="s">
        <v>66</v>
      </c>
      <c r="K9" t="s">
        <v>67</v>
      </c>
      <c r="L9">
        <v>14</v>
      </c>
      <c r="M9">
        <v>12</v>
      </c>
      <c r="N9">
        <v>168</v>
      </c>
      <c r="O9" s="41">
        <v>9999</v>
      </c>
      <c r="P9" t="s">
        <v>62</v>
      </c>
      <c r="Q9" s="1">
        <v>45786.608721180557</v>
      </c>
      <c r="R9">
        <v>39.441000000000003</v>
      </c>
      <c r="S9">
        <v>12.589</v>
      </c>
      <c r="T9">
        <v>3.133</v>
      </c>
      <c r="U9">
        <v>5364</v>
      </c>
      <c r="V9">
        <v>479</v>
      </c>
      <c r="W9">
        <v>1888</v>
      </c>
      <c r="X9">
        <v>1061</v>
      </c>
      <c r="Y9">
        <v>0</v>
      </c>
      <c r="Z9">
        <v>15</v>
      </c>
      <c r="AA9">
        <v>2</v>
      </c>
      <c r="AB9">
        <v>615</v>
      </c>
      <c r="AC9">
        <v>102</v>
      </c>
      <c r="AD9">
        <v>26.47</v>
      </c>
      <c r="AE9">
        <v>47.376519000000002</v>
      </c>
      <c r="AF9">
        <v>92.7</v>
      </c>
      <c r="AG9">
        <v>1.8</v>
      </c>
      <c r="AH9">
        <v>2.6</v>
      </c>
      <c r="AI9">
        <v>1.8</v>
      </c>
      <c r="AJ9">
        <v>1.1000000000000001</v>
      </c>
      <c r="AK9">
        <v>0</v>
      </c>
      <c r="AL9">
        <v>0</v>
      </c>
      <c r="AM9">
        <v>2.41</v>
      </c>
      <c r="AN9">
        <v>52.063000000000002</v>
      </c>
      <c r="AO9">
        <v>8.93</v>
      </c>
      <c r="AP9">
        <v>35.198</v>
      </c>
      <c r="AQ9">
        <v>0.254</v>
      </c>
      <c r="AR9">
        <v>0</v>
      </c>
      <c r="AS9">
        <v>38.030999999999999</v>
      </c>
      <c r="AT9">
        <v>81.885000000000005</v>
      </c>
      <c r="AU9">
        <v>1.59</v>
      </c>
      <c r="AV9">
        <v>2.2970000000000002</v>
      </c>
      <c r="AW9">
        <v>1.59</v>
      </c>
      <c r="AX9">
        <v>0.97199999999999998</v>
      </c>
      <c r="AY9">
        <v>0</v>
      </c>
      <c r="AZ9">
        <v>0</v>
      </c>
      <c r="BA9">
        <v>0</v>
      </c>
      <c r="BB9">
        <v>103</v>
      </c>
      <c r="BC9" t="s">
        <v>68</v>
      </c>
      <c r="BD9">
        <v>0</v>
      </c>
      <c r="BE9" t="s">
        <v>69</v>
      </c>
      <c r="BF9" t="s">
        <v>70</v>
      </c>
      <c r="BG9">
        <v>1.3</v>
      </c>
      <c r="BH9">
        <v>0</v>
      </c>
      <c r="BI9" s="1">
        <v>45799.508159606485</v>
      </c>
      <c r="BJ9">
        <v>3</v>
      </c>
      <c r="BK9" s="4">
        <v>1.0443</v>
      </c>
      <c r="BL9" s="42">
        <f>HLOOKUP($A9,차량별코스!$E$1:$AD$20,_xlfn.XLOOKUP(탕데이터!$I9,차량별코스!$D$2:$D$20,차량별코스!$A$2:$A$20),0)</f>
        <v>8</v>
      </c>
      <c r="BM9">
        <f t="shared" si="2"/>
        <v>2632.8819999999987</v>
      </c>
      <c r="BN9">
        <f t="shared" si="3"/>
        <v>4829.6470000000018</v>
      </c>
      <c r="BO9">
        <f>IF(COUNTIFS($BL$2:$BL9,$BL9,$O$2:$O9,$O9)=1,_xlfn.MAXIFS($BO$2:$BO8,$O$2:$O8,$O9)+1,_xlfn.MAXIFS($BO$2:$BO8,$O$2:$O8,$O9))</f>
        <v>2</v>
      </c>
      <c r="BP9">
        <f t="shared" si="4"/>
        <v>2605.4279999999999</v>
      </c>
      <c r="BQ9">
        <f t="shared" si="12"/>
        <v>96.552000000000007</v>
      </c>
      <c r="BR9">
        <f t="shared" si="13"/>
        <v>139.464</v>
      </c>
      <c r="BS9">
        <f t="shared" si="14"/>
        <v>96.552000000000007</v>
      </c>
      <c r="BT9">
        <f t="shared" si="15"/>
        <v>59.004000000000005</v>
      </c>
      <c r="BU9">
        <f t="shared" si="16"/>
        <v>0</v>
      </c>
      <c r="BV9">
        <f t="shared" si="17"/>
        <v>0</v>
      </c>
      <c r="BW9">
        <f t="shared" si="11"/>
        <v>2997</v>
      </c>
    </row>
    <row r="10" spans="1:75" x14ac:dyDescent="0.3">
      <c r="A10" s="38">
        <f t="shared" si="1"/>
        <v>45792</v>
      </c>
      <c r="B10" s="3">
        <v>45792.617592592593</v>
      </c>
      <c r="C10" t="s">
        <v>61</v>
      </c>
      <c r="D10" t="s">
        <v>61</v>
      </c>
      <c r="E10" t="s">
        <v>61</v>
      </c>
      <c r="F10" t="s">
        <v>62</v>
      </c>
      <c r="G10" s="2" t="s">
        <v>63</v>
      </c>
      <c r="H10" t="s">
        <v>64</v>
      </c>
      <c r="I10" t="s">
        <v>65</v>
      </c>
      <c r="J10" t="s">
        <v>66</v>
      </c>
      <c r="K10" t="s">
        <v>67</v>
      </c>
      <c r="L10">
        <v>14</v>
      </c>
      <c r="M10">
        <v>12</v>
      </c>
      <c r="N10">
        <v>168</v>
      </c>
      <c r="O10" s="41">
        <v>9999</v>
      </c>
      <c r="P10" t="s">
        <v>62</v>
      </c>
      <c r="Q10" s="1">
        <v>45786.608721180557</v>
      </c>
      <c r="R10">
        <v>18.965</v>
      </c>
      <c r="S10">
        <v>5.5259999999999998</v>
      </c>
      <c r="T10">
        <v>3.4319999999999999</v>
      </c>
      <c r="U10">
        <v>1493</v>
      </c>
      <c r="V10">
        <v>43</v>
      </c>
      <c r="W10">
        <v>117</v>
      </c>
      <c r="X10">
        <v>600</v>
      </c>
      <c r="Y10">
        <v>0</v>
      </c>
      <c r="Z10">
        <v>7</v>
      </c>
      <c r="AA10">
        <v>0</v>
      </c>
      <c r="AB10">
        <v>0</v>
      </c>
      <c r="AC10">
        <v>92</v>
      </c>
      <c r="AD10">
        <v>45.73</v>
      </c>
      <c r="AE10">
        <v>51.218273000000003</v>
      </c>
      <c r="AF10">
        <v>95.1</v>
      </c>
      <c r="AG10">
        <v>1</v>
      </c>
      <c r="AH10">
        <v>1.6</v>
      </c>
      <c r="AI10">
        <v>1.7</v>
      </c>
      <c r="AJ10">
        <v>0.6</v>
      </c>
      <c r="AK10">
        <v>0</v>
      </c>
      <c r="AL10">
        <v>0</v>
      </c>
      <c r="AM10">
        <v>2.64</v>
      </c>
      <c r="AN10">
        <v>51.241</v>
      </c>
      <c r="AO10">
        <v>2.88</v>
      </c>
      <c r="AP10">
        <v>7.8369999999999997</v>
      </c>
      <c r="AQ10">
        <v>0.316</v>
      </c>
      <c r="AR10">
        <v>0</v>
      </c>
      <c r="AS10">
        <v>36.909999999999997</v>
      </c>
      <c r="AT10">
        <v>22.19</v>
      </c>
      <c r="AU10">
        <v>0.23300000000000001</v>
      </c>
      <c r="AV10">
        <v>0.373</v>
      </c>
      <c r="AW10">
        <v>0.39700000000000002</v>
      </c>
      <c r="AX10">
        <v>0.14000000000000001</v>
      </c>
      <c r="AY10">
        <v>0</v>
      </c>
      <c r="AZ10">
        <v>0</v>
      </c>
      <c r="BA10">
        <v>0</v>
      </c>
      <c r="BB10">
        <v>23</v>
      </c>
      <c r="BC10" t="s">
        <v>68</v>
      </c>
      <c r="BD10">
        <v>0</v>
      </c>
      <c r="BE10" t="s">
        <v>69</v>
      </c>
      <c r="BF10" t="s">
        <v>70</v>
      </c>
      <c r="BG10">
        <v>1.3</v>
      </c>
      <c r="BH10">
        <v>0</v>
      </c>
      <c r="BI10" s="1">
        <v>45799.508159606485</v>
      </c>
      <c r="BJ10">
        <v>3</v>
      </c>
      <c r="BK10" s="4">
        <v>1.1439999999999999</v>
      </c>
      <c r="BL10" s="42">
        <f>HLOOKUP($A10,차량별코스!$E$1:$AD$20,_xlfn.XLOOKUP(탕데이터!$I10,차량별코스!$D$2:$D$20,차량별코스!$A$2:$A$20),0)</f>
        <v>8</v>
      </c>
      <c r="BM10">
        <f t="shared" si="2"/>
        <v>2632.8819999999987</v>
      </c>
      <c r="BN10">
        <f t="shared" si="3"/>
        <v>4829.6470000000018</v>
      </c>
      <c r="BO10">
        <f>IF(COUNTIFS($BL$2:$BL10,$BL10,$O$2:$O10,$O10)=1,_xlfn.MAXIFS($BO$2:$BO9,$O$2:$O9,$O10)+1,_xlfn.MAXIFS($BO$2:$BO9,$O$2:$O9,$O10))</f>
        <v>2</v>
      </c>
      <c r="BP10">
        <f t="shared" si="4"/>
        <v>1259.8429999999998</v>
      </c>
      <c r="BQ10">
        <f t="shared" si="12"/>
        <v>14.93</v>
      </c>
      <c r="BR10">
        <f t="shared" si="13"/>
        <v>23.888000000000002</v>
      </c>
      <c r="BS10">
        <f t="shared" si="14"/>
        <v>25.381</v>
      </c>
      <c r="BT10">
        <f t="shared" si="15"/>
        <v>8.9580000000000002</v>
      </c>
      <c r="BU10">
        <f t="shared" si="16"/>
        <v>0</v>
      </c>
      <c r="BV10">
        <f t="shared" si="17"/>
        <v>0</v>
      </c>
      <c r="BW10">
        <f t="shared" si="11"/>
        <v>1333</v>
      </c>
    </row>
    <row r="11" spans="1:75" x14ac:dyDescent="0.3">
      <c r="A11" s="38">
        <f t="shared" si="1"/>
        <v>45792</v>
      </c>
      <c r="B11" s="3">
        <v>45792.641759259262</v>
      </c>
      <c r="C11" t="s">
        <v>61</v>
      </c>
      <c r="D11" t="s">
        <v>61</v>
      </c>
      <c r="E11" t="s">
        <v>61</v>
      </c>
      <c r="F11" t="s">
        <v>62</v>
      </c>
      <c r="G11" s="2" t="s">
        <v>63</v>
      </c>
      <c r="H11" t="s">
        <v>64</v>
      </c>
      <c r="I11" t="s">
        <v>65</v>
      </c>
      <c r="J11" t="s">
        <v>66</v>
      </c>
      <c r="K11" t="s">
        <v>67</v>
      </c>
      <c r="L11">
        <v>14</v>
      </c>
      <c r="M11">
        <v>12</v>
      </c>
      <c r="N11">
        <v>168</v>
      </c>
      <c r="O11" s="41">
        <v>9999</v>
      </c>
      <c r="P11" t="s">
        <v>62</v>
      </c>
      <c r="Q11" s="1">
        <v>45786.608721180557</v>
      </c>
      <c r="R11">
        <v>58.796999999999997</v>
      </c>
      <c r="S11">
        <v>15.814</v>
      </c>
      <c r="T11">
        <v>3.718</v>
      </c>
      <c r="U11">
        <v>4525</v>
      </c>
      <c r="V11">
        <v>50</v>
      </c>
      <c r="W11">
        <v>753</v>
      </c>
      <c r="X11">
        <v>1696</v>
      </c>
      <c r="Y11">
        <v>0</v>
      </c>
      <c r="Z11">
        <v>5</v>
      </c>
      <c r="AA11">
        <v>0</v>
      </c>
      <c r="AB11">
        <v>0</v>
      </c>
      <c r="AC11">
        <v>101</v>
      </c>
      <c r="AD11">
        <v>46.78</v>
      </c>
      <c r="AE11">
        <v>56.869686000000002</v>
      </c>
      <c r="AF11">
        <v>86.5</v>
      </c>
      <c r="AG11">
        <v>3.1</v>
      </c>
      <c r="AH11">
        <v>2.2000000000000002</v>
      </c>
      <c r="AI11">
        <v>3.5</v>
      </c>
      <c r="AJ11">
        <v>4.7</v>
      </c>
      <c r="AK11">
        <v>0.1</v>
      </c>
      <c r="AL11">
        <v>0</v>
      </c>
      <c r="AM11">
        <v>2.86</v>
      </c>
      <c r="AN11">
        <v>52.570999999999998</v>
      </c>
      <c r="AO11">
        <v>1.105</v>
      </c>
      <c r="AP11">
        <v>16.640999999999998</v>
      </c>
      <c r="AQ11">
        <v>0.27200000000000002</v>
      </c>
      <c r="AR11">
        <v>0</v>
      </c>
      <c r="AS11">
        <v>8.5039999999999996</v>
      </c>
      <c r="AT11">
        <v>64.875</v>
      </c>
      <c r="AU11">
        <v>2.3250000000000002</v>
      </c>
      <c r="AV11">
        <v>1.65</v>
      </c>
      <c r="AW11">
        <v>2.625</v>
      </c>
      <c r="AX11">
        <v>3.5249999999999999</v>
      </c>
      <c r="AY11">
        <v>7.4999999999999997E-2</v>
      </c>
      <c r="AZ11">
        <v>0</v>
      </c>
      <c r="BA11">
        <v>0</v>
      </c>
      <c r="BB11">
        <v>87</v>
      </c>
      <c r="BC11" t="s">
        <v>68</v>
      </c>
      <c r="BD11">
        <v>0</v>
      </c>
      <c r="BE11" t="s">
        <v>69</v>
      </c>
      <c r="BF11" t="s">
        <v>70</v>
      </c>
      <c r="BG11">
        <v>1.3</v>
      </c>
      <c r="BH11">
        <v>0</v>
      </c>
      <c r="BI11" s="1">
        <v>45799.508159606485</v>
      </c>
      <c r="BJ11">
        <v>3</v>
      </c>
      <c r="BK11" s="4">
        <v>1.2393000000000001</v>
      </c>
      <c r="BL11" s="42">
        <f>HLOOKUP($A11,차량별코스!$E$1:$AD$20,_xlfn.XLOOKUP(탕데이터!$I11,차량별코스!$D$2:$D$20,차량별코스!$A$2:$A$20),0)</f>
        <v>8</v>
      </c>
      <c r="BM11">
        <f t="shared" si="2"/>
        <v>2632.8819999999987</v>
      </c>
      <c r="BN11">
        <f t="shared" si="3"/>
        <v>4829.6470000000018</v>
      </c>
      <c r="BO11">
        <f>IF(COUNTIFS($BL$2:$BL11,$BL11,$O$2:$O11,$O11)=1,_xlfn.MAXIFS($BO$2:$BO10,$O$2:$O10,$O11)+1,_xlfn.MAXIFS($BO$2:$BO10,$O$2:$O10,$O11))</f>
        <v>2</v>
      </c>
      <c r="BP11">
        <f t="shared" si="4"/>
        <v>3111.125</v>
      </c>
      <c r="BQ11">
        <f t="shared" si="12"/>
        <v>140.27500000000001</v>
      </c>
      <c r="BR11">
        <f t="shared" si="13"/>
        <v>99.550000000000011</v>
      </c>
      <c r="BS11">
        <f t="shared" si="14"/>
        <v>158.37500000000003</v>
      </c>
      <c r="BT11">
        <f t="shared" si="15"/>
        <v>212.67500000000001</v>
      </c>
      <c r="BU11">
        <f t="shared" si="16"/>
        <v>4.5250000000000004</v>
      </c>
      <c r="BV11">
        <f t="shared" si="17"/>
        <v>0</v>
      </c>
      <c r="BW11">
        <f t="shared" si="11"/>
        <v>3726.5250000000005</v>
      </c>
    </row>
    <row r="12" spans="1:75" x14ac:dyDescent="0.3">
      <c r="A12" s="38">
        <f t="shared" si="1"/>
        <v>45792</v>
      </c>
      <c r="B12" s="3">
        <v>45792.741331018522</v>
      </c>
      <c r="C12" t="s">
        <v>61</v>
      </c>
      <c r="D12" t="s">
        <v>61</v>
      </c>
      <c r="E12" t="s">
        <v>61</v>
      </c>
      <c r="F12" t="s">
        <v>62</v>
      </c>
      <c r="G12" s="2" t="s">
        <v>63</v>
      </c>
      <c r="H12" t="s">
        <v>64</v>
      </c>
      <c r="I12" t="s">
        <v>65</v>
      </c>
      <c r="J12" t="s">
        <v>66</v>
      </c>
      <c r="K12" t="s">
        <v>67</v>
      </c>
      <c r="L12">
        <v>14</v>
      </c>
      <c r="M12">
        <v>12</v>
      </c>
      <c r="N12">
        <v>168</v>
      </c>
      <c r="O12" s="41">
        <v>9999</v>
      </c>
      <c r="P12" t="s">
        <v>62</v>
      </c>
      <c r="Q12" s="1">
        <v>45786.608721180557</v>
      </c>
      <c r="R12">
        <v>1E-3</v>
      </c>
      <c r="S12">
        <v>7.6999999999999999E-2</v>
      </c>
      <c r="T12">
        <v>1.2999999999999999E-2</v>
      </c>
      <c r="U12">
        <v>133</v>
      </c>
      <c r="V12">
        <v>133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0.03</v>
      </c>
      <c r="AE12" t="s">
        <v>61</v>
      </c>
      <c r="AF12">
        <v>100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0.01</v>
      </c>
      <c r="AN12" t="s">
        <v>61</v>
      </c>
      <c r="AO12">
        <v>100</v>
      </c>
      <c r="AP12">
        <v>0</v>
      </c>
      <c r="AQ12">
        <v>0</v>
      </c>
      <c r="AR12">
        <v>0</v>
      </c>
      <c r="AS12">
        <v>0</v>
      </c>
      <c r="AT12">
        <v>1.667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 t="s">
        <v>68</v>
      </c>
      <c r="BD12">
        <v>0</v>
      </c>
      <c r="BE12" t="s">
        <v>69</v>
      </c>
      <c r="BF12" t="s">
        <v>70</v>
      </c>
      <c r="BG12">
        <v>1.3</v>
      </c>
      <c r="BH12">
        <v>0</v>
      </c>
      <c r="BI12" s="1">
        <v>45799.508159606485</v>
      </c>
      <c r="BJ12">
        <v>3</v>
      </c>
      <c r="BK12" s="4">
        <v>4.3E-3</v>
      </c>
      <c r="BL12" s="42">
        <f>HLOOKUP($A12,차량별코스!$E$1:$AD$20,_xlfn.XLOOKUP(탕데이터!$I12,차량별코스!$D$2:$D$20,차량별코스!$A$2:$A$20),0)</f>
        <v>8</v>
      </c>
      <c r="BM12">
        <f t="shared" si="2"/>
        <v>2632.8819999999987</v>
      </c>
      <c r="BN12">
        <f t="shared" si="3"/>
        <v>4829.6470000000018</v>
      </c>
      <c r="BO12">
        <f>IF(COUNTIFS($BL$2:$BL12,$BL12,$O$2:$O12,$O12)=1,_xlfn.MAXIFS($BO$2:$BO11,$O$2:$O11,$O12)+1,_xlfn.MAXIFS($BO$2:$BO11,$O$2:$O11,$O12))</f>
        <v>2</v>
      </c>
      <c r="BP12">
        <f t="shared" si="4"/>
        <v>0</v>
      </c>
      <c r="BQ12">
        <f t="shared" si="12"/>
        <v>0</v>
      </c>
      <c r="BR12">
        <f t="shared" si="13"/>
        <v>0</v>
      </c>
      <c r="BS12">
        <f t="shared" si="14"/>
        <v>0</v>
      </c>
      <c r="BT12">
        <f t="shared" si="15"/>
        <v>0</v>
      </c>
      <c r="BU12">
        <f t="shared" si="16"/>
        <v>0</v>
      </c>
      <c r="BV12">
        <f t="shared" si="17"/>
        <v>0</v>
      </c>
      <c r="BW12">
        <f t="shared" si="11"/>
        <v>0</v>
      </c>
    </row>
    <row r="13" spans="1:75" x14ac:dyDescent="0.3">
      <c r="A13" s="38">
        <f t="shared" si="1"/>
        <v>45792</v>
      </c>
      <c r="B13" s="3">
        <v>45792.76666666667</v>
      </c>
      <c r="C13" t="s">
        <v>61</v>
      </c>
      <c r="D13" t="s">
        <v>61</v>
      </c>
      <c r="E13" t="s">
        <v>61</v>
      </c>
      <c r="F13" t="s">
        <v>62</v>
      </c>
      <c r="G13" s="2" t="s">
        <v>63</v>
      </c>
      <c r="H13" t="s">
        <v>64</v>
      </c>
      <c r="I13" t="s">
        <v>65</v>
      </c>
      <c r="J13" t="s">
        <v>66</v>
      </c>
      <c r="K13" t="s">
        <v>67</v>
      </c>
      <c r="L13">
        <v>14</v>
      </c>
      <c r="M13">
        <v>12</v>
      </c>
      <c r="N13">
        <v>168</v>
      </c>
      <c r="O13" s="41">
        <v>9999</v>
      </c>
      <c r="P13" t="s">
        <v>62</v>
      </c>
      <c r="Q13" s="1">
        <v>45786.608721180557</v>
      </c>
      <c r="R13">
        <v>0.10299999999999999</v>
      </c>
      <c r="S13">
        <v>0.122</v>
      </c>
      <c r="T13">
        <v>0.84399999999999997</v>
      </c>
      <c r="U13">
        <v>213</v>
      </c>
      <c r="V13">
        <v>108</v>
      </c>
      <c r="W13">
        <v>37</v>
      </c>
      <c r="X13">
        <v>0</v>
      </c>
      <c r="Y13">
        <v>0</v>
      </c>
      <c r="Z13">
        <v>0</v>
      </c>
      <c r="AA13">
        <v>0</v>
      </c>
      <c r="AB13">
        <v>0</v>
      </c>
      <c r="AC13">
        <v>12</v>
      </c>
      <c r="AD13">
        <v>1.74</v>
      </c>
      <c r="AE13">
        <v>5.452909</v>
      </c>
      <c r="AF13">
        <v>100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0.65</v>
      </c>
      <c r="AN13">
        <v>18.058</v>
      </c>
      <c r="AO13">
        <v>50.704999999999998</v>
      </c>
      <c r="AP13">
        <v>17.37</v>
      </c>
      <c r="AQ13">
        <v>0</v>
      </c>
      <c r="AR13">
        <v>0</v>
      </c>
      <c r="AS13">
        <v>0</v>
      </c>
      <c r="AT13">
        <v>3.3330000000000002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 t="s">
        <v>68</v>
      </c>
      <c r="BD13">
        <v>0</v>
      </c>
      <c r="BE13" t="s">
        <v>69</v>
      </c>
      <c r="BF13" t="s">
        <v>70</v>
      </c>
      <c r="BG13">
        <v>1.3</v>
      </c>
      <c r="BH13">
        <v>0</v>
      </c>
      <c r="BI13" s="1">
        <v>45799.508159606485</v>
      </c>
      <c r="BJ13">
        <v>3</v>
      </c>
      <c r="BK13" s="4">
        <v>0.28139999999999998</v>
      </c>
      <c r="BL13" s="42">
        <f>HLOOKUP($A13,차량별코스!$E$1:$AD$20,_xlfn.XLOOKUP(탕데이터!$I13,차량별코스!$D$2:$D$20,차량별코스!$A$2:$A$20),0)</f>
        <v>8</v>
      </c>
      <c r="BM13">
        <f t="shared" si="2"/>
        <v>2632.8819999999987</v>
      </c>
      <c r="BN13">
        <f t="shared" si="3"/>
        <v>4829.6470000000018</v>
      </c>
      <c r="BO13">
        <f>IF(COUNTIFS($BL$2:$BL13,$BL13,$O$2:$O13,$O13)=1,_xlfn.MAXIFS($BO$2:$BO12,$O$2:$O12,$O13)+1,_xlfn.MAXIFS($BO$2:$BO12,$O$2:$O12,$O13))</f>
        <v>2</v>
      </c>
      <c r="BP13">
        <f t="shared" si="4"/>
        <v>68</v>
      </c>
      <c r="BQ13">
        <f t="shared" si="12"/>
        <v>0</v>
      </c>
      <c r="BR13">
        <f t="shared" si="13"/>
        <v>0</v>
      </c>
      <c r="BS13">
        <f t="shared" si="14"/>
        <v>0</v>
      </c>
      <c r="BT13">
        <f t="shared" si="15"/>
        <v>0</v>
      </c>
      <c r="BU13">
        <f t="shared" si="16"/>
        <v>0</v>
      </c>
      <c r="BV13">
        <f t="shared" si="17"/>
        <v>0</v>
      </c>
      <c r="BW13">
        <f t="shared" si="11"/>
        <v>68</v>
      </c>
    </row>
    <row r="14" spans="1:75" x14ac:dyDescent="0.3">
      <c r="A14" s="38">
        <f t="shared" si="1"/>
        <v>45792</v>
      </c>
      <c r="B14" s="3">
        <v>45792.771678240744</v>
      </c>
      <c r="C14" t="s">
        <v>61</v>
      </c>
      <c r="D14" t="s">
        <v>61</v>
      </c>
      <c r="E14" t="s">
        <v>61</v>
      </c>
      <c r="F14" t="s">
        <v>62</v>
      </c>
      <c r="G14" s="2" t="s">
        <v>63</v>
      </c>
      <c r="H14" t="s">
        <v>64</v>
      </c>
      <c r="I14" t="s">
        <v>65</v>
      </c>
      <c r="J14" t="s">
        <v>66</v>
      </c>
      <c r="K14" t="s">
        <v>67</v>
      </c>
      <c r="L14">
        <v>14</v>
      </c>
      <c r="M14">
        <v>12</v>
      </c>
      <c r="N14">
        <v>168</v>
      </c>
      <c r="O14" s="41">
        <v>9999</v>
      </c>
      <c r="P14" t="s">
        <v>62</v>
      </c>
      <c r="Q14" s="1">
        <v>45786.608721180557</v>
      </c>
      <c r="R14">
        <v>17.440000000000001</v>
      </c>
      <c r="S14">
        <v>3.8220000000000001</v>
      </c>
      <c r="T14">
        <v>4.5629999999999997</v>
      </c>
      <c r="U14">
        <v>1535</v>
      </c>
      <c r="V14">
        <v>11</v>
      </c>
      <c r="W14">
        <v>328</v>
      </c>
      <c r="X14">
        <v>531</v>
      </c>
      <c r="Y14">
        <v>0</v>
      </c>
      <c r="Z14">
        <v>0</v>
      </c>
      <c r="AA14">
        <v>0</v>
      </c>
      <c r="AB14">
        <v>0</v>
      </c>
      <c r="AC14">
        <v>92</v>
      </c>
      <c r="AD14">
        <v>40.9</v>
      </c>
      <c r="AE14">
        <v>52.495018000000002</v>
      </c>
      <c r="AF14">
        <v>88.9</v>
      </c>
      <c r="AG14">
        <v>1.8</v>
      </c>
      <c r="AH14">
        <v>2.6</v>
      </c>
      <c r="AI14">
        <v>5.9</v>
      </c>
      <c r="AJ14">
        <v>0.8</v>
      </c>
      <c r="AK14">
        <v>0</v>
      </c>
      <c r="AL14">
        <v>0</v>
      </c>
      <c r="AM14">
        <v>3.51</v>
      </c>
      <c r="AN14">
        <v>37.920999999999999</v>
      </c>
      <c r="AO14">
        <v>0.71599999999999997</v>
      </c>
      <c r="AP14">
        <v>21.367999999999999</v>
      </c>
      <c r="AQ14">
        <v>0.28699999999999998</v>
      </c>
      <c r="AR14">
        <v>0</v>
      </c>
      <c r="AS14">
        <v>0</v>
      </c>
      <c r="AT14">
        <v>22.225000000000001</v>
      </c>
      <c r="AU14">
        <v>0.45</v>
      </c>
      <c r="AV14">
        <v>0.65</v>
      </c>
      <c r="AW14">
        <v>1.4750000000000001</v>
      </c>
      <c r="AX14">
        <v>0.2</v>
      </c>
      <c r="AY14">
        <v>0</v>
      </c>
      <c r="AZ14">
        <v>0</v>
      </c>
      <c r="BA14">
        <v>0</v>
      </c>
      <c r="BB14">
        <v>20</v>
      </c>
      <c r="BC14" t="s">
        <v>68</v>
      </c>
      <c r="BD14">
        <v>0</v>
      </c>
      <c r="BE14" t="s">
        <v>69</v>
      </c>
      <c r="BF14" t="s">
        <v>70</v>
      </c>
      <c r="BG14">
        <v>1.3</v>
      </c>
      <c r="BH14">
        <v>0</v>
      </c>
      <c r="BI14" s="1">
        <v>45799.508159606485</v>
      </c>
      <c r="BJ14">
        <v>3</v>
      </c>
      <c r="BK14" s="4">
        <v>1.5209999999999999</v>
      </c>
      <c r="BL14" s="42">
        <f>HLOOKUP($A14,차량별코스!$E$1:$AD$20,_xlfn.XLOOKUP(탕데이터!$I14,차량별코스!$D$2:$D$20,차량별코스!$A$2:$A$20),0)</f>
        <v>8</v>
      </c>
      <c r="BM14">
        <f t="shared" si="2"/>
        <v>2632.8819999999987</v>
      </c>
      <c r="BN14">
        <f t="shared" si="3"/>
        <v>4829.6470000000018</v>
      </c>
      <c r="BO14">
        <f>IF(COUNTIFS($BL$2:$BL14,$BL14,$O$2:$O14,$O14)=1,_xlfn.MAXIFS($BO$2:$BO13,$O$2:$O13,$O14)+1,_xlfn.MAXIFS($BO$2:$BO13,$O$2:$O13,$O14))</f>
        <v>2</v>
      </c>
      <c r="BP14">
        <f t="shared" si="4"/>
        <v>1025.615</v>
      </c>
      <c r="BQ14">
        <f t="shared" si="12"/>
        <v>27.630000000000003</v>
      </c>
      <c r="BR14">
        <f t="shared" si="13"/>
        <v>39.910000000000004</v>
      </c>
      <c r="BS14">
        <f t="shared" si="14"/>
        <v>90.565000000000012</v>
      </c>
      <c r="BT14">
        <f t="shared" si="15"/>
        <v>12.280000000000001</v>
      </c>
      <c r="BU14">
        <f t="shared" si="16"/>
        <v>0</v>
      </c>
      <c r="BV14">
        <f t="shared" si="17"/>
        <v>0</v>
      </c>
      <c r="BW14">
        <f t="shared" si="11"/>
        <v>1196.0000000000002</v>
      </c>
    </row>
    <row r="15" spans="1:75" x14ac:dyDescent="0.3">
      <c r="A15" s="38">
        <f t="shared" si="1"/>
        <v>45792</v>
      </c>
      <c r="B15" s="3">
        <v>45792.797685185185</v>
      </c>
      <c r="C15" t="s">
        <v>61</v>
      </c>
      <c r="D15" t="s">
        <v>61</v>
      </c>
      <c r="E15" t="s">
        <v>61</v>
      </c>
      <c r="F15" t="s">
        <v>62</v>
      </c>
      <c r="G15" s="2" t="s">
        <v>63</v>
      </c>
      <c r="H15" t="s">
        <v>64</v>
      </c>
      <c r="I15" t="s">
        <v>65</v>
      </c>
      <c r="J15" t="s">
        <v>66</v>
      </c>
      <c r="K15" t="s">
        <v>67</v>
      </c>
      <c r="L15">
        <v>14</v>
      </c>
      <c r="M15">
        <v>12</v>
      </c>
      <c r="N15">
        <v>168</v>
      </c>
      <c r="O15" s="41">
        <v>9999</v>
      </c>
      <c r="P15" t="s">
        <v>62</v>
      </c>
      <c r="Q15" s="1">
        <v>45786.608721180557</v>
      </c>
      <c r="R15">
        <v>105.602</v>
      </c>
      <c r="S15">
        <v>31.123000000000001</v>
      </c>
      <c r="T15">
        <v>3.3929999999999998</v>
      </c>
      <c r="U15">
        <v>9280</v>
      </c>
      <c r="V15">
        <v>75</v>
      </c>
      <c r="W15">
        <v>2141</v>
      </c>
      <c r="X15">
        <v>3173</v>
      </c>
      <c r="Y15">
        <v>2</v>
      </c>
      <c r="Z15">
        <v>30</v>
      </c>
      <c r="AA15">
        <v>2</v>
      </c>
      <c r="AB15">
        <v>217</v>
      </c>
      <c r="AC15">
        <v>106</v>
      </c>
      <c r="AD15">
        <v>40.97</v>
      </c>
      <c r="AE15">
        <v>53.817559000000003</v>
      </c>
      <c r="AF15">
        <v>89.8</v>
      </c>
      <c r="AG15">
        <v>2.4</v>
      </c>
      <c r="AH15">
        <v>2.8</v>
      </c>
      <c r="AI15">
        <v>2.2000000000000002</v>
      </c>
      <c r="AJ15">
        <v>2.5</v>
      </c>
      <c r="AK15">
        <v>0.3</v>
      </c>
      <c r="AL15">
        <v>0</v>
      </c>
      <c r="AM15">
        <v>2.61</v>
      </c>
      <c r="AN15">
        <v>54.744</v>
      </c>
      <c r="AO15">
        <v>0.80800000000000005</v>
      </c>
      <c r="AP15">
        <v>23.071000000000002</v>
      </c>
      <c r="AQ15">
        <v>0.29399999999999998</v>
      </c>
      <c r="AR15">
        <v>1.8939999999999999</v>
      </c>
      <c r="AS15">
        <v>28.408999999999999</v>
      </c>
      <c r="AT15">
        <v>137.69300000000001</v>
      </c>
      <c r="AU15">
        <v>3.68</v>
      </c>
      <c r="AV15">
        <v>4.2930000000000001</v>
      </c>
      <c r="AW15">
        <v>3.3730000000000002</v>
      </c>
      <c r="AX15">
        <v>3.8330000000000002</v>
      </c>
      <c r="AY15">
        <v>0.46</v>
      </c>
      <c r="AZ15">
        <v>0</v>
      </c>
      <c r="BA15">
        <v>0</v>
      </c>
      <c r="BB15">
        <v>114</v>
      </c>
      <c r="BC15" t="s">
        <v>68</v>
      </c>
      <c r="BD15">
        <v>0</v>
      </c>
      <c r="BE15" t="s">
        <v>69</v>
      </c>
      <c r="BF15" t="s">
        <v>70</v>
      </c>
      <c r="BG15">
        <v>1.3</v>
      </c>
      <c r="BH15">
        <v>0</v>
      </c>
      <c r="BI15" s="1">
        <v>45799.508159606485</v>
      </c>
      <c r="BJ15">
        <v>3</v>
      </c>
      <c r="BK15" s="4">
        <v>1.131</v>
      </c>
      <c r="BL15" s="42">
        <f>HLOOKUP($A15,차량별코스!$E$1:$AD$20,_xlfn.XLOOKUP(탕데이터!$I15,차량별코스!$D$2:$D$20,차량별코스!$A$2:$A$20),0)</f>
        <v>8</v>
      </c>
      <c r="BM15">
        <f t="shared" si="2"/>
        <v>2632.8819999999987</v>
      </c>
      <c r="BN15">
        <f t="shared" si="3"/>
        <v>4829.6470000000018</v>
      </c>
      <c r="BO15">
        <f>IF(COUNTIFS($BL$2:$BL15,$BL15,$O$2:$O15,$O15)=1,_xlfn.MAXIFS($BO$2:$BO14,$O$2:$O14,$O15)+1,_xlfn.MAXIFS($BO$2:$BO14,$O$2:$O14,$O15))</f>
        <v>2</v>
      </c>
      <c r="BP15">
        <f t="shared" si="4"/>
        <v>6117.4400000000005</v>
      </c>
      <c r="BQ15">
        <f t="shared" si="12"/>
        <v>222.72</v>
      </c>
      <c r="BR15">
        <f t="shared" si="13"/>
        <v>259.83999999999997</v>
      </c>
      <c r="BS15">
        <f t="shared" si="14"/>
        <v>204.16000000000003</v>
      </c>
      <c r="BT15">
        <f t="shared" si="15"/>
        <v>232</v>
      </c>
      <c r="BU15">
        <f t="shared" si="16"/>
        <v>27.84</v>
      </c>
      <c r="BV15">
        <f t="shared" si="17"/>
        <v>0</v>
      </c>
      <c r="BW15">
        <f t="shared" si="11"/>
        <v>7064.0000000000009</v>
      </c>
    </row>
    <row r="16" spans="1:75" x14ac:dyDescent="0.3">
      <c r="A16" s="38">
        <f t="shared" si="1"/>
        <v>45793</v>
      </c>
      <c r="B16" s="3">
        <v>45793.37703703704</v>
      </c>
      <c r="C16" t="s">
        <v>61</v>
      </c>
      <c r="D16" t="s">
        <v>61</v>
      </c>
      <c r="E16" t="s">
        <v>61</v>
      </c>
      <c r="F16" t="s">
        <v>62</v>
      </c>
      <c r="G16" s="2" t="s">
        <v>63</v>
      </c>
      <c r="H16" t="s">
        <v>64</v>
      </c>
      <c r="I16" t="s">
        <v>65</v>
      </c>
      <c r="J16" t="s">
        <v>66</v>
      </c>
      <c r="K16" t="s">
        <v>67</v>
      </c>
      <c r="L16">
        <v>14</v>
      </c>
      <c r="M16">
        <v>12</v>
      </c>
      <c r="N16">
        <v>168</v>
      </c>
      <c r="O16" s="41">
        <v>9999</v>
      </c>
      <c r="P16" t="s">
        <v>62</v>
      </c>
      <c r="Q16" s="1">
        <v>45786.608721180557</v>
      </c>
      <c r="R16">
        <v>0.214</v>
      </c>
      <c r="S16">
        <v>0.14799999999999999</v>
      </c>
      <c r="T16">
        <v>1.446</v>
      </c>
      <c r="U16">
        <v>260</v>
      </c>
      <c r="V16">
        <v>78</v>
      </c>
      <c r="W16">
        <v>78</v>
      </c>
      <c r="X16">
        <v>0</v>
      </c>
      <c r="Y16">
        <v>0</v>
      </c>
      <c r="Z16">
        <v>0</v>
      </c>
      <c r="AA16">
        <v>0</v>
      </c>
      <c r="AB16">
        <v>0</v>
      </c>
      <c r="AC16">
        <v>13</v>
      </c>
      <c r="AD16">
        <v>2.96</v>
      </c>
      <c r="AE16">
        <v>7.4074070000000001</v>
      </c>
      <c r="AF16">
        <v>100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1.1100000000000001</v>
      </c>
      <c r="AN16">
        <v>12.999000000000001</v>
      </c>
      <c r="AO16">
        <v>29.998999999999999</v>
      </c>
      <c r="AP16">
        <v>29.998999999999999</v>
      </c>
      <c r="AQ16">
        <v>0</v>
      </c>
      <c r="AR16">
        <v>0</v>
      </c>
      <c r="AS16">
        <v>0</v>
      </c>
      <c r="AT16">
        <v>3.3330000000000002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 t="s">
        <v>68</v>
      </c>
      <c r="BD16">
        <v>0</v>
      </c>
      <c r="BE16" t="s">
        <v>69</v>
      </c>
      <c r="BF16" t="s">
        <v>70</v>
      </c>
      <c r="BG16">
        <v>1.3</v>
      </c>
      <c r="BH16">
        <v>0</v>
      </c>
      <c r="BI16" s="1">
        <v>45799.508159606485</v>
      </c>
      <c r="BJ16">
        <v>3</v>
      </c>
      <c r="BK16" s="4">
        <v>0.48199999999999998</v>
      </c>
      <c r="BL16" s="42">
        <f>HLOOKUP($A16,차량별코스!$E$1:$AD$20,_xlfn.XLOOKUP(탕데이터!$I16,차량별코스!$D$2:$D$20,차량별코스!$A$2:$A$20),0)</f>
        <v>9</v>
      </c>
      <c r="BM16">
        <f t="shared" si="2"/>
        <v>2632.8819999999987</v>
      </c>
      <c r="BN16">
        <f t="shared" si="3"/>
        <v>1655.4559999999997</v>
      </c>
      <c r="BO16">
        <f>IF(COUNTIFS($BL$2:$BL16,$BL16,$O$2:$O16,$O16)=1,_xlfn.MAXIFS($BO$2:$BO15,$O$2:$O15,$O16)+1,_xlfn.MAXIFS($BO$2:$BO15,$O$2:$O15,$O16))</f>
        <v>3</v>
      </c>
      <c r="BP16">
        <f t="shared" si="4"/>
        <v>104</v>
      </c>
      <c r="BQ16">
        <f t="shared" si="12"/>
        <v>0</v>
      </c>
      <c r="BR16">
        <f t="shared" si="13"/>
        <v>0</v>
      </c>
      <c r="BS16">
        <f t="shared" si="14"/>
        <v>0</v>
      </c>
      <c r="BT16">
        <f t="shared" si="15"/>
        <v>0</v>
      </c>
      <c r="BU16">
        <f t="shared" si="16"/>
        <v>0</v>
      </c>
      <c r="BV16">
        <f t="shared" si="17"/>
        <v>0</v>
      </c>
      <c r="BW16">
        <f t="shared" si="11"/>
        <v>104</v>
      </c>
    </row>
    <row r="17" spans="1:75" x14ac:dyDescent="0.3">
      <c r="A17" s="38">
        <f t="shared" si="1"/>
        <v>45793</v>
      </c>
      <c r="B17" s="3">
        <v>45793.39</v>
      </c>
      <c r="C17" t="s">
        <v>61</v>
      </c>
      <c r="D17" t="s">
        <v>61</v>
      </c>
      <c r="E17" t="s">
        <v>61</v>
      </c>
      <c r="F17" t="s">
        <v>62</v>
      </c>
      <c r="G17" s="2" t="s">
        <v>63</v>
      </c>
      <c r="H17" t="s">
        <v>64</v>
      </c>
      <c r="I17" t="s">
        <v>65</v>
      </c>
      <c r="J17" t="s">
        <v>66</v>
      </c>
      <c r="K17" t="s">
        <v>67</v>
      </c>
      <c r="L17">
        <v>14</v>
      </c>
      <c r="M17">
        <v>12</v>
      </c>
      <c r="N17">
        <v>168</v>
      </c>
      <c r="O17" s="41">
        <v>9999</v>
      </c>
      <c r="P17" t="s">
        <v>62</v>
      </c>
      <c r="Q17" s="1">
        <v>45786.608721180557</v>
      </c>
      <c r="R17">
        <v>39.46</v>
      </c>
      <c r="S17">
        <v>11.903</v>
      </c>
      <c r="T17">
        <v>3.3149999999999999</v>
      </c>
      <c r="U17">
        <v>4649</v>
      </c>
      <c r="V17">
        <v>8</v>
      </c>
      <c r="W17">
        <v>1689</v>
      </c>
      <c r="X17">
        <v>1142</v>
      </c>
      <c r="Y17">
        <v>1</v>
      </c>
      <c r="Z17">
        <v>18</v>
      </c>
      <c r="AA17">
        <v>2</v>
      </c>
      <c r="AB17">
        <v>364</v>
      </c>
      <c r="AC17">
        <v>102</v>
      </c>
      <c r="AD17">
        <v>30.56</v>
      </c>
      <c r="AE17">
        <v>48.121951000000003</v>
      </c>
      <c r="AF17">
        <v>93.9</v>
      </c>
      <c r="AG17">
        <v>1.6</v>
      </c>
      <c r="AH17">
        <v>2.2000000000000002</v>
      </c>
      <c r="AI17">
        <v>1.4</v>
      </c>
      <c r="AJ17">
        <v>0.9</v>
      </c>
      <c r="AK17">
        <v>0</v>
      </c>
      <c r="AL17">
        <v>0</v>
      </c>
      <c r="AM17">
        <v>2.5499999999999998</v>
      </c>
      <c r="AN17">
        <v>49.695</v>
      </c>
      <c r="AO17">
        <v>0.17199999999999999</v>
      </c>
      <c r="AP17">
        <v>36.33</v>
      </c>
      <c r="AQ17">
        <v>0.27900000000000003</v>
      </c>
      <c r="AR17">
        <v>2.5339999999999998</v>
      </c>
      <c r="AS17">
        <v>45.616</v>
      </c>
      <c r="AT17">
        <v>71.989999999999995</v>
      </c>
      <c r="AU17">
        <v>1.2270000000000001</v>
      </c>
      <c r="AV17">
        <v>1.6870000000000001</v>
      </c>
      <c r="AW17">
        <v>1.073</v>
      </c>
      <c r="AX17">
        <v>0.69</v>
      </c>
      <c r="AY17">
        <v>0</v>
      </c>
      <c r="AZ17">
        <v>0</v>
      </c>
      <c r="BA17">
        <v>0</v>
      </c>
      <c r="BB17">
        <v>64</v>
      </c>
      <c r="BC17" t="s">
        <v>68</v>
      </c>
      <c r="BD17">
        <v>0</v>
      </c>
      <c r="BE17" t="s">
        <v>69</v>
      </c>
      <c r="BF17" t="s">
        <v>70</v>
      </c>
      <c r="BG17">
        <v>1.3</v>
      </c>
      <c r="BH17">
        <v>0</v>
      </c>
      <c r="BI17" s="1">
        <v>45799.508159606485</v>
      </c>
      <c r="BJ17">
        <v>3</v>
      </c>
      <c r="BK17" s="4">
        <v>1.105</v>
      </c>
      <c r="BL17" s="42">
        <f>HLOOKUP($A17,차량별코스!$E$1:$AD$20,_xlfn.XLOOKUP(탕데이터!$I17,차량별코스!$D$2:$D$20,차량별코스!$A$2:$A$20),0)</f>
        <v>9</v>
      </c>
      <c r="BM17">
        <f t="shared" si="2"/>
        <v>2632.8819999999987</v>
      </c>
      <c r="BN17">
        <f t="shared" si="3"/>
        <v>1655.4559999999997</v>
      </c>
      <c r="BO17">
        <f>IF(COUNTIFS($BL$2:$BL17,$BL17,$O$2:$O17,$O17)=1,_xlfn.MAXIFS($BO$2:$BO16,$O$2:$O16,$O17)+1,_xlfn.MAXIFS($BO$2:$BO16,$O$2:$O16,$O17))</f>
        <v>3</v>
      </c>
      <c r="BP17">
        <f t="shared" si="4"/>
        <v>2668.4110000000001</v>
      </c>
      <c r="BQ17">
        <f t="shared" si="12"/>
        <v>74.384</v>
      </c>
      <c r="BR17">
        <f t="shared" si="13"/>
        <v>102.27800000000001</v>
      </c>
      <c r="BS17">
        <f t="shared" si="14"/>
        <v>65.085999999999999</v>
      </c>
      <c r="BT17">
        <f t="shared" si="15"/>
        <v>41.841000000000008</v>
      </c>
      <c r="BU17">
        <f t="shared" si="16"/>
        <v>0</v>
      </c>
      <c r="BV17">
        <f t="shared" si="17"/>
        <v>0</v>
      </c>
      <c r="BW17">
        <f t="shared" si="11"/>
        <v>2951.9999999999995</v>
      </c>
    </row>
    <row r="18" spans="1:75" x14ac:dyDescent="0.3">
      <c r="A18" s="38">
        <f t="shared" si="1"/>
        <v>45793</v>
      </c>
      <c r="B18" s="3">
        <v>45793.450335648151</v>
      </c>
      <c r="C18" t="s">
        <v>61</v>
      </c>
      <c r="D18" t="s">
        <v>61</v>
      </c>
      <c r="E18" t="s">
        <v>61</v>
      </c>
      <c r="F18" t="s">
        <v>62</v>
      </c>
      <c r="G18" s="2" t="s">
        <v>63</v>
      </c>
      <c r="H18" t="s">
        <v>64</v>
      </c>
      <c r="I18" t="s">
        <v>65</v>
      </c>
      <c r="J18" t="s">
        <v>66</v>
      </c>
      <c r="K18" t="s">
        <v>67</v>
      </c>
      <c r="L18">
        <v>14</v>
      </c>
      <c r="M18">
        <v>12</v>
      </c>
      <c r="N18">
        <v>168</v>
      </c>
      <c r="O18" s="41">
        <v>9999</v>
      </c>
      <c r="P18" t="s">
        <v>62</v>
      </c>
      <c r="Q18" s="1">
        <v>45786.608721180557</v>
      </c>
      <c r="R18">
        <v>19.161000000000001</v>
      </c>
      <c r="S18">
        <v>5.1180000000000003</v>
      </c>
      <c r="T18">
        <v>3.7440000000000002</v>
      </c>
      <c r="U18">
        <v>1381</v>
      </c>
      <c r="V18">
        <v>104</v>
      </c>
      <c r="W18">
        <v>80</v>
      </c>
      <c r="X18">
        <v>618</v>
      </c>
      <c r="Y18">
        <v>0</v>
      </c>
      <c r="Z18">
        <v>1</v>
      </c>
      <c r="AA18">
        <v>0</v>
      </c>
      <c r="AB18">
        <v>0</v>
      </c>
      <c r="AC18">
        <v>92</v>
      </c>
      <c r="AD18">
        <v>49.95</v>
      </c>
      <c r="AE18">
        <v>57.626894</v>
      </c>
      <c r="AF18">
        <v>91.8</v>
      </c>
      <c r="AG18">
        <v>1.5</v>
      </c>
      <c r="AH18">
        <v>1.8</v>
      </c>
      <c r="AI18">
        <v>2.7</v>
      </c>
      <c r="AJ18">
        <v>2.2000000000000002</v>
      </c>
      <c r="AK18">
        <v>0</v>
      </c>
      <c r="AL18">
        <v>0</v>
      </c>
      <c r="AM18">
        <v>2.88</v>
      </c>
      <c r="AN18">
        <v>52.993000000000002</v>
      </c>
      <c r="AO18">
        <v>7.5309999999999997</v>
      </c>
      <c r="AP18">
        <v>5.7930000000000001</v>
      </c>
      <c r="AQ18">
        <v>0.313</v>
      </c>
      <c r="AR18">
        <v>0</v>
      </c>
      <c r="AS18">
        <v>5.2190000000000003</v>
      </c>
      <c r="AT18">
        <v>19.89</v>
      </c>
      <c r="AU18">
        <v>0.32500000000000001</v>
      </c>
      <c r="AV18">
        <v>0.39</v>
      </c>
      <c r="AW18">
        <v>0.58499999999999996</v>
      </c>
      <c r="AX18">
        <v>0.47699999999999998</v>
      </c>
      <c r="AY18">
        <v>0</v>
      </c>
      <c r="AZ18">
        <v>0</v>
      </c>
      <c r="BA18">
        <v>0</v>
      </c>
      <c r="BB18">
        <v>24</v>
      </c>
      <c r="BC18" t="s">
        <v>68</v>
      </c>
      <c r="BD18">
        <v>0</v>
      </c>
      <c r="BE18" t="s">
        <v>69</v>
      </c>
      <c r="BF18" t="s">
        <v>70</v>
      </c>
      <c r="BG18">
        <v>1.3</v>
      </c>
      <c r="BH18">
        <v>0</v>
      </c>
      <c r="BI18" s="1">
        <v>45799.508159606485</v>
      </c>
      <c r="BJ18">
        <v>3</v>
      </c>
      <c r="BK18" s="4">
        <v>1.2479</v>
      </c>
      <c r="BL18" s="42">
        <f>HLOOKUP($A18,차량별코스!$E$1:$AD$20,_xlfn.XLOOKUP(탕데이터!$I18,차량별코스!$D$2:$D$20,차량별코스!$A$2:$A$20),0)</f>
        <v>9</v>
      </c>
      <c r="BM18">
        <f t="shared" si="2"/>
        <v>2632.8819999999987</v>
      </c>
      <c r="BN18">
        <f t="shared" si="3"/>
        <v>1655.4559999999997</v>
      </c>
      <c r="BO18">
        <f>IF(COUNTIFS($BL$2:$BL18,$BL18,$O$2:$O18,$O18)=1,_xlfn.MAXIFS($BO$2:$BO17,$O$2:$O17,$O18)+1,_xlfn.MAXIFS($BO$2:$BO17,$O$2:$O17,$O18))</f>
        <v>3</v>
      </c>
      <c r="BP18">
        <f t="shared" si="4"/>
        <v>1083.7579999999998</v>
      </c>
      <c r="BQ18">
        <f t="shared" si="12"/>
        <v>20.715</v>
      </c>
      <c r="BR18">
        <f t="shared" si="13"/>
        <v>24.858000000000004</v>
      </c>
      <c r="BS18">
        <f t="shared" si="14"/>
        <v>37.287000000000006</v>
      </c>
      <c r="BT18">
        <f t="shared" si="15"/>
        <v>30.382000000000001</v>
      </c>
      <c r="BU18">
        <f t="shared" si="16"/>
        <v>0</v>
      </c>
      <c r="BV18">
        <f t="shared" si="17"/>
        <v>0</v>
      </c>
      <c r="BW18">
        <f t="shared" si="11"/>
        <v>1196.9999999999998</v>
      </c>
    </row>
    <row r="19" spans="1:75" x14ac:dyDescent="0.3">
      <c r="A19" s="38">
        <f t="shared" si="1"/>
        <v>45793</v>
      </c>
      <c r="B19" s="3">
        <v>45793.474456018521</v>
      </c>
      <c r="C19" t="s">
        <v>61</v>
      </c>
      <c r="D19" t="s">
        <v>61</v>
      </c>
      <c r="E19" t="s">
        <v>61</v>
      </c>
      <c r="F19" t="s">
        <v>62</v>
      </c>
      <c r="G19" s="2" t="s">
        <v>63</v>
      </c>
      <c r="H19" t="s">
        <v>64</v>
      </c>
      <c r="I19" t="s">
        <v>65</v>
      </c>
      <c r="J19" t="s">
        <v>66</v>
      </c>
      <c r="K19" t="s">
        <v>67</v>
      </c>
      <c r="L19">
        <v>14</v>
      </c>
      <c r="M19">
        <v>12</v>
      </c>
      <c r="N19">
        <v>168</v>
      </c>
      <c r="O19" s="41">
        <v>9999</v>
      </c>
      <c r="P19" t="s">
        <v>62</v>
      </c>
      <c r="Q19" s="1">
        <v>45786.608721180557</v>
      </c>
      <c r="R19">
        <v>58.76</v>
      </c>
      <c r="S19">
        <v>16.678999999999998</v>
      </c>
      <c r="T19">
        <v>3.5230000000000001</v>
      </c>
      <c r="U19">
        <v>5084</v>
      </c>
      <c r="V19">
        <v>101</v>
      </c>
      <c r="W19">
        <v>1166</v>
      </c>
      <c r="X19">
        <v>1483</v>
      </c>
      <c r="Y19">
        <v>0</v>
      </c>
      <c r="Z19">
        <v>5</v>
      </c>
      <c r="AA19">
        <v>0</v>
      </c>
      <c r="AB19">
        <v>0</v>
      </c>
      <c r="AC19">
        <v>103</v>
      </c>
      <c r="AD19">
        <v>41.61</v>
      </c>
      <c r="AE19">
        <v>55.419375000000002</v>
      </c>
      <c r="AF19">
        <v>88.4</v>
      </c>
      <c r="AG19">
        <v>2.8</v>
      </c>
      <c r="AH19">
        <v>2</v>
      </c>
      <c r="AI19">
        <v>2.6</v>
      </c>
      <c r="AJ19">
        <v>4.0999999999999996</v>
      </c>
      <c r="AK19">
        <v>0.1</v>
      </c>
      <c r="AL19">
        <v>0</v>
      </c>
      <c r="AM19">
        <v>2.71</v>
      </c>
      <c r="AN19">
        <v>54.268999999999998</v>
      </c>
      <c r="AO19">
        <v>1.9870000000000001</v>
      </c>
      <c r="AP19">
        <v>22.934999999999999</v>
      </c>
      <c r="AQ19">
        <v>0.23799999999999999</v>
      </c>
      <c r="AR19">
        <v>0</v>
      </c>
      <c r="AS19">
        <v>8.5090000000000003</v>
      </c>
      <c r="AT19">
        <v>73.667000000000002</v>
      </c>
      <c r="AU19">
        <v>2.3330000000000002</v>
      </c>
      <c r="AV19">
        <v>1.667</v>
      </c>
      <c r="AW19">
        <v>2.1669999999999998</v>
      </c>
      <c r="AX19">
        <v>3.4169999999999998</v>
      </c>
      <c r="AY19">
        <v>8.3000000000000004E-2</v>
      </c>
      <c r="AZ19">
        <v>0</v>
      </c>
      <c r="BA19">
        <v>0</v>
      </c>
      <c r="BB19">
        <v>104</v>
      </c>
      <c r="BC19" t="s">
        <v>68</v>
      </c>
      <c r="BD19">
        <v>0</v>
      </c>
      <c r="BE19" t="s">
        <v>69</v>
      </c>
      <c r="BF19" t="s">
        <v>70</v>
      </c>
      <c r="BG19">
        <v>1.3</v>
      </c>
      <c r="BH19">
        <v>0</v>
      </c>
      <c r="BI19" s="1">
        <v>45799.508159606485</v>
      </c>
      <c r="BJ19">
        <v>3</v>
      </c>
      <c r="BK19" s="4">
        <v>1.1742999999999999</v>
      </c>
      <c r="BL19" s="42">
        <f>HLOOKUP($A19,차량별코스!$E$1:$AD$20,_xlfn.XLOOKUP(탕데이터!$I19,차량별코스!$D$2:$D$20,차량별코스!$A$2:$A$20),0)</f>
        <v>9</v>
      </c>
      <c r="BM19">
        <f t="shared" si="2"/>
        <v>2632.8819999999987</v>
      </c>
      <c r="BN19">
        <f t="shared" si="3"/>
        <v>1655.4559999999997</v>
      </c>
      <c r="BO19">
        <f>IF(COUNTIFS($BL$2:$BL19,$BL19,$O$2:$O19,$O19)=1,_xlfn.MAXIFS($BO$2:$BO18,$O$2:$O18,$O19)+1,_xlfn.MAXIFS($BO$2:$BO18,$O$2:$O18,$O19))</f>
        <v>3</v>
      </c>
      <c r="BP19">
        <f t="shared" si="4"/>
        <v>3227.2560000000003</v>
      </c>
      <c r="BQ19">
        <f t="shared" si="12"/>
        <v>142.35199999999998</v>
      </c>
      <c r="BR19">
        <f t="shared" si="13"/>
        <v>101.68</v>
      </c>
      <c r="BS19">
        <f t="shared" si="14"/>
        <v>132.184</v>
      </c>
      <c r="BT19">
        <f t="shared" si="15"/>
        <v>208.44399999999996</v>
      </c>
      <c r="BU19">
        <f t="shared" si="16"/>
        <v>5.0840000000000005</v>
      </c>
      <c r="BV19">
        <f t="shared" si="17"/>
        <v>0</v>
      </c>
      <c r="BW19">
        <f t="shared" si="11"/>
        <v>3817</v>
      </c>
    </row>
    <row r="20" spans="1:75" x14ac:dyDescent="0.3">
      <c r="A20" s="38">
        <f t="shared" si="1"/>
        <v>45793</v>
      </c>
      <c r="B20" s="3">
        <v>45793.541631944441</v>
      </c>
      <c r="C20" t="s">
        <v>61</v>
      </c>
      <c r="D20" t="s">
        <v>61</v>
      </c>
      <c r="E20" t="s">
        <v>61</v>
      </c>
      <c r="F20" t="s">
        <v>62</v>
      </c>
      <c r="G20" s="2" t="s">
        <v>63</v>
      </c>
      <c r="H20" t="s">
        <v>64</v>
      </c>
      <c r="I20" t="s">
        <v>65</v>
      </c>
      <c r="J20" t="s">
        <v>66</v>
      </c>
      <c r="K20" t="s">
        <v>67</v>
      </c>
      <c r="L20">
        <v>14</v>
      </c>
      <c r="M20">
        <v>12</v>
      </c>
      <c r="N20">
        <v>168</v>
      </c>
      <c r="O20" s="41">
        <v>9999</v>
      </c>
      <c r="P20" t="s">
        <v>62</v>
      </c>
      <c r="Q20" s="1">
        <v>45786.608721180557</v>
      </c>
      <c r="R20">
        <v>18.515000000000001</v>
      </c>
      <c r="S20">
        <v>4.8440000000000003</v>
      </c>
      <c r="T20">
        <v>3.8220000000000001</v>
      </c>
      <c r="U20">
        <v>987</v>
      </c>
      <c r="V20">
        <v>7</v>
      </c>
      <c r="W20">
        <v>57</v>
      </c>
      <c r="X20">
        <v>570</v>
      </c>
      <c r="Y20">
        <v>0</v>
      </c>
      <c r="Z20">
        <v>2</v>
      </c>
      <c r="AA20">
        <v>0</v>
      </c>
      <c r="AB20">
        <v>0</v>
      </c>
      <c r="AC20">
        <v>101</v>
      </c>
      <c r="AD20">
        <v>67.53</v>
      </c>
      <c r="AE20">
        <v>72.214485999999994</v>
      </c>
      <c r="AF20">
        <v>97.6</v>
      </c>
      <c r="AG20">
        <v>0.1</v>
      </c>
      <c r="AH20">
        <v>0.2</v>
      </c>
      <c r="AI20">
        <v>0.7</v>
      </c>
      <c r="AJ20">
        <v>1.3</v>
      </c>
      <c r="AK20">
        <v>0</v>
      </c>
      <c r="AL20">
        <v>0</v>
      </c>
      <c r="AM20">
        <v>2.94</v>
      </c>
      <c r="AN20">
        <v>66.784000000000006</v>
      </c>
      <c r="AO20">
        <v>0.70899999999999996</v>
      </c>
      <c r="AP20">
        <v>5.7750000000000004</v>
      </c>
      <c r="AQ20">
        <v>0.27</v>
      </c>
      <c r="AR20">
        <v>0</v>
      </c>
      <c r="AS20">
        <v>10.802</v>
      </c>
      <c r="AT20">
        <v>14.64</v>
      </c>
      <c r="AU20">
        <v>1.4999999999999999E-2</v>
      </c>
      <c r="AV20">
        <v>0.03</v>
      </c>
      <c r="AW20">
        <v>0.105</v>
      </c>
      <c r="AX20">
        <v>0.19500000000000001</v>
      </c>
      <c r="AY20">
        <v>0</v>
      </c>
      <c r="AZ20">
        <v>0</v>
      </c>
      <c r="BA20">
        <v>0</v>
      </c>
      <c r="BB20">
        <v>22</v>
      </c>
      <c r="BC20" t="s">
        <v>68</v>
      </c>
      <c r="BD20">
        <v>0</v>
      </c>
      <c r="BE20" t="s">
        <v>69</v>
      </c>
      <c r="BF20" t="s">
        <v>70</v>
      </c>
      <c r="BG20">
        <v>1.3</v>
      </c>
      <c r="BH20">
        <v>0</v>
      </c>
      <c r="BI20" s="1">
        <v>45799.508159606485</v>
      </c>
      <c r="BJ20">
        <v>3</v>
      </c>
      <c r="BK20" s="4">
        <v>1.2741</v>
      </c>
      <c r="BL20" s="42">
        <f>HLOOKUP($A20,차량별코스!$E$1:$AD$20,_xlfn.XLOOKUP(탕데이터!$I20,차량별코스!$D$2:$D$20,차량별코스!$A$2:$A$20),0)</f>
        <v>9</v>
      </c>
      <c r="BM20">
        <f t="shared" si="2"/>
        <v>2632.8819999999987</v>
      </c>
      <c r="BN20">
        <f t="shared" si="3"/>
        <v>1655.4559999999997</v>
      </c>
      <c r="BO20">
        <f>IF(COUNTIFS($BL$2:$BL20,$BL20,$O$2:$O20,$O20)=1,_xlfn.MAXIFS($BO$2:$BO19,$O$2:$O19,$O20)+1,_xlfn.MAXIFS($BO$2:$BO19,$O$2:$O19,$O20))</f>
        <v>3</v>
      </c>
      <c r="BP20">
        <f t="shared" si="4"/>
        <v>899.31200000000001</v>
      </c>
      <c r="BQ20">
        <f t="shared" si="12"/>
        <v>0.98699999999999999</v>
      </c>
      <c r="BR20">
        <f t="shared" si="13"/>
        <v>1.974</v>
      </c>
      <c r="BS20">
        <f t="shared" si="14"/>
        <v>6.9089999999999989</v>
      </c>
      <c r="BT20">
        <f t="shared" si="15"/>
        <v>12.831000000000001</v>
      </c>
      <c r="BU20">
        <f t="shared" si="16"/>
        <v>0</v>
      </c>
      <c r="BV20">
        <f t="shared" si="17"/>
        <v>0</v>
      </c>
      <c r="BW20">
        <f t="shared" si="11"/>
        <v>922.01300000000003</v>
      </c>
    </row>
    <row r="21" spans="1:75" x14ac:dyDescent="0.3">
      <c r="A21" s="38">
        <f t="shared" si="1"/>
        <v>45793</v>
      </c>
      <c r="B21" s="3">
        <v>45793.566666666666</v>
      </c>
      <c r="C21" t="s">
        <v>61</v>
      </c>
      <c r="D21" t="s">
        <v>61</v>
      </c>
      <c r="E21" t="s">
        <v>61</v>
      </c>
      <c r="F21" t="s">
        <v>62</v>
      </c>
      <c r="G21" s="2" t="s">
        <v>63</v>
      </c>
      <c r="H21" t="s">
        <v>64</v>
      </c>
      <c r="I21" t="s">
        <v>65</v>
      </c>
      <c r="J21" t="s">
        <v>66</v>
      </c>
      <c r="K21" t="s">
        <v>67</v>
      </c>
      <c r="L21">
        <v>14</v>
      </c>
      <c r="M21">
        <v>12</v>
      </c>
      <c r="N21">
        <v>168</v>
      </c>
      <c r="O21" s="41">
        <v>9999</v>
      </c>
      <c r="P21" t="s">
        <v>62</v>
      </c>
      <c r="Q21" s="1">
        <v>45786.608721180557</v>
      </c>
      <c r="R21">
        <v>5.1999999999999998E-2</v>
      </c>
      <c r="S21">
        <v>0.21099999999999999</v>
      </c>
      <c r="T21">
        <v>0.246</v>
      </c>
      <c r="U21">
        <v>374</v>
      </c>
      <c r="V21">
        <v>118</v>
      </c>
      <c r="W21">
        <v>211</v>
      </c>
      <c r="X21">
        <v>0</v>
      </c>
      <c r="Y21">
        <v>0</v>
      </c>
      <c r="Z21">
        <v>0</v>
      </c>
      <c r="AA21">
        <v>0</v>
      </c>
      <c r="AB21">
        <v>0</v>
      </c>
      <c r="AC21">
        <v>7</v>
      </c>
      <c r="AD21">
        <v>0.5</v>
      </c>
      <c r="AE21">
        <v>4.16</v>
      </c>
      <c r="AF21">
        <v>100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0.19</v>
      </c>
      <c r="AN21">
        <v>59.488</v>
      </c>
      <c r="AO21">
        <v>31.55</v>
      </c>
      <c r="AP21">
        <v>56.417000000000002</v>
      </c>
      <c r="AQ21">
        <v>0</v>
      </c>
      <c r="AR21">
        <v>0</v>
      </c>
      <c r="AS21">
        <v>0</v>
      </c>
      <c r="AT21">
        <v>5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6</v>
      </c>
      <c r="BC21" t="s">
        <v>68</v>
      </c>
      <c r="BD21">
        <v>0</v>
      </c>
      <c r="BE21" t="s">
        <v>69</v>
      </c>
      <c r="BF21" t="s">
        <v>70</v>
      </c>
      <c r="BG21">
        <v>1.3</v>
      </c>
      <c r="BH21">
        <v>0</v>
      </c>
      <c r="BI21" s="1">
        <v>45799.508159606485</v>
      </c>
      <c r="BJ21">
        <v>3</v>
      </c>
      <c r="BK21" s="4">
        <v>8.2100000000000006E-2</v>
      </c>
      <c r="BL21" s="42">
        <f>HLOOKUP($A21,차량별코스!$E$1:$AD$20,_xlfn.XLOOKUP(탕데이터!$I21,차량별코스!$D$2:$D$20,차량별코스!$A$2:$A$20),0)</f>
        <v>9</v>
      </c>
      <c r="BM21">
        <f t="shared" si="2"/>
        <v>2632.8819999999987</v>
      </c>
      <c r="BN21">
        <f t="shared" si="3"/>
        <v>1655.4559999999997</v>
      </c>
      <c r="BO21">
        <f>IF(COUNTIFS($BL$2:$BL21,$BL21,$O$2:$O21,$O21)=1,_xlfn.MAXIFS($BO$2:$BO20,$O$2:$O20,$O21)+1,_xlfn.MAXIFS($BO$2:$BO20,$O$2:$O20,$O21))</f>
        <v>3</v>
      </c>
      <c r="BP21">
        <f t="shared" si="4"/>
        <v>45</v>
      </c>
      <c r="BQ21">
        <f t="shared" si="12"/>
        <v>0</v>
      </c>
      <c r="BR21">
        <f t="shared" si="13"/>
        <v>0</v>
      </c>
      <c r="BS21">
        <f t="shared" si="14"/>
        <v>0</v>
      </c>
      <c r="BT21">
        <f t="shared" si="15"/>
        <v>0</v>
      </c>
      <c r="BU21">
        <f t="shared" si="16"/>
        <v>0</v>
      </c>
      <c r="BV21">
        <f t="shared" si="17"/>
        <v>0</v>
      </c>
      <c r="BW21">
        <f t="shared" si="11"/>
        <v>45</v>
      </c>
    </row>
    <row r="22" spans="1:75" x14ac:dyDescent="0.3">
      <c r="A22" s="38">
        <f t="shared" si="1"/>
        <v>45793</v>
      </c>
      <c r="B22" s="3">
        <v>45793.594155092593</v>
      </c>
      <c r="C22" t="s">
        <v>61</v>
      </c>
      <c r="D22" t="s">
        <v>61</v>
      </c>
      <c r="E22" t="s">
        <v>61</v>
      </c>
      <c r="F22" t="s">
        <v>62</v>
      </c>
      <c r="G22" s="2" t="s">
        <v>63</v>
      </c>
      <c r="H22" t="s">
        <v>64</v>
      </c>
      <c r="I22" t="s">
        <v>65</v>
      </c>
      <c r="J22" t="s">
        <v>66</v>
      </c>
      <c r="K22" t="s">
        <v>67</v>
      </c>
      <c r="L22">
        <v>14</v>
      </c>
      <c r="M22">
        <v>12</v>
      </c>
      <c r="N22">
        <v>168</v>
      </c>
      <c r="O22" s="41">
        <v>9999</v>
      </c>
      <c r="P22" t="s">
        <v>62</v>
      </c>
      <c r="Q22" s="1">
        <v>45786.608721180557</v>
      </c>
      <c r="R22">
        <v>1E-3</v>
      </c>
      <c r="S22">
        <v>7.6999999999999999E-2</v>
      </c>
      <c r="T22">
        <v>1.2999999999999999E-2</v>
      </c>
      <c r="U22">
        <v>312</v>
      </c>
      <c r="V22">
        <v>312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0.01</v>
      </c>
      <c r="AE22" t="s">
        <v>61</v>
      </c>
      <c r="AF22">
        <v>100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0.01</v>
      </c>
      <c r="AN22" t="s">
        <v>61</v>
      </c>
      <c r="AO22">
        <v>100</v>
      </c>
      <c r="AP22">
        <v>0</v>
      </c>
      <c r="AQ22">
        <v>0</v>
      </c>
      <c r="AR22">
        <v>0</v>
      </c>
      <c r="AS22">
        <v>0</v>
      </c>
      <c r="AT22">
        <v>5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 t="s">
        <v>68</v>
      </c>
      <c r="BD22">
        <v>0</v>
      </c>
      <c r="BE22" t="s">
        <v>69</v>
      </c>
      <c r="BF22" t="s">
        <v>70</v>
      </c>
      <c r="BG22">
        <v>1.3</v>
      </c>
      <c r="BH22">
        <v>0</v>
      </c>
      <c r="BI22" s="1">
        <v>45799.508159606485</v>
      </c>
      <c r="BJ22">
        <v>3</v>
      </c>
      <c r="BK22" s="4">
        <v>4.3E-3</v>
      </c>
      <c r="BL22" s="42">
        <f>HLOOKUP($A22,차량별코스!$E$1:$AD$20,_xlfn.XLOOKUP(탕데이터!$I22,차량별코스!$D$2:$D$20,차량별코스!$A$2:$A$20),0)</f>
        <v>9</v>
      </c>
      <c r="BM22">
        <f t="shared" si="2"/>
        <v>2632.8819999999987</v>
      </c>
      <c r="BN22">
        <f t="shared" si="3"/>
        <v>1655.4559999999997</v>
      </c>
      <c r="BO22">
        <f>IF(COUNTIFS($BL$2:$BL22,$BL22,$O$2:$O22,$O22)=1,_xlfn.MAXIFS($BO$2:$BO21,$O$2:$O21,$O22)+1,_xlfn.MAXIFS($BO$2:$BO21,$O$2:$O21,$O22))</f>
        <v>3</v>
      </c>
      <c r="BP22">
        <f t="shared" si="4"/>
        <v>0</v>
      </c>
      <c r="BQ22">
        <f t="shared" si="12"/>
        <v>0</v>
      </c>
      <c r="BR22">
        <f t="shared" si="13"/>
        <v>0</v>
      </c>
      <c r="BS22">
        <f t="shared" si="14"/>
        <v>0</v>
      </c>
      <c r="BT22">
        <f t="shared" si="15"/>
        <v>0</v>
      </c>
      <c r="BU22">
        <f t="shared" si="16"/>
        <v>0</v>
      </c>
      <c r="BV22">
        <f t="shared" si="17"/>
        <v>0</v>
      </c>
      <c r="BW22">
        <f t="shared" si="11"/>
        <v>0</v>
      </c>
    </row>
    <row r="23" spans="1:75" x14ac:dyDescent="0.3">
      <c r="A23" s="38">
        <f t="shared" si="1"/>
        <v>45793</v>
      </c>
      <c r="B23" s="3">
        <v>45793.598761574074</v>
      </c>
      <c r="C23" t="s">
        <v>61</v>
      </c>
      <c r="D23" t="s">
        <v>61</v>
      </c>
      <c r="E23" t="s">
        <v>61</v>
      </c>
      <c r="F23" t="s">
        <v>62</v>
      </c>
      <c r="G23" s="2" t="s">
        <v>63</v>
      </c>
      <c r="H23" t="s">
        <v>64</v>
      </c>
      <c r="I23" t="s">
        <v>65</v>
      </c>
      <c r="J23" t="s">
        <v>66</v>
      </c>
      <c r="K23" t="s">
        <v>67</v>
      </c>
      <c r="L23">
        <v>14</v>
      </c>
      <c r="M23">
        <v>12</v>
      </c>
      <c r="N23">
        <v>168</v>
      </c>
      <c r="O23" s="41">
        <v>9999</v>
      </c>
      <c r="P23" t="s">
        <v>62</v>
      </c>
      <c r="Q23" s="1">
        <v>45786.608721180557</v>
      </c>
      <c r="R23">
        <v>1.4E-2</v>
      </c>
      <c r="S23">
        <v>4.1000000000000002E-2</v>
      </c>
      <c r="T23">
        <v>0.34100000000000003</v>
      </c>
      <c r="U23">
        <v>82</v>
      </c>
      <c r="V23">
        <v>48</v>
      </c>
      <c r="W23">
        <v>14</v>
      </c>
      <c r="X23">
        <v>0</v>
      </c>
      <c r="Y23">
        <v>0</v>
      </c>
      <c r="Z23">
        <v>0</v>
      </c>
      <c r="AA23">
        <v>0</v>
      </c>
      <c r="AB23">
        <v>0</v>
      </c>
      <c r="AC23">
        <v>4</v>
      </c>
      <c r="AD23">
        <v>0.61</v>
      </c>
      <c r="AE23">
        <v>2.5197980000000002</v>
      </c>
      <c r="AF23">
        <v>100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0.26</v>
      </c>
      <c r="AN23">
        <v>21.696999999999999</v>
      </c>
      <c r="AO23">
        <v>58.536999999999999</v>
      </c>
      <c r="AP23">
        <v>17.07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 t="s">
        <v>68</v>
      </c>
      <c r="BD23">
        <v>0</v>
      </c>
      <c r="BE23" t="s">
        <v>69</v>
      </c>
      <c r="BF23" t="s">
        <v>70</v>
      </c>
      <c r="BG23">
        <v>1.3</v>
      </c>
      <c r="BH23">
        <v>0</v>
      </c>
      <c r="BI23" s="1">
        <v>45799.508159606485</v>
      </c>
      <c r="BJ23">
        <v>3</v>
      </c>
      <c r="BK23" s="4">
        <v>0.1138</v>
      </c>
      <c r="BL23" s="42">
        <f>HLOOKUP($A23,차량별코스!$E$1:$AD$20,_xlfn.XLOOKUP(탕데이터!$I23,차량별코스!$D$2:$D$20,차량별코스!$A$2:$A$20),0)</f>
        <v>9</v>
      </c>
      <c r="BM23">
        <f t="shared" si="2"/>
        <v>2632.8819999999987</v>
      </c>
      <c r="BN23">
        <f t="shared" si="3"/>
        <v>1655.4559999999997</v>
      </c>
      <c r="BO23">
        <f>IF(COUNTIFS($BL$2:$BL23,$BL23,$O$2:$O23,$O23)=1,_xlfn.MAXIFS($BO$2:$BO22,$O$2:$O22,$O23)+1,_xlfn.MAXIFS($BO$2:$BO22,$O$2:$O22,$O23))</f>
        <v>3</v>
      </c>
      <c r="BP23">
        <f t="shared" si="4"/>
        <v>20</v>
      </c>
      <c r="BQ23">
        <f t="shared" si="12"/>
        <v>0</v>
      </c>
      <c r="BR23">
        <f t="shared" si="13"/>
        <v>0</v>
      </c>
      <c r="BS23">
        <f t="shared" si="14"/>
        <v>0</v>
      </c>
      <c r="BT23">
        <f t="shared" si="15"/>
        <v>0</v>
      </c>
      <c r="BU23">
        <f t="shared" si="16"/>
        <v>0</v>
      </c>
      <c r="BV23">
        <f t="shared" si="17"/>
        <v>0</v>
      </c>
      <c r="BW23">
        <f t="shared" si="11"/>
        <v>20</v>
      </c>
    </row>
    <row r="24" spans="1:75" x14ac:dyDescent="0.3">
      <c r="A24" s="38">
        <f t="shared" si="1"/>
        <v>45793</v>
      </c>
      <c r="B24" s="3">
        <v>45793.605370370373</v>
      </c>
      <c r="C24" t="s">
        <v>61</v>
      </c>
      <c r="D24" t="s">
        <v>61</v>
      </c>
      <c r="E24" t="s">
        <v>61</v>
      </c>
      <c r="F24" t="s">
        <v>62</v>
      </c>
      <c r="G24" s="2" t="s">
        <v>63</v>
      </c>
      <c r="H24" t="s">
        <v>64</v>
      </c>
      <c r="I24" t="s">
        <v>65</v>
      </c>
      <c r="J24" t="s">
        <v>66</v>
      </c>
      <c r="K24" t="s">
        <v>67</v>
      </c>
      <c r="L24">
        <v>14</v>
      </c>
      <c r="M24">
        <v>12</v>
      </c>
      <c r="N24">
        <v>168</v>
      </c>
      <c r="O24" s="41">
        <v>9999</v>
      </c>
      <c r="P24" t="s">
        <v>62</v>
      </c>
      <c r="Q24" s="1">
        <v>45786.608721180557</v>
      </c>
      <c r="R24">
        <v>18.972999999999999</v>
      </c>
      <c r="S24">
        <v>5.3460000000000001</v>
      </c>
      <c r="T24">
        <v>3.5489999999999999</v>
      </c>
      <c r="U24">
        <v>1503</v>
      </c>
      <c r="V24">
        <v>218</v>
      </c>
      <c r="W24">
        <v>117</v>
      </c>
      <c r="X24">
        <v>569</v>
      </c>
      <c r="Y24">
        <v>0</v>
      </c>
      <c r="Z24">
        <v>2</v>
      </c>
      <c r="AA24">
        <v>0</v>
      </c>
      <c r="AB24">
        <v>0</v>
      </c>
      <c r="AC24">
        <v>95</v>
      </c>
      <c r="AD24">
        <v>45.44</v>
      </c>
      <c r="AE24">
        <v>58.478324000000001</v>
      </c>
      <c r="AF24">
        <v>61</v>
      </c>
      <c r="AG24">
        <v>6.5</v>
      </c>
      <c r="AH24">
        <v>5.8</v>
      </c>
      <c r="AI24">
        <v>10.4</v>
      </c>
      <c r="AJ24">
        <v>16.3</v>
      </c>
      <c r="AK24">
        <v>0</v>
      </c>
      <c r="AL24">
        <v>0</v>
      </c>
      <c r="AM24">
        <v>2.73</v>
      </c>
      <c r="AN24">
        <v>57.341000000000001</v>
      </c>
      <c r="AO24">
        <v>14.504</v>
      </c>
      <c r="AP24">
        <v>7.7839999999999998</v>
      </c>
      <c r="AQ24">
        <v>0.26400000000000001</v>
      </c>
      <c r="AR24">
        <v>0</v>
      </c>
      <c r="AS24">
        <v>10.541</v>
      </c>
      <c r="AT24">
        <v>15.25</v>
      </c>
      <c r="AU24">
        <v>1.625</v>
      </c>
      <c r="AV24">
        <v>1.45</v>
      </c>
      <c r="AW24">
        <v>2.6</v>
      </c>
      <c r="AX24">
        <v>4.0750000000000002</v>
      </c>
      <c r="AY24">
        <v>0</v>
      </c>
      <c r="AZ24">
        <v>0</v>
      </c>
      <c r="BA24">
        <v>0</v>
      </c>
      <c r="BB24">
        <v>28</v>
      </c>
      <c r="BC24" t="s">
        <v>68</v>
      </c>
      <c r="BD24">
        <v>0</v>
      </c>
      <c r="BE24" t="s">
        <v>69</v>
      </c>
      <c r="BF24" t="s">
        <v>70</v>
      </c>
      <c r="BG24">
        <v>1.3</v>
      </c>
      <c r="BH24">
        <v>0</v>
      </c>
      <c r="BI24" s="1">
        <v>45799.508159606485</v>
      </c>
      <c r="BJ24">
        <v>3</v>
      </c>
      <c r="BK24" s="4">
        <v>1.1830000000000001</v>
      </c>
      <c r="BL24" s="42">
        <f>HLOOKUP($A24,차량별코스!$E$1:$AD$20,_xlfn.XLOOKUP(탕데이터!$I24,차량별코스!$D$2:$D$20,차량별코스!$A$2:$A$20),0)</f>
        <v>9</v>
      </c>
      <c r="BM24">
        <f t="shared" si="2"/>
        <v>2632.8819999999987</v>
      </c>
      <c r="BN24">
        <f t="shared" si="3"/>
        <v>1655.4559999999997</v>
      </c>
      <c r="BO24">
        <f>IF(COUNTIFS($BL$2:$BL24,$BL24,$O$2:$O24,$O24)=1,_xlfn.MAXIFS($BO$2:$BO23,$O$2:$O23,$O24)+1,_xlfn.MAXIFS($BO$2:$BO23,$O$2:$O23,$O24))</f>
        <v>3</v>
      </c>
      <c r="BP24">
        <f t="shared" si="4"/>
        <v>581.82999999999993</v>
      </c>
      <c r="BQ24">
        <f t="shared" si="12"/>
        <v>97.695000000000007</v>
      </c>
      <c r="BR24">
        <f t="shared" si="13"/>
        <v>87.173999999999992</v>
      </c>
      <c r="BS24">
        <f t="shared" si="14"/>
        <v>156.31200000000001</v>
      </c>
      <c r="BT24">
        <f t="shared" si="15"/>
        <v>244.989</v>
      </c>
      <c r="BU24">
        <f t="shared" si="16"/>
        <v>0</v>
      </c>
      <c r="BV24">
        <f t="shared" si="17"/>
        <v>0</v>
      </c>
      <c r="BW24">
        <f t="shared" si="11"/>
        <v>1168</v>
      </c>
    </row>
    <row r="25" spans="1:75" x14ac:dyDescent="0.3">
      <c r="A25" s="38">
        <f t="shared" si="1"/>
        <v>45793</v>
      </c>
      <c r="B25" s="3">
        <v>45793.627141203702</v>
      </c>
      <c r="C25" t="s">
        <v>61</v>
      </c>
      <c r="D25" t="s">
        <v>61</v>
      </c>
      <c r="E25" t="s">
        <v>61</v>
      </c>
      <c r="F25" t="s">
        <v>62</v>
      </c>
      <c r="G25" s="2" t="s">
        <v>63</v>
      </c>
      <c r="H25" t="s">
        <v>64</v>
      </c>
      <c r="I25" t="s">
        <v>65</v>
      </c>
      <c r="J25" t="s">
        <v>66</v>
      </c>
      <c r="K25" t="s">
        <v>67</v>
      </c>
      <c r="L25">
        <v>14</v>
      </c>
      <c r="M25">
        <v>12</v>
      </c>
      <c r="N25">
        <v>168</v>
      </c>
      <c r="O25" s="41">
        <v>9999</v>
      </c>
      <c r="P25" t="s">
        <v>62</v>
      </c>
      <c r="Q25" s="1">
        <v>45786.608721180557</v>
      </c>
      <c r="R25">
        <v>17.321000000000002</v>
      </c>
      <c r="S25">
        <v>4.2430000000000003</v>
      </c>
      <c r="T25">
        <v>4.0819999999999999</v>
      </c>
      <c r="U25">
        <v>1530</v>
      </c>
      <c r="V25">
        <v>110</v>
      </c>
      <c r="W25">
        <v>245</v>
      </c>
      <c r="X25">
        <v>487</v>
      </c>
      <c r="Y25">
        <v>0</v>
      </c>
      <c r="Z25">
        <v>1</v>
      </c>
      <c r="AA25">
        <v>0</v>
      </c>
      <c r="AB25">
        <v>0</v>
      </c>
      <c r="AC25">
        <v>90</v>
      </c>
      <c r="AD25">
        <v>40.76</v>
      </c>
      <c r="AE25">
        <v>53.068415000000002</v>
      </c>
      <c r="AF25">
        <v>96.3</v>
      </c>
      <c r="AG25">
        <v>0.4</v>
      </c>
      <c r="AH25">
        <v>0.9</v>
      </c>
      <c r="AI25">
        <v>1.6</v>
      </c>
      <c r="AJ25">
        <v>0.8</v>
      </c>
      <c r="AK25">
        <v>0</v>
      </c>
      <c r="AL25">
        <v>0</v>
      </c>
      <c r="AM25">
        <v>3.14</v>
      </c>
      <c r="AN25">
        <v>43.783000000000001</v>
      </c>
      <c r="AO25">
        <v>7.1890000000000001</v>
      </c>
      <c r="AP25">
        <v>16.013000000000002</v>
      </c>
      <c r="AQ25">
        <v>0.23100000000000001</v>
      </c>
      <c r="AR25">
        <v>0</v>
      </c>
      <c r="AS25">
        <v>5.7729999999999997</v>
      </c>
      <c r="AT25">
        <v>24.074999999999999</v>
      </c>
      <c r="AU25">
        <v>0.1</v>
      </c>
      <c r="AV25">
        <v>0.22500000000000001</v>
      </c>
      <c r="AW25">
        <v>0.4</v>
      </c>
      <c r="AX25">
        <v>0.2</v>
      </c>
      <c r="AY25">
        <v>0</v>
      </c>
      <c r="AZ25">
        <v>0</v>
      </c>
      <c r="BA25">
        <v>0</v>
      </c>
      <c r="BB25">
        <v>37</v>
      </c>
      <c r="BC25" t="s">
        <v>68</v>
      </c>
      <c r="BD25">
        <v>0</v>
      </c>
      <c r="BE25" t="s">
        <v>69</v>
      </c>
      <c r="BF25" t="s">
        <v>70</v>
      </c>
      <c r="BG25">
        <v>1.3</v>
      </c>
      <c r="BH25">
        <v>0</v>
      </c>
      <c r="BI25" s="1">
        <v>45799.508159606485</v>
      </c>
      <c r="BJ25">
        <v>3</v>
      </c>
      <c r="BK25" s="4">
        <v>1.3608</v>
      </c>
      <c r="BL25" s="42">
        <f>HLOOKUP($A25,차량별코스!$E$1:$AD$20,_xlfn.XLOOKUP(탕데이터!$I25,차량별코스!$D$2:$D$20,차량별코스!$A$2:$A$20),0)</f>
        <v>9</v>
      </c>
      <c r="BM25">
        <f t="shared" si="2"/>
        <v>2632.8819999999987</v>
      </c>
      <c r="BN25">
        <f t="shared" si="3"/>
        <v>1655.4559999999997</v>
      </c>
      <c r="BO25">
        <f>IF(COUNTIFS($BL$2:$BL25,$BL25,$O$2:$O25,$O25)=1,_xlfn.MAXIFS($BO$2:$BO24,$O$2:$O24,$O25)+1,_xlfn.MAXIFS($BO$2:$BO24,$O$2:$O24,$O25))</f>
        <v>3</v>
      </c>
      <c r="BP25">
        <f t="shared" si="4"/>
        <v>1118.3899999999999</v>
      </c>
      <c r="BQ25">
        <f t="shared" si="12"/>
        <v>6.12</v>
      </c>
      <c r="BR25">
        <f t="shared" si="13"/>
        <v>13.770000000000001</v>
      </c>
      <c r="BS25">
        <f t="shared" si="14"/>
        <v>24.48</v>
      </c>
      <c r="BT25">
        <f t="shared" si="15"/>
        <v>12.24</v>
      </c>
      <c r="BU25">
        <f t="shared" si="16"/>
        <v>0</v>
      </c>
      <c r="BV25">
        <f t="shared" si="17"/>
        <v>0</v>
      </c>
      <c r="BW25">
        <f t="shared" si="11"/>
        <v>1174.9999999999998</v>
      </c>
    </row>
    <row r="26" spans="1:75" x14ac:dyDescent="0.3">
      <c r="A26" s="38">
        <f t="shared" si="1"/>
        <v>45793</v>
      </c>
      <c r="B26" s="3">
        <v>45793.64943287037</v>
      </c>
      <c r="C26" t="s">
        <v>61</v>
      </c>
      <c r="D26" t="s">
        <v>61</v>
      </c>
      <c r="E26" t="s">
        <v>61</v>
      </c>
      <c r="F26" t="s">
        <v>62</v>
      </c>
      <c r="G26" s="2" t="s">
        <v>63</v>
      </c>
      <c r="H26" t="s">
        <v>64</v>
      </c>
      <c r="I26" t="s">
        <v>65</v>
      </c>
      <c r="J26" t="s">
        <v>66</v>
      </c>
      <c r="K26" t="s">
        <v>67</v>
      </c>
      <c r="L26">
        <v>14</v>
      </c>
      <c r="M26">
        <v>12</v>
      </c>
      <c r="N26">
        <v>168</v>
      </c>
      <c r="O26" s="41">
        <v>9999</v>
      </c>
      <c r="P26" t="s">
        <v>62</v>
      </c>
      <c r="Q26" s="1">
        <v>45786.608721180557</v>
      </c>
      <c r="R26">
        <v>101.33799999999999</v>
      </c>
      <c r="S26">
        <v>33.170999999999999</v>
      </c>
      <c r="T26">
        <v>3.0550000000000002</v>
      </c>
      <c r="U26">
        <v>11654</v>
      </c>
      <c r="V26">
        <v>282</v>
      </c>
      <c r="W26">
        <v>3223</v>
      </c>
      <c r="X26">
        <v>2795</v>
      </c>
      <c r="Y26">
        <v>7</v>
      </c>
      <c r="Z26">
        <v>38</v>
      </c>
      <c r="AA26">
        <v>1</v>
      </c>
      <c r="AB26">
        <v>21</v>
      </c>
      <c r="AC26">
        <v>101</v>
      </c>
      <c r="AD26">
        <v>31.3</v>
      </c>
      <c r="AE26">
        <v>44.768273000000001</v>
      </c>
      <c r="AF26">
        <v>89.4</v>
      </c>
      <c r="AG26">
        <v>3.4</v>
      </c>
      <c r="AH26">
        <v>3.1</v>
      </c>
      <c r="AI26">
        <v>2.4</v>
      </c>
      <c r="AJ26">
        <v>1.7</v>
      </c>
      <c r="AK26">
        <v>0</v>
      </c>
      <c r="AL26">
        <v>0</v>
      </c>
      <c r="AM26">
        <v>2.35</v>
      </c>
      <c r="AN26">
        <v>50.204999999999998</v>
      </c>
      <c r="AO26">
        <v>2.42</v>
      </c>
      <c r="AP26">
        <v>27.655999999999999</v>
      </c>
      <c r="AQ26">
        <v>0.26600000000000001</v>
      </c>
      <c r="AR26">
        <v>6.9080000000000004</v>
      </c>
      <c r="AS26">
        <v>37.497999999999998</v>
      </c>
      <c r="AT26">
        <v>172.84</v>
      </c>
      <c r="AU26">
        <v>6.5730000000000004</v>
      </c>
      <c r="AV26">
        <v>5.9930000000000003</v>
      </c>
      <c r="AW26">
        <v>4.6399999999999997</v>
      </c>
      <c r="AX26">
        <v>3.2869999999999999</v>
      </c>
      <c r="AY26">
        <v>0</v>
      </c>
      <c r="AZ26">
        <v>0</v>
      </c>
      <c r="BA26">
        <v>0</v>
      </c>
      <c r="BB26">
        <v>286</v>
      </c>
      <c r="BC26" t="s">
        <v>68</v>
      </c>
      <c r="BD26">
        <v>0</v>
      </c>
      <c r="BE26" t="s">
        <v>69</v>
      </c>
      <c r="BF26" t="s">
        <v>70</v>
      </c>
      <c r="BG26">
        <v>1.3</v>
      </c>
      <c r="BH26">
        <v>0</v>
      </c>
      <c r="BI26" s="1">
        <v>45799.508159606485</v>
      </c>
      <c r="BJ26">
        <v>3</v>
      </c>
      <c r="BK26" s="4">
        <v>1.0183</v>
      </c>
      <c r="BL26" s="42">
        <f>HLOOKUP($A26,차량별코스!$E$1:$AD$20,_xlfn.XLOOKUP(탕데이터!$I26,차량별코스!$D$2:$D$20,차량별코스!$A$2:$A$20),0)</f>
        <v>9</v>
      </c>
      <c r="BM26">
        <f t="shared" si="2"/>
        <v>2632.8819999999987</v>
      </c>
      <c r="BN26">
        <f t="shared" si="3"/>
        <v>1655.4559999999997</v>
      </c>
      <c r="BO26">
        <f>IF(COUNTIFS($BL$2:$BL26,$BL26,$O$2:$O26,$O26)=1,_xlfn.MAXIFS($BO$2:$BO25,$O$2:$O25,$O26)+1,_xlfn.MAXIFS($BO$2:$BO25,$O$2:$O25,$O26))</f>
        <v>3</v>
      </c>
      <c r="BP26">
        <f t="shared" si="4"/>
        <v>6913.6759999999995</v>
      </c>
      <c r="BQ26">
        <f t="shared" si="12"/>
        <v>396.23600000000005</v>
      </c>
      <c r="BR26">
        <f t="shared" si="13"/>
        <v>361.274</v>
      </c>
      <c r="BS26">
        <f t="shared" si="14"/>
        <v>279.69600000000003</v>
      </c>
      <c r="BT26">
        <f t="shared" si="15"/>
        <v>198.11800000000002</v>
      </c>
      <c r="BU26">
        <f t="shared" si="16"/>
        <v>0</v>
      </c>
      <c r="BV26">
        <f t="shared" si="17"/>
        <v>0</v>
      </c>
      <c r="BW26">
        <f t="shared" si="11"/>
        <v>8149</v>
      </c>
    </row>
    <row r="27" spans="1:75" x14ac:dyDescent="0.3">
      <c r="A27" s="38">
        <f t="shared" si="1"/>
        <v>45793</v>
      </c>
      <c r="B27" s="3">
        <v>45793.820324074077</v>
      </c>
      <c r="C27" t="s">
        <v>61</v>
      </c>
      <c r="D27" t="s">
        <v>61</v>
      </c>
      <c r="E27" t="s">
        <v>61</v>
      </c>
      <c r="F27" t="s">
        <v>62</v>
      </c>
      <c r="G27" s="2" t="s">
        <v>63</v>
      </c>
      <c r="H27" t="s">
        <v>64</v>
      </c>
      <c r="I27" t="s">
        <v>65</v>
      </c>
      <c r="J27" t="s">
        <v>66</v>
      </c>
      <c r="K27" t="s">
        <v>67</v>
      </c>
      <c r="L27">
        <v>14</v>
      </c>
      <c r="M27">
        <v>12</v>
      </c>
      <c r="N27">
        <v>168</v>
      </c>
      <c r="O27" s="41">
        <v>9999</v>
      </c>
      <c r="P27" t="s">
        <v>62</v>
      </c>
      <c r="Q27" s="1">
        <v>45786.608721180557</v>
      </c>
      <c r="R27">
        <v>1E-3</v>
      </c>
      <c r="S27">
        <v>7.6999999999999999E-2</v>
      </c>
      <c r="T27">
        <v>1.2999999999999999E-2</v>
      </c>
      <c r="U27">
        <v>149</v>
      </c>
      <c r="V27">
        <v>149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0.02</v>
      </c>
      <c r="AE27" t="s">
        <v>61</v>
      </c>
      <c r="AF27">
        <v>100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0.01</v>
      </c>
      <c r="AN27" t="s">
        <v>61</v>
      </c>
      <c r="AO27">
        <v>100</v>
      </c>
      <c r="AP27">
        <v>0</v>
      </c>
      <c r="AQ27">
        <v>0</v>
      </c>
      <c r="AR27">
        <v>0</v>
      </c>
      <c r="AS27">
        <v>0</v>
      </c>
      <c r="AT27">
        <v>1.667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3</v>
      </c>
      <c r="BC27" t="s">
        <v>68</v>
      </c>
      <c r="BD27">
        <v>0</v>
      </c>
      <c r="BE27" t="s">
        <v>69</v>
      </c>
      <c r="BF27" t="s">
        <v>70</v>
      </c>
      <c r="BG27">
        <v>1.3</v>
      </c>
      <c r="BH27">
        <v>0</v>
      </c>
      <c r="BI27" s="1">
        <v>45799.508159606485</v>
      </c>
      <c r="BJ27">
        <v>3</v>
      </c>
      <c r="BK27" s="4">
        <v>4.3E-3</v>
      </c>
      <c r="BL27" s="42">
        <f>HLOOKUP($A27,차량별코스!$E$1:$AD$20,_xlfn.XLOOKUP(탕데이터!$I27,차량별코스!$D$2:$D$20,차량별코스!$A$2:$A$20),0)</f>
        <v>9</v>
      </c>
      <c r="BM27">
        <f t="shared" si="2"/>
        <v>2632.8819999999987</v>
      </c>
      <c r="BN27">
        <f t="shared" si="3"/>
        <v>1655.4559999999997</v>
      </c>
      <c r="BO27">
        <f>IF(COUNTIFS($BL$2:$BL27,$BL27,$O$2:$O27,$O27)=1,_xlfn.MAXIFS($BO$2:$BO26,$O$2:$O26,$O27)+1,_xlfn.MAXIFS($BO$2:$BO26,$O$2:$O26,$O27))</f>
        <v>3</v>
      </c>
      <c r="BP27">
        <f t="shared" si="4"/>
        <v>0</v>
      </c>
      <c r="BQ27">
        <f t="shared" si="12"/>
        <v>0</v>
      </c>
      <c r="BR27">
        <f t="shared" si="13"/>
        <v>0</v>
      </c>
      <c r="BS27">
        <f t="shared" si="14"/>
        <v>0</v>
      </c>
      <c r="BT27">
        <f t="shared" si="15"/>
        <v>0</v>
      </c>
      <c r="BU27">
        <f t="shared" si="16"/>
        <v>0</v>
      </c>
      <c r="BV27">
        <f t="shared" si="17"/>
        <v>0</v>
      </c>
      <c r="BW27">
        <f t="shared" si="11"/>
        <v>0</v>
      </c>
    </row>
    <row r="28" spans="1:75" x14ac:dyDescent="0.3">
      <c r="A28" s="38">
        <f t="shared" si="1"/>
        <v>45793</v>
      </c>
      <c r="B28" s="3">
        <v>45793.8359375</v>
      </c>
      <c r="C28" t="s">
        <v>61</v>
      </c>
      <c r="D28" t="s">
        <v>61</v>
      </c>
      <c r="E28" t="s">
        <v>61</v>
      </c>
      <c r="F28" t="s">
        <v>62</v>
      </c>
      <c r="G28" s="2" t="s">
        <v>63</v>
      </c>
      <c r="H28" t="s">
        <v>64</v>
      </c>
      <c r="I28" t="s">
        <v>65</v>
      </c>
      <c r="J28" t="s">
        <v>66</v>
      </c>
      <c r="K28" t="s">
        <v>67</v>
      </c>
      <c r="L28">
        <v>14</v>
      </c>
      <c r="M28">
        <v>12</v>
      </c>
      <c r="N28">
        <v>168</v>
      </c>
      <c r="O28" s="41">
        <v>9999</v>
      </c>
      <c r="P28" t="s">
        <v>62</v>
      </c>
      <c r="Q28" s="1">
        <v>45786.608721180557</v>
      </c>
      <c r="R28">
        <v>60.058999999999997</v>
      </c>
      <c r="S28">
        <v>19.012</v>
      </c>
      <c r="T28">
        <v>3.1589999999999998</v>
      </c>
      <c r="U28">
        <v>5934</v>
      </c>
      <c r="V28">
        <v>39</v>
      </c>
      <c r="W28">
        <v>1686</v>
      </c>
      <c r="X28">
        <v>1683</v>
      </c>
      <c r="Y28">
        <v>1</v>
      </c>
      <c r="Z28">
        <v>9</v>
      </c>
      <c r="AA28">
        <v>2</v>
      </c>
      <c r="AB28">
        <v>64</v>
      </c>
      <c r="AC28">
        <v>100</v>
      </c>
      <c r="AD28">
        <v>36.44</v>
      </c>
      <c r="AE28">
        <v>51.369050999999999</v>
      </c>
      <c r="AF28">
        <v>89.1</v>
      </c>
      <c r="AG28">
        <v>2.9</v>
      </c>
      <c r="AH28">
        <v>2.9</v>
      </c>
      <c r="AI28">
        <v>2.5</v>
      </c>
      <c r="AJ28">
        <v>2.6</v>
      </c>
      <c r="AK28">
        <v>0</v>
      </c>
      <c r="AL28">
        <v>0</v>
      </c>
      <c r="AM28">
        <v>2.4300000000000002</v>
      </c>
      <c r="AN28">
        <v>56.442999999999998</v>
      </c>
      <c r="AO28">
        <v>0.65700000000000003</v>
      </c>
      <c r="AP28">
        <v>28.413</v>
      </c>
      <c r="AQ28">
        <v>0.26600000000000001</v>
      </c>
      <c r="AR28">
        <v>1.665</v>
      </c>
      <c r="AS28">
        <v>14.984999999999999</v>
      </c>
      <c r="AT28">
        <v>87.614999999999995</v>
      </c>
      <c r="AU28">
        <v>2.8519999999999999</v>
      </c>
      <c r="AV28">
        <v>2.8519999999999999</v>
      </c>
      <c r="AW28">
        <v>2.4580000000000002</v>
      </c>
      <c r="AX28">
        <v>2.5569999999999999</v>
      </c>
      <c r="AY28">
        <v>0</v>
      </c>
      <c r="AZ28">
        <v>0</v>
      </c>
      <c r="BA28">
        <v>0</v>
      </c>
      <c r="BB28">
        <v>141</v>
      </c>
      <c r="BC28" t="s">
        <v>68</v>
      </c>
      <c r="BD28">
        <v>0</v>
      </c>
      <c r="BE28" t="s">
        <v>69</v>
      </c>
      <c r="BF28" t="s">
        <v>70</v>
      </c>
      <c r="BG28">
        <v>1.3</v>
      </c>
      <c r="BH28">
        <v>0</v>
      </c>
      <c r="BI28" s="1">
        <v>45799.508159606485</v>
      </c>
      <c r="BJ28">
        <v>3</v>
      </c>
      <c r="BK28" s="4">
        <v>1.0529999999999999</v>
      </c>
      <c r="BL28" s="42">
        <f>HLOOKUP($A28,차량별코스!$E$1:$AD$20,_xlfn.XLOOKUP(탕데이터!$I28,차량별코스!$D$2:$D$20,차량별코스!$A$2:$A$20),0)</f>
        <v>9</v>
      </c>
      <c r="BM28">
        <f t="shared" si="2"/>
        <v>2632.8819999999987</v>
      </c>
      <c r="BN28">
        <f t="shared" si="3"/>
        <v>1655.4559999999997</v>
      </c>
      <c r="BO28">
        <f>IF(COUNTIFS($BL$2:$BL28,$BL28,$O$2:$O28,$O28)=1,_xlfn.MAXIFS($BO$2:$BO27,$O$2:$O27,$O28)+1,_xlfn.MAXIFS($BO$2:$BO27,$O$2:$O27,$O28))</f>
        <v>3</v>
      </c>
      <c r="BP28">
        <f t="shared" si="4"/>
        <v>3562.1939999999995</v>
      </c>
      <c r="BQ28">
        <f t="shared" si="12"/>
        <v>172.08599999999998</v>
      </c>
      <c r="BR28">
        <f t="shared" si="13"/>
        <v>172.08599999999998</v>
      </c>
      <c r="BS28">
        <f t="shared" si="14"/>
        <v>148.35</v>
      </c>
      <c r="BT28">
        <f t="shared" si="15"/>
        <v>154.28400000000002</v>
      </c>
      <c r="BU28">
        <f t="shared" si="16"/>
        <v>0</v>
      </c>
      <c r="BV28">
        <f t="shared" si="17"/>
        <v>0</v>
      </c>
      <c r="BW28">
        <f t="shared" si="11"/>
        <v>4208.9999999999991</v>
      </c>
    </row>
    <row r="29" spans="1:75" x14ac:dyDescent="0.3">
      <c r="A29" s="38">
        <f t="shared" si="1"/>
        <v>45794</v>
      </c>
      <c r="B29" s="3">
        <v>45794.284791666665</v>
      </c>
      <c r="C29" t="s">
        <v>61</v>
      </c>
      <c r="D29" t="s">
        <v>61</v>
      </c>
      <c r="E29" t="s">
        <v>61</v>
      </c>
      <c r="F29" t="s">
        <v>62</v>
      </c>
      <c r="G29" s="2" t="s">
        <v>63</v>
      </c>
      <c r="H29" t="s">
        <v>64</v>
      </c>
      <c r="I29" t="s">
        <v>65</v>
      </c>
      <c r="J29" t="s">
        <v>66</v>
      </c>
      <c r="K29" t="s">
        <v>67</v>
      </c>
      <c r="L29">
        <v>14</v>
      </c>
      <c r="M29">
        <v>12</v>
      </c>
      <c r="N29">
        <v>168</v>
      </c>
      <c r="O29" s="41">
        <v>9999</v>
      </c>
      <c r="P29" t="s">
        <v>62</v>
      </c>
      <c r="Q29" s="1">
        <v>45786.608721180557</v>
      </c>
      <c r="R29">
        <v>1E-3</v>
      </c>
      <c r="S29">
        <v>1E-3</v>
      </c>
      <c r="T29">
        <v>1</v>
      </c>
      <c r="U29">
        <v>998</v>
      </c>
      <c r="V29">
        <v>998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 t="s">
        <v>61</v>
      </c>
      <c r="AF29">
        <v>100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1</v>
      </c>
      <c r="AN29" t="s">
        <v>61</v>
      </c>
      <c r="AO29">
        <v>100</v>
      </c>
      <c r="AP29">
        <v>0</v>
      </c>
      <c r="AQ29">
        <v>0</v>
      </c>
      <c r="AR29">
        <v>0</v>
      </c>
      <c r="AS29">
        <v>0</v>
      </c>
      <c r="AT29">
        <v>15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26</v>
      </c>
      <c r="BC29" t="s">
        <v>68</v>
      </c>
      <c r="BD29">
        <v>0</v>
      </c>
      <c r="BE29" t="s">
        <v>69</v>
      </c>
      <c r="BF29" t="s">
        <v>70</v>
      </c>
      <c r="BG29">
        <v>1.3</v>
      </c>
      <c r="BH29">
        <v>0</v>
      </c>
      <c r="BI29" s="1">
        <v>45799.508159606485</v>
      </c>
      <c r="BJ29">
        <v>3</v>
      </c>
      <c r="BK29" s="4">
        <v>0.33329999999999999</v>
      </c>
      <c r="BL29" s="42">
        <f>HLOOKUP($A29,차량별코스!$E$1:$AD$20,_xlfn.XLOOKUP(탕데이터!$I29,차량별코스!$D$2:$D$20,차량별코스!$A$2:$A$20),0)</f>
        <v>10</v>
      </c>
      <c r="BM29">
        <f t="shared" si="2"/>
        <v>2632.8819999999987</v>
      </c>
      <c r="BN29">
        <f t="shared" si="3"/>
        <v>1498.4239999999998</v>
      </c>
      <c r="BO29">
        <f>IF(COUNTIFS($BL$2:$BL29,$BL29,$O$2:$O29,$O29)=1,_xlfn.MAXIFS($BO$2:$BO28,$O$2:$O28,$O29)+1,_xlfn.MAXIFS($BO$2:$BO28,$O$2:$O28,$O29))</f>
        <v>4</v>
      </c>
      <c r="BP29">
        <f t="shared" si="4"/>
        <v>0</v>
      </c>
      <c r="BQ29">
        <f t="shared" si="12"/>
        <v>0</v>
      </c>
      <c r="BR29">
        <f t="shared" si="13"/>
        <v>0</v>
      </c>
      <c r="BS29">
        <f t="shared" si="14"/>
        <v>0</v>
      </c>
      <c r="BT29">
        <f t="shared" si="15"/>
        <v>0</v>
      </c>
      <c r="BU29">
        <f t="shared" si="16"/>
        <v>0</v>
      </c>
      <c r="BV29">
        <f t="shared" si="17"/>
        <v>0</v>
      </c>
      <c r="BW29">
        <f t="shared" si="11"/>
        <v>0</v>
      </c>
    </row>
    <row r="30" spans="1:75" x14ac:dyDescent="0.3">
      <c r="A30" s="38">
        <f t="shared" si="1"/>
        <v>45794</v>
      </c>
      <c r="B30" s="3">
        <v>45794.304108796299</v>
      </c>
      <c r="C30" t="s">
        <v>61</v>
      </c>
      <c r="D30" t="s">
        <v>61</v>
      </c>
      <c r="E30" t="s">
        <v>61</v>
      </c>
      <c r="F30" t="s">
        <v>62</v>
      </c>
      <c r="G30" s="2" t="s">
        <v>63</v>
      </c>
      <c r="H30" t="s">
        <v>64</v>
      </c>
      <c r="I30" t="s">
        <v>65</v>
      </c>
      <c r="J30" t="s">
        <v>66</v>
      </c>
      <c r="K30" t="s">
        <v>67</v>
      </c>
      <c r="L30">
        <v>14</v>
      </c>
      <c r="M30">
        <v>12</v>
      </c>
      <c r="N30">
        <v>168</v>
      </c>
      <c r="O30" s="41">
        <v>9999</v>
      </c>
      <c r="P30" t="s">
        <v>62</v>
      </c>
      <c r="Q30" s="1">
        <v>45786.608721180557</v>
      </c>
      <c r="R30">
        <v>46.802999999999997</v>
      </c>
      <c r="S30">
        <v>12.500999999999999</v>
      </c>
      <c r="T30">
        <v>3.7440000000000002</v>
      </c>
      <c r="U30">
        <v>3897</v>
      </c>
      <c r="V30">
        <v>131</v>
      </c>
      <c r="W30">
        <v>575</v>
      </c>
      <c r="X30">
        <v>1350</v>
      </c>
      <c r="Y30">
        <v>0</v>
      </c>
      <c r="Z30">
        <v>20</v>
      </c>
      <c r="AA30">
        <v>0</v>
      </c>
      <c r="AB30">
        <v>0</v>
      </c>
      <c r="AC30">
        <v>97</v>
      </c>
      <c r="AD30">
        <v>43.24</v>
      </c>
      <c r="AE30">
        <v>52.801814</v>
      </c>
      <c r="AF30">
        <v>93.7</v>
      </c>
      <c r="AG30">
        <v>1.5</v>
      </c>
      <c r="AH30">
        <v>1.5</v>
      </c>
      <c r="AI30">
        <v>2</v>
      </c>
      <c r="AJ30">
        <v>1.2</v>
      </c>
      <c r="AK30">
        <v>0</v>
      </c>
      <c r="AL30">
        <v>0</v>
      </c>
      <c r="AM30">
        <v>2.88</v>
      </c>
      <c r="AN30">
        <v>47.956000000000003</v>
      </c>
      <c r="AO30">
        <v>3.3610000000000002</v>
      </c>
      <c r="AP30">
        <v>14.755000000000001</v>
      </c>
      <c r="AQ30">
        <v>0.27800000000000002</v>
      </c>
      <c r="AR30">
        <v>0</v>
      </c>
      <c r="AS30">
        <v>42.731999999999999</v>
      </c>
      <c r="AT30">
        <v>59.343000000000004</v>
      </c>
      <c r="AU30">
        <v>0.95</v>
      </c>
      <c r="AV30">
        <v>0.95</v>
      </c>
      <c r="AW30">
        <v>1.2669999999999999</v>
      </c>
      <c r="AX30">
        <v>0.76</v>
      </c>
      <c r="AY30">
        <v>0</v>
      </c>
      <c r="AZ30">
        <v>0</v>
      </c>
      <c r="BA30">
        <v>0</v>
      </c>
      <c r="BB30">
        <v>97</v>
      </c>
      <c r="BC30" t="s">
        <v>68</v>
      </c>
      <c r="BD30">
        <v>0</v>
      </c>
      <c r="BE30" t="s">
        <v>69</v>
      </c>
      <c r="BF30" t="s">
        <v>70</v>
      </c>
      <c r="BG30">
        <v>1.3</v>
      </c>
      <c r="BH30">
        <v>0</v>
      </c>
      <c r="BI30" s="1">
        <v>45799.508159606485</v>
      </c>
      <c r="BJ30">
        <v>3</v>
      </c>
      <c r="BK30" s="4">
        <v>1.248</v>
      </c>
      <c r="BL30" s="42">
        <f>HLOOKUP($A30,차량별코스!$E$1:$AD$20,_xlfn.XLOOKUP(탕데이터!$I30,차량별코스!$D$2:$D$20,차량별코스!$A$2:$A$20),0)</f>
        <v>10</v>
      </c>
      <c r="BM30">
        <f t="shared" si="2"/>
        <v>2632.8819999999987</v>
      </c>
      <c r="BN30">
        <f t="shared" si="3"/>
        <v>1498.4239999999998</v>
      </c>
      <c r="BO30">
        <f>IF(COUNTIFS($BL$2:$BL30,$BL30,$O$2:$O30,$O30)=1,_xlfn.MAXIFS($BO$2:$BO29,$O$2:$O29,$O30)+1,_xlfn.MAXIFS($BO$2:$BO29,$O$2:$O29,$O30))</f>
        <v>4</v>
      </c>
      <c r="BP30">
        <f t="shared" si="4"/>
        <v>2945.489</v>
      </c>
      <c r="BQ30">
        <f t="shared" si="12"/>
        <v>58.454999999999998</v>
      </c>
      <c r="BR30">
        <f t="shared" si="13"/>
        <v>58.454999999999998</v>
      </c>
      <c r="BS30">
        <f t="shared" si="14"/>
        <v>77.94</v>
      </c>
      <c r="BT30">
        <f t="shared" si="15"/>
        <v>46.764000000000003</v>
      </c>
      <c r="BU30">
        <f t="shared" si="16"/>
        <v>0</v>
      </c>
      <c r="BV30">
        <f t="shared" si="17"/>
        <v>0</v>
      </c>
      <c r="BW30">
        <f t="shared" si="11"/>
        <v>3187.1030000000001</v>
      </c>
    </row>
    <row r="31" spans="1:75" x14ac:dyDescent="0.3">
      <c r="A31" s="38">
        <f t="shared" si="1"/>
        <v>45794</v>
      </c>
      <c r="B31" s="3">
        <v>45794.351817129631</v>
      </c>
      <c r="C31" t="s">
        <v>61</v>
      </c>
      <c r="D31" t="s">
        <v>61</v>
      </c>
      <c r="E31" t="s">
        <v>61</v>
      </c>
      <c r="F31" t="s">
        <v>62</v>
      </c>
      <c r="G31" s="2" t="s">
        <v>63</v>
      </c>
      <c r="H31" t="s">
        <v>64</v>
      </c>
      <c r="I31" t="s">
        <v>65</v>
      </c>
      <c r="J31" t="s">
        <v>66</v>
      </c>
      <c r="K31" t="s">
        <v>67</v>
      </c>
      <c r="L31">
        <v>14</v>
      </c>
      <c r="M31">
        <v>12</v>
      </c>
      <c r="N31">
        <v>168</v>
      </c>
      <c r="O31" s="41">
        <v>9999</v>
      </c>
      <c r="P31" t="s">
        <v>62</v>
      </c>
      <c r="Q31" s="1">
        <v>45786.608721180557</v>
      </c>
      <c r="R31">
        <v>0.05</v>
      </c>
      <c r="S31">
        <v>6.3E-2</v>
      </c>
      <c r="T31">
        <v>0.79400000000000004</v>
      </c>
      <c r="U31">
        <v>99</v>
      </c>
      <c r="V31">
        <v>15</v>
      </c>
      <c r="W31">
        <v>37</v>
      </c>
      <c r="X31">
        <v>0</v>
      </c>
      <c r="Y31">
        <v>0</v>
      </c>
      <c r="Z31">
        <v>0</v>
      </c>
      <c r="AA31">
        <v>0</v>
      </c>
      <c r="AB31">
        <v>0</v>
      </c>
      <c r="AC31">
        <v>6</v>
      </c>
      <c r="AD31">
        <v>1.82</v>
      </c>
      <c r="AE31">
        <v>3.8293629999999999</v>
      </c>
      <c r="AF31">
        <v>100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0.61</v>
      </c>
      <c r="AN31">
        <v>11.955</v>
      </c>
      <c r="AO31">
        <v>15.148999999999999</v>
      </c>
      <c r="AP31">
        <v>37.371000000000002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1</v>
      </c>
      <c r="BC31" t="s">
        <v>68</v>
      </c>
      <c r="BD31">
        <v>0</v>
      </c>
      <c r="BE31" t="s">
        <v>69</v>
      </c>
      <c r="BF31" t="s">
        <v>70</v>
      </c>
      <c r="BG31">
        <v>1.3</v>
      </c>
      <c r="BH31">
        <v>0</v>
      </c>
      <c r="BI31" s="1">
        <v>45799.508159606485</v>
      </c>
      <c r="BJ31">
        <v>3</v>
      </c>
      <c r="BK31" s="4">
        <v>0.2646</v>
      </c>
      <c r="BL31" s="42">
        <f>HLOOKUP($A31,차량별코스!$E$1:$AD$20,_xlfn.XLOOKUP(탕데이터!$I31,차량별코스!$D$2:$D$20,차량별코스!$A$2:$A$20),0)</f>
        <v>10</v>
      </c>
      <c r="BM31">
        <f t="shared" si="2"/>
        <v>2632.8819999999987</v>
      </c>
      <c r="BN31">
        <f t="shared" si="3"/>
        <v>1498.4239999999998</v>
      </c>
      <c r="BO31">
        <f>IF(COUNTIFS($BL$2:$BL31,$BL31,$O$2:$O31,$O31)=1,_xlfn.MAXIFS($BO$2:$BO30,$O$2:$O30,$O31)+1,_xlfn.MAXIFS($BO$2:$BO30,$O$2:$O30,$O31))</f>
        <v>4</v>
      </c>
      <c r="BP31">
        <f t="shared" si="4"/>
        <v>47</v>
      </c>
      <c r="BQ31">
        <f t="shared" si="12"/>
        <v>0</v>
      </c>
      <c r="BR31">
        <f t="shared" si="13"/>
        <v>0</v>
      </c>
      <c r="BS31">
        <f t="shared" si="14"/>
        <v>0</v>
      </c>
      <c r="BT31">
        <f t="shared" si="15"/>
        <v>0</v>
      </c>
      <c r="BU31">
        <f t="shared" si="16"/>
        <v>0</v>
      </c>
      <c r="BV31">
        <f t="shared" si="17"/>
        <v>0</v>
      </c>
      <c r="BW31">
        <f t="shared" si="11"/>
        <v>47</v>
      </c>
    </row>
    <row r="32" spans="1:75" x14ac:dyDescent="0.3">
      <c r="A32" s="38">
        <f t="shared" si="1"/>
        <v>45794</v>
      </c>
      <c r="B32" s="3">
        <v>45794.490856481483</v>
      </c>
      <c r="C32" t="s">
        <v>61</v>
      </c>
      <c r="D32" t="s">
        <v>61</v>
      </c>
      <c r="E32" t="s">
        <v>61</v>
      </c>
      <c r="F32" t="s">
        <v>62</v>
      </c>
      <c r="G32" s="2" t="s">
        <v>63</v>
      </c>
      <c r="H32" t="s">
        <v>64</v>
      </c>
      <c r="I32" t="s">
        <v>65</v>
      </c>
      <c r="J32" t="s">
        <v>66</v>
      </c>
      <c r="K32" t="s">
        <v>67</v>
      </c>
      <c r="L32">
        <v>14</v>
      </c>
      <c r="M32">
        <v>12</v>
      </c>
      <c r="N32">
        <v>168</v>
      </c>
      <c r="O32" s="41">
        <v>9999</v>
      </c>
      <c r="P32" t="s">
        <v>62</v>
      </c>
      <c r="Q32" s="1">
        <v>45786.608721180557</v>
      </c>
      <c r="R32">
        <v>4.9000000000000002E-2</v>
      </c>
      <c r="S32">
        <v>5.7000000000000002E-2</v>
      </c>
      <c r="T32">
        <v>0.86</v>
      </c>
      <c r="U32">
        <v>100</v>
      </c>
      <c r="V32">
        <v>12</v>
      </c>
      <c r="W32">
        <v>51</v>
      </c>
      <c r="X32">
        <v>0</v>
      </c>
      <c r="Y32">
        <v>0</v>
      </c>
      <c r="Z32">
        <v>0</v>
      </c>
      <c r="AA32">
        <v>0</v>
      </c>
      <c r="AB32">
        <v>0</v>
      </c>
      <c r="AC32">
        <v>7</v>
      </c>
      <c r="AD32">
        <v>1.76</v>
      </c>
      <c r="AE32">
        <v>4.7674640000000004</v>
      </c>
      <c r="AF32">
        <v>100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0.66</v>
      </c>
      <c r="AN32">
        <v>14.621</v>
      </c>
      <c r="AO32">
        <v>11.999000000000001</v>
      </c>
      <c r="AP32">
        <v>50.999000000000002</v>
      </c>
      <c r="AQ32">
        <v>0</v>
      </c>
      <c r="AR32">
        <v>0</v>
      </c>
      <c r="AS32">
        <v>0</v>
      </c>
      <c r="AT32">
        <v>1.667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1</v>
      </c>
      <c r="BC32" t="s">
        <v>68</v>
      </c>
      <c r="BD32">
        <v>0</v>
      </c>
      <c r="BE32" t="s">
        <v>69</v>
      </c>
      <c r="BF32" t="s">
        <v>70</v>
      </c>
      <c r="BG32">
        <v>1.3</v>
      </c>
      <c r="BH32">
        <v>0</v>
      </c>
      <c r="BI32" s="1">
        <v>45799.508159606485</v>
      </c>
      <c r="BJ32">
        <v>3</v>
      </c>
      <c r="BK32" s="4">
        <v>0.28649999999999998</v>
      </c>
      <c r="BL32" s="42">
        <f>HLOOKUP($A32,차량별코스!$E$1:$AD$20,_xlfn.XLOOKUP(탕데이터!$I32,차량별코스!$D$2:$D$20,차량별코스!$A$2:$A$20),0)</f>
        <v>10</v>
      </c>
      <c r="BM32">
        <f t="shared" si="2"/>
        <v>2632.8819999999987</v>
      </c>
      <c r="BN32">
        <f t="shared" si="3"/>
        <v>1498.4239999999998</v>
      </c>
      <c r="BO32">
        <f>IF(COUNTIFS($BL$2:$BL32,$BL32,$O$2:$O32,$O32)=1,_xlfn.MAXIFS($BO$2:$BO31,$O$2:$O31,$O32)+1,_xlfn.MAXIFS($BO$2:$BO31,$O$2:$O31,$O32))</f>
        <v>4</v>
      </c>
      <c r="BP32">
        <f t="shared" si="4"/>
        <v>37</v>
      </c>
      <c r="BQ32">
        <f t="shared" si="12"/>
        <v>0</v>
      </c>
      <c r="BR32">
        <f t="shared" si="13"/>
        <v>0</v>
      </c>
      <c r="BS32">
        <f t="shared" si="14"/>
        <v>0</v>
      </c>
      <c r="BT32">
        <f t="shared" si="15"/>
        <v>0</v>
      </c>
      <c r="BU32">
        <f t="shared" si="16"/>
        <v>0</v>
      </c>
      <c r="BV32">
        <f t="shared" si="17"/>
        <v>0</v>
      </c>
      <c r="BW32">
        <f t="shared" si="11"/>
        <v>37</v>
      </c>
    </row>
    <row r="33" spans="1:75" x14ac:dyDescent="0.3">
      <c r="A33" s="38">
        <f t="shared" si="1"/>
        <v>45794</v>
      </c>
      <c r="B33" s="3">
        <v>45794.502222222225</v>
      </c>
      <c r="C33" t="s">
        <v>61</v>
      </c>
      <c r="D33" t="s">
        <v>61</v>
      </c>
      <c r="E33" t="s">
        <v>61</v>
      </c>
      <c r="F33" t="s">
        <v>62</v>
      </c>
      <c r="G33" s="2" t="s">
        <v>63</v>
      </c>
      <c r="H33" t="s">
        <v>64</v>
      </c>
      <c r="I33" t="s">
        <v>65</v>
      </c>
      <c r="J33" t="s">
        <v>66</v>
      </c>
      <c r="K33" t="s">
        <v>67</v>
      </c>
      <c r="L33">
        <v>14</v>
      </c>
      <c r="M33">
        <v>12</v>
      </c>
      <c r="N33">
        <v>168</v>
      </c>
      <c r="O33" s="41">
        <v>9999</v>
      </c>
      <c r="P33" t="s">
        <v>62</v>
      </c>
      <c r="Q33" s="1">
        <v>45786.608721180557</v>
      </c>
      <c r="R33">
        <v>121.346</v>
      </c>
      <c r="S33">
        <v>39.384999999999998</v>
      </c>
      <c r="T33">
        <v>3.081</v>
      </c>
      <c r="U33">
        <v>12276</v>
      </c>
      <c r="V33">
        <v>94</v>
      </c>
      <c r="W33">
        <v>3541</v>
      </c>
      <c r="X33">
        <v>3272</v>
      </c>
      <c r="Y33">
        <v>1</v>
      </c>
      <c r="Z33">
        <v>36</v>
      </c>
      <c r="AA33">
        <v>2</v>
      </c>
      <c r="AB33">
        <v>307</v>
      </c>
      <c r="AC33">
        <v>107</v>
      </c>
      <c r="AD33">
        <v>35.590000000000003</v>
      </c>
      <c r="AE33">
        <v>50.554977000000001</v>
      </c>
      <c r="AF33">
        <v>88.5</v>
      </c>
      <c r="AG33">
        <v>2.7</v>
      </c>
      <c r="AH33">
        <v>3.7</v>
      </c>
      <c r="AI33">
        <v>3</v>
      </c>
      <c r="AJ33">
        <v>1.9</v>
      </c>
      <c r="AK33">
        <v>0.3</v>
      </c>
      <c r="AL33">
        <v>0</v>
      </c>
      <c r="AM33">
        <v>2.37</v>
      </c>
      <c r="AN33">
        <v>56.93</v>
      </c>
      <c r="AO33">
        <v>0.76600000000000001</v>
      </c>
      <c r="AP33">
        <v>28.844999999999999</v>
      </c>
      <c r="AQ33">
        <v>0.26400000000000001</v>
      </c>
      <c r="AR33">
        <v>0.82399999999999995</v>
      </c>
      <c r="AS33">
        <v>29.667000000000002</v>
      </c>
      <c r="AT33">
        <v>179.95</v>
      </c>
      <c r="AU33">
        <v>5.49</v>
      </c>
      <c r="AV33">
        <v>7.5229999999999997</v>
      </c>
      <c r="AW33">
        <v>6.1</v>
      </c>
      <c r="AX33">
        <v>3.863</v>
      </c>
      <c r="AY33">
        <v>0.61</v>
      </c>
      <c r="AZ33">
        <v>0</v>
      </c>
      <c r="BA33">
        <v>0</v>
      </c>
      <c r="BB33">
        <v>301</v>
      </c>
      <c r="BC33" t="s">
        <v>68</v>
      </c>
      <c r="BD33">
        <v>0</v>
      </c>
      <c r="BE33" t="s">
        <v>69</v>
      </c>
      <c r="BF33" t="s">
        <v>70</v>
      </c>
      <c r="BG33">
        <v>1.3</v>
      </c>
      <c r="BH33">
        <v>0</v>
      </c>
      <c r="BI33" s="1">
        <v>45799.508159606485</v>
      </c>
      <c r="BJ33">
        <v>3</v>
      </c>
      <c r="BK33" s="4">
        <v>1.0269999999999999</v>
      </c>
      <c r="BL33" s="42">
        <f>HLOOKUP($A33,차량별코스!$E$1:$AD$20,_xlfn.XLOOKUP(탕데이터!$I33,차량별코스!$D$2:$D$20,차량별코스!$A$2:$A$20),0)</f>
        <v>10</v>
      </c>
      <c r="BM33">
        <f t="shared" si="2"/>
        <v>2632.8819999999987</v>
      </c>
      <c r="BN33">
        <f t="shared" si="3"/>
        <v>1498.4239999999998</v>
      </c>
      <c r="BO33">
        <f>IF(COUNTIFS($BL$2:$BL33,$BL33,$O$2:$O33,$O33)=1,_xlfn.MAXIFS($BO$2:$BO32,$O$2:$O32,$O33)+1,_xlfn.MAXIFS($BO$2:$BO32,$O$2:$O32,$O33))</f>
        <v>4</v>
      </c>
      <c r="BP33">
        <f t="shared" si="4"/>
        <v>7229.26</v>
      </c>
      <c r="BQ33">
        <f t="shared" si="12"/>
        <v>331.45200000000006</v>
      </c>
      <c r="BR33">
        <f t="shared" si="13"/>
        <v>454.21200000000005</v>
      </c>
      <c r="BS33">
        <f t="shared" si="14"/>
        <v>368.28</v>
      </c>
      <c r="BT33">
        <f t="shared" si="15"/>
        <v>233.244</v>
      </c>
      <c r="BU33">
        <f t="shared" si="16"/>
        <v>36.828000000000003</v>
      </c>
      <c r="BV33">
        <f t="shared" si="17"/>
        <v>0</v>
      </c>
      <c r="BW33">
        <f t="shared" si="11"/>
        <v>8653.2760000000017</v>
      </c>
    </row>
    <row r="34" spans="1:75" x14ac:dyDescent="0.3">
      <c r="A34" s="38">
        <f t="shared" si="1"/>
        <v>45794</v>
      </c>
      <c r="B34" s="3">
        <v>45794.774178240739</v>
      </c>
      <c r="C34" t="s">
        <v>61</v>
      </c>
      <c r="D34" t="s">
        <v>61</v>
      </c>
      <c r="E34" t="s">
        <v>61</v>
      </c>
      <c r="F34" t="s">
        <v>62</v>
      </c>
      <c r="G34" s="2" t="s">
        <v>63</v>
      </c>
      <c r="H34" t="s">
        <v>64</v>
      </c>
      <c r="I34" t="s">
        <v>65</v>
      </c>
      <c r="J34" t="s">
        <v>66</v>
      </c>
      <c r="K34" t="s">
        <v>67</v>
      </c>
      <c r="L34">
        <v>14</v>
      </c>
      <c r="M34">
        <v>12</v>
      </c>
      <c r="N34">
        <v>168</v>
      </c>
      <c r="O34" s="41">
        <v>9999</v>
      </c>
      <c r="P34" t="s">
        <v>62</v>
      </c>
      <c r="Q34" s="1">
        <v>45786.608721180557</v>
      </c>
      <c r="R34">
        <v>114.087</v>
      </c>
      <c r="S34">
        <v>33.241999999999997</v>
      </c>
      <c r="T34">
        <v>3.4319999999999999</v>
      </c>
      <c r="U34">
        <v>10866</v>
      </c>
      <c r="V34">
        <v>364</v>
      </c>
      <c r="W34">
        <v>3060</v>
      </c>
      <c r="X34">
        <v>3088</v>
      </c>
      <c r="Y34">
        <v>2</v>
      </c>
      <c r="Z34">
        <v>14</v>
      </c>
      <c r="AA34">
        <v>3</v>
      </c>
      <c r="AB34">
        <v>529</v>
      </c>
      <c r="AC34">
        <v>105</v>
      </c>
      <c r="AD34">
        <v>37.799999999999997</v>
      </c>
      <c r="AE34">
        <v>55.188557000000003</v>
      </c>
      <c r="AF34">
        <v>83.9</v>
      </c>
      <c r="AG34">
        <v>3.6</v>
      </c>
      <c r="AH34">
        <v>3.9</v>
      </c>
      <c r="AI34">
        <v>4.0999999999999996</v>
      </c>
      <c r="AJ34">
        <v>4.3</v>
      </c>
      <c r="AK34">
        <v>0.2</v>
      </c>
      <c r="AL34">
        <v>0</v>
      </c>
      <c r="AM34">
        <v>2.64</v>
      </c>
      <c r="AN34">
        <v>55.783999999999999</v>
      </c>
      <c r="AO34">
        <v>3.35</v>
      </c>
      <c r="AP34">
        <v>28.161000000000001</v>
      </c>
      <c r="AQ34">
        <v>0.26300000000000001</v>
      </c>
      <c r="AR34">
        <v>1.7529999999999999</v>
      </c>
      <c r="AS34">
        <v>12.271000000000001</v>
      </c>
      <c r="AT34">
        <v>151.02000000000001</v>
      </c>
      <c r="AU34">
        <v>6.48</v>
      </c>
      <c r="AV34">
        <v>7.02</v>
      </c>
      <c r="AW34">
        <v>7.38</v>
      </c>
      <c r="AX34">
        <v>7.74</v>
      </c>
      <c r="AY34">
        <v>0.36</v>
      </c>
      <c r="AZ34">
        <v>0</v>
      </c>
      <c r="BA34">
        <v>0</v>
      </c>
      <c r="BB34">
        <v>274</v>
      </c>
      <c r="BC34" t="s">
        <v>68</v>
      </c>
      <c r="BD34">
        <v>0</v>
      </c>
      <c r="BE34" t="s">
        <v>69</v>
      </c>
      <c r="BF34" t="s">
        <v>70</v>
      </c>
      <c r="BG34">
        <v>1.3</v>
      </c>
      <c r="BH34">
        <v>0</v>
      </c>
      <c r="BI34" s="1">
        <v>45799.508159606485</v>
      </c>
      <c r="BJ34">
        <v>3</v>
      </c>
      <c r="BK34" s="4">
        <v>1.1439999999999999</v>
      </c>
      <c r="BL34" s="42">
        <f>HLOOKUP($A34,차량별코스!$E$1:$AD$20,_xlfn.XLOOKUP(탕데이터!$I34,차량별코스!$D$2:$D$20,차량별코스!$A$2:$A$20),0)</f>
        <v>10</v>
      </c>
      <c r="BM34">
        <f t="shared" si="2"/>
        <v>2632.8819999999987</v>
      </c>
      <c r="BN34">
        <f t="shared" si="3"/>
        <v>1498.4239999999998</v>
      </c>
      <c r="BO34">
        <f>IF(COUNTIFS($BL$2:$BL34,$BL34,$O$2:$O34,$O34)=1,_xlfn.MAXIFS($BO$2:$BO33,$O$2:$O33,$O34)+1,_xlfn.MAXIFS($BO$2:$BO33,$O$2:$O33,$O34))</f>
        <v>4</v>
      </c>
      <c r="BP34">
        <f t="shared" si="4"/>
        <v>5692.5740000000005</v>
      </c>
      <c r="BQ34">
        <f t="shared" si="12"/>
        <v>391.17600000000004</v>
      </c>
      <c r="BR34">
        <f t="shared" si="13"/>
        <v>423.774</v>
      </c>
      <c r="BS34">
        <f t="shared" si="14"/>
        <v>445.50599999999991</v>
      </c>
      <c r="BT34">
        <f t="shared" si="15"/>
        <v>467.23799999999994</v>
      </c>
      <c r="BU34">
        <f t="shared" si="16"/>
        <v>21.731999999999999</v>
      </c>
      <c r="BV34">
        <f t="shared" si="17"/>
        <v>0</v>
      </c>
      <c r="BW34">
        <f t="shared" si="11"/>
        <v>7442.0000000000018</v>
      </c>
    </row>
    <row r="35" spans="1:75" x14ac:dyDescent="0.3">
      <c r="A35" s="38">
        <f t="shared" si="1"/>
        <v>45795</v>
      </c>
      <c r="B35" s="3">
        <v>45795.299097222225</v>
      </c>
      <c r="C35" t="s">
        <v>61</v>
      </c>
      <c r="D35" t="s">
        <v>61</v>
      </c>
      <c r="E35" t="s">
        <v>61</v>
      </c>
      <c r="F35" t="s">
        <v>62</v>
      </c>
      <c r="G35" s="2" t="s">
        <v>63</v>
      </c>
      <c r="H35" t="s">
        <v>64</v>
      </c>
      <c r="I35" t="s">
        <v>65</v>
      </c>
      <c r="J35" t="s">
        <v>66</v>
      </c>
      <c r="K35" t="s">
        <v>67</v>
      </c>
      <c r="L35">
        <v>14</v>
      </c>
      <c r="M35">
        <v>12</v>
      </c>
      <c r="N35">
        <v>168</v>
      </c>
      <c r="O35" s="41">
        <v>9999</v>
      </c>
      <c r="P35" t="s">
        <v>62</v>
      </c>
      <c r="Q35" s="1">
        <v>45786.608721180557</v>
      </c>
      <c r="R35">
        <v>2.5999999999999999E-2</v>
      </c>
      <c r="S35">
        <v>0.5</v>
      </c>
      <c r="T35">
        <v>5.1999999999999998E-2</v>
      </c>
      <c r="U35">
        <v>1005</v>
      </c>
      <c r="V35">
        <v>891</v>
      </c>
      <c r="W35">
        <v>93</v>
      </c>
      <c r="X35">
        <v>0</v>
      </c>
      <c r="Y35">
        <v>0</v>
      </c>
      <c r="Z35">
        <v>0</v>
      </c>
      <c r="AA35">
        <v>0</v>
      </c>
      <c r="AB35">
        <v>0</v>
      </c>
      <c r="AC35">
        <v>10</v>
      </c>
      <c r="AD35">
        <v>0.09</v>
      </c>
      <c r="AE35">
        <v>4.4573970000000003</v>
      </c>
      <c r="AF35">
        <v>100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0.04</v>
      </c>
      <c r="AN35">
        <v>328.01799999999997</v>
      </c>
      <c r="AO35">
        <v>88.656999999999996</v>
      </c>
      <c r="AP35">
        <v>9.2539999999999996</v>
      </c>
      <c r="AQ35">
        <v>0</v>
      </c>
      <c r="AR35">
        <v>0</v>
      </c>
      <c r="AS35">
        <v>0</v>
      </c>
      <c r="AT35">
        <v>16.667000000000002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26</v>
      </c>
      <c r="BC35" t="s">
        <v>68</v>
      </c>
      <c r="BD35">
        <v>0</v>
      </c>
      <c r="BE35" t="s">
        <v>69</v>
      </c>
      <c r="BF35" t="s">
        <v>70</v>
      </c>
      <c r="BG35">
        <v>1.3</v>
      </c>
      <c r="BH35">
        <v>0</v>
      </c>
      <c r="BI35" s="1">
        <v>45799.508159606485</v>
      </c>
      <c r="BJ35">
        <v>3</v>
      </c>
      <c r="BK35" s="4">
        <v>1.7299999999999999E-2</v>
      </c>
      <c r="BL35" s="42">
        <f>HLOOKUP($A35,차량별코스!$E$1:$AD$20,_xlfn.XLOOKUP(탕데이터!$I35,차량별코스!$D$2:$D$20,차량별코스!$A$2:$A$20),0)</f>
        <v>11</v>
      </c>
      <c r="BM35">
        <f t="shared" si="2"/>
        <v>2632.8819999999987</v>
      </c>
      <c r="BN35">
        <f t="shared" si="3"/>
        <v>2517.2719999999995</v>
      </c>
      <c r="BO35">
        <f>IF(COUNTIFS($BL$2:$BL35,$BL35,$O$2:$O35,$O35)=1,_xlfn.MAXIFS($BO$2:$BO34,$O$2:$O34,$O35)+1,_xlfn.MAXIFS($BO$2:$BO34,$O$2:$O34,$O35))</f>
        <v>5</v>
      </c>
      <c r="BP35">
        <f t="shared" si="4"/>
        <v>21</v>
      </c>
      <c r="BQ35">
        <f t="shared" si="12"/>
        <v>0</v>
      </c>
      <c r="BR35">
        <f t="shared" si="13"/>
        <v>0</v>
      </c>
      <c r="BS35">
        <f t="shared" si="14"/>
        <v>0</v>
      </c>
      <c r="BT35">
        <f t="shared" si="15"/>
        <v>0</v>
      </c>
      <c r="BU35">
        <f t="shared" si="16"/>
        <v>0</v>
      </c>
      <c r="BV35">
        <f t="shared" si="17"/>
        <v>0</v>
      </c>
      <c r="BW35">
        <f t="shared" si="11"/>
        <v>21</v>
      </c>
    </row>
    <row r="36" spans="1:75" x14ac:dyDescent="0.3">
      <c r="A36" s="38">
        <f t="shared" si="1"/>
        <v>45795</v>
      </c>
      <c r="B36" s="3">
        <v>45795.316574074073</v>
      </c>
      <c r="C36" t="s">
        <v>61</v>
      </c>
      <c r="D36" t="s">
        <v>61</v>
      </c>
      <c r="E36" t="s">
        <v>61</v>
      </c>
      <c r="F36" t="s">
        <v>62</v>
      </c>
      <c r="G36" s="2" t="s">
        <v>63</v>
      </c>
      <c r="H36" t="s">
        <v>64</v>
      </c>
      <c r="I36" t="s">
        <v>65</v>
      </c>
      <c r="J36" t="s">
        <v>66</v>
      </c>
      <c r="K36" t="s">
        <v>67</v>
      </c>
      <c r="L36">
        <v>14</v>
      </c>
      <c r="M36">
        <v>12</v>
      </c>
      <c r="N36">
        <v>168</v>
      </c>
      <c r="O36" s="41">
        <v>9999</v>
      </c>
      <c r="P36" t="s">
        <v>62</v>
      </c>
      <c r="Q36" s="1">
        <v>45786.608721180557</v>
      </c>
      <c r="R36">
        <v>47.317</v>
      </c>
      <c r="S36">
        <v>13.531000000000001</v>
      </c>
      <c r="T36">
        <v>3.4969999999999999</v>
      </c>
      <c r="U36">
        <v>4318</v>
      </c>
      <c r="V36">
        <v>260</v>
      </c>
      <c r="W36">
        <v>1081</v>
      </c>
      <c r="X36">
        <v>1295</v>
      </c>
      <c r="Y36">
        <v>1</v>
      </c>
      <c r="Z36">
        <v>15</v>
      </c>
      <c r="AA36">
        <v>1</v>
      </c>
      <c r="AB36">
        <v>245</v>
      </c>
      <c r="AC36">
        <v>105</v>
      </c>
      <c r="AD36">
        <v>39.450000000000003</v>
      </c>
      <c r="AE36">
        <v>57.219040999999997</v>
      </c>
      <c r="AF36">
        <v>93.9</v>
      </c>
      <c r="AG36">
        <v>1.1000000000000001</v>
      </c>
      <c r="AH36">
        <v>1.5</v>
      </c>
      <c r="AI36">
        <v>2</v>
      </c>
      <c r="AJ36">
        <v>1.3</v>
      </c>
      <c r="AK36">
        <v>0.2</v>
      </c>
      <c r="AL36">
        <v>0</v>
      </c>
      <c r="AM36">
        <v>2.69</v>
      </c>
      <c r="AN36">
        <v>56.82</v>
      </c>
      <c r="AO36">
        <v>6.0209999999999999</v>
      </c>
      <c r="AP36">
        <v>25.035</v>
      </c>
      <c r="AQ36">
        <v>0.254</v>
      </c>
      <c r="AR36">
        <v>2.113</v>
      </c>
      <c r="AS36">
        <v>31.701000000000001</v>
      </c>
      <c r="AT36">
        <v>67.295000000000002</v>
      </c>
      <c r="AU36">
        <v>0.78800000000000003</v>
      </c>
      <c r="AV36">
        <v>1.075</v>
      </c>
      <c r="AW36">
        <v>1.4330000000000001</v>
      </c>
      <c r="AX36">
        <v>0.93200000000000005</v>
      </c>
      <c r="AY36">
        <v>0.14299999999999999</v>
      </c>
      <c r="AZ36">
        <v>0</v>
      </c>
      <c r="BA36">
        <v>0</v>
      </c>
      <c r="BB36">
        <v>110</v>
      </c>
      <c r="BC36" t="s">
        <v>68</v>
      </c>
      <c r="BD36">
        <v>0</v>
      </c>
      <c r="BE36" t="s">
        <v>69</v>
      </c>
      <c r="BF36" t="s">
        <v>70</v>
      </c>
      <c r="BG36">
        <v>1.3</v>
      </c>
      <c r="BH36">
        <v>0</v>
      </c>
      <c r="BI36" s="1">
        <v>45799.508159606485</v>
      </c>
      <c r="BJ36">
        <v>3</v>
      </c>
      <c r="BK36" s="4">
        <v>1.1656</v>
      </c>
      <c r="BL36" s="42">
        <f>HLOOKUP($A36,차량별코스!$E$1:$AD$20,_xlfn.XLOOKUP(탕데이터!$I36,차량별코스!$D$2:$D$20,차량별코스!$A$2:$A$20),0)</f>
        <v>11</v>
      </c>
      <c r="BM36">
        <f t="shared" si="2"/>
        <v>2632.8819999999987</v>
      </c>
      <c r="BN36">
        <f t="shared" si="3"/>
        <v>2517.2719999999995</v>
      </c>
      <c r="BO36">
        <f>IF(COUNTIFS($BL$2:$BL36,$BL36,$O$2:$O36,$O36)=1,_xlfn.MAXIFS($BO$2:$BO35,$O$2:$O35,$O36)+1,_xlfn.MAXIFS($BO$2:$BO35,$O$2:$O35,$O36))</f>
        <v>5</v>
      </c>
      <c r="BP36">
        <f t="shared" si="4"/>
        <v>2713.6020000000003</v>
      </c>
      <c r="BQ36">
        <f t="shared" si="12"/>
        <v>47.498000000000005</v>
      </c>
      <c r="BR36">
        <f t="shared" si="13"/>
        <v>64.77</v>
      </c>
      <c r="BS36">
        <f t="shared" si="14"/>
        <v>86.36</v>
      </c>
      <c r="BT36">
        <f t="shared" si="15"/>
        <v>56.134000000000007</v>
      </c>
      <c r="BU36">
        <f t="shared" si="16"/>
        <v>8.636000000000001</v>
      </c>
      <c r="BV36">
        <f t="shared" si="17"/>
        <v>0</v>
      </c>
      <c r="BW36">
        <f t="shared" si="11"/>
        <v>2977.0000000000005</v>
      </c>
    </row>
    <row r="37" spans="1:75" x14ac:dyDescent="0.3">
      <c r="A37" s="38">
        <f t="shared" si="1"/>
        <v>45795</v>
      </c>
      <c r="B37" s="3">
        <v>45795.374016203707</v>
      </c>
      <c r="C37" t="s">
        <v>61</v>
      </c>
      <c r="D37" t="s">
        <v>61</v>
      </c>
      <c r="E37" t="s">
        <v>61</v>
      </c>
      <c r="F37" t="s">
        <v>62</v>
      </c>
      <c r="G37" s="2" t="s">
        <v>63</v>
      </c>
      <c r="H37" t="s">
        <v>64</v>
      </c>
      <c r="I37" t="s">
        <v>65</v>
      </c>
      <c r="J37" t="s">
        <v>66</v>
      </c>
      <c r="K37" t="s">
        <v>67</v>
      </c>
      <c r="L37">
        <v>14</v>
      </c>
      <c r="M37">
        <v>12</v>
      </c>
      <c r="N37">
        <v>168</v>
      </c>
      <c r="O37" s="41">
        <v>9999</v>
      </c>
      <c r="P37" t="s">
        <v>62</v>
      </c>
      <c r="Q37" s="1">
        <v>45786.608721180557</v>
      </c>
      <c r="R37">
        <v>71.721999999999994</v>
      </c>
      <c r="S37">
        <v>21.98</v>
      </c>
      <c r="T37">
        <v>3.2629999999999999</v>
      </c>
      <c r="U37">
        <v>7705</v>
      </c>
      <c r="V37">
        <v>88</v>
      </c>
      <c r="W37">
        <v>2780</v>
      </c>
      <c r="X37">
        <v>1973</v>
      </c>
      <c r="Y37">
        <v>0</v>
      </c>
      <c r="Z37">
        <v>15</v>
      </c>
      <c r="AA37">
        <v>3</v>
      </c>
      <c r="AB37">
        <v>489</v>
      </c>
      <c r="AC37">
        <v>107</v>
      </c>
      <c r="AD37">
        <v>33.51</v>
      </c>
      <c r="AE37">
        <v>53.380032999999997</v>
      </c>
      <c r="AF37">
        <v>81.599999999999994</v>
      </c>
      <c r="AG37">
        <v>4.0999999999999996</v>
      </c>
      <c r="AH37">
        <v>5.3</v>
      </c>
      <c r="AI37">
        <v>4.3</v>
      </c>
      <c r="AJ37">
        <v>3.8</v>
      </c>
      <c r="AK37">
        <v>0.9</v>
      </c>
      <c r="AL37">
        <v>0</v>
      </c>
      <c r="AM37">
        <v>2.5099999999999998</v>
      </c>
      <c r="AN37">
        <v>56.716999999999999</v>
      </c>
      <c r="AO37">
        <v>1.1419999999999999</v>
      </c>
      <c r="AP37">
        <v>36.08</v>
      </c>
      <c r="AQ37">
        <v>0.26500000000000001</v>
      </c>
      <c r="AR37">
        <v>0</v>
      </c>
      <c r="AS37">
        <v>20.914000000000001</v>
      </c>
      <c r="AT37">
        <v>104.72</v>
      </c>
      <c r="AU37">
        <v>5.2619999999999996</v>
      </c>
      <c r="AV37">
        <v>6.8019999999999996</v>
      </c>
      <c r="AW37">
        <v>5.5179999999999998</v>
      </c>
      <c r="AX37">
        <v>4.8769999999999998</v>
      </c>
      <c r="AY37">
        <v>1.155</v>
      </c>
      <c r="AZ37">
        <v>0</v>
      </c>
      <c r="BA37">
        <v>0</v>
      </c>
      <c r="BB37">
        <v>193</v>
      </c>
      <c r="BC37" t="s">
        <v>68</v>
      </c>
      <c r="BD37">
        <v>0</v>
      </c>
      <c r="BE37" t="s">
        <v>69</v>
      </c>
      <c r="BF37" t="s">
        <v>70</v>
      </c>
      <c r="BG37">
        <v>1.3</v>
      </c>
      <c r="BH37">
        <v>0</v>
      </c>
      <c r="BI37" s="1">
        <v>45799.508159606485</v>
      </c>
      <c r="BJ37">
        <v>3</v>
      </c>
      <c r="BK37" s="4">
        <v>1.0876999999999999</v>
      </c>
      <c r="BL37" s="42">
        <f>HLOOKUP($A37,차량별코스!$E$1:$AD$20,_xlfn.XLOOKUP(탕데이터!$I37,차량별코스!$D$2:$D$20,차량별코스!$A$2:$A$20),0)</f>
        <v>11</v>
      </c>
      <c r="BM37">
        <f t="shared" si="2"/>
        <v>2632.8819999999987</v>
      </c>
      <c r="BN37">
        <f t="shared" si="3"/>
        <v>2517.2719999999995</v>
      </c>
      <c r="BO37">
        <f>IF(COUNTIFS($BL$2:$BL37,$BL37,$O$2:$O37,$O37)=1,_xlfn.MAXIFS($BO$2:$BO36,$O$2:$O36,$O37)+1,_xlfn.MAXIFS($BO$2:$BO36,$O$2:$O36,$O37))</f>
        <v>5</v>
      </c>
      <c r="BP37">
        <f t="shared" si="4"/>
        <v>3419.2799999999997</v>
      </c>
      <c r="BQ37">
        <f t="shared" si="12"/>
        <v>315.90499999999997</v>
      </c>
      <c r="BR37">
        <f t="shared" si="13"/>
        <v>408.36500000000001</v>
      </c>
      <c r="BS37">
        <f t="shared" si="14"/>
        <v>331.315</v>
      </c>
      <c r="BT37">
        <f t="shared" si="15"/>
        <v>292.79000000000002</v>
      </c>
      <c r="BU37">
        <f t="shared" si="16"/>
        <v>69.345000000000013</v>
      </c>
      <c r="BV37">
        <f t="shared" si="17"/>
        <v>0</v>
      </c>
      <c r="BW37">
        <f t="shared" si="11"/>
        <v>4836.9999999999991</v>
      </c>
    </row>
    <row r="38" spans="1:75" x14ac:dyDescent="0.3">
      <c r="A38" s="38">
        <f t="shared" si="1"/>
        <v>45795</v>
      </c>
      <c r="B38" s="3">
        <v>45795.471261574072</v>
      </c>
      <c r="C38" t="s">
        <v>61</v>
      </c>
      <c r="D38" t="s">
        <v>61</v>
      </c>
      <c r="E38" t="s">
        <v>61</v>
      </c>
      <c r="F38" t="s">
        <v>62</v>
      </c>
      <c r="G38" s="2" t="s">
        <v>63</v>
      </c>
      <c r="H38" t="s">
        <v>64</v>
      </c>
      <c r="I38" t="s">
        <v>65</v>
      </c>
      <c r="J38" t="s">
        <v>66</v>
      </c>
      <c r="K38" t="s">
        <v>67</v>
      </c>
      <c r="L38">
        <v>14</v>
      </c>
      <c r="M38">
        <v>12</v>
      </c>
      <c r="N38">
        <v>168</v>
      </c>
      <c r="O38" s="41">
        <v>9999</v>
      </c>
      <c r="P38" t="s">
        <v>62</v>
      </c>
      <c r="Q38" s="1">
        <v>45786.608721180557</v>
      </c>
      <c r="R38">
        <v>36.484999999999999</v>
      </c>
      <c r="S38">
        <v>8.91</v>
      </c>
      <c r="T38">
        <v>4.0949999999999998</v>
      </c>
      <c r="U38">
        <v>2361</v>
      </c>
      <c r="V38">
        <v>80</v>
      </c>
      <c r="W38">
        <v>369</v>
      </c>
      <c r="X38">
        <v>648</v>
      </c>
      <c r="Y38">
        <v>0</v>
      </c>
      <c r="Z38">
        <v>10</v>
      </c>
      <c r="AA38">
        <v>0</v>
      </c>
      <c r="AB38">
        <v>0</v>
      </c>
      <c r="AC38">
        <v>108</v>
      </c>
      <c r="AD38">
        <v>55.63</v>
      </c>
      <c r="AE38">
        <v>68.695621000000003</v>
      </c>
      <c r="AF38">
        <v>94.5</v>
      </c>
      <c r="AG38">
        <v>0.7</v>
      </c>
      <c r="AH38">
        <v>1.2</v>
      </c>
      <c r="AI38">
        <v>1</v>
      </c>
      <c r="AJ38">
        <v>1</v>
      </c>
      <c r="AK38">
        <v>1.6</v>
      </c>
      <c r="AL38">
        <v>0</v>
      </c>
      <c r="AM38">
        <v>3.15</v>
      </c>
      <c r="AN38">
        <v>58.445999999999998</v>
      </c>
      <c r="AO38">
        <v>3.3879999999999999</v>
      </c>
      <c r="AP38">
        <v>15.629</v>
      </c>
      <c r="AQ38">
        <v>0.16400000000000001</v>
      </c>
      <c r="AR38">
        <v>0</v>
      </c>
      <c r="AS38">
        <v>27.408999999999999</v>
      </c>
      <c r="AT38">
        <v>36.225000000000001</v>
      </c>
      <c r="AU38">
        <v>0.26800000000000002</v>
      </c>
      <c r="AV38">
        <v>0.46</v>
      </c>
      <c r="AW38">
        <v>0.38300000000000001</v>
      </c>
      <c r="AX38">
        <v>0.38300000000000001</v>
      </c>
      <c r="AY38">
        <v>0.61299999999999999</v>
      </c>
      <c r="AZ38">
        <v>0</v>
      </c>
      <c r="BA38">
        <v>0</v>
      </c>
      <c r="BB38">
        <v>58</v>
      </c>
      <c r="BC38" t="s">
        <v>68</v>
      </c>
      <c r="BD38">
        <v>0</v>
      </c>
      <c r="BE38" t="s">
        <v>69</v>
      </c>
      <c r="BF38" t="s">
        <v>70</v>
      </c>
      <c r="BG38">
        <v>1.3</v>
      </c>
      <c r="BH38">
        <v>0</v>
      </c>
      <c r="BI38" s="1">
        <v>45799.508159606485</v>
      </c>
      <c r="BJ38">
        <v>3</v>
      </c>
      <c r="BK38" s="4">
        <v>1.3649</v>
      </c>
      <c r="BL38" s="42">
        <f>HLOOKUP($A38,차량별코스!$E$1:$AD$20,_xlfn.XLOOKUP(탕데이터!$I38,차량별코스!$D$2:$D$20,차량별코스!$A$2:$A$20),0)</f>
        <v>11</v>
      </c>
      <c r="BM38">
        <f t="shared" si="2"/>
        <v>2632.8819999999987</v>
      </c>
      <c r="BN38">
        <f t="shared" si="3"/>
        <v>2517.2719999999995</v>
      </c>
      <c r="BO38">
        <f>IF(COUNTIFS($BL$2:$BL38,$BL38,$O$2:$O38,$O38)=1,_xlfn.MAXIFS($BO$2:$BO37,$O$2:$O37,$O38)+1,_xlfn.MAXIFS($BO$2:$BO37,$O$2:$O37,$O38))</f>
        <v>5</v>
      </c>
      <c r="BP38">
        <f t="shared" si="4"/>
        <v>1782.145</v>
      </c>
      <c r="BQ38">
        <f t="shared" si="12"/>
        <v>16.526999999999997</v>
      </c>
      <c r="BR38">
        <f t="shared" si="13"/>
        <v>28.332000000000001</v>
      </c>
      <c r="BS38">
        <f t="shared" si="14"/>
        <v>23.61</v>
      </c>
      <c r="BT38">
        <f t="shared" si="15"/>
        <v>23.61</v>
      </c>
      <c r="BU38">
        <f t="shared" si="16"/>
        <v>37.776000000000003</v>
      </c>
      <c r="BV38">
        <f t="shared" si="17"/>
        <v>0</v>
      </c>
      <c r="BW38">
        <f t="shared" si="11"/>
        <v>1912</v>
      </c>
    </row>
    <row r="39" spans="1:75" x14ac:dyDescent="0.3">
      <c r="A39" s="38">
        <f t="shared" si="1"/>
        <v>45795</v>
      </c>
      <c r="B39" s="3">
        <v>45795.535277777781</v>
      </c>
      <c r="C39" t="s">
        <v>61</v>
      </c>
      <c r="D39" t="s">
        <v>61</v>
      </c>
      <c r="E39" t="s">
        <v>61</v>
      </c>
      <c r="F39" t="s">
        <v>62</v>
      </c>
      <c r="G39" s="2" t="s">
        <v>63</v>
      </c>
      <c r="H39" t="s">
        <v>64</v>
      </c>
      <c r="I39" t="s">
        <v>65</v>
      </c>
      <c r="J39" t="s">
        <v>66</v>
      </c>
      <c r="K39" t="s">
        <v>67</v>
      </c>
      <c r="L39">
        <v>14</v>
      </c>
      <c r="M39">
        <v>12</v>
      </c>
      <c r="N39">
        <v>168</v>
      </c>
      <c r="O39" s="41">
        <v>9999</v>
      </c>
      <c r="P39" t="s">
        <v>62</v>
      </c>
      <c r="Q39" s="1">
        <v>45786.608721180557</v>
      </c>
      <c r="R39">
        <v>37.231000000000002</v>
      </c>
      <c r="S39">
        <v>11.1</v>
      </c>
      <c r="T39">
        <v>3.3540000000000001</v>
      </c>
      <c r="U39">
        <v>3245</v>
      </c>
      <c r="V39">
        <v>55</v>
      </c>
      <c r="W39">
        <v>949</v>
      </c>
      <c r="X39">
        <v>599</v>
      </c>
      <c r="Y39">
        <v>1</v>
      </c>
      <c r="Z39">
        <v>10</v>
      </c>
      <c r="AA39">
        <v>1</v>
      </c>
      <c r="AB39">
        <v>169</v>
      </c>
      <c r="AC39">
        <v>106</v>
      </c>
      <c r="AD39">
        <v>41.3</v>
      </c>
      <c r="AE39">
        <v>59.808835000000002</v>
      </c>
      <c r="AF39">
        <v>95.5</v>
      </c>
      <c r="AG39">
        <v>1</v>
      </c>
      <c r="AH39">
        <v>0.8</v>
      </c>
      <c r="AI39">
        <v>0.6</v>
      </c>
      <c r="AJ39">
        <v>0.7</v>
      </c>
      <c r="AK39">
        <v>1.5</v>
      </c>
      <c r="AL39">
        <v>0</v>
      </c>
      <c r="AM39">
        <v>2.58</v>
      </c>
      <c r="AN39">
        <v>62.505000000000003</v>
      </c>
      <c r="AO39">
        <v>1.6950000000000001</v>
      </c>
      <c r="AP39">
        <v>29.245000000000001</v>
      </c>
      <c r="AQ39">
        <v>0.13400000000000001</v>
      </c>
      <c r="AR39">
        <v>2.6859999999999999</v>
      </c>
      <c r="AS39">
        <v>26.859000000000002</v>
      </c>
      <c r="AT39">
        <v>50.933</v>
      </c>
      <c r="AU39">
        <v>0.53300000000000003</v>
      </c>
      <c r="AV39">
        <v>0.42699999999999999</v>
      </c>
      <c r="AW39">
        <v>0.32</v>
      </c>
      <c r="AX39">
        <v>0.373</v>
      </c>
      <c r="AY39">
        <v>0.8</v>
      </c>
      <c r="AZ39">
        <v>0</v>
      </c>
      <c r="BA39">
        <v>0</v>
      </c>
      <c r="BB39">
        <v>82</v>
      </c>
      <c r="BC39" t="s">
        <v>68</v>
      </c>
      <c r="BD39">
        <v>0</v>
      </c>
      <c r="BE39" t="s">
        <v>69</v>
      </c>
      <c r="BF39" t="s">
        <v>70</v>
      </c>
      <c r="BG39">
        <v>1.3</v>
      </c>
      <c r="BH39">
        <v>0</v>
      </c>
      <c r="BI39" s="1">
        <v>45799.508159606485</v>
      </c>
      <c r="BJ39">
        <v>3</v>
      </c>
      <c r="BK39" s="4">
        <v>1.1180000000000001</v>
      </c>
      <c r="BL39" s="42">
        <f>HLOOKUP($A39,차량별코스!$E$1:$AD$20,_xlfn.XLOOKUP(탕데이터!$I39,차량별코스!$D$2:$D$20,차량별코스!$A$2:$A$20),0)</f>
        <v>11</v>
      </c>
      <c r="BM39">
        <f t="shared" si="2"/>
        <v>2632.8819999999987</v>
      </c>
      <c r="BN39">
        <f t="shared" si="3"/>
        <v>2517.2719999999995</v>
      </c>
      <c r="BO39">
        <f>IF(COUNTIFS($BL$2:$BL39,$BL39,$O$2:$O39,$O39)=1,_xlfn.MAXIFS($BO$2:$BO38,$O$2:$O38,$O39)+1,_xlfn.MAXIFS($BO$2:$BO38,$O$2:$O38,$O39))</f>
        <v>5</v>
      </c>
      <c r="BP39">
        <f t="shared" si="4"/>
        <v>2094.9749999999999</v>
      </c>
      <c r="BQ39">
        <f t="shared" si="12"/>
        <v>32.450000000000003</v>
      </c>
      <c r="BR39">
        <f t="shared" si="13"/>
        <v>25.96</v>
      </c>
      <c r="BS39">
        <f t="shared" si="14"/>
        <v>19.47</v>
      </c>
      <c r="BT39">
        <f t="shared" si="15"/>
        <v>22.714999999999996</v>
      </c>
      <c r="BU39">
        <f t="shared" si="16"/>
        <v>48.674999999999997</v>
      </c>
      <c r="BV39">
        <f t="shared" si="17"/>
        <v>0</v>
      </c>
      <c r="BW39">
        <f t="shared" si="11"/>
        <v>2244.2449999999999</v>
      </c>
    </row>
    <row r="40" spans="1:75" x14ac:dyDescent="0.3">
      <c r="A40" s="38">
        <f t="shared" si="1"/>
        <v>45795</v>
      </c>
      <c r="B40" s="3">
        <v>45795.573460648149</v>
      </c>
      <c r="C40" t="s">
        <v>61</v>
      </c>
      <c r="D40" t="s">
        <v>61</v>
      </c>
      <c r="E40" t="s">
        <v>61</v>
      </c>
      <c r="F40" t="s">
        <v>62</v>
      </c>
      <c r="G40" s="2" t="s">
        <v>63</v>
      </c>
      <c r="H40" t="s">
        <v>64</v>
      </c>
      <c r="I40" t="s">
        <v>65</v>
      </c>
      <c r="J40" t="s">
        <v>66</v>
      </c>
      <c r="K40" t="s">
        <v>67</v>
      </c>
      <c r="L40">
        <v>14</v>
      </c>
      <c r="M40">
        <v>12</v>
      </c>
      <c r="N40">
        <v>168</v>
      </c>
      <c r="O40" s="41">
        <v>9999</v>
      </c>
      <c r="P40" t="s">
        <v>62</v>
      </c>
      <c r="Q40" s="1">
        <v>45786.608721180557</v>
      </c>
      <c r="R40">
        <v>3.9E-2</v>
      </c>
      <c r="S40">
        <v>0.04</v>
      </c>
      <c r="T40">
        <v>0.97499999999999998</v>
      </c>
      <c r="U40">
        <v>56</v>
      </c>
      <c r="V40">
        <v>5</v>
      </c>
      <c r="W40">
        <v>22</v>
      </c>
      <c r="X40">
        <v>0</v>
      </c>
      <c r="Y40">
        <v>0</v>
      </c>
      <c r="Z40">
        <v>0</v>
      </c>
      <c r="AA40">
        <v>0</v>
      </c>
      <c r="AB40">
        <v>0</v>
      </c>
      <c r="AC40">
        <v>10</v>
      </c>
      <c r="AD40">
        <v>2.5099999999999998</v>
      </c>
      <c r="AE40">
        <v>4.8411119999999999</v>
      </c>
      <c r="AF40">
        <v>100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0.75</v>
      </c>
      <c r="AN40">
        <v>12.308999999999999</v>
      </c>
      <c r="AO40">
        <v>8.923</v>
      </c>
      <c r="AP40">
        <v>39.286000000000001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 t="s">
        <v>68</v>
      </c>
      <c r="BD40">
        <v>0</v>
      </c>
      <c r="BE40" t="s">
        <v>69</v>
      </c>
      <c r="BF40" t="s">
        <v>70</v>
      </c>
      <c r="BG40">
        <v>1.3</v>
      </c>
      <c r="BH40">
        <v>0</v>
      </c>
      <c r="BI40" s="1">
        <v>45799.508159606485</v>
      </c>
      <c r="BJ40">
        <v>3</v>
      </c>
      <c r="BK40" s="4">
        <v>0.32500000000000001</v>
      </c>
      <c r="BL40" s="42">
        <f>HLOOKUP($A40,차량별코스!$E$1:$AD$20,_xlfn.XLOOKUP(탕데이터!$I40,차량별코스!$D$2:$D$20,차량별코스!$A$2:$A$20),0)</f>
        <v>11</v>
      </c>
      <c r="BM40">
        <f t="shared" si="2"/>
        <v>2632.8819999999987</v>
      </c>
      <c r="BN40">
        <f t="shared" si="3"/>
        <v>2517.2719999999995</v>
      </c>
      <c r="BO40">
        <f>IF(COUNTIFS($BL$2:$BL40,$BL40,$O$2:$O40,$O40)=1,_xlfn.MAXIFS($BO$2:$BO39,$O$2:$O39,$O40)+1,_xlfn.MAXIFS($BO$2:$BO39,$O$2:$O39,$O40))</f>
        <v>5</v>
      </c>
      <c r="BP40">
        <f t="shared" si="4"/>
        <v>29</v>
      </c>
      <c r="BQ40">
        <f t="shared" si="12"/>
        <v>0</v>
      </c>
      <c r="BR40">
        <f t="shared" si="13"/>
        <v>0</v>
      </c>
      <c r="BS40">
        <f t="shared" si="14"/>
        <v>0</v>
      </c>
      <c r="BT40">
        <f t="shared" si="15"/>
        <v>0</v>
      </c>
      <c r="BU40">
        <f t="shared" si="16"/>
        <v>0</v>
      </c>
      <c r="BV40">
        <f t="shared" si="17"/>
        <v>0</v>
      </c>
      <c r="BW40">
        <f t="shared" si="11"/>
        <v>29</v>
      </c>
    </row>
    <row r="41" spans="1:75" x14ac:dyDescent="0.3">
      <c r="A41" s="38">
        <f t="shared" si="1"/>
        <v>45795</v>
      </c>
      <c r="B41" s="3">
        <v>45795.586354166669</v>
      </c>
      <c r="C41" t="s">
        <v>61</v>
      </c>
      <c r="D41" t="s">
        <v>61</v>
      </c>
      <c r="E41" t="s">
        <v>61</v>
      </c>
      <c r="F41" t="s">
        <v>62</v>
      </c>
      <c r="G41" s="2" t="s">
        <v>63</v>
      </c>
      <c r="H41" t="s">
        <v>64</v>
      </c>
      <c r="I41" t="s">
        <v>65</v>
      </c>
      <c r="J41" t="s">
        <v>66</v>
      </c>
      <c r="K41" t="s">
        <v>67</v>
      </c>
      <c r="L41">
        <v>14</v>
      </c>
      <c r="M41">
        <v>12</v>
      </c>
      <c r="N41">
        <v>168</v>
      </c>
      <c r="O41" s="41">
        <v>9999</v>
      </c>
      <c r="P41" t="s">
        <v>62</v>
      </c>
      <c r="Q41" s="1">
        <v>45786.608721180557</v>
      </c>
      <c r="R41">
        <v>112.37</v>
      </c>
      <c r="S41">
        <v>34.713999999999999</v>
      </c>
      <c r="T41">
        <v>3.2370000000000001</v>
      </c>
      <c r="U41">
        <v>10380</v>
      </c>
      <c r="V41">
        <v>62</v>
      </c>
      <c r="W41">
        <v>2926</v>
      </c>
      <c r="X41">
        <v>2986</v>
      </c>
      <c r="Y41">
        <v>0</v>
      </c>
      <c r="Z41">
        <v>29</v>
      </c>
      <c r="AA41">
        <v>2</v>
      </c>
      <c r="AB41">
        <v>367</v>
      </c>
      <c r="AC41">
        <v>105</v>
      </c>
      <c r="AD41">
        <v>38.97</v>
      </c>
      <c r="AE41">
        <v>54.725631</v>
      </c>
      <c r="AF41">
        <v>73.099999999999994</v>
      </c>
      <c r="AG41">
        <v>6</v>
      </c>
      <c r="AH41">
        <v>7</v>
      </c>
      <c r="AI41">
        <v>6.1</v>
      </c>
      <c r="AJ41">
        <v>6.4</v>
      </c>
      <c r="AK41">
        <v>1.4</v>
      </c>
      <c r="AL41">
        <v>0</v>
      </c>
      <c r="AM41">
        <v>2.4900000000000002</v>
      </c>
      <c r="AN41">
        <v>58.997999999999998</v>
      </c>
      <c r="AO41">
        <v>0.59699999999999998</v>
      </c>
      <c r="AP41">
        <v>28.189</v>
      </c>
      <c r="AQ41">
        <v>0.25800000000000001</v>
      </c>
      <c r="AR41">
        <v>0</v>
      </c>
      <c r="AS41">
        <v>25.808</v>
      </c>
      <c r="AT41">
        <v>125.488</v>
      </c>
      <c r="AU41">
        <v>10.3</v>
      </c>
      <c r="AV41">
        <v>12.016999999999999</v>
      </c>
      <c r="AW41">
        <v>10.472</v>
      </c>
      <c r="AX41">
        <v>10.987</v>
      </c>
      <c r="AY41">
        <v>2.403</v>
      </c>
      <c r="AZ41">
        <v>0</v>
      </c>
      <c r="BA41">
        <v>0</v>
      </c>
      <c r="BB41">
        <v>254</v>
      </c>
      <c r="BC41" t="s">
        <v>68</v>
      </c>
      <c r="BD41">
        <v>0</v>
      </c>
      <c r="BE41" t="s">
        <v>69</v>
      </c>
      <c r="BF41" t="s">
        <v>70</v>
      </c>
      <c r="BG41">
        <v>1.3</v>
      </c>
      <c r="BH41">
        <v>0</v>
      </c>
      <c r="BI41" s="1">
        <v>45799.508159606485</v>
      </c>
      <c r="BJ41">
        <v>3</v>
      </c>
      <c r="BK41" s="4">
        <v>1.079</v>
      </c>
      <c r="BL41" s="42">
        <f>HLOOKUP($A41,차량별코스!$E$1:$AD$20,_xlfn.XLOOKUP(탕데이터!$I41,차량별코스!$D$2:$D$20,차량별코스!$A$2:$A$20),0)</f>
        <v>11</v>
      </c>
      <c r="BM41">
        <f t="shared" si="2"/>
        <v>2632.8819999999987</v>
      </c>
      <c r="BN41">
        <f t="shared" si="3"/>
        <v>2517.2719999999995</v>
      </c>
      <c r="BO41">
        <f>IF(COUNTIFS($BL$2:$BL41,$BL41,$O$2:$O41,$O41)=1,_xlfn.MAXIFS($BO$2:$BO40,$O$2:$O40,$O41)+1,_xlfn.MAXIFS($BO$2:$BO40,$O$2:$O40,$O41))</f>
        <v>5</v>
      </c>
      <c r="BP41">
        <f t="shared" si="4"/>
        <v>4599.78</v>
      </c>
      <c r="BQ41">
        <f t="shared" si="12"/>
        <v>622.79999999999995</v>
      </c>
      <c r="BR41">
        <f t="shared" si="13"/>
        <v>726.6</v>
      </c>
      <c r="BS41">
        <f t="shared" si="14"/>
        <v>633.17999999999995</v>
      </c>
      <c r="BT41">
        <f t="shared" si="15"/>
        <v>664.32</v>
      </c>
      <c r="BU41">
        <f t="shared" si="16"/>
        <v>145.32</v>
      </c>
      <c r="BV41">
        <f t="shared" si="17"/>
        <v>0</v>
      </c>
      <c r="BW41">
        <f t="shared" si="11"/>
        <v>7392</v>
      </c>
    </row>
    <row r="42" spans="1:75" x14ac:dyDescent="0.3">
      <c r="A42" s="38">
        <f t="shared" si="1"/>
        <v>45795</v>
      </c>
      <c r="B42" s="3">
        <v>45795.708460648151</v>
      </c>
      <c r="C42" t="s">
        <v>61</v>
      </c>
      <c r="D42" t="s">
        <v>61</v>
      </c>
      <c r="E42" t="s">
        <v>61</v>
      </c>
      <c r="F42" t="s">
        <v>62</v>
      </c>
      <c r="G42" s="2" t="s">
        <v>63</v>
      </c>
      <c r="H42" t="s">
        <v>64</v>
      </c>
      <c r="I42" t="s">
        <v>65</v>
      </c>
      <c r="J42" t="s">
        <v>66</v>
      </c>
      <c r="K42" t="s">
        <v>67</v>
      </c>
      <c r="L42">
        <v>14</v>
      </c>
      <c r="M42">
        <v>12</v>
      </c>
      <c r="N42">
        <v>168</v>
      </c>
      <c r="O42" s="41">
        <v>9999</v>
      </c>
      <c r="P42" t="s">
        <v>62</v>
      </c>
      <c r="Q42" s="1">
        <v>45786.608721180557</v>
      </c>
      <c r="R42">
        <v>3.3000000000000002E-2</v>
      </c>
      <c r="S42">
        <v>6.7000000000000004E-2</v>
      </c>
      <c r="T42">
        <v>0.49299999999999999</v>
      </c>
      <c r="U42">
        <v>95</v>
      </c>
      <c r="V42">
        <v>5</v>
      </c>
      <c r="W42">
        <v>58</v>
      </c>
      <c r="X42">
        <v>0</v>
      </c>
      <c r="Y42">
        <v>0</v>
      </c>
      <c r="Z42">
        <v>0</v>
      </c>
      <c r="AA42">
        <v>0</v>
      </c>
      <c r="AB42">
        <v>0</v>
      </c>
      <c r="AC42">
        <v>8</v>
      </c>
      <c r="AD42">
        <v>1.25</v>
      </c>
      <c r="AE42">
        <v>3.712453</v>
      </c>
      <c r="AF42">
        <v>100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0.38</v>
      </c>
      <c r="AN42">
        <v>22.686</v>
      </c>
      <c r="AO42">
        <v>5.26</v>
      </c>
      <c r="AP42">
        <v>61.054000000000002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1</v>
      </c>
      <c r="BC42" t="s">
        <v>68</v>
      </c>
      <c r="BD42">
        <v>0</v>
      </c>
      <c r="BE42" t="s">
        <v>69</v>
      </c>
      <c r="BF42" t="s">
        <v>70</v>
      </c>
      <c r="BG42">
        <v>1.3</v>
      </c>
      <c r="BH42">
        <v>0</v>
      </c>
      <c r="BI42" s="1">
        <v>45799.508159606485</v>
      </c>
      <c r="BJ42">
        <v>3</v>
      </c>
      <c r="BK42" s="4">
        <v>0.16420000000000001</v>
      </c>
      <c r="BL42" s="42">
        <f>HLOOKUP($A42,차량별코스!$E$1:$AD$20,_xlfn.XLOOKUP(탕데이터!$I42,차량별코스!$D$2:$D$20,차량별코스!$A$2:$A$20),0)</f>
        <v>11</v>
      </c>
      <c r="BM42">
        <f t="shared" si="2"/>
        <v>2632.8819999999987</v>
      </c>
      <c r="BN42">
        <f t="shared" si="3"/>
        <v>2517.2719999999995</v>
      </c>
      <c r="BO42">
        <f>IF(COUNTIFS($BL$2:$BL42,$BL42,$O$2:$O42,$O42)=1,_xlfn.MAXIFS($BO$2:$BO41,$O$2:$O41,$O42)+1,_xlfn.MAXIFS($BO$2:$BO41,$O$2:$O41,$O42))</f>
        <v>5</v>
      </c>
      <c r="BP42">
        <f t="shared" si="4"/>
        <v>32</v>
      </c>
      <c r="BQ42">
        <f t="shared" si="12"/>
        <v>0</v>
      </c>
      <c r="BR42">
        <f t="shared" si="13"/>
        <v>0</v>
      </c>
      <c r="BS42">
        <f t="shared" si="14"/>
        <v>0</v>
      </c>
      <c r="BT42">
        <f t="shared" si="15"/>
        <v>0</v>
      </c>
      <c r="BU42">
        <f t="shared" si="16"/>
        <v>0</v>
      </c>
      <c r="BV42">
        <f t="shared" si="17"/>
        <v>0</v>
      </c>
      <c r="BW42">
        <f t="shared" si="11"/>
        <v>32</v>
      </c>
    </row>
    <row r="43" spans="1:75" x14ac:dyDescent="0.3">
      <c r="A43" s="38">
        <f t="shared" si="1"/>
        <v>45795</v>
      </c>
      <c r="B43" s="3">
        <v>45795.716400462959</v>
      </c>
      <c r="C43" t="s">
        <v>61</v>
      </c>
      <c r="D43" t="s">
        <v>61</v>
      </c>
      <c r="E43" t="s">
        <v>61</v>
      </c>
      <c r="F43" t="s">
        <v>62</v>
      </c>
      <c r="G43" s="2" t="s">
        <v>63</v>
      </c>
      <c r="H43" t="s">
        <v>64</v>
      </c>
      <c r="I43" t="s">
        <v>65</v>
      </c>
      <c r="J43" t="s">
        <v>66</v>
      </c>
      <c r="K43" t="s">
        <v>67</v>
      </c>
      <c r="L43">
        <v>14</v>
      </c>
      <c r="M43">
        <v>12</v>
      </c>
      <c r="N43">
        <v>168</v>
      </c>
      <c r="O43" s="41">
        <v>9999</v>
      </c>
      <c r="P43" t="s">
        <v>62</v>
      </c>
      <c r="Q43" s="1">
        <v>45786.608721180557</v>
      </c>
      <c r="R43">
        <v>1E-3</v>
      </c>
      <c r="S43">
        <v>1E-3</v>
      </c>
      <c r="T43">
        <v>1</v>
      </c>
      <c r="U43">
        <v>263</v>
      </c>
      <c r="V43">
        <v>263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0.01</v>
      </c>
      <c r="AE43" t="s">
        <v>61</v>
      </c>
      <c r="AF43">
        <v>100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1</v>
      </c>
      <c r="AN43" t="s">
        <v>61</v>
      </c>
      <c r="AO43">
        <v>100</v>
      </c>
      <c r="AP43">
        <v>0</v>
      </c>
      <c r="AQ43">
        <v>0</v>
      </c>
      <c r="AR43">
        <v>0</v>
      </c>
      <c r="AS43">
        <v>0</v>
      </c>
      <c r="AT43">
        <v>3.3330000000000002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6</v>
      </c>
      <c r="BC43" t="s">
        <v>68</v>
      </c>
      <c r="BD43">
        <v>0</v>
      </c>
      <c r="BE43" t="s">
        <v>69</v>
      </c>
      <c r="BF43" t="s">
        <v>70</v>
      </c>
      <c r="BG43">
        <v>1.3</v>
      </c>
      <c r="BH43">
        <v>0</v>
      </c>
      <c r="BI43" s="1">
        <v>45799.508159606485</v>
      </c>
      <c r="BJ43">
        <v>3</v>
      </c>
      <c r="BK43" s="4">
        <v>0.33329999999999999</v>
      </c>
      <c r="BL43" s="42">
        <f>HLOOKUP($A43,차량별코스!$E$1:$AD$20,_xlfn.XLOOKUP(탕데이터!$I43,차량별코스!$D$2:$D$20,차량별코스!$A$2:$A$20),0)</f>
        <v>11</v>
      </c>
      <c r="BM43">
        <f t="shared" si="2"/>
        <v>2632.8819999999987</v>
      </c>
      <c r="BN43">
        <f t="shared" si="3"/>
        <v>2517.2719999999995</v>
      </c>
      <c r="BO43">
        <f>IF(COUNTIFS($BL$2:$BL43,$BL43,$O$2:$O43,$O43)=1,_xlfn.MAXIFS($BO$2:$BO42,$O$2:$O42,$O43)+1,_xlfn.MAXIFS($BO$2:$BO42,$O$2:$O42,$O43))</f>
        <v>5</v>
      </c>
      <c r="BP43">
        <f t="shared" si="4"/>
        <v>0</v>
      </c>
      <c r="BQ43">
        <f t="shared" si="12"/>
        <v>0</v>
      </c>
      <c r="BR43">
        <f t="shared" si="13"/>
        <v>0</v>
      </c>
      <c r="BS43">
        <f t="shared" si="14"/>
        <v>0</v>
      </c>
      <c r="BT43">
        <f t="shared" si="15"/>
        <v>0</v>
      </c>
      <c r="BU43">
        <f t="shared" si="16"/>
        <v>0</v>
      </c>
      <c r="BV43">
        <f t="shared" si="17"/>
        <v>0</v>
      </c>
      <c r="BW43">
        <f t="shared" si="11"/>
        <v>0</v>
      </c>
    </row>
    <row r="44" spans="1:75" x14ac:dyDescent="0.3">
      <c r="A44" s="38">
        <f t="shared" si="1"/>
        <v>45795</v>
      </c>
      <c r="B44" s="3">
        <v>45795.792175925926</v>
      </c>
      <c r="C44" t="s">
        <v>61</v>
      </c>
      <c r="D44" t="s">
        <v>61</v>
      </c>
      <c r="E44" t="s">
        <v>61</v>
      </c>
      <c r="F44" t="s">
        <v>62</v>
      </c>
      <c r="G44" s="2" t="s">
        <v>63</v>
      </c>
      <c r="H44" t="s">
        <v>64</v>
      </c>
      <c r="I44" t="s">
        <v>65</v>
      </c>
      <c r="J44" t="s">
        <v>66</v>
      </c>
      <c r="K44" t="s">
        <v>67</v>
      </c>
      <c r="L44">
        <v>14</v>
      </c>
      <c r="M44">
        <v>12</v>
      </c>
      <c r="N44">
        <v>168</v>
      </c>
      <c r="O44" s="41">
        <v>9999</v>
      </c>
      <c r="P44" t="s">
        <v>62</v>
      </c>
      <c r="Q44" s="1">
        <v>45786.608721180557</v>
      </c>
      <c r="R44">
        <v>17.408000000000001</v>
      </c>
      <c r="S44">
        <v>4.3339999999999996</v>
      </c>
      <c r="T44">
        <v>4.0170000000000003</v>
      </c>
      <c r="U44">
        <v>2100</v>
      </c>
      <c r="V44">
        <v>245</v>
      </c>
      <c r="W44">
        <v>668</v>
      </c>
      <c r="X44">
        <v>432</v>
      </c>
      <c r="Y44">
        <v>0</v>
      </c>
      <c r="Z44">
        <v>0</v>
      </c>
      <c r="AA44">
        <v>1</v>
      </c>
      <c r="AB44">
        <v>261</v>
      </c>
      <c r="AC44">
        <v>87</v>
      </c>
      <c r="AD44">
        <v>29.84</v>
      </c>
      <c r="AE44">
        <v>52.795831</v>
      </c>
      <c r="AF44">
        <v>96.9</v>
      </c>
      <c r="AG44">
        <v>0.4</v>
      </c>
      <c r="AH44">
        <v>0.8</v>
      </c>
      <c r="AI44">
        <v>1.6</v>
      </c>
      <c r="AJ44">
        <v>0.4</v>
      </c>
      <c r="AK44">
        <v>0</v>
      </c>
      <c r="AL44">
        <v>0</v>
      </c>
      <c r="AM44">
        <v>3.09</v>
      </c>
      <c r="AN44">
        <v>44.305999999999997</v>
      </c>
      <c r="AO44">
        <v>11.667</v>
      </c>
      <c r="AP44">
        <v>31.809000000000001</v>
      </c>
      <c r="AQ44">
        <v>0.23</v>
      </c>
      <c r="AR44">
        <v>0</v>
      </c>
      <c r="AS44">
        <v>0</v>
      </c>
      <c r="AT44">
        <v>33.914999999999999</v>
      </c>
      <c r="AU44">
        <v>0.14000000000000001</v>
      </c>
      <c r="AV44">
        <v>0.28000000000000003</v>
      </c>
      <c r="AW44">
        <v>0.56000000000000005</v>
      </c>
      <c r="AX44">
        <v>0.14000000000000001</v>
      </c>
      <c r="AY44">
        <v>0</v>
      </c>
      <c r="AZ44">
        <v>0</v>
      </c>
      <c r="BA44">
        <v>0</v>
      </c>
      <c r="BB44">
        <v>52</v>
      </c>
      <c r="BC44" t="s">
        <v>68</v>
      </c>
      <c r="BD44">
        <v>0</v>
      </c>
      <c r="BE44" t="s">
        <v>69</v>
      </c>
      <c r="BF44" t="s">
        <v>70</v>
      </c>
      <c r="BG44">
        <v>1.3</v>
      </c>
      <c r="BH44">
        <v>0</v>
      </c>
      <c r="BI44" s="1">
        <v>45799.508159606485</v>
      </c>
      <c r="BJ44">
        <v>3</v>
      </c>
      <c r="BK44" s="4">
        <v>1.3389</v>
      </c>
      <c r="BL44" s="42">
        <f>HLOOKUP($A44,차량별코스!$E$1:$AD$20,_xlfn.XLOOKUP(탕데이터!$I44,차량별코스!$D$2:$D$20,차량별코스!$A$2:$A$20),0)</f>
        <v>11</v>
      </c>
      <c r="BM44">
        <f t="shared" si="2"/>
        <v>2632.8819999999987</v>
      </c>
      <c r="BN44">
        <f t="shared" si="3"/>
        <v>2517.2719999999995</v>
      </c>
      <c r="BO44">
        <f>IF(COUNTIFS($BL$2:$BL44,$BL44,$O$2:$O44,$O44)=1,_xlfn.MAXIFS($BO$2:$BO43,$O$2:$O43,$O44)+1,_xlfn.MAXIFS($BO$2:$BO43,$O$2:$O43,$O44))</f>
        <v>5</v>
      </c>
      <c r="BP44">
        <f t="shared" si="4"/>
        <v>1121.9000000000001</v>
      </c>
      <c r="BQ44">
        <f t="shared" si="12"/>
        <v>8.4</v>
      </c>
      <c r="BR44">
        <f t="shared" si="13"/>
        <v>16.8</v>
      </c>
      <c r="BS44">
        <f t="shared" si="14"/>
        <v>33.6</v>
      </c>
      <c r="BT44">
        <f t="shared" si="15"/>
        <v>8.4</v>
      </c>
      <c r="BU44">
        <f t="shared" si="16"/>
        <v>0</v>
      </c>
      <c r="BV44">
        <f t="shared" si="17"/>
        <v>0</v>
      </c>
      <c r="BW44">
        <f t="shared" si="11"/>
        <v>1189.1000000000001</v>
      </c>
    </row>
    <row r="45" spans="1:75" x14ac:dyDescent="0.3">
      <c r="A45" s="38">
        <f t="shared" si="1"/>
        <v>45795</v>
      </c>
      <c r="B45" s="3">
        <v>45795.821250000001</v>
      </c>
      <c r="C45" t="s">
        <v>61</v>
      </c>
      <c r="D45" t="s">
        <v>61</v>
      </c>
      <c r="E45" t="s">
        <v>61</v>
      </c>
      <c r="F45" t="s">
        <v>62</v>
      </c>
      <c r="G45" s="2" t="s">
        <v>63</v>
      </c>
      <c r="H45" t="s">
        <v>64</v>
      </c>
      <c r="I45" t="s">
        <v>65</v>
      </c>
      <c r="J45" t="s">
        <v>66</v>
      </c>
      <c r="K45" t="s">
        <v>67</v>
      </c>
      <c r="L45">
        <v>14</v>
      </c>
      <c r="M45">
        <v>12</v>
      </c>
      <c r="N45">
        <v>168</v>
      </c>
      <c r="O45" s="41">
        <v>9999</v>
      </c>
      <c r="P45" t="s">
        <v>62</v>
      </c>
      <c r="Q45" s="1">
        <v>45786.608721180557</v>
      </c>
      <c r="R45">
        <v>101.45099999999999</v>
      </c>
      <c r="S45">
        <v>30.248000000000001</v>
      </c>
      <c r="T45">
        <v>3.3540000000000001</v>
      </c>
      <c r="U45">
        <v>8315</v>
      </c>
      <c r="V45">
        <v>144</v>
      </c>
      <c r="W45">
        <v>1909</v>
      </c>
      <c r="X45">
        <v>2856</v>
      </c>
      <c r="Y45">
        <v>1</v>
      </c>
      <c r="Z45">
        <v>37</v>
      </c>
      <c r="AA45">
        <v>1</v>
      </c>
      <c r="AB45">
        <v>25</v>
      </c>
      <c r="AC45">
        <v>106</v>
      </c>
      <c r="AD45">
        <v>43.92</v>
      </c>
      <c r="AE45">
        <v>58.323774999999998</v>
      </c>
      <c r="AF45">
        <v>88.9</v>
      </c>
      <c r="AG45">
        <v>2.1</v>
      </c>
      <c r="AH45">
        <v>2.9</v>
      </c>
      <c r="AI45">
        <v>3.3</v>
      </c>
      <c r="AJ45">
        <v>2.1</v>
      </c>
      <c r="AK45">
        <v>0.8</v>
      </c>
      <c r="AL45">
        <v>0</v>
      </c>
      <c r="AM45">
        <v>2.58</v>
      </c>
      <c r="AN45">
        <v>60.72</v>
      </c>
      <c r="AO45">
        <v>1.732</v>
      </c>
      <c r="AP45">
        <v>22.957999999999998</v>
      </c>
      <c r="AQ45">
        <v>0.27600000000000002</v>
      </c>
      <c r="AR45">
        <v>0.98599999999999999</v>
      </c>
      <c r="AS45">
        <v>36.470999999999997</v>
      </c>
      <c r="AT45">
        <v>122.97799999999999</v>
      </c>
      <c r="AU45">
        <v>2.9049999999999998</v>
      </c>
      <c r="AV45">
        <v>4.0119999999999996</v>
      </c>
      <c r="AW45">
        <v>4.5650000000000004</v>
      </c>
      <c r="AX45">
        <v>2.9049999999999998</v>
      </c>
      <c r="AY45">
        <v>1.107</v>
      </c>
      <c r="AZ45">
        <v>0</v>
      </c>
      <c r="BA45">
        <v>0</v>
      </c>
      <c r="BB45">
        <v>207</v>
      </c>
      <c r="BC45" t="s">
        <v>68</v>
      </c>
      <c r="BD45">
        <v>0</v>
      </c>
      <c r="BE45" t="s">
        <v>69</v>
      </c>
      <c r="BF45" t="s">
        <v>70</v>
      </c>
      <c r="BG45">
        <v>1.3</v>
      </c>
      <c r="BH45">
        <v>0</v>
      </c>
      <c r="BI45" s="1">
        <v>45799.508159606485</v>
      </c>
      <c r="BJ45">
        <v>3</v>
      </c>
      <c r="BK45" s="4">
        <v>1.1180000000000001</v>
      </c>
      <c r="BL45" s="42">
        <f>HLOOKUP($A45,차량별코스!$E$1:$AD$20,_xlfn.XLOOKUP(탕데이터!$I45,차량별코스!$D$2:$D$20,차량별코스!$A$2:$A$20),0)</f>
        <v>11</v>
      </c>
      <c r="BM45">
        <f t="shared" si="2"/>
        <v>2632.8819999999987</v>
      </c>
      <c r="BN45">
        <f t="shared" si="3"/>
        <v>2517.2719999999995</v>
      </c>
      <c r="BO45">
        <f>IF(COUNTIFS($BL$2:$BL45,$BL45,$O$2:$O45,$O45)=1,_xlfn.MAXIFS($BO$2:$BO44,$O$2:$O44,$O45)+1,_xlfn.MAXIFS($BO$2:$BO44,$O$2:$O44,$O45))</f>
        <v>5</v>
      </c>
      <c r="BP45">
        <f t="shared" si="4"/>
        <v>5339.0349999999999</v>
      </c>
      <c r="BQ45">
        <f t="shared" si="12"/>
        <v>174.61500000000001</v>
      </c>
      <c r="BR45">
        <f t="shared" si="13"/>
        <v>241.13499999999999</v>
      </c>
      <c r="BS45">
        <f t="shared" si="14"/>
        <v>274.39500000000004</v>
      </c>
      <c r="BT45">
        <f t="shared" si="15"/>
        <v>174.61500000000001</v>
      </c>
      <c r="BU45">
        <f t="shared" si="16"/>
        <v>66.52</v>
      </c>
      <c r="BV45">
        <f t="shared" si="17"/>
        <v>0</v>
      </c>
      <c r="BW45">
        <f t="shared" si="11"/>
        <v>6270.3150000000005</v>
      </c>
    </row>
    <row r="46" spans="1:75" x14ac:dyDescent="0.3">
      <c r="A46" s="38">
        <f t="shared" si="1"/>
        <v>45796</v>
      </c>
      <c r="B46" s="3">
        <v>45796.298576388886</v>
      </c>
      <c r="C46" t="s">
        <v>61</v>
      </c>
      <c r="D46" t="s">
        <v>61</v>
      </c>
      <c r="E46" t="s">
        <v>61</v>
      </c>
      <c r="F46" t="s">
        <v>62</v>
      </c>
      <c r="G46" s="2" t="s">
        <v>63</v>
      </c>
      <c r="H46" t="s">
        <v>64</v>
      </c>
      <c r="I46" t="s">
        <v>65</v>
      </c>
      <c r="J46" t="s">
        <v>66</v>
      </c>
      <c r="K46" t="s">
        <v>67</v>
      </c>
      <c r="L46">
        <v>14</v>
      </c>
      <c r="M46">
        <v>12</v>
      </c>
      <c r="N46">
        <v>168</v>
      </c>
      <c r="O46" s="41">
        <v>9999</v>
      </c>
      <c r="P46" t="s">
        <v>62</v>
      </c>
      <c r="Q46" s="1">
        <v>45786.608721180557</v>
      </c>
      <c r="R46">
        <v>128.29</v>
      </c>
      <c r="S46">
        <v>36.280999999999999</v>
      </c>
      <c r="T46">
        <v>3.536</v>
      </c>
      <c r="U46">
        <v>13769</v>
      </c>
      <c r="V46">
        <v>387</v>
      </c>
      <c r="W46">
        <v>3273</v>
      </c>
      <c r="X46">
        <v>2956</v>
      </c>
      <c r="Y46">
        <v>3</v>
      </c>
      <c r="Z46">
        <v>41</v>
      </c>
      <c r="AA46">
        <v>0</v>
      </c>
      <c r="AB46">
        <v>0</v>
      </c>
      <c r="AC46">
        <v>104</v>
      </c>
      <c r="AD46">
        <v>33.54</v>
      </c>
      <c r="AE46">
        <v>45.686410000000002</v>
      </c>
      <c r="AF46">
        <v>54.6</v>
      </c>
      <c r="AG46">
        <v>13</v>
      </c>
      <c r="AH46">
        <v>15.7</v>
      </c>
      <c r="AI46">
        <v>10.3</v>
      </c>
      <c r="AJ46">
        <v>6.3</v>
      </c>
      <c r="AK46">
        <v>0.1</v>
      </c>
      <c r="AL46">
        <v>0</v>
      </c>
      <c r="AM46">
        <v>2.72</v>
      </c>
      <c r="AN46">
        <v>43.396000000000001</v>
      </c>
      <c r="AO46">
        <v>2.8109999999999999</v>
      </c>
      <c r="AP46">
        <v>23.771000000000001</v>
      </c>
      <c r="AQ46">
        <v>0.22600000000000001</v>
      </c>
      <c r="AR46">
        <v>2.3380000000000001</v>
      </c>
      <c r="AS46">
        <v>31.959</v>
      </c>
      <c r="AT46">
        <v>124.67</v>
      </c>
      <c r="AU46">
        <v>29.683</v>
      </c>
      <c r="AV46">
        <v>35.847999999999999</v>
      </c>
      <c r="AW46">
        <v>23.518000000000001</v>
      </c>
      <c r="AX46">
        <v>14.385</v>
      </c>
      <c r="AY46">
        <v>0.22800000000000001</v>
      </c>
      <c r="AZ46">
        <v>0</v>
      </c>
      <c r="BA46">
        <v>0</v>
      </c>
      <c r="BB46">
        <v>326</v>
      </c>
      <c r="BC46" t="s">
        <v>68</v>
      </c>
      <c r="BD46">
        <v>0</v>
      </c>
      <c r="BE46" t="s">
        <v>69</v>
      </c>
      <c r="BF46" t="s">
        <v>70</v>
      </c>
      <c r="BG46">
        <v>1.3</v>
      </c>
      <c r="BH46">
        <v>0</v>
      </c>
      <c r="BI46" s="1">
        <v>45799.508159606485</v>
      </c>
      <c r="BJ46">
        <v>3</v>
      </c>
      <c r="BK46" s="4">
        <v>1.1787000000000001</v>
      </c>
      <c r="BL46" s="42">
        <f>HLOOKUP($A46,차량별코스!$E$1:$AD$20,_xlfn.XLOOKUP(탕데이터!$I46,차량별코스!$D$2:$D$20,차량별코스!$A$2:$A$20),0)</f>
        <v>1</v>
      </c>
      <c r="BM46">
        <f t="shared" si="2"/>
        <v>2632.8819999999987</v>
      </c>
      <c r="BN46">
        <f t="shared" si="3"/>
        <v>4124.9780000000028</v>
      </c>
      <c r="BO46">
        <f>IF(COUNTIFS($BL$2:$BL46,$BL46,$O$2:$O46,$O46)=1,_xlfn.MAXIFS($BO$2:$BO45,$O$2:$O45,$O46)+1,_xlfn.MAXIFS($BO$2:$BO45,$O$2:$O45,$O46))</f>
        <v>6</v>
      </c>
      <c r="BP46">
        <f t="shared" si="4"/>
        <v>3857.8740000000007</v>
      </c>
      <c r="BQ46">
        <f t="shared" si="12"/>
        <v>1789.97</v>
      </c>
      <c r="BR46">
        <f t="shared" si="13"/>
        <v>2161.7330000000002</v>
      </c>
      <c r="BS46">
        <f t="shared" si="14"/>
        <v>1418.2070000000001</v>
      </c>
      <c r="BT46">
        <f t="shared" si="15"/>
        <v>867.447</v>
      </c>
      <c r="BU46">
        <f t="shared" si="16"/>
        <v>13.769</v>
      </c>
      <c r="BV46">
        <f t="shared" si="17"/>
        <v>0</v>
      </c>
      <c r="BW46">
        <f t="shared" si="11"/>
        <v>10109.000000000002</v>
      </c>
    </row>
    <row r="47" spans="1:75" x14ac:dyDescent="0.3">
      <c r="A47" s="38">
        <f t="shared" si="1"/>
        <v>45796</v>
      </c>
      <c r="B47" s="3">
        <v>45796.601817129631</v>
      </c>
      <c r="C47" t="s">
        <v>61</v>
      </c>
      <c r="D47" t="s">
        <v>61</v>
      </c>
      <c r="E47" t="s">
        <v>61</v>
      </c>
      <c r="F47" t="s">
        <v>62</v>
      </c>
      <c r="G47" s="2" t="s">
        <v>63</v>
      </c>
      <c r="H47" t="s">
        <v>64</v>
      </c>
      <c r="I47" t="s">
        <v>65</v>
      </c>
      <c r="J47" t="s">
        <v>66</v>
      </c>
      <c r="K47" t="s">
        <v>67</v>
      </c>
      <c r="L47">
        <v>14</v>
      </c>
      <c r="M47">
        <v>12</v>
      </c>
      <c r="N47">
        <v>168</v>
      </c>
      <c r="O47" s="41">
        <v>9999</v>
      </c>
      <c r="P47" t="s">
        <v>62</v>
      </c>
      <c r="Q47" s="1">
        <v>45786.608721180557</v>
      </c>
      <c r="R47">
        <v>101.277</v>
      </c>
      <c r="S47">
        <v>29.178000000000001</v>
      </c>
      <c r="T47">
        <v>3.4710000000000001</v>
      </c>
      <c r="U47">
        <v>10252</v>
      </c>
      <c r="V47">
        <v>34</v>
      </c>
      <c r="W47">
        <v>2574</v>
      </c>
      <c r="X47">
        <v>2676</v>
      </c>
      <c r="Y47">
        <v>4</v>
      </c>
      <c r="Z47">
        <v>38</v>
      </c>
      <c r="AA47">
        <v>1</v>
      </c>
      <c r="AB47">
        <v>457</v>
      </c>
      <c r="AC47">
        <v>102</v>
      </c>
      <c r="AD47">
        <v>35.56</v>
      </c>
      <c r="AE47">
        <v>47.697181</v>
      </c>
      <c r="AF47">
        <v>72.099999999999994</v>
      </c>
      <c r="AG47">
        <v>7.6</v>
      </c>
      <c r="AH47">
        <v>9.4</v>
      </c>
      <c r="AI47">
        <v>7.1</v>
      </c>
      <c r="AJ47">
        <v>3.7</v>
      </c>
      <c r="AK47">
        <v>0.1</v>
      </c>
      <c r="AL47">
        <v>0</v>
      </c>
      <c r="AM47">
        <v>2.67</v>
      </c>
      <c r="AN47">
        <v>46.646999999999998</v>
      </c>
      <c r="AO47">
        <v>0.33200000000000002</v>
      </c>
      <c r="AP47">
        <v>25.106999999999999</v>
      </c>
      <c r="AQ47">
        <v>0.25700000000000001</v>
      </c>
      <c r="AR47">
        <v>3.95</v>
      </c>
      <c r="AS47">
        <v>37.521000000000001</v>
      </c>
      <c r="AT47">
        <v>122.57</v>
      </c>
      <c r="AU47">
        <v>12.92</v>
      </c>
      <c r="AV47">
        <v>15.98</v>
      </c>
      <c r="AW47">
        <v>12.07</v>
      </c>
      <c r="AX47">
        <v>6.29</v>
      </c>
      <c r="AY47">
        <v>0.17</v>
      </c>
      <c r="AZ47">
        <v>0</v>
      </c>
      <c r="BA47">
        <v>0</v>
      </c>
      <c r="BB47">
        <v>253</v>
      </c>
      <c r="BC47" t="s">
        <v>68</v>
      </c>
      <c r="BD47">
        <v>0</v>
      </c>
      <c r="BE47" t="s">
        <v>69</v>
      </c>
      <c r="BF47" t="s">
        <v>70</v>
      </c>
      <c r="BG47">
        <v>1.3</v>
      </c>
      <c r="BH47">
        <v>0</v>
      </c>
      <c r="BI47" s="1">
        <v>45799.508159606485</v>
      </c>
      <c r="BJ47">
        <v>3</v>
      </c>
      <c r="BK47" s="4">
        <v>1.157</v>
      </c>
      <c r="BL47" s="42">
        <f>HLOOKUP($A47,차량별코스!$E$1:$AD$20,_xlfn.XLOOKUP(탕데이터!$I47,차량별코스!$D$2:$D$20,차량별코스!$A$2:$A$20),0)</f>
        <v>1</v>
      </c>
      <c r="BM47">
        <f t="shared" si="2"/>
        <v>2632.8819999999987</v>
      </c>
      <c r="BN47">
        <f t="shared" si="3"/>
        <v>4124.9780000000028</v>
      </c>
      <c r="BO47">
        <f>IF(COUNTIFS($BL$2:$BL47,$BL47,$O$2:$O47,$O47)=1,_xlfn.MAXIFS($BO$2:$BO46,$O$2:$O46,$O47)+1,_xlfn.MAXIFS($BO$2:$BO46,$O$2:$O46,$O47))</f>
        <v>6</v>
      </c>
      <c r="BP47">
        <f t="shared" si="4"/>
        <v>4783.692</v>
      </c>
      <c r="BQ47">
        <f t="shared" si="12"/>
        <v>779.15199999999993</v>
      </c>
      <c r="BR47">
        <f t="shared" si="13"/>
        <v>963.68799999999999</v>
      </c>
      <c r="BS47">
        <f t="shared" si="14"/>
        <v>727.89199999999994</v>
      </c>
      <c r="BT47">
        <f t="shared" si="15"/>
        <v>379.32400000000007</v>
      </c>
      <c r="BU47">
        <f t="shared" si="16"/>
        <v>10.252000000000001</v>
      </c>
      <c r="BV47">
        <f t="shared" si="17"/>
        <v>0</v>
      </c>
      <c r="BW47">
        <f t="shared" si="11"/>
        <v>7644</v>
      </c>
    </row>
    <row r="48" spans="1:75" x14ac:dyDescent="0.3">
      <c r="A48" s="38">
        <f t="shared" si="1"/>
        <v>45796</v>
      </c>
      <c r="B48" s="3">
        <v>45796.756782407407</v>
      </c>
      <c r="C48" t="s">
        <v>61</v>
      </c>
      <c r="D48" t="s">
        <v>61</v>
      </c>
      <c r="E48" t="s">
        <v>61</v>
      </c>
      <c r="F48" t="s">
        <v>62</v>
      </c>
      <c r="G48" s="2" t="s">
        <v>63</v>
      </c>
      <c r="H48" t="s">
        <v>64</v>
      </c>
      <c r="I48" t="s">
        <v>65</v>
      </c>
      <c r="J48" t="s">
        <v>66</v>
      </c>
      <c r="K48" t="s">
        <v>67</v>
      </c>
      <c r="L48">
        <v>14</v>
      </c>
      <c r="M48">
        <v>12</v>
      </c>
      <c r="N48">
        <v>168</v>
      </c>
      <c r="O48" s="41">
        <v>9999</v>
      </c>
      <c r="P48" t="s">
        <v>62</v>
      </c>
      <c r="Q48" s="1">
        <v>45786.608721180557</v>
      </c>
      <c r="R48">
        <v>105.878</v>
      </c>
      <c r="S48">
        <v>27.988</v>
      </c>
      <c r="T48">
        <v>3.7829999999999999</v>
      </c>
      <c r="U48">
        <v>9348</v>
      </c>
      <c r="V48">
        <v>34</v>
      </c>
      <c r="W48">
        <v>1625</v>
      </c>
      <c r="X48">
        <v>2115</v>
      </c>
      <c r="Y48">
        <v>4</v>
      </c>
      <c r="Z48">
        <v>65</v>
      </c>
      <c r="AA48">
        <v>0</v>
      </c>
      <c r="AB48">
        <v>0</v>
      </c>
      <c r="AC48">
        <v>109</v>
      </c>
      <c r="AD48">
        <v>40.770000000000003</v>
      </c>
      <c r="AE48">
        <v>49.572203999999999</v>
      </c>
      <c r="AF48">
        <v>78.099999999999994</v>
      </c>
      <c r="AG48">
        <v>6.4</v>
      </c>
      <c r="AH48">
        <v>6.5</v>
      </c>
      <c r="AI48">
        <v>6</v>
      </c>
      <c r="AJ48">
        <v>2.6</v>
      </c>
      <c r="AK48">
        <v>0.4</v>
      </c>
      <c r="AL48">
        <v>0</v>
      </c>
      <c r="AM48">
        <v>2.91</v>
      </c>
      <c r="AN48">
        <v>44.061999999999998</v>
      </c>
      <c r="AO48">
        <v>0.36399999999999999</v>
      </c>
      <c r="AP48">
        <v>17.382999999999999</v>
      </c>
      <c r="AQ48">
        <v>0.19800000000000001</v>
      </c>
      <c r="AR48">
        <v>3.778</v>
      </c>
      <c r="AS48">
        <v>61.390999999999998</v>
      </c>
      <c r="AT48">
        <v>121.05500000000001</v>
      </c>
      <c r="AU48">
        <v>9.92</v>
      </c>
      <c r="AV48">
        <v>10.074999999999999</v>
      </c>
      <c r="AW48">
        <v>9.3000000000000007</v>
      </c>
      <c r="AX48">
        <v>4.03</v>
      </c>
      <c r="AY48">
        <v>0.62</v>
      </c>
      <c r="AZ48">
        <v>0</v>
      </c>
      <c r="BA48">
        <v>0</v>
      </c>
      <c r="BB48">
        <v>221</v>
      </c>
      <c r="BC48" t="s">
        <v>68</v>
      </c>
      <c r="BD48">
        <v>0</v>
      </c>
      <c r="BE48" t="s">
        <v>69</v>
      </c>
      <c r="BF48" t="s">
        <v>70</v>
      </c>
      <c r="BG48">
        <v>1.3</v>
      </c>
      <c r="BH48">
        <v>0</v>
      </c>
      <c r="BI48" s="1">
        <v>45799.508159606485</v>
      </c>
      <c r="BJ48">
        <v>3</v>
      </c>
      <c r="BK48" s="4">
        <v>1.2609999999999999</v>
      </c>
      <c r="BL48" s="42">
        <f>HLOOKUP($A48,차량별코스!$E$1:$AD$20,_xlfn.XLOOKUP(탕데이터!$I48,차량별코스!$D$2:$D$20,차량별코스!$A$2:$A$20),0)</f>
        <v>1</v>
      </c>
      <c r="BM48">
        <f t="shared" si="2"/>
        <v>2632.8819999999987</v>
      </c>
      <c r="BN48">
        <f t="shared" si="3"/>
        <v>4124.9780000000028</v>
      </c>
      <c r="BO48">
        <f>IF(COUNTIFS($BL$2:$BL48,$BL48,$O$2:$O48,$O48)=1,_xlfn.MAXIFS($BO$2:$BO47,$O$2:$O47,$O48)+1,_xlfn.MAXIFS($BO$2:$BO47,$O$2:$O47,$O48))</f>
        <v>6</v>
      </c>
      <c r="BP48">
        <f t="shared" si="4"/>
        <v>5641.7879999999996</v>
      </c>
      <c r="BQ48">
        <f t="shared" si="12"/>
        <v>598.27200000000005</v>
      </c>
      <c r="BR48">
        <f t="shared" si="13"/>
        <v>607.62</v>
      </c>
      <c r="BS48">
        <f t="shared" si="14"/>
        <v>560.88</v>
      </c>
      <c r="BT48">
        <f t="shared" si="15"/>
        <v>243.04800000000003</v>
      </c>
      <c r="BU48">
        <f t="shared" si="16"/>
        <v>37.392000000000003</v>
      </c>
      <c r="BV48">
        <f t="shared" si="17"/>
        <v>0</v>
      </c>
      <c r="BW48">
        <f t="shared" si="11"/>
        <v>7688.9999999999991</v>
      </c>
    </row>
    <row r="49" spans="1:75" x14ac:dyDescent="0.3">
      <c r="A49" s="38">
        <f t="shared" si="1"/>
        <v>45797</v>
      </c>
      <c r="B49" s="3">
        <v>45797.291458333333</v>
      </c>
      <c r="C49" t="s">
        <v>61</v>
      </c>
      <c r="D49" t="s">
        <v>61</v>
      </c>
      <c r="E49" t="s">
        <v>61</v>
      </c>
      <c r="F49" t="s">
        <v>62</v>
      </c>
      <c r="G49" s="2" t="s">
        <v>63</v>
      </c>
      <c r="H49" t="s">
        <v>64</v>
      </c>
      <c r="I49" t="s">
        <v>65</v>
      </c>
      <c r="J49" t="s">
        <v>66</v>
      </c>
      <c r="K49" t="s">
        <v>67</v>
      </c>
      <c r="L49">
        <v>14</v>
      </c>
      <c r="M49">
        <v>12</v>
      </c>
      <c r="N49">
        <v>168</v>
      </c>
      <c r="O49" s="41">
        <v>9999</v>
      </c>
      <c r="P49" t="s">
        <v>62</v>
      </c>
      <c r="Q49" s="1">
        <v>45786.608721180557</v>
      </c>
      <c r="R49">
        <v>96.915000000000006</v>
      </c>
      <c r="S49">
        <v>27.611000000000001</v>
      </c>
      <c r="T49">
        <v>3.51</v>
      </c>
      <c r="U49">
        <v>9690</v>
      </c>
      <c r="V49">
        <v>134</v>
      </c>
      <c r="W49">
        <v>1853</v>
      </c>
      <c r="X49">
        <v>2260</v>
      </c>
      <c r="Y49">
        <v>0</v>
      </c>
      <c r="Z49">
        <v>30</v>
      </c>
      <c r="AA49">
        <v>0</v>
      </c>
      <c r="AB49">
        <v>0</v>
      </c>
      <c r="AC49">
        <v>99</v>
      </c>
      <c r="AD49">
        <v>36.01</v>
      </c>
      <c r="AE49">
        <v>45.293267</v>
      </c>
      <c r="AF49">
        <v>85</v>
      </c>
      <c r="AG49">
        <v>4.5999999999999996</v>
      </c>
      <c r="AH49">
        <v>5</v>
      </c>
      <c r="AI49">
        <v>4.5</v>
      </c>
      <c r="AJ49">
        <v>0.9</v>
      </c>
      <c r="AK49">
        <v>0</v>
      </c>
      <c r="AL49">
        <v>0</v>
      </c>
      <c r="AM49">
        <v>2.7</v>
      </c>
      <c r="AN49">
        <v>43.317999999999998</v>
      </c>
      <c r="AO49">
        <v>1.383</v>
      </c>
      <c r="AP49">
        <v>19.123000000000001</v>
      </c>
      <c r="AQ49">
        <v>0.22700000000000001</v>
      </c>
      <c r="AR49">
        <v>0</v>
      </c>
      <c r="AS49">
        <v>30.954999999999998</v>
      </c>
      <c r="AT49">
        <v>136</v>
      </c>
      <c r="AU49">
        <v>7.36</v>
      </c>
      <c r="AV49">
        <v>8</v>
      </c>
      <c r="AW49">
        <v>7.2</v>
      </c>
      <c r="AX49">
        <v>1.44</v>
      </c>
      <c r="AY49">
        <v>0</v>
      </c>
      <c r="AZ49">
        <v>0</v>
      </c>
      <c r="BA49">
        <v>0</v>
      </c>
      <c r="BB49">
        <v>226</v>
      </c>
      <c r="BC49" t="s">
        <v>68</v>
      </c>
      <c r="BD49">
        <v>0</v>
      </c>
      <c r="BE49" t="s">
        <v>69</v>
      </c>
      <c r="BF49" t="s">
        <v>70</v>
      </c>
      <c r="BG49">
        <v>1.3</v>
      </c>
      <c r="BH49">
        <v>0</v>
      </c>
      <c r="BI49" s="1">
        <v>45799.508159606485</v>
      </c>
      <c r="BJ49">
        <v>3</v>
      </c>
      <c r="BK49" s="4">
        <v>1.17</v>
      </c>
      <c r="BL49" s="42">
        <f>HLOOKUP($A49,차량별코스!$E$1:$AD$20,_xlfn.XLOOKUP(탕데이터!$I49,차량별코스!$D$2:$D$20,차량별코스!$A$2:$A$20),0)</f>
        <v>2</v>
      </c>
      <c r="BM49">
        <f t="shared" si="2"/>
        <v>2632.8819999999987</v>
      </c>
      <c r="BN49">
        <f t="shared" si="3"/>
        <v>4171.0680000000048</v>
      </c>
      <c r="BO49">
        <f>IF(COUNTIFS($BL$2:$BL49,$BL49,$O$2:$O49,$O49)=1,_xlfn.MAXIFS($BO$2:$BO48,$O$2:$O48,$O49)+1,_xlfn.MAXIFS($BO$2:$BO48,$O$2:$O48,$O49))</f>
        <v>7</v>
      </c>
      <c r="BP49">
        <f t="shared" si="4"/>
        <v>6249.5</v>
      </c>
      <c r="BQ49">
        <f t="shared" si="12"/>
        <v>445.74</v>
      </c>
      <c r="BR49">
        <f t="shared" si="13"/>
        <v>484.5</v>
      </c>
      <c r="BS49">
        <f t="shared" si="14"/>
        <v>436.05</v>
      </c>
      <c r="BT49">
        <f t="shared" si="15"/>
        <v>87.210000000000008</v>
      </c>
      <c r="BU49">
        <f t="shared" si="16"/>
        <v>0</v>
      </c>
      <c r="BV49">
        <f t="shared" si="17"/>
        <v>0</v>
      </c>
      <c r="BW49">
        <f t="shared" si="11"/>
        <v>7703</v>
      </c>
    </row>
    <row r="50" spans="1:75" x14ac:dyDescent="0.3">
      <c r="A50" s="38">
        <f t="shared" si="1"/>
        <v>45797</v>
      </c>
      <c r="B50" s="3">
        <v>45797.427928240744</v>
      </c>
      <c r="C50" t="s">
        <v>61</v>
      </c>
      <c r="D50" t="s">
        <v>61</v>
      </c>
      <c r="E50" t="s">
        <v>61</v>
      </c>
      <c r="F50" t="s">
        <v>62</v>
      </c>
      <c r="G50" s="2" t="s">
        <v>63</v>
      </c>
      <c r="H50" t="s">
        <v>64</v>
      </c>
      <c r="I50" t="s">
        <v>65</v>
      </c>
      <c r="J50" t="s">
        <v>66</v>
      </c>
      <c r="K50" t="s">
        <v>67</v>
      </c>
      <c r="L50">
        <v>14</v>
      </c>
      <c r="M50">
        <v>12</v>
      </c>
      <c r="N50">
        <v>168</v>
      </c>
      <c r="O50" s="41">
        <v>9999</v>
      </c>
      <c r="P50" t="s">
        <v>62</v>
      </c>
      <c r="Q50" s="1">
        <v>45786.608721180557</v>
      </c>
      <c r="R50">
        <v>4.2999999999999997E-2</v>
      </c>
      <c r="S50">
        <v>4.1000000000000002E-2</v>
      </c>
      <c r="T50">
        <v>1.0489999999999999</v>
      </c>
      <c r="U50">
        <v>58</v>
      </c>
      <c r="V50">
        <v>14</v>
      </c>
      <c r="W50">
        <v>16</v>
      </c>
      <c r="X50">
        <v>0</v>
      </c>
      <c r="Y50">
        <v>0</v>
      </c>
      <c r="Z50">
        <v>0</v>
      </c>
      <c r="AA50">
        <v>0</v>
      </c>
      <c r="AB50">
        <v>0</v>
      </c>
      <c r="AC50">
        <v>9</v>
      </c>
      <c r="AD50">
        <v>2.67</v>
      </c>
      <c r="AE50">
        <v>5.5277019999999997</v>
      </c>
      <c r="AF50">
        <v>100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0.8</v>
      </c>
      <c r="AN50">
        <v>13.711</v>
      </c>
      <c r="AO50">
        <v>24.132999999999999</v>
      </c>
      <c r="AP50">
        <v>27.584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1</v>
      </c>
      <c r="BC50" t="s">
        <v>68</v>
      </c>
      <c r="BD50">
        <v>0</v>
      </c>
      <c r="BE50" t="s">
        <v>69</v>
      </c>
      <c r="BF50" t="s">
        <v>70</v>
      </c>
      <c r="BG50">
        <v>1.3</v>
      </c>
      <c r="BH50">
        <v>0</v>
      </c>
      <c r="BI50" s="1">
        <v>45799.508159606485</v>
      </c>
      <c r="BJ50">
        <v>3</v>
      </c>
      <c r="BK50" s="4">
        <v>0.34960000000000002</v>
      </c>
      <c r="BL50" s="42">
        <f>HLOOKUP($A50,차량별코스!$E$1:$AD$20,_xlfn.XLOOKUP(탕데이터!$I50,차량별코스!$D$2:$D$20,차량별코스!$A$2:$A$20),0)</f>
        <v>2</v>
      </c>
      <c r="BM50">
        <f t="shared" si="2"/>
        <v>2632.8819999999987</v>
      </c>
      <c r="BN50">
        <f t="shared" si="3"/>
        <v>4171.0680000000048</v>
      </c>
      <c r="BO50">
        <f>IF(COUNTIFS($BL$2:$BL50,$BL50,$O$2:$O50,$O50)=1,_xlfn.MAXIFS($BO$2:$BO49,$O$2:$O49,$O50)+1,_xlfn.MAXIFS($BO$2:$BO49,$O$2:$O49,$O50))</f>
        <v>7</v>
      </c>
      <c r="BP50">
        <f t="shared" si="4"/>
        <v>28</v>
      </c>
      <c r="BQ50">
        <f t="shared" si="12"/>
        <v>0</v>
      </c>
      <c r="BR50">
        <f t="shared" si="13"/>
        <v>0</v>
      </c>
      <c r="BS50">
        <f t="shared" si="14"/>
        <v>0</v>
      </c>
      <c r="BT50">
        <f t="shared" si="15"/>
        <v>0</v>
      </c>
      <c r="BU50">
        <f t="shared" si="16"/>
        <v>0</v>
      </c>
      <c r="BV50">
        <f t="shared" si="17"/>
        <v>0</v>
      </c>
      <c r="BW50">
        <f t="shared" si="11"/>
        <v>28</v>
      </c>
    </row>
    <row r="51" spans="1:75" x14ac:dyDescent="0.3">
      <c r="A51" s="38">
        <f t="shared" si="1"/>
        <v>45797</v>
      </c>
      <c r="B51" s="3">
        <v>45797.492777777778</v>
      </c>
      <c r="C51" t="s">
        <v>61</v>
      </c>
      <c r="D51" t="s">
        <v>61</v>
      </c>
      <c r="E51" t="s">
        <v>61</v>
      </c>
      <c r="F51" t="s">
        <v>62</v>
      </c>
      <c r="G51" s="2" t="s">
        <v>63</v>
      </c>
      <c r="H51" t="s">
        <v>64</v>
      </c>
      <c r="I51" t="s">
        <v>65</v>
      </c>
      <c r="J51" t="s">
        <v>66</v>
      </c>
      <c r="K51" t="s">
        <v>67</v>
      </c>
      <c r="L51">
        <v>14</v>
      </c>
      <c r="M51">
        <v>12</v>
      </c>
      <c r="N51">
        <v>168</v>
      </c>
      <c r="O51" s="41">
        <v>9999</v>
      </c>
      <c r="P51" t="s">
        <v>62</v>
      </c>
      <c r="Q51" s="1">
        <v>45786.608721180557</v>
      </c>
      <c r="R51">
        <v>96.435000000000002</v>
      </c>
      <c r="S51">
        <v>28.977</v>
      </c>
      <c r="T51">
        <v>3.3279999999999998</v>
      </c>
      <c r="U51">
        <v>10416</v>
      </c>
      <c r="V51">
        <v>11</v>
      </c>
      <c r="W51">
        <v>2487</v>
      </c>
      <c r="X51">
        <v>2053</v>
      </c>
      <c r="Y51">
        <v>2</v>
      </c>
      <c r="Z51">
        <v>37</v>
      </c>
      <c r="AA51">
        <v>1</v>
      </c>
      <c r="AB51">
        <v>315</v>
      </c>
      <c r="AC51">
        <v>100</v>
      </c>
      <c r="AD51">
        <v>33.33</v>
      </c>
      <c r="AE51">
        <v>43.845151000000001</v>
      </c>
      <c r="AF51">
        <v>89.5</v>
      </c>
      <c r="AG51">
        <v>3.4</v>
      </c>
      <c r="AH51">
        <v>3.9</v>
      </c>
      <c r="AI51">
        <v>2.6</v>
      </c>
      <c r="AJ51">
        <v>0.5</v>
      </c>
      <c r="AK51">
        <v>0</v>
      </c>
      <c r="AL51">
        <v>0</v>
      </c>
      <c r="AM51">
        <v>2.56</v>
      </c>
      <c r="AN51">
        <v>44.304000000000002</v>
      </c>
      <c r="AO51">
        <v>0.106</v>
      </c>
      <c r="AP51">
        <v>23.876999999999999</v>
      </c>
      <c r="AQ51">
        <v>0.20699999999999999</v>
      </c>
      <c r="AR51">
        <v>2.0739999999999998</v>
      </c>
      <c r="AS51">
        <v>38.368000000000002</v>
      </c>
      <c r="AT51">
        <v>155.13300000000001</v>
      </c>
      <c r="AU51">
        <v>5.8929999999999998</v>
      </c>
      <c r="AV51">
        <v>6.76</v>
      </c>
      <c r="AW51">
        <v>4.5069999999999997</v>
      </c>
      <c r="AX51">
        <v>0.86699999999999999</v>
      </c>
      <c r="AY51">
        <v>0</v>
      </c>
      <c r="AZ51">
        <v>0</v>
      </c>
      <c r="BA51">
        <v>0</v>
      </c>
      <c r="BB51">
        <v>240</v>
      </c>
      <c r="BC51" t="s">
        <v>68</v>
      </c>
      <c r="BD51">
        <v>0</v>
      </c>
      <c r="BE51" t="s">
        <v>69</v>
      </c>
      <c r="BF51" t="s">
        <v>70</v>
      </c>
      <c r="BG51">
        <v>1.3</v>
      </c>
      <c r="BH51">
        <v>0</v>
      </c>
      <c r="BI51" s="1">
        <v>45799.508159606485</v>
      </c>
      <c r="BJ51">
        <v>3</v>
      </c>
      <c r="BK51" s="4">
        <v>1.1093</v>
      </c>
      <c r="BL51" s="42">
        <f>HLOOKUP($A51,차량별코스!$E$1:$AD$20,_xlfn.XLOOKUP(탕데이터!$I51,차량별코스!$D$2:$D$20,차량별코스!$A$2:$A$20),0)</f>
        <v>2</v>
      </c>
      <c r="BM51">
        <f t="shared" si="2"/>
        <v>2632.8819999999987</v>
      </c>
      <c r="BN51">
        <f t="shared" si="3"/>
        <v>4171.0680000000048</v>
      </c>
      <c r="BO51">
        <f>IF(COUNTIFS($BL$2:$BL51,$BL51,$O$2:$O51,$O51)=1,_xlfn.MAXIFS($BO$2:$BO50,$O$2:$O50,$O51)+1,_xlfn.MAXIFS($BO$2:$BO50,$O$2:$O50,$O51))</f>
        <v>7</v>
      </c>
      <c r="BP51">
        <f t="shared" si="4"/>
        <v>6824.32</v>
      </c>
      <c r="BQ51">
        <f t="shared" si="12"/>
        <v>354.14400000000001</v>
      </c>
      <c r="BR51">
        <f t="shared" si="13"/>
        <v>406.22399999999999</v>
      </c>
      <c r="BS51">
        <f t="shared" si="14"/>
        <v>270.81600000000003</v>
      </c>
      <c r="BT51">
        <f t="shared" si="15"/>
        <v>52.08</v>
      </c>
      <c r="BU51">
        <f t="shared" si="16"/>
        <v>0</v>
      </c>
      <c r="BV51">
        <f t="shared" si="17"/>
        <v>0</v>
      </c>
      <c r="BW51">
        <f t="shared" si="11"/>
        <v>7907.5839999999998</v>
      </c>
    </row>
    <row r="52" spans="1:75" x14ac:dyDescent="0.3">
      <c r="A52" s="38">
        <f t="shared" si="1"/>
        <v>45797</v>
      </c>
      <c r="B52" s="3">
        <v>45797.618298611109</v>
      </c>
      <c r="C52" t="s">
        <v>61</v>
      </c>
      <c r="D52" t="s">
        <v>61</v>
      </c>
      <c r="E52" t="s">
        <v>61</v>
      </c>
      <c r="F52" t="s">
        <v>62</v>
      </c>
      <c r="G52" s="2" t="s">
        <v>63</v>
      </c>
      <c r="H52" t="s">
        <v>64</v>
      </c>
      <c r="I52" t="s">
        <v>65</v>
      </c>
      <c r="J52" t="s">
        <v>66</v>
      </c>
      <c r="K52" t="s">
        <v>67</v>
      </c>
      <c r="L52">
        <v>14</v>
      </c>
      <c r="M52">
        <v>12</v>
      </c>
      <c r="N52">
        <v>168</v>
      </c>
      <c r="O52" s="41">
        <v>9999</v>
      </c>
      <c r="P52" t="s">
        <v>62</v>
      </c>
      <c r="Q52" s="1">
        <v>45786.608721180557</v>
      </c>
      <c r="R52">
        <v>5.6000000000000001E-2</v>
      </c>
      <c r="S52">
        <v>7.0999999999999994E-2</v>
      </c>
      <c r="T52">
        <v>0.78900000000000003</v>
      </c>
      <c r="U52">
        <v>99</v>
      </c>
      <c r="V52">
        <v>4</v>
      </c>
      <c r="W52">
        <v>44</v>
      </c>
      <c r="X52">
        <v>0</v>
      </c>
      <c r="Y52">
        <v>0</v>
      </c>
      <c r="Z52">
        <v>0</v>
      </c>
      <c r="AA52">
        <v>0</v>
      </c>
      <c r="AB52">
        <v>0</v>
      </c>
      <c r="AC52">
        <v>11</v>
      </c>
      <c r="AD52">
        <v>2.04</v>
      </c>
      <c r="AE52">
        <v>3.9528479999999999</v>
      </c>
      <c r="AF52">
        <v>100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0.61</v>
      </c>
      <c r="AN52">
        <v>12.411</v>
      </c>
      <c r="AO52">
        <v>4.04</v>
      </c>
      <c r="AP52">
        <v>44.444000000000003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1</v>
      </c>
      <c r="BC52" t="s">
        <v>68</v>
      </c>
      <c r="BD52">
        <v>0</v>
      </c>
      <c r="BE52" t="s">
        <v>69</v>
      </c>
      <c r="BF52" t="s">
        <v>70</v>
      </c>
      <c r="BG52">
        <v>1.3</v>
      </c>
      <c r="BH52">
        <v>0</v>
      </c>
      <c r="BI52" s="1">
        <v>45799.508159606485</v>
      </c>
      <c r="BJ52">
        <v>3</v>
      </c>
      <c r="BK52" s="4">
        <v>0.26290000000000002</v>
      </c>
      <c r="BL52" s="42">
        <f>HLOOKUP($A52,차량별코스!$E$1:$AD$20,_xlfn.XLOOKUP(탕데이터!$I52,차량별코스!$D$2:$D$20,차량별코스!$A$2:$A$20),0)</f>
        <v>2</v>
      </c>
      <c r="BM52">
        <f t="shared" si="2"/>
        <v>2632.8819999999987</v>
      </c>
      <c r="BN52">
        <f t="shared" si="3"/>
        <v>4171.0680000000048</v>
      </c>
      <c r="BO52">
        <f>IF(COUNTIFS($BL$2:$BL52,$BL52,$O$2:$O52,$O52)=1,_xlfn.MAXIFS($BO$2:$BO51,$O$2:$O51,$O52)+1,_xlfn.MAXIFS($BO$2:$BO51,$O$2:$O51,$O52))</f>
        <v>7</v>
      </c>
      <c r="BP52">
        <f t="shared" si="4"/>
        <v>51</v>
      </c>
      <c r="BQ52">
        <f t="shared" si="12"/>
        <v>0</v>
      </c>
      <c r="BR52">
        <f t="shared" si="13"/>
        <v>0</v>
      </c>
      <c r="BS52">
        <f t="shared" si="14"/>
        <v>0</v>
      </c>
      <c r="BT52">
        <f t="shared" si="15"/>
        <v>0</v>
      </c>
      <c r="BU52">
        <f t="shared" si="16"/>
        <v>0</v>
      </c>
      <c r="BV52">
        <f t="shared" si="17"/>
        <v>0</v>
      </c>
      <c r="BW52">
        <f t="shared" si="11"/>
        <v>51</v>
      </c>
    </row>
    <row r="53" spans="1:75" x14ac:dyDescent="0.3">
      <c r="A53" s="38">
        <f t="shared" si="1"/>
        <v>45797</v>
      </c>
      <c r="B53" s="3">
        <v>45797.634675925925</v>
      </c>
      <c r="C53" t="s">
        <v>61</v>
      </c>
      <c r="D53" t="s">
        <v>61</v>
      </c>
      <c r="E53" t="s">
        <v>61</v>
      </c>
      <c r="F53" t="s">
        <v>62</v>
      </c>
      <c r="G53" s="2" t="s">
        <v>63</v>
      </c>
      <c r="H53" t="s">
        <v>64</v>
      </c>
      <c r="I53" t="s">
        <v>65</v>
      </c>
      <c r="J53" t="s">
        <v>66</v>
      </c>
      <c r="K53" t="s">
        <v>67</v>
      </c>
      <c r="L53">
        <v>14</v>
      </c>
      <c r="M53">
        <v>12</v>
      </c>
      <c r="N53">
        <v>168</v>
      </c>
      <c r="O53" s="41">
        <v>9999</v>
      </c>
      <c r="P53" t="s">
        <v>62</v>
      </c>
      <c r="Q53" s="1">
        <v>45786.608721180557</v>
      </c>
      <c r="R53">
        <v>5.3999999999999999E-2</v>
      </c>
      <c r="S53">
        <v>4.3999999999999997E-2</v>
      </c>
      <c r="T53">
        <v>1.2270000000000001</v>
      </c>
      <c r="U53">
        <v>69</v>
      </c>
      <c r="V53">
        <v>6</v>
      </c>
      <c r="W53">
        <v>25</v>
      </c>
      <c r="X53">
        <v>0</v>
      </c>
      <c r="Y53">
        <v>0</v>
      </c>
      <c r="Z53">
        <v>0</v>
      </c>
      <c r="AA53">
        <v>0</v>
      </c>
      <c r="AB53">
        <v>0</v>
      </c>
      <c r="AC53">
        <v>9</v>
      </c>
      <c r="AD53">
        <v>2.82</v>
      </c>
      <c r="AE53">
        <v>5.1155739999999996</v>
      </c>
      <c r="AF53">
        <v>100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0.94</v>
      </c>
      <c r="AN53">
        <v>9.3409999999999993</v>
      </c>
      <c r="AO53">
        <v>8.6920000000000002</v>
      </c>
      <c r="AP53">
        <v>36.231000000000002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1</v>
      </c>
      <c r="BC53" t="s">
        <v>68</v>
      </c>
      <c r="BD53">
        <v>0</v>
      </c>
      <c r="BE53" t="s">
        <v>69</v>
      </c>
      <c r="BF53" t="s">
        <v>70</v>
      </c>
      <c r="BG53">
        <v>1.3</v>
      </c>
      <c r="BH53">
        <v>0</v>
      </c>
      <c r="BI53" s="1">
        <v>45799.508159606485</v>
      </c>
      <c r="BJ53">
        <v>3</v>
      </c>
      <c r="BK53" s="4">
        <v>0.40910000000000002</v>
      </c>
      <c r="BL53" s="42">
        <f>HLOOKUP($A53,차량별코스!$E$1:$AD$20,_xlfn.XLOOKUP(탕데이터!$I53,차량별코스!$D$2:$D$20,차량별코스!$A$2:$A$20),0)</f>
        <v>2</v>
      </c>
      <c r="BM53">
        <f t="shared" si="2"/>
        <v>2632.8819999999987</v>
      </c>
      <c r="BN53">
        <f t="shared" si="3"/>
        <v>4171.0680000000048</v>
      </c>
      <c r="BO53">
        <f>IF(COUNTIFS($BL$2:$BL53,$BL53,$O$2:$O53,$O53)=1,_xlfn.MAXIFS($BO$2:$BO52,$O$2:$O52,$O53)+1,_xlfn.MAXIFS($BO$2:$BO52,$O$2:$O52,$O53))</f>
        <v>7</v>
      </c>
      <c r="BP53">
        <f t="shared" si="4"/>
        <v>38</v>
      </c>
      <c r="BQ53">
        <f t="shared" si="12"/>
        <v>0</v>
      </c>
      <c r="BR53">
        <f t="shared" si="13"/>
        <v>0</v>
      </c>
      <c r="BS53">
        <f t="shared" si="14"/>
        <v>0</v>
      </c>
      <c r="BT53">
        <f t="shared" si="15"/>
        <v>0</v>
      </c>
      <c r="BU53">
        <f t="shared" si="16"/>
        <v>0</v>
      </c>
      <c r="BV53">
        <f t="shared" si="17"/>
        <v>0</v>
      </c>
      <c r="BW53">
        <f t="shared" si="11"/>
        <v>38</v>
      </c>
    </row>
    <row r="54" spans="1:75" x14ac:dyDescent="0.3">
      <c r="A54" s="38">
        <f t="shared" si="1"/>
        <v>45797</v>
      </c>
      <c r="B54" s="3">
        <v>45797.641099537039</v>
      </c>
      <c r="C54" t="s">
        <v>61</v>
      </c>
      <c r="D54" t="s">
        <v>61</v>
      </c>
      <c r="E54" t="s">
        <v>61</v>
      </c>
      <c r="F54" t="s">
        <v>62</v>
      </c>
      <c r="G54" s="2" t="s">
        <v>63</v>
      </c>
      <c r="H54" t="s">
        <v>64</v>
      </c>
      <c r="I54" t="s">
        <v>65</v>
      </c>
      <c r="J54" t="s">
        <v>66</v>
      </c>
      <c r="K54" t="s">
        <v>67</v>
      </c>
      <c r="L54">
        <v>14</v>
      </c>
      <c r="M54">
        <v>12</v>
      </c>
      <c r="N54">
        <v>168</v>
      </c>
      <c r="O54" s="41">
        <v>9999</v>
      </c>
      <c r="P54" t="s">
        <v>62</v>
      </c>
      <c r="Q54" s="1">
        <v>45786.608721180557</v>
      </c>
      <c r="R54">
        <v>2.9000000000000001E-2</v>
      </c>
      <c r="S54">
        <v>3.2000000000000001E-2</v>
      </c>
      <c r="T54">
        <v>0.90600000000000003</v>
      </c>
      <c r="U54">
        <v>35</v>
      </c>
      <c r="V54">
        <v>5</v>
      </c>
      <c r="W54">
        <v>12</v>
      </c>
      <c r="X54">
        <v>0</v>
      </c>
      <c r="Y54">
        <v>0</v>
      </c>
      <c r="Z54">
        <v>0</v>
      </c>
      <c r="AA54">
        <v>0</v>
      </c>
      <c r="AB54">
        <v>0</v>
      </c>
      <c r="AC54">
        <v>8</v>
      </c>
      <c r="AD54">
        <v>2.98</v>
      </c>
      <c r="AE54">
        <v>5.7988400000000002</v>
      </c>
      <c r="AF54">
        <v>100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0.69</v>
      </c>
      <c r="AN54">
        <v>18.271999999999998</v>
      </c>
      <c r="AO54">
        <v>14.276999999999999</v>
      </c>
      <c r="AP54">
        <v>34.283000000000001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 t="s">
        <v>68</v>
      </c>
      <c r="BD54">
        <v>0</v>
      </c>
      <c r="BE54" t="s">
        <v>69</v>
      </c>
      <c r="BF54" t="s">
        <v>70</v>
      </c>
      <c r="BG54">
        <v>1.3</v>
      </c>
      <c r="BH54">
        <v>0</v>
      </c>
      <c r="BI54" s="1">
        <v>45799.508159606485</v>
      </c>
      <c r="BJ54">
        <v>3</v>
      </c>
      <c r="BK54" s="4">
        <v>0.30209999999999998</v>
      </c>
      <c r="BL54" s="42">
        <f>HLOOKUP($A54,차량별코스!$E$1:$AD$20,_xlfn.XLOOKUP(탕데이터!$I54,차량별코스!$D$2:$D$20,차량별코스!$A$2:$A$20),0)</f>
        <v>2</v>
      </c>
      <c r="BM54">
        <f t="shared" si="2"/>
        <v>2632.8819999999987</v>
      </c>
      <c r="BN54">
        <f t="shared" si="3"/>
        <v>4171.0680000000048</v>
      </c>
      <c r="BO54">
        <f>IF(COUNTIFS($BL$2:$BL54,$BL54,$O$2:$O54,$O54)=1,_xlfn.MAXIFS($BO$2:$BO53,$O$2:$O53,$O54)+1,_xlfn.MAXIFS($BO$2:$BO53,$O$2:$O53,$O54))</f>
        <v>7</v>
      </c>
      <c r="BP54">
        <f t="shared" si="4"/>
        <v>18</v>
      </c>
      <c r="BQ54">
        <f t="shared" si="12"/>
        <v>0</v>
      </c>
      <c r="BR54">
        <f t="shared" si="13"/>
        <v>0</v>
      </c>
      <c r="BS54">
        <f t="shared" si="14"/>
        <v>0</v>
      </c>
      <c r="BT54">
        <f t="shared" si="15"/>
        <v>0</v>
      </c>
      <c r="BU54">
        <f t="shared" si="16"/>
        <v>0</v>
      </c>
      <c r="BV54">
        <f t="shared" si="17"/>
        <v>0</v>
      </c>
      <c r="BW54">
        <f t="shared" si="11"/>
        <v>18</v>
      </c>
    </row>
    <row r="55" spans="1:75" x14ac:dyDescent="0.3">
      <c r="A55" s="38">
        <f t="shared" si="1"/>
        <v>45797</v>
      </c>
      <c r="B55" s="3">
        <v>45797.65421296296</v>
      </c>
      <c r="C55" t="s">
        <v>61</v>
      </c>
      <c r="D55" t="s">
        <v>61</v>
      </c>
      <c r="E55" t="s">
        <v>61</v>
      </c>
      <c r="F55" t="s">
        <v>62</v>
      </c>
      <c r="G55" s="2" t="s">
        <v>63</v>
      </c>
      <c r="H55" t="s">
        <v>64</v>
      </c>
      <c r="I55" t="s">
        <v>65</v>
      </c>
      <c r="J55" t="s">
        <v>66</v>
      </c>
      <c r="K55" t="s">
        <v>67</v>
      </c>
      <c r="L55">
        <v>14</v>
      </c>
      <c r="M55">
        <v>12</v>
      </c>
      <c r="N55">
        <v>168</v>
      </c>
      <c r="O55" s="41">
        <v>9999</v>
      </c>
      <c r="P55" t="s">
        <v>62</v>
      </c>
      <c r="Q55" s="1">
        <v>45786.608721180557</v>
      </c>
      <c r="R55">
        <v>152.47200000000001</v>
      </c>
      <c r="S55">
        <v>44.427</v>
      </c>
      <c r="T55">
        <v>3.4319999999999999</v>
      </c>
      <c r="U55">
        <v>14844</v>
      </c>
      <c r="V55">
        <v>483</v>
      </c>
      <c r="W55">
        <v>3240</v>
      </c>
      <c r="X55">
        <v>3178</v>
      </c>
      <c r="Y55">
        <v>4</v>
      </c>
      <c r="Z55">
        <v>41</v>
      </c>
      <c r="AA55">
        <v>0</v>
      </c>
      <c r="AB55">
        <v>0</v>
      </c>
      <c r="AC55">
        <v>104</v>
      </c>
      <c r="AD55">
        <v>36.979999999999997</v>
      </c>
      <c r="AE55">
        <v>49.356994</v>
      </c>
      <c r="AF55">
        <v>79.900000000000006</v>
      </c>
      <c r="AG55">
        <v>5.4</v>
      </c>
      <c r="AH55">
        <v>5.2</v>
      </c>
      <c r="AI55">
        <v>6.8</v>
      </c>
      <c r="AJ55">
        <v>2.6</v>
      </c>
      <c r="AK55">
        <v>0.1</v>
      </c>
      <c r="AL55">
        <v>0</v>
      </c>
      <c r="AM55">
        <v>2.64</v>
      </c>
      <c r="AN55">
        <v>49.06</v>
      </c>
      <c r="AO55">
        <v>3.254</v>
      </c>
      <c r="AP55">
        <v>21.827000000000002</v>
      </c>
      <c r="AQ55">
        <v>0.20300000000000001</v>
      </c>
      <c r="AR55">
        <v>2.6230000000000002</v>
      </c>
      <c r="AS55">
        <v>26.89</v>
      </c>
      <c r="AT55">
        <v>197.08699999999999</v>
      </c>
      <c r="AU55">
        <v>13.32</v>
      </c>
      <c r="AV55">
        <v>12.827</v>
      </c>
      <c r="AW55">
        <v>16.773</v>
      </c>
      <c r="AX55">
        <v>6.4130000000000003</v>
      </c>
      <c r="AY55">
        <v>0.247</v>
      </c>
      <c r="AZ55">
        <v>0</v>
      </c>
      <c r="BA55">
        <v>0</v>
      </c>
      <c r="BB55">
        <v>358</v>
      </c>
      <c r="BC55" t="s">
        <v>68</v>
      </c>
      <c r="BD55">
        <v>0</v>
      </c>
      <c r="BE55" t="s">
        <v>69</v>
      </c>
      <c r="BF55" t="s">
        <v>70</v>
      </c>
      <c r="BG55">
        <v>1.3</v>
      </c>
      <c r="BH55">
        <v>0</v>
      </c>
      <c r="BI55" s="1">
        <v>45799.508159606485</v>
      </c>
      <c r="BJ55">
        <v>3</v>
      </c>
      <c r="BK55" s="4">
        <v>1.1439999999999999</v>
      </c>
      <c r="BL55" s="42">
        <f>HLOOKUP($A55,차량별코스!$E$1:$AD$20,_xlfn.XLOOKUP(탕데이터!$I55,차량별코스!$D$2:$D$20,차량별코스!$A$2:$A$20),0)</f>
        <v>2</v>
      </c>
      <c r="BM55">
        <f t="shared" si="2"/>
        <v>2632.8819999999987</v>
      </c>
      <c r="BN55">
        <f t="shared" si="3"/>
        <v>4171.0680000000048</v>
      </c>
      <c r="BO55">
        <f>IF(COUNTIFS($BL$2:$BL55,$BL55,$O$2:$O55,$O55)=1,_xlfn.MAXIFS($BO$2:$BO54,$O$2:$O54,$O55)+1,_xlfn.MAXIFS($BO$2:$BO54,$O$2:$O54,$O55))</f>
        <v>7</v>
      </c>
      <c r="BP55">
        <f t="shared" si="4"/>
        <v>8137.3559999999998</v>
      </c>
      <c r="BQ55">
        <f t="shared" si="12"/>
        <v>801.57600000000014</v>
      </c>
      <c r="BR55">
        <f t="shared" si="13"/>
        <v>771.88800000000003</v>
      </c>
      <c r="BS55">
        <f t="shared" si="14"/>
        <v>1009.3920000000001</v>
      </c>
      <c r="BT55">
        <f t="shared" si="15"/>
        <v>385.94400000000002</v>
      </c>
      <c r="BU55">
        <f t="shared" si="16"/>
        <v>14.844000000000001</v>
      </c>
      <c r="BV55">
        <f t="shared" si="17"/>
        <v>0</v>
      </c>
      <c r="BW55">
        <f t="shared" si="11"/>
        <v>11121</v>
      </c>
    </row>
    <row r="56" spans="1:75" x14ac:dyDescent="0.3">
      <c r="A56" s="38">
        <f t="shared" si="1"/>
        <v>45798</v>
      </c>
      <c r="B56" s="3">
        <v>45798.343078703707</v>
      </c>
      <c r="C56" t="s">
        <v>61</v>
      </c>
      <c r="D56" t="s">
        <v>61</v>
      </c>
      <c r="E56" t="s">
        <v>61</v>
      </c>
      <c r="F56" t="s">
        <v>62</v>
      </c>
      <c r="G56" s="2" t="s">
        <v>63</v>
      </c>
      <c r="H56" t="s">
        <v>64</v>
      </c>
      <c r="I56" t="s">
        <v>65</v>
      </c>
      <c r="J56" t="s">
        <v>66</v>
      </c>
      <c r="K56" t="s">
        <v>67</v>
      </c>
      <c r="L56">
        <v>14</v>
      </c>
      <c r="M56">
        <v>12</v>
      </c>
      <c r="N56">
        <v>168</v>
      </c>
      <c r="O56" s="41">
        <v>9999</v>
      </c>
      <c r="P56" t="s">
        <v>62</v>
      </c>
      <c r="Q56" s="1">
        <v>45786.608721180557</v>
      </c>
      <c r="R56">
        <v>154.91200000000001</v>
      </c>
      <c r="S56">
        <v>45.137999999999998</v>
      </c>
      <c r="T56">
        <v>3.4319999999999999</v>
      </c>
      <c r="U56">
        <v>15482</v>
      </c>
      <c r="V56">
        <v>93</v>
      </c>
      <c r="W56">
        <v>4221</v>
      </c>
      <c r="X56">
        <v>3400</v>
      </c>
      <c r="Y56">
        <v>0</v>
      </c>
      <c r="Z56">
        <v>30</v>
      </c>
      <c r="AA56">
        <v>4</v>
      </c>
      <c r="AB56">
        <v>683</v>
      </c>
      <c r="AC56">
        <v>104</v>
      </c>
      <c r="AD56">
        <v>36.020000000000003</v>
      </c>
      <c r="AE56">
        <v>49.93582</v>
      </c>
      <c r="AF56">
        <v>86.6</v>
      </c>
      <c r="AG56">
        <v>3.4</v>
      </c>
      <c r="AH56">
        <v>3.9</v>
      </c>
      <c r="AI56">
        <v>3.9</v>
      </c>
      <c r="AJ56">
        <v>2.2000000000000002</v>
      </c>
      <c r="AK56">
        <v>0.1</v>
      </c>
      <c r="AL56">
        <v>0</v>
      </c>
      <c r="AM56">
        <v>2.64</v>
      </c>
      <c r="AN56">
        <v>49.838000000000001</v>
      </c>
      <c r="AO56">
        <v>0.60099999999999998</v>
      </c>
      <c r="AP56">
        <v>27.263999999999999</v>
      </c>
      <c r="AQ56">
        <v>0.219</v>
      </c>
      <c r="AR56">
        <v>0</v>
      </c>
      <c r="AS56">
        <v>19.366</v>
      </c>
      <c r="AT56">
        <v>222.273</v>
      </c>
      <c r="AU56">
        <v>8.7270000000000003</v>
      </c>
      <c r="AV56">
        <v>10.01</v>
      </c>
      <c r="AW56">
        <v>10.01</v>
      </c>
      <c r="AX56">
        <v>5.6470000000000002</v>
      </c>
      <c r="AY56">
        <v>0.25700000000000001</v>
      </c>
      <c r="AZ56">
        <v>0</v>
      </c>
      <c r="BA56">
        <v>0</v>
      </c>
      <c r="BB56">
        <v>382</v>
      </c>
      <c r="BC56" t="s">
        <v>68</v>
      </c>
      <c r="BD56">
        <v>0</v>
      </c>
      <c r="BE56" t="s">
        <v>69</v>
      </c>
      <c r="BF56" t="s">
        <v>70</v>
      </c>
      <c r="BG56">
        <v>1.3</v>
      </c>
      <c r="BH56">
        <v>0</v>
      </c>
      <c r="BI56" s="1">
        <v>45799.508159606485</v>
      </c>
      <c r="BJ56">
        <v>3</v>
      </c>
      <c r="BK56" s="4">
        <v>1.1439999999999999</v>
      </c>
      <c r="BL56" s="42">
        <f>HLOOKUP($A56,차량별코스!$E$1:$AD$20,_xlfn.XLOOKUP(탕데이터!$I56,차량별코스!$D$2:$D$20,차량별코스!$A$2:$A$20),0)</f>
        <v>3</v>
      </c>
      <c r="BM56">
        <f t="shared" si="2"/>
        <v>2632.8819999999987</v>
      </c>
      <c r="BN56">
        <f t="shared" si="3"/>
        <v>4291.5689999999995</v>
      </c>
      <c r="BO56">
        <f>IF(COUNTIFS($BL$2:$BL56,$BL56,$O$2:$O56,$O56)=1,_xlfn.MAXIFS($BO$2:$BO55,$O$2:$O55,$O56)+1,_xlfn.MAXIFS($BO$2:$BO55,$O$2:$O55,$O56))</f>
        <v>8</v>
      </c>
      <c r="BP56">
        <f t="shared" si="4"/>
        <v>9093.4120000000003</v>
      </c>
      <c r="BQ56">
        <f t="shared" si="12"/>
        <v>526.38800000000003</v>
      </c>
      <c r="BR56">
        <f t="shared" si="13"/>
        <v>603.798</v>
      </c>
      <c r="BS56">
        <f t="shared" si="14"/>
        <v>603.798</v>
      </c>
      <c r="BT56">
        <f t="shared" si="15"/>
        <v>340.60400000000004</v>
      </c>
      <c r="BU56">
        <f t="shared" si="16"/>
        <v>15.482000000000001</v>
      </c>
      <c r="BV56">
        <f t="shared" si="17"/>
        <v>0</v>
      </c>
      <c r="BW56">
        <f t="shared" si="11"/>
        <v>11183.482000000002</v>
      </c>
    </row>
    <row r="57" spans="1:75" x14ac:dyDescent="0.3">
      <c r="A57" s="38">
        <f t="shared" si="1"/>
        <v>45798</v>
      </c>
      <c r="B57" s="3">
        <v>45798.630497685182</v>
      </c>
      <c r="C57" t="s">
        <v>61</v>
      </c>
      <c r="D57" t="s">
        <v>61</v>
      </c>
      <c r="E57" t="s">
        <v>61</v>
      </c>
      <c r="F57" t="s">
        <v>62</v>
      </c>
      <c r="G57" s="2" t="s">
        <v>63</v>
      </c>
      <c r="H57" t="s">
        <v>64</v>
      </c>
      <c r="I57" t="s">
        <v>65</v>
      </c>
      <c r="J57" t="s">
        <v>66</v>
      </c>
      <c r="K57" t="s">
        <v>67</v>
      </c>
      <c r="L57">
        <v>14</v>
      </c>
      <c r="M57">
        <v>12</v>
      </c>
      <c r="N57">
        <v>168</v>
      </c>
      <c r="O57" s="41">
        <v>9999</v>
      </c>
      <c r="P57" t="s">
        <v>62</v>
      </c>
      <c r="Q57" s="1">
        <v>45786.608721180557</v>
      </c>
      <c r="R57">
        <v>59.494999999999997</v>
      </c>
      <c r="S57">
        <v>19.068999999999999</v>
      </c>
      <c r="T57">
        <v>3.12</v>
      </c>
      <c r="U57">
        <v>7059</v>
      </c>
      <c r="V57">
        <v>234</v>
      </c>
      <c r="W57">
        <v>2125</v>
      </c>
      <c r="X57">
        <v>1376</v>
      </c>
      <c r="Y57">
        <v>0</v>
      </c>
      <c r="Z57">
        <v>17</v>
      </c>
      <c r="AA57">
        <v>1</v>
      </c>
      <c r="AB57">
        <v>176</v>
      </c>
      <c r="AC57">
        <v>101</v>
      </c>
      <c r="AD57">
        <v>30.34</v>
      </c>
      <c r="AE57">
        <v>45.570622</v>
      </c>
      <c r="AF57">
        <v>83</v>
      </c>
      <c r="AG57">
        <v>5.5</v>
      </c>
      <c r="AH57">
        <v>4.4000000000000004</v>
      </c>
      <c r="AI57">
        <v>3.6</v>
      </c>
      <c r="AJ57">
        <v>3.4</v>
      </c>
      <c r="AK57">
        <v>0</v>
      </c>
      <c r="AL57">
        <v>0</v>
      </c>
      <c r="AM57">
        <v>2.4</v>
      </c>
      <c r="AN57">
        <v>50.073</v>
      </c>
      <c r="AO57">
        <v>3.3149999999999999</v>
      </c>
      <c r="AP57">
        <v>30.103000000000002</v>
      </c>
      <c r="AQ57">
        <v>0.219</v>
      </c>
      <c r="AR57">
        <v>0</v>
      </c>
      <c r="AS57">
        <v>28.574000000000002</v>
      </c>
      <c r="AT57">
        <v>96.832999999999998</v>
      </c>
      <c r="AU57">
        <v>6.4169999999999998</v>
      </c>
      <c r="AV57">
        <v>5.133</v>
      </c>
      <c r="AW57">
        <v>4.2</v>
      </c>
      <c r="AX57">
        <v>3.9670000000000001</v>
      </c>
      <c r="AY57">
        <v>0</v>
      </c>
      <c r="AZ57">
        <v>0</v>
      </c>
      <c r="BA57">
        <v>0</v>
      </c>
      <c r="BB57">
        <v>170</v>
      </c>
      <c r="BC57" t="s">
        <v>68</v>
      </c>
      <c r="BD57">
        <v>0</v>
      </c>
      <c r="BE57" t="s">
        <v>69</v>
      </c>
      <c r="BF57" t="s">
        <v>70</v>
      </c>
      <c r="BG57">
        <v>1.3</v>
      </c>
      <c r="BH57">
        <v>0</v>
      </c>
      <c r="BI57" s="1">
        <v>45799.508159606485</v>
      </c>
      <c r="BJ57">
        <v>3</v>
      </c>
      <c r="BK57" s="4">
        <v>1.04</v>
      </c>
      <c r="BL57" s="42">
        <f>HLOOKUP($A57,차량별코스!$E$1:$AD$20,_xlfn.XLOOKUP(탕데이터!$I57,차량별코스!$D$2:$D$20,차량별코스!$A$2:$A$20),0)</f>
        <v>3</v>
      </c>
      <c r="BM57">
        <f t="shared" si="2"/>
        <v>2632.8819999999987</v>
      </c>
      <c r="BN57">
        <f t="shared" si="3"/>
        <v>4291.5689999999995</v>
      </c>
      <c r="BO57">
        <f>IF(COUNTIFS($BL$2:$BL57,$BL57,$O$2:$O57,$O57)=1,_xlfn.MAXIFS($BO$2:$BO56,$O$2:$O56,$O57)+1,_xlfn.MAXIFS($BO$2:$BO56,$O$2:$O56,$O57))</f>
        <v>8</v>
      </c>
      <c r="BP57">
        <f t="shared" si="4"/>
        <v>3499.9699999999993</v>
      </c>
      <c r="BQ57">
        <f t="shared" si="12"/>
        <v>388.245</v>
      </c>
      <c r="BR57">
        <f t="shared" si="13"/>
        <v>310.596</v>
      </c>
      <c r="BS57">
        <f t="shared" si="14"/>
        <v>254.12400000000002</v>
      </c>
      <c r="BT57">
        <f t="shared" si="15"/>
        <v>240.00600000000003</v>
      </c>
      <c r="BU57">
        <f t="shared" si="16"/>
        <v>0</v>
      </c>
      <c r="BV57">
        <f t="shared" si="17"/>
        <v>0</v>
      </c>
      <c r="BW57">
        <f t="shared" si="11"/>
        <v>4692.9409999999998</v>
      </c>
    </row>
    <row r="58" spans="1:75" x14ac:dyDescent="0.3">
      <c r="A58" s="38">
        <f t="shared" si="1"/>
        <v>45798</v>
      </c>
      <c r="B58" s="3">
        <v>45798.749791666669</v>
      </c>
      <c r="C58" t="s">
        <v>61</v>
      </c>
      <c r="D58" t="s">
        <v>61</v>
      </c>
      <c r="E58" t="s">
        <v>61</v>
      </c>
      <c r="F58" t="s">
        <v>62</v>
      </c>
      <c r="G58" s="2" t="s">
        <v>63</v>
      </c>
      <c r="H58" t="s">
        <v>64</v>
      </c>
      <c r="I58" t="s">
        <v>65</v>
      </c>
      <c r="J58" t="s">
        <v>66</v>
      </c>
      <c r="K58" t="s">
        <v>67</v>
      </c>
      <c r="L58">
        <v>14</v>
      </c>
      <c r="M58">
        <v>12</v>
      </c>
      <c r="N58">
        <v>168</v>
      </c>
      <c r="O58" s="41">
        <v>9999</v>
      </c>
      <c r="P58" t="s">
        <v>62</v>
      </c>
      <c r="Q58" s="1">
        <v>45786.608721180557</v>
      </c>
      <c r="R58">
        <v>68.375</v>
      </c>
      <c r="S58">
        <v>19.196000000000002</v>
      </c>
      <c r="T58">
        <v>3.5619999999999998</v>
      </c>
      <c r="U58">
        <v>7082</v>
      </c>
      <c r="V58">
        <v>177</v>
      </c>
      <c r="W58">
        <v>1580</v>
      </c>
      <c r="X58">
        <v>1576</v>
      </c>
      <c r="Y58">
        <v>1</v>
      </c>
      <c r="Z58">
        <v>21</v>
      </c>
      <c r="AA58">
        <v>1</v>
      </c>
      <c r="AB58">
        <v>116</v>
      </c>
      <c r="AC58">
        <v>101</v>
      </c>
      <c r="AD58">
        <v>34.76</v>
      </c>
      <c r="AE58">
        <v>46.22531</v>
      </c>
      <c r="AF58">
        <v>90.4</v>
      </c>
      <c r="AG58">
        <v>2.6</v>
      </c>
      <c r="AH58">
        <v>3.4</v>
      </c>
      <c r="AI58">
        <v>2.8</v>
      </c>
      <c r="AJ58">
        <v>0.8</v>
      </c>
      <c r="AK58">
        <v>0</v>
      </c>
      <c r="AL58">
        <v>0</v>
      </c>
      <c r="AM58">
        <v>2.74</v>
      </c>
      <c r="AN58">
        <v>43.537999999999997</v>
      </c>
      <c r="AO58">
        <v>2.4990000000000001</v>
      </c>
      <c r="AP58">
        <v>22.31</v>
      </c>
      <c r="AQ58">
        <v>0.219</v>
      </c>
      <c r="AR58">
        <v>1.4630000000000001</v>
      </c>
      <c r="AS58">
        <v>30.713000000000001</v>
      </c>
      <c r="AT58">
        <v>105.467</v>
      </c>
      <c r="AU58">
        <v>3.0329999999999999</v>
      </c>
      <c r="AV58">
        <v>3.9670000000000001</v>
      </c>
      <c r="AW58">
        <v>3.2669999999999999</v>
      </c>
      <c r="AX58">
        <v>0.93300000000000005</v>
      </c>
      <c r="AY58">
        <v>0</v>
      </c>
      <c r="AZ58">
        <v>0</v>
      </c>
      <c r="BA58">
        <v>0</v>
      </c>
      <c r="BB58">
        <v>169</v>
      </c>
      <c r="BC58" t="s">
        <v>68</v>
      </c>
      <c r="BD58">
        <v>0</v>
      </c>
      <c r="BE58" t="s">
        <v>69</v>
      </c>
      <c r="BF58" t="s">
        <v>70</v>
      </c>
      <c r="BG58">
        <v>1.3</v>
      </c>
      <c r="BH58">
        <v>0</v>
      </c>
      <c r="BI58" s="1">
        <v>45799.508159606485</v>
      </c>
      <c r="BJ58">
        <v>3</v>
      </c>
      <c r="BK58" s="4">
        <v>1.1873</v>
      </c>
      <c r="BL58" s="42">
        <f>HLOOKUP($A58,차량별코스!$E$1:$AD$20,_xlfn.XLOOKUP(탕데이터!$I58,차량별코스!$D$2:$D$20,차량별코스!$A$2:$A$20),0)</f>
        <v>3</v>
      </c>
      <c r="BM58">
        <f t="shared" si="2"/>
        <v>2632.8819999999987</v>
      </c>
      <c r="BN58">
        <f t="shared" si="3"/>
        <v>4291.5689999999995</v>
      </c>
      <c r="BO58">
        <f>IF(COUNTIFS($BL$2:$BL58,$BL58,$O$2:$O58,$O58)=1,_xlfn.MAXIFS($BO$2:$BO57,$O$2:$O57,$O58)+1,_xlfn.MAXIFS($BO$2:$BO57,$O$2:$O57,$O58))</f>
        <v>8</v>
      </c>
      <c r="BP58">
        <f t="shared" si="4"/>
        <v>4645.1280000000006</v>
      </c>
      <c r="BQ58">
        <f t="shared" si="12"/>
        <v>184.13200000000001</v>
      </c>
      <c r="BR58">
        <f t="shared" si="13"/>
        <v>240.78800000000001</v>
      </c>
      <c r="BS58">
        <f t="shared" si="14"/>
        <v>198.29599999999999</v>
      </c>
      <c r="BT58">
        <f t="shared" si="15"/>
        <v>56.655999999999999</v>
      </c>
      <c r="BU58">
        <f t="shared" si="16"/>
        <v>0</v>
      </c>
      <c r="BV58">
        <f t="shared" si="17"/>
        <v>0</v>
      </c>
      <c r="BW58">
        <f t="shared" si="11"/>
        <v>5325.0000000000009</v>
      </c>
    </row>
    <row r="59" spans="1:75" x14ac:dyDescent="0.3">
      <c r="A59" s="38">
        <f t="shared" si="1"/>
        <v>45799</v>
      </c>
      <c r="B59" s="3">
        <v>45799.266944444447</v>
      </c>
      <c r="C59" t="s">
        <v>61</v>
      </c>
      <c r="D59" t="s">
        <v>61</v>
      </c>
      <c r="E59" t="s">
        <v>61</v>
      </c>
      <c r="F59" t="s">
        <v>62</v>
      </c>
      <c r="G59" s="2" t="s">
        <v>63</v>
      </c>
      <c r="H59" t="s">
        <v>64</v>
      </c>
      <c r="I59" t="s">
        <v>65</v>
      </c>
      <c r="J59" t="s">
        <v>66</v>
      </c>
      <c r="K59" t="s">
        <v>67</v>
      </c>
      <c r="L59">
        <v>14</v>
      </c>
      <c r="M59">
        <v>12</v>
      </c>
      <c r="N59">
        <v>168</v>
      </c>
      <c r="O59" s="41">
        <v>9999</v>
      </c>
      <c r="P59" t="s">
        <v>62</v>
      </c>
      <c r="Q59" s="1">
        <v>45786.608721180557</v>
      </c>
      <c r="R59">
        <v>3.1E-2</v>
      </c>
      <c r="S59">
        <v>5.2999999999999999E-2</v>
      </c>
      <c r="T59">
        <v>0.58499999999999996</v>
      </c>
      <c r="U59">
        <v>67</v>
      </c>
      <c r="V59">
        <v>41</v>
      </c>
      <c r="W59">
        <v>7</v>
      </c>
      <c r="X59">
        <v>0</v>
      </c>
      <c r="Y59">
        <v>0</v>
      </c>
      <c r="Z59">
        <v>0</v>
      </c>
      <c r="AA59">
        <v>0</v>
      </c>
      <c r="AB59">
        <v>0</v>
      </c>
      <c r="AC59">
        <v>10</v>
      </c>
      <c r="AD59">
        <v>1.67</v>
      </c>
      <c r="AE59">
        <v>5.8723239999999999</v>
      </c>
      <c r="AF59">
        <v>100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0.45</v>
      </c>
      <c r="AN59">
        <v>31.78</v>
      </c>
      <c r="AO59">
        <v>61.19</v>
      </c>
      <c r="AP59">
        <v>10.445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 t="s">
        <v>68</v>
      </c>
      <c r="BD59">
        <v>0</v>
      </c>
      <c r="BE59" t="s">
        <v>69</v>
      </c>
      <c r="BF59" t="s">
        <v>70</v>
      </c>
      <c r="BG59">
        <v>1.3</v>
      </c>
      <c r="BH59">
        <v>0</v>
      </c>
      <c r="BI59" s="1">
        <v>45799.508159606485</v>
      </c>
      <c r="BJ59">
        <v>3</v>
      </c>
      <c r="BK59" s="4">
        <v>0.19500000000000001</v>
      </c>
      <c r="BL59" s="42">
        <f>HLOOKUP($A59,차량별코스!$E$1:$AD$20,_xlfn.XLOOKUP(탕데이터!$I59,차량별코스!$D$2:$D$20,차량별코스!$A$2:$A$20),0)</f>
        <v>4</v>
      </c>
      <c r="BM59">
        <f t="shared" si="2"/>
        <v>2632.8819999999987</v>
      </c>
      <c r="BN59">
        <f t="shared" si="3"/>
        <v>5029.0960000000023</v>
      </c>
      <c r="BO59">
        <f>IF(COUNTIFS($BL$2:$BL59,$BL59,$O$2:$O59,$O59)=1,_xlfn.MAXIFS($BO$2:$BO58,$O$2:$O58,$O59)+1,_xlfn.MAXIFS($BO$2:$BO58,$O$2:$O58,$O59))</f>
        <v>9</v>
      </c>
      <c r="BP59">
        <f t="shared" si="4"/>
        <v>19</v>
      </c>
      <c r="BQ59">
        <f t="shared" si="12"/>
        <v>0</v>
      </c>
      <c r="BR59">
        <f t="shared" si="13"/>
        <v>0</v>
      </c>
      <c r="BS59">
        <f t="shared" si="14"/>
        <v>0</v>
      </c>
      <c r="BT59">
        <f t="shared" si="15"/>
        <v>0</v>
      </c>
      <c r="BU59">
        <f t="shared" si="16"/>
        <v>0</v>
      </c>
      <c r="BV59">
        <f t="shared" si="17"/>
        <v>0</v>
      </c>
      <c r="BW59">
        <f t="shared" si="11"/>
        <v>19</v>
      </c>
    </row>
    <row r="60" spans="1:75" x14ac:dyDescent="0.3">
      <c r="A60" s="38">
        <f t="shared" si="1"/>
        <v>45799</v>
      </c>
      <c r="B60" s="3">
        <v>45799.276875000003</v>
      </c>
      <c r="C60" t="s">
        <v>61</v>
      </c>
      <c r="D60" t="s">
        <v>61</v>
      </c>
      <c r="E60" t="s">
        <v>61</v>
      </c>
      <c r="F60" t="s">
        <v>62</v>
      </c>
      <c r="G60" s="2" t="s">
        <v>63</v>
      </c>
      <c r="H60" t="s">
        <v>64</v>
      </c>
      <c r="I60" t="s">
        <v>65</v>
      </c>
      <c r="J60" t="s">
        <v>66</v>
      </c>
      <c r="K60" t="s">
        <v>67</v>
      </c>
      <c r="L60">
        <v>14</v>
      </c>
      <c r="M60">
        <v>12</v>
      </c>
      <c r="N60">
        <v>168</v>
      </c>
      <c r="O60" s="41">
        <v>9999</v>
      </c>
      <c r="P60" t="s">
        <v>62</v>
      </c>
      <c r="Q60" s="1">
        <v>45786.608721180557</v>
      </c>
      <c r="R60">
        <v>104.691</v>
      </c>
      <c r="S60">
        <v>28.658999999999999</v>
      </c>
      <c r="T60">
        <v>3.653</v>
      </c>
      <c r="U60">
        <v>10591</v>
      </c>
      <c r="V60">
        <v>206</v>
      </c>
      <c r="W60">
        <v>2399</v>
      </c>
      <c r="X60">
        <v>2326</v>
      </c>
      <c r="Y60">
        <v>8</v>
      </c>
      <c r="Z60">
        <v>27</v>
      </c>
      <c r="AA60">
        <v>1</v>
      </c>
      <c r="AB60">
        <v>40</v>
      </c>
      <c r="AC60">
        <v>103</v>
      </c>
      <c r="AD60">
        <v>35.590000000000003</v>
      </c>
      <c r="AE60">
        <v>47.193523999999996</v>
      </c>
      <c r="AF60">
        <v>90</v>
      </c>
      <c r="AG60">
        <v>2.7</v>
      </c>
      <c r="AH60">
        <v>3.2</v>
      </c>
      <c r="AI60">
        <v>2.7</v>
      </c>
      <c r="AJ60">
        <v>1.4</v>
      </c>
      <c r="AK60">
        <v>0</v>
      </c>
      <c r="AL60">
        <v>0</v>
      </c>
      <c r="AM60">
        <v>2.81</v>
      </c>
      <c r="AN60">
        <v>43.395000000000003</v>
      </c>
      <c r="AO60">
        <v>1.9450000000000001</v>
      </c>
      <c r="AP60">
        <v>22.651</v>
      </c>
      <c r="AQ60">
        <v>0.22</v>
      </c>
      <c r="AR60">
        <v>7.6420000000000003</v>
      </c>
      <c r="AS60">
        <v>25.79</v>
      </c>
      <c r="AT60">
        <v>157.5</v>
      </c>
      <c r="AU60">
        <v>4.7249999999999996</v>
      </c>
      <c r="AV60">
        <v>5.6</v>
      </c>
      <c r="AW60">
        <v>4.7249999999999996</v>
      </c>
      <c r="AX60">
        <v>2.4500000000000002</v>
      </c>
      <c r="AY60">
        <v>0</v>
      </c>
      <c r="AZ60">
        <v>0</v>
      </c>
      <c r="BA60">
        <v>0</v>
      </c>
      <c r="BB60">
        <v>255</v>
      </c>
      <c r="BC60" t="s">
        <v>68</v>
      </c>
      <c r="BD60">
        <v>0</v>
      </c>
      <c r="BE60" t="s">
        <v>69</v>
      </c>
      <c r="BF60" t="s">
        <v>70</v>
      </c>
      <c r="BG60">
        <v>1.3</v>
      </c>
      <c r="BH60">
        <v>0</v>
      </c>
      <c r="BI60" s="1">
        <v>45799.508159606485</v>
      </c>
      <c r="BJ60">
        <v>3</v>
      </c>
      <c r="BK60" s="4">
        <v>1.2177</v>
      </c>
      <c r="BL60" s="42">
        <f>HLOOKUP($A60,차량별코스!$E$1:$AD$20,_xlfn.XLOOKUP(탕데이터!$I60,차량별코스!$D$2:$D$20,차량별코스!$A$2:$A$20),0)</f>
        <v>4</v>
      </c>
      <c r="BM60">
        <f t="shared" si="2"/>
        <v>2632.8819999999987</v>
      </c>
      <c r="BN60">
        <f t="shared" si="3"/>
        <v>5029.0960000000023</v>
      </c>
      <c r="BO60">
        <f>IF(COUNTIFS($BL$2:$BL60,$BL60,$O$2:$O60,$O60)=1,_xlfn.MAXIFS($BO$2:$BO59,$O$2:$O59,$O60)+1,_xlfn.MAXIFS($BO$2:$BO59,$O$2:$O59,$O60))</f>
        <v>9</v>
      </c>
      <c r="BP60">
        <f t="shared" si="4"/>
        <v>6926.9</v>
      </c>
      <c r="BQ60">
        <f t="shared" si="12"/>
        <v>285.95700000000005</v>
      </c>
      <c r="BR60">
        <f t="shared" si="13"/>
        <v>338.91200000000003</v>
      </c>
      <c r="BS60">
        <f t="shared" si="14"/>
        <v>285.95700000000005</v>
      </c>
      <c r="BT60">
        <f t="shared" si="15"/>
        <v>148.27399999999997</v>
      </c>
      <c r="BU60">
        <f t="shared" si="16"/>
        <v>0</v>
      </c>
      <c r="BV60">
        <f t="shared" si="17"/>
        <v>0</v>
      </c>
      <c r="BW60">
        <f t="shared" si="11"/>
        <v>7986.0000000000009</v>
      </c>
    </row>
    <row r="61" spans="1:75" x14ac:dyDescent="0.3">
      <c r="A61" s="38">
        <f t="shared" si="1"/>
        <v>45799</v>
      </c>
      <c r="B61" s="3">
        <v>45799.439201388886</v>
      </c>
      <c r="C61" t="s">
        <v>61</v>
      </c>
      <c r="D61" t="s">
        <v>61</v>
      </c>
      <c r="E61" t="s">
        <v>61</v>
      </c>
      <c r="F61" t="s">
        <v>62</v>
      </c>
      <c r="G61" s="2" t="s">
        <v>63</v>
      </c>
      <c r="H61" t="s">
        <v>64</v>
      </c>
      <c r="I61" t="s">
        <v>65</v>
      </c>
      <c r="J61" t="s">
        <v>66</v>
      </c>
      <c r="K61" t="s">
        <v>67</v>
      </c>
      <c r="L61">
        <v>14</v>
      </c>
      <c r="M61">
        <v>12</v>
      </c>
      <c r="N61">
        <v>168</v>
      </c>
      <c r="O61" s="41">
        <v>9999</v>
      </c>
      <c r="P61" t="s">
        <v>62</v>
      </c>
      <c r="Q61" s="1">
        <v>45786.608721180557</v>
      </c>
      <c r="R61">
        <v>66.591999999999999</v>
      </c>
      <c r="S61">
        <v>17.664000000000001</v>
      </c>
      <c r="T61">
        <v>3.77</v>
      </c>
      <c r="U61">
        <v>5910</v>
      </c>
      <c r="V61">
        <v>160</v>
      </c>
      <c r="W61">
        <v>985</v>
      </c>
      <c r="X61">
        <v>1316</v>
      </c>
      <c r="Y61">
        <v>1</v>
      </c>
      <c r="Z61">
        <v>13</v>
      </c>
      <c r="AA61">
        <v>0</v>
      </c>
      <c r="AB61">
        <v>0</v>
      </c>
      <c r="AC61">
        <v>103</v>
      </c>
      <c r="AD61">
        <v>40.56</v>
      </c>
      <c r="AE61">
        <v>50.310853999999999</v>
      </c>
      <c r="AF61">
        <v>85.3</v>
      </c>
      <c r="AG61">
        <v>4.4000000000000004</v>
      </c>
      <c r="AH61">
        <v>3.1</v>
      </c>
      <c r="AI61">
        <v>4.2</v>
      </c>
      <c r="AJ61">
        <v>3</v>
      </c>
      <c r="AK61">
        <v>0</v>
      </c>
      <c r="AL61">
        <v>0</v>
      </c>
      <c r="AM61">
        <v>2.9</v>
      </c>
      <c r="AN61">
        <v>45.091999999999999</v>
      </c>
      <c r="AO61">
        <v>2.7069999999999999</v>
      </c>
      <c r="AP61">
        <v>16.667000000000002</v>
      </c>
      <c r="AQ61">
        <v>0.19500000000000001</v>
      </c>
      <c r="AR61">
        <v>1.502</v>
      </c>
      <c r="AS61">
        <v>19.521999999999998</v>
      </c>
      <c r="AT61">
        <v>83.878</v>
      </c>
      <c r="AU61">
        <v>4.327</v>
      </c>
      <c r="AV61">
        <v>3.048</v>
      </c>
      <c r="AW61">
        <v>4.13</v>
      </c>
      <c r="AX61">
        <v>2.95</v>
      </c>
      <c r="AY61">
        <v>0</v>
      </c>
      <c r="AZ61">
        <v>0</v>
      </c>
      <c r="BA61">
        <v>0</v>
      </c>
      <c r="BB61">
        <v>148</v>
      </c>
      <c r="BC61" t="s">
        <v>68</v>
      </c>
      <c r="BD61">
        <v>0</v>
      </c>
      <c r="BE61" t="s">
        <v>69</v>
      </c>
      <c r="BF61" t="s">
        <v>70</v>
      </c>
      <c r="BG61">
        <v>1.3</v>
      </c>
      <c r="BH61">
        <v>0</v>
      </c>
      <c r="BI61" s="1">
        <v>45799.508159606485</v>
      </c>
      <c r="BJ61">
        <v>3</v>
      </c>
      <c r="BK61" s="4">
        <v>1.2565999999999999</v>
      </c>
      <c r="BL61" s="42">
        <f>HLOOKUP($A61,차량별코스!$E$1:$AD$20,_xlfn.XLOOKUP(탕데이터!$I61,차량별코스!$D$2:$D$20,차량별코스!$A$2:$A$20),0)</f>
        <v>4</v>
      </c>
      <c r="BM61">
        <f t="shared" si="2"/>
        <v>2632.8819999999987</v>
      </c>
      <c r="BN61">
        <f t="shared" si="3"/>
        <v>5029.0960000000023</v>
      </c>
      <c r="BO61">
        <f>IF(COUNTIFS($BL$2:$BL61,$BL61,$O$2:$O61,$O61)=1,_xlfn.MAXIFS($BO$2:$BO60,$O$2:$O60,$O61)+1,_xlfn.MAXIFS($BO$2:$BO60,$O$2:$O60,$O61))</f>
        <v>9</v>
      </c>
      <c r="BP61">
        <f t="shared" si="4"/>
        <v>3896.2299999999996</v>
      </c>
      <c r="BQ61">
        <f t="shared" si="12"/>
        <v>260.04000000000002</v>
      </c>
      <c r="BR61">
        <f t="shared" si="13"/>
        <v>183.21</v>
      </c>
      <c r="BS61">
        <f t="shared" si="14"/>
        <v>248.22000000000003</v>
      </c>
      <c r="BT61">
        <f t="shared" si="15"/>
        <v>177.29999999999998</v>
      </c>
      <c r="BU61">
        <f t="shared" si="16"/>
        <v>0</v>
      </c>
      <c r="BV61">
        <f t="shared" si="17"/>
        <v>0</v>
      </c>
      <c r="BW61">
        <f t="shared" si="11"/>
        <v>4765</v>
      </c>
    </row>
    <row r="62" spans="1:75" x14ac:dyDescent="0.3">
      <c r="A62" s="38">
        <f t="shared" si="1"/>
        <v>45791</v>
      </c>
      <c r="B62" s="3">
        <v>45791.000428240739</v>
      </c>
      <c r="C62" t="s">
        <v>61</v>
      </c>
      <c r="D62" t="s">
        <v>61</v>
      </c>
      <c r="E62" t="s">
        <v>61</v>
      </c>
      <c r="F62" t="s">
        <v>62</v>
      </c>
      <c r="G62" s="2" t="s">
        <v>63</v>
      </c>
      <c r="H62" t="s">
        <v>64</v>
      </c>
      <c r="I62" t="s">
        <v>71</v>
      </c>
      <c r="J62" t="s">
        <v>66</v>
      </c>
      <c r="K62" t="s">
        <v>72</v>
      </c>
      <c r="L62">
        <v>14</v>
      </c>
      <c r="M62">
        <v>1</v>
      </c>
      <c r="N62">
        <v>168</v>
      </c>
      <c r="O62" s="41">
        <v>9999</v>
      </c>
      <c r="P62" t="s">
        <v>62</v>
      </c>
      <c r="Q62" s="1">
        <v>45786.608721180557</v>
      </c>
      <c r="R62">
        <v>1E-3</v>
      </c>
      <c r="S62">
        <v>8.9999999999999993E-3</v>
      </c>
      <c r="T62">
        <v>0.111</v>
      </c>
      <c r="U62">
        <v>17</v>
      </c>
      <c r="V62">
        <v>17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0.21</v>
      </c>
      <c r="AE62" t="s">
        <v>61</v>
      </c>
      <c r="AF62">
        <v>100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0.09</v>
      </c>
      <c r="AN62" t="s">
        <v>61</v>
      </c>
      <c r="AO62">
        <v>100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 t="s">
        <v>68</v>
      </c>
      <c r="BD62">
        <v>0</v>
      </c>
      <c r="BE62" t="s">
        <v>73</v>
      </c>
      <c r="BF62" t="s">
        <v>70</v>
      </c>
      <c r="BG62">
        <v>1.3</v>
      </c>
      <c r="BH62">
        <v>0</v>
      </c>
      <c r="BI62" s="1">
        <v>45797.878052280095</v>
      </c>
      <c r="BJ62">
        <v>3</v>
      </c>
      <c r="BK62" s="4">
        <v>3.6999999999999998E-2</v>
      </c>
      <c r="BL62" s="42">
        <f>HLOOKUP($A62,차량별코스!$E$1:$AD$20,_xlfn.XLOOKUP(탕데이터!$I62,차량별코스!$D$2:$D$20,차량별코스!$A$2:$A$20),0)</f>
        <v>10</v>
      </c>
      <c r="BM62">
        <f t="shared" si="2"/>
        <v>2112.2829999999999</v>
      </c>
      <c r="BN62">
        <f t="shared" si="3"/>
        <v>1498.4239999999998</v>
      </c>
      <c r="BO62">
        <f>IF(COUNTIFS($BL$2:$BL62,$BL62,$O$2:$O62,$O62)=1,_xlfn.MAXIFS($BO$2:$BO61,$O$2:$O61,$O62)+1,_xlfn.MAXIFS($BO$2:$BO61,$O$2:$O61,$O62))</f>
        <v>9</v>
      </c>
      <c r="BP62">
        <f t="shared" si="4"/>
        <v>0</v>
      </c>
      <c r="BQ62">
        <f t="shared" si="12"/>
        <v>0</v>
      </c>
      <c r="BR62">
        <f t="shared" si="13"/>
        <v>0</v>
      </c>
      <c r="BS62">
        <f t="shared" si="14"/>
        <v>0</v>
      </c>
      <c r="BT62">
        <f t="shared" si="15"/>
        <v>0</v>
      </c>
      <c r="BU62">
        <f t="shared" si="16"/>
        <v>0</v>
      </c>
      <c r="BV62">
        <f t="shared" si="17"/>
        <v>0</v>
      </c>
      <c r="BW62">
        <f t="shared" si="11"/>
        <v>0</v>
      </c>
    </row>
    <row r="63" spans="1:75" x14ac:dyDescent="0.3">
      <c r="A63" s="38">
        <f t="shared" si="1"/>
        <v>45791</v>
      </c>
      <c r="B63" s="3">
        <v>45791.000891203701</v>
      </c>
      <c r="C63" t="s">
        <v>61</v>
      </c>
      <c r="D63" t="s">
        <v>61</v>
      </c>
      <c r="E63" t="s">
        <v>61</v>
      </c>
      <c r="F63" t="s">
        <v>62</v>
      </c>
      <c r="G63" s="2" t="s">
        <v>63</v>
      </c>
      <c r="H63" t="s">
        <v>64</v>
      </c>
      <c r="I63" t="s">
        <v>71</v>
      </c>
      <c r="J63" t="s">
        <v>66</v>
      </c>
      <c r="K63" t="s">
        <v>72</v>
      </c>
      <c r="L63">
        <v>14</v>
      </c>
      <c r="M63">
        <v>1</v>
      </c>
      <c r="N63">
        <v>168</v>
      </c>
      <c r="O63" s="41">
        <v>9999</v>
      </c>
      <c r="P63" t="s">
        <v>62</v>
      </c>
      <c r="Q63" s="1">
        <v>45786.608721180557</v>
      </c>
      <c r="R63">
        <v>1E-3</v>
      </c>
      <c r="S63">
        <v>7.6999999999999999E-2</v>
      </c>
      <c r="T63">
        <v>1.2999999999999999E-2</v>
      </c>
      <c r="U63">
        <v>112</v>
      </c>
      <c r="V63">
        <v>112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0.03</v>
      </c>
      <c r="AE63" t="s">
        <v>61</v>
      </c>
      <c r="AF63">
        <v>100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0.01</v>
      </c>
      <c r="AN63" t="s">
        <v>61</v>
      </c>
      <c r="AO63">
        <v>100</v>
      </c>
      <c r="AP63">
        <v>0</v>
      </c>
      <c r="AQ63">
        <v>0</v>
      </c>
      <c r="AR63">
        <v>0</v>
      </c>
      <c r="AS63">
        <v>0</v>
      </c>
      <c r="AT63">
        <v>1.667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1</v>
      </c>
      <c r="BC63" t="s">
        <v>68</v>
      </c>
      <c r="BD63">
        <v>0</v>
      </c>
      <c r="BE63" t="s">
        <v>73</v>
      </c>
      <c r="BF63" t="s">
        <v>70</v>
      </c>
      <c r="BG63">
        <v>1.3</v>
      </c>
      <c r="BH63">
        <v>0</v>
      </c>
      <c r="BI63" s="1">
        <v>45797.878052280095</v>
      </c>
      <c r="BJ63">
        <v>3</v>
      </c>
      <c r="BK63" s="4">
        <v>4.3E-3</v>
      </c>
      <c r="BL63" s="42">
        <f>HLOOKUP($A63,차량별코스!$E$1:$AD$20,_xlfn.XLOOKUP(탕데이터!$I63,차량별코스!$D$2:$D$20,차량별코스!$A$2:$A$20),0)</f>
        <v>10</v>
      </c>
      <c r="BM63">
        <f t="shared" si="2"/>
        <v>2112.2829999999999</v>
      </c>
      <c r="BN63">
        <f t="shared" si="3"/>
        <v>1498.4239999999998</v>
      </c>
      <c r="BO63">
        <f>IF(COUNTIFS($BL$2:$BL63,$BL63,$O$2:$O63,$O63)=1,_xlfn.MAXIFS($BO$2:$BO62,$O$2:$O62,$O63)+1,_xlfn.MAXIFS($BO$2:$BO62,$O$2:$O62,$O63))</f>
        <v>9</v>
      </c>
      <c r="BP63">
        <f t="shared" si="4"/>
        <v>0</v>
      </c>
      <c r="BQ63">
        <f t="shared" si="12"/>
        <v>0</v>
      </c>
      <c r="BR63">
        <f t="shared" si="13"/>
        <v>0</v>
      </c>
      <c r="BS63">
        <f t="shared" si="14"/>
        <v>0</v>
      </c>
      <c r="BT63">
        <f t="shared" si="15"/>
        <v>0</v>
      </c>
      <c r="BU63">
        <f t="shared" si="16"/>
        <v>0</v>
      </c>
      <c r="BV63">
        <f t="shared" si="17"/>
        <v>0</v>
      </c>
      <c r="BW63">
        <f t="shared" si="11"/>
        <v>0</v>
      </c>
    </row>
    <row r="64" spans="1:75" x14ac:dyDescent="0.3">
      <c r="A64" s="38">
        <f t="shared" si="1"/>
        <v>45791</v>
      </c>
      <c r="B64" s="3">
        <v>45791.75980324074</v>
      </c>
      <c r="C64" t="s">
        <v>61</v>
      </c>
      <c r="D64" t="s">
        <v>61</v>
      </c>
      <c r="E64" t="s">
        <v>61</v>
      </c>
      <c r="F64" t="s">
        <v>62</v>
      </c>
      <c r="G64" s="2" t="s">
        <v>63</v>
      </c>
      <c r="H64" t="s">
        <v>64</v>
      </c>
      <c r="I64" t="s">
        <v>71</v>
      </c>
      <c r="J64" t="s">
        <v>66</v>
      </c>
      <c r="K64" t="s">
        <v>72</v>
      </c>
      <c r="L64">
        <v>14</v>
      </c>
      <c r="M64">
        <v>1</v>
      </c>
      <c r="N64">
        <v>168</v>
      </c>
      <c r="O64" s="41">
        <v>9999</v>
      </c>
      <c r="P64" t="s">
        <v>62</v>
      </c>
      <c r="Q64" s="1">
        <v>45786.608721180557</v>
      </c>
      <c r="R64">
        <v>1E-3</v>
      </c>
      <c r="S64">
        <v>7.6999999999999999E-2</v>
      </c>
      <c r="T64">
        <v>1.2999999999999999E-2</v>
      </c>
      <c r="U64">
        <v>157</v>
      </c>
      <c r="V64">
        <v>157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0.02</v>
      </c>
      <c r="AE64" t="s">
        <v>61</v>
      </c>
      <c r="AF64">
        <v>100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0.01</v>
      </c>
      <c r="AN64" t="s">
        <v>61</v>
      </c>
      <c r="AO64">
        <v>100</v>
      </c>
      <c r="AP64">
        <v>0</v>
      </c>
      <c r="AQ64">
        <v>0</v>
      </c>
      <c r="AR64">
        <v>0</v>
      </c>
      <c r="AS64">
        <v>0</v>
      </c>
      <c r="AT64">
        <v>1.667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3</v>
      </c>
      <c r="BC64" t="s">
        <v>68</v>
      </c>
      <c r="BD64">
        <v>0</v>
      </c>
      <c r="BE64" t="s">
        <v>73</v>
      </c>
      <c r="BF64" t="s">
        <v>70</v>
      </c>
      <c r="BG64">
        <v>1.3</v>
      </c>
      <c r="BH64">
        <v>0</v>
      </c>
      <c r="BI64" s="1">
        <v>45797.878052280095</v>
      </c>
      <c r="BJ64">
        <v>3</v>
      </c>
      <c r="BK64" s="4">
        <v>4.3E-3</v>
      </c>
      <c r="BL64" s="42">
        <f>HLOOKUP($A64,차량별코스!$E$1:$AD$20,_xlfn.XLOOKUP(탕데이터!$I64,차량별코스!$D$2:$D$20,차량별코스!$A$2:$A$20),0)</f>
        <v>10</v>
      </c>
      <c r="BM64">
        <f t="shared" si="2"/>
        <v>2112.2829999999999</v>
      </c>
      <c r="BN64">
        <f t="shared" si="3"/>
        <v>1498.4239999999998</v>
      </c>
      <c r="BO64">
        <f>IF(COUNTIFS($BL$2:$BL64,$BL64,$O$2:$O64,$O64)=1,_xlfn.MAXIFS($BO$2:$BO63,$O$2:$O63,$O64)+1,_xlfn.MAXIFS($BO$2:$BO63,$O$2:$O63,$O64))</f>
        <v>9</v>
      </c>
      <c r="BP64">
        <f t="shared" si="4"/>
        <v>0</v>
      </c>
      <c r="BQ64">
        <f t="shared" si="12"/>
        <v>0</v>
      </c>
      <c r="BR64">
        <f t="shared" si="13"/>
        <v>0</v>
      </c>
      <c r="BS64">
        <f t="shared" si="14"/>
        <v>0</v>
      </c>
      <c r="BT64">
        <f t="shared" si="15"/>
        <v>0</v>
      </c>
      <c r="BU64">
        <f t="shared" si="16"/>
        <v>0</v>
      </c>
      <c r="BV64">
        <f t="shared" si="17"/>
        <v>0</v>
      </c>
      <c r="BW64">
        <f t="shared" si="11"/>
        <v>0</v>
      </c>
    </row>
    <row r="65" spans="1:75" x14ac:dyDescent="0.3">
      <c r="A65" s="38">
        <f t="shared" si="1"/>
        <v>45791</v>
      </c>
      <c r="B65" s="3">
        <v>45791.770254629628</v>
      </c>
      <c r="C65" t="s">
        <v>61</v>
      </c>
      <c r="D65" t="s">
        <v>61</v>
      </c>
      <c r="E65" t="s">
        <v>61</v>
      </c>
      <c r="F65" t="s">
        <v>62</v>
      </c>
      <c r="G65" s="2" t="s">
        <v>63</v>
      </c>
      <c r="H65" t="s">
        <v>64</v>
      </c>
      <c r="I65" t="s">
        <v>71</v>
      </c>
      <c r="J65" t="s">
        <v>66</v>
      </c>
      <c r="K65" t="s">
        <v>72</v>
      </c>
      <c r="L65">
        <v>14</v>
      </c>
      <c r="M65">
        <v>1</v>
      </c>
      <c r="N65">
        <v>168</v>
      </c>
      <c r="O65" s="41">
        <v>9999</v>
      </c>
      <c r="P65" t="s">
        <v>62</v>
      </c>
      <c r="Q65" s="1">
        <v>45786.608721180557</v>
      </c>
      <c r="R65">
        <v>3.2000000000000001E-2</v>
      </c>
      <c r="S65">
        <v>9.5000000000000001E-2</v>
      </c>
      <c r="T65">
        <v>0.33700000000000002</v>
      </c>
      <c r="U65">
        <v>123</v>
      </c>
      <c r="V65">
        <v>94</v>
      </c>
      <c r="W65">
        <v>7</v>
      </c>
      <c r="X65">
        <v>0</v>
      </c>
      <c r="Y65">
        <v>0</v>
      </c>
      <c r="Z65">
        <v>0</v>
      </c>
      <c r="AA65">
        <v>0</v>
      </c>
      <c r="AB65">
        <v>0</v>
      </c>
      <c r="AC65">
        <v>7</v>
      </c>
      <c r="AD65">
        <v>0.94</v>
      </c>
      <c r="AE65">
        <v>5.2364579999999998</v>
      </c>
      <c r="AF65">
        <v>100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0.26</v>
      </c>
      <c r="AN65">
        <v>54.5</v>
      </c>
      <c r="AO65">
        <v>76.424000000000007</v>
      </c>
      <c r="AP65">
        <v>5.69</v>
      </c>
      <c r="AQ65">
        <v>0</v>
      </c>
      <c r="AR65">
        <v>0</v>
      </c>
      <c r="AS65">
        <v>0</v>
      </c>
      <c r="AT65">
        <v>1.667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1</v>
      </c>
      <c r="BC65" t="s">
        <v>68</v>
      </c>
      <c r="BD65">
        <v>0</v>
      </c>
      <c r="BE65" t="s">
        <v>73</v>
      </c>
      <c r="BF65" t="s">
        <v>70</v>
      </c>
      <c r="BG65">
        <v>1.3</v>
      </c>
      <c r="BH65">
        <v>0</v>
      </c>
      <c r="BI65" s="1">
        <v>45797.878052280095</v>
      </c>
      <c r="BJ65">
        <v>3</v>
      </c>
      <c r="BK65" s="4">
        <v>0.1123</v>
      </c>
      <c r="BL65" s="42">
        <f>HLOOKUP($A65,차량별코스!$E$1:$AD$20,_xlfn.XLOOKUP(탕데이터!$I65,차량별코스!$D$2:$D$20,차량별코스!$A$2:$A$20),0)</f>
        <v>10</v>
      </c>
      <c r="BM65">
        <f t="shared" si="2"/>
        <v>2112.2829999999999</v>
      </c>
      <c r="BN65">
        <f t="shared" si="3"/>
        <v>1498.4239999999998</v>
      </c>
      <c r="BO65">
        <f>IF(COUNTIFS($BL$2:$BL65,$BL65,$O$2:$O65,$O65)=1,_xlfn.MAXIFS($BO$2:$BO64,$O$2:$O64,$O65)+1,_xlfn.MAXIFS($BO$2:$BO64,$O$2:$O64,$O65))</f>
        <v>9</v>
      </c>
      <c r="BP65">
        <f t="shared" si="4"/>
        <v>22</v>
      </c>
      <c r="BQ65">
        <f t="shared" si="12"/>
        <v>0</v>
      </c>
      <c r="BR65">
        <f t="shared" si="13"/>
        <v>0</v>
      </c>
      <c r="BS65">
        <f t="shared" si="14"/>
        <v>0</v>
      </c>
      <c r="BT65">
        <f t="shared" si="15"/>
        <v>0</v>
      </c>
      <c r="BU65">
        <f t="shared" si="16"/>
        <v>0</v>
      </c>
      <c r="BV65">
        <f t="shared" si="17"/>
        <v>0</v>
      </c>
      <c r="BW65">
        <f t="shared" si="11"/>
        <v>22</v>
      </c>
    </row>
    <row r="66" spans="1:75" x14ac:dyDescent="0.3">
      <c r="A66" s="38">
        <f t="shared" si="1"/>
        <v>45791</v>
      </c>
      <c r="B66" s="3">
        <v>45791.776898148149</v>
      </c>
      <c r="C66" t="s">
        <v>61</v>
      </c>
      <c r="D66" t="s">
        <v>61</v>
      </c>
      <c r="E66" t="s">
        <v>61</v>
      </c>
      <c r="F66" t="s">
        <v>62</v>
      </c>
      <c r="G66" s="2" t="s">
        <v>63</v>
      </c>
      <c r="H66" t="s">
        <v>64</v>
      </c>
      <c r="I66" t="s">
        <v>71</v>
      </c>
      <c r="J66" t="s">
        <v>66</v>
      </c>
      <c r="K66" t="s">
        <v>72</v>
      </c>
      <c r="L66">
        <v>14</v>
      </c>
      <c r="M66">
        <v>1</v>
      </c>
      <c r="N66">
        <v>168</v>
      </c>
      <c r="O66" s="41">
        <v>9999</v>
      </c>
      <c r="P66" t="s">
        <v>62</v>
      </c>
      <c r="Q66" s="1">
        <v>45786.608721180557</v>
      </c>
      <c r="R66">
        <v>106.218</v>
      </c>
      <c r="S66">
        <v>34.186999999999998</v>
      </c>
      <c r="T66">
        <v>3.1070000000000002</v>
      </c>
      <c r="U66">
        <v>10893</v>
      </c>
      <c r="V66">
        <v>682</v>
      </c>
      <c r="W66">
        <v>2171</v>
      </c>
      <c r="X66">
        <v>2006</v>
      </c>
      <c r="Y66">
        <v>0</v>
      </c>
      <c r="Z66">
        <v>27</v>
      </c>
      <c r="AA66">
        <v>0</v>
      </c>
      <c r="AB66">
        <v>0</v>
      </c>
      <c r="AC66">
        <v>100</v>
      </c>
      <c r="AD66">
        <v>35.1</v>
      </c>
      <c r="AE66">
        <v>47.560284000000003</v>
      </c>
      <c r="AF66">
        <v>56.3</v>
      </c>
      <c r="AG66">
        <v>13.1</v>
      </c>
      <c r="AH66">
        <v>13.4</v>
      </c>
      <c r="AI66">
        <v>11.6</v>
      </c>
      <c r="AJ66">
        <v>5.5</v>
      </c>
      <c r="AK66">
        <v>0</v>
      </c>
      <c r="AL66">
        <v>0</v>
      </c>
      <c r="AM66">
        <v>2.39</v>
      </c>
      <c r="AN66">
        <v>52.613</v>
      </c>
      <c r="AO66">
        <v>6.2610000000000001</v>
      </c>
      <c r="AP66">
        <v>19.93</v>
      </c>
      <c r="AQ66">
        <v>0.188</v>
      </c>
      <c r="AR66">
        <v>0</v>
      </c>
      <c r="AS66">
        <v>25.419</v>
      </c>
      <c r="AT66">
        <v>101.34</v>
      </c>
      <c r="AU66">
        <v>23.58</v>
      </c>
      <c r="AV66">
        <v>24.12</v>
      </c>
      <c r="AW66">
        <v>20.88</v>
      </c>
      <c r="AX66">
        <v>9.9</v>
      </c>
      <c r="AY66">
        <v>0</v>
      </c>
      <c r="AZ66">
        <v>0</v>
      </c>
      <c r="BA66">
        <v>0</v>
      </c>
      <c r="BB66">
        <v>267</v>
      </c>
      <c r="BC66" t="s">
        <v>68</v>
      </c>
      <c r="BD66">
        <v>0</v>
      </c>
      <c r="BE66" t="s">
        <v>73</v>
      </c>
      <c r="BF66" t="s">
        <v>70</v>
      </c>
      <c r="BG66">
        <v>1.3</v>
      </c>
      <c r="BH66">
        <v>0</v>
      </c>
      <c r="BI66" s="1">
        <v>45797.878052280095</v>
      </c>
      <c r="BJ66">
        <v>3</v>
      </c>
      <c r="BK66" s="4">
        <v>1.0357000000000001</v>
      </c>
      <c r="BL66" s="42">
        <f>HLOOKUP($A66,차량별코스!$E$1:$AD$20,_xlfn.XLOOKUP(탕데이터!$I66,차량별코스!$D$2:$D$20,차량별코스!$A$2:$A$20),0)</f>
        <v>10</v>
      </c>
      <c r="BM66">
        <f t="shared" si="2"/>
        <v>2112.2829999999999</v>
      </c>
      <c r="BN66">
        <f t="shared" si="3"/>
        <v>1498.4239999999998</v>
      </c>
      <c r="BO66">
        <f>IF(COUNTIFS($BL$2:$BL66,$BL66,$O$2:$O66,$O66)=1,_xlfn.MAXIFS($BO$2:$BO65,$O$2:$O65,$O66)+1,_xlfn.MAXIFS($BO$2:$BO65,$O$2:$O65,$O66))</f>
        <v>9</v>
      </c>
      <c r="BP66">
        <f t="shared" si="4"/>
        <v>3279.7589999999991</v>
      </c>
      <c r="BQ66">
        <f t="shared" si="12"/>
        <v>1426.9829999999999</v>
      </c>
      <c r="BR66">
        <f t="shared" si="13"/>
        <v>1459.662</v>
      </c>
      <c r="BS66">
        <f t="shared" si="14"/>
        <v>1263.588</v>
      </c>
      <c r="BT66">
        <f t="shared" si="15"/>
        <v>599.11500000000001</v>
      </c>
      <c r="BU66">
        <f t="shared" si="16"/>
        <v>0</v>
      </c>
      <c r="BV66">
        <f t="shared" si="17"/>
        <v>0</v>
      </c>
      <c r="BW66">
        <f t="shared" si="11"/>
        <v>8029.1069999999991</v>
      </c>
    </row>
    <row r="67" spans="1:75" x14ac:dyDescent="0.3">
      <c r="A67" s="38">
        <f t="shared" ref="A67:A130" si="18">DATE(YEAR(B67),MONTH(B67),DAY(B67))</f>
        <v>45792</v>
      </c>
      <c r="B67" s="3">
        <v>45792.286817129629</v>
      </c>
      <c r="C67" t="s">
        <v>61</v>
      </c>
      <c r="D67" t="s">
        <v>61</v>
      </c>
      <c r="E67" t="s">
        <v>61</v>
      </c>
      <c r="F67" t="s">
        <v>62</v>
      </c>
      <c r="G67" s="2" t="s">
        <v>63</v>
      </c>
      <c r="H67" t="s">
        <v>64</v>
      </c>
      <c r="I67" t="s">
        <v>71</v>
      </c>
      <c r="J67" t="s">
        <v>66</v>
      </c>
      <c r="K67" t="s">
        <v>72</v>
      </c>
      <c r="L67">
        <v>14</v>
      </c>
      <c r="M67">
        <v>1</v>
      </c>
      <c r="N67">
        <v>168</v>
      </c>
      <c r="O67" s="41">
        <v>9999</v>
      </c>
      <c r="P67" t="s">
        <v>62</v>
      </c>
      <c r="Q67" s="1">
        <v>45786.608721180557</v>
      </c>
      <c r="R67">
        <v>1E-3</v>
      </c>
      <c r="S67">
        <v>7.6999999999999999E-2</v>
      </c>
      <c r="T67">
        <v>1.2999999999999999E-2</v>
      </c>
      <c r="U67">
        <v>135</v>
      </c>
      <c r="V67">
        <v>135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0.03</v>
      </c>
      <c r="AE67" t="s">
        <v>61</v>
      </c>
      <c r="AF67">
        <v>100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0.01</v>
      </c>
      <c r="AN67" t="s">
        <v>61</v>
      </c>
      <c r="AO67">
        <v>100</v>
      </c>
      <c r="AP67">
        <v>0</v>
      </c>
      <c r="AQ67">
        <v>0</v>
      </c>
      <c r="AR67">
        <v>0</v>
      </c>
      <c r="AS67">
        <v>0</v>
      </c>
      <c r="AT67">
        <v>1.667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3</v>
      </c>
      <c r="BC67" t="s">
        <v>68</v>
      </c>
      <c r="BD67">
        <v>0</v>
      </c>
      <c r="BE67" t="s">
        <v>73</v>
      </c>
      <c r="BF67" t="s">
        <v>70</v>
      </c>
      <c r="BG67">
        <v>1.3</v>
      </c>
      <c r="BH67">
        <v>0</v>
      </c>
      <c r="BI67" s="1">
        <v>45797.878052280095</v>
      </c>
      <c r="BJ67">
        <v>3</v>
      </c>
      <c r="BK67" s="4">
        <v>4.3E-3</v>
      </c>
      <c r="BL67" s="42">
        <f>HLOOKUP($A67,차량별코스!$E$1:$AD$20,_xlfn.XLOOKUP(탕데이터!$I67,차량별코스!$D$2:$D$20,차량별코스!$A$2:$A$20),0)</f>
        <v>11</v>
      </c>
      <c r="BM67">
        <f t="shared" ref="BM67:BM130" si="19">SUMIFS(R:R,I:I,I67,O:O,O67)</f>
        <v>2112.2829999999999</v>
      </c>
      <c r="BN67">
        <f t="shared" ref="BN67:BN130" si="20">SUMIFS(R:R,O:O,O67,BL:BL,BL67)</f>
        <v>2517.2719999999995</v>
      </c>
      <c r="BO67">
        <f>IF(COUNTIFS($BL$2:$BL67,$BL67,$O$2:$O67,$O67)=1,_xlfn.MAXIFS($BO$2:$BO66,$O$2:$O66,$O67)+1,_xlfn.MAXIFS($BO$2:$BO66,$O$2:$O66,$O67))</f>
        <v>9</v>
      </c>
      <c r="BP67">
        <f t="shared" ref="BP67:BP130" si="21">$U67*AF67%-V67-W67</f>
        <v>0</v>
      </c>
      <c r="BQ67">
        <f t="shared" si="12"/>
        <v>0</v>
      </c>
      <c r="BR67">
        <f t="shared" si="13"/>
        <v>0</v>
      </c>
      <c r="BS67">
        <f t="shared" si="14"/>
        <v>0</v>
      </c>
      <c r="BT67">
        <f t="shared" si="15"/>
        <v>0</v>
      </c>
      <c r="BU67">
        <f t="shared" si="16"/>
        <v>0</v>
      </c>
      <c r="BV67">
        <f t="shared" si="17"/>
        <v>0</v>
      </c>
      <c r="BW67">
        <f t="shared" ref="BW67:BW130" si="22">SUM(BP67:BV67)</f>
        <v>0</v>
      </c>
    </row>
    <row r="68" spans="1:75" x14ac:dyDescent="0.3">
      <c r="A68" s="38">
        <f t="shared" si="18"/>
        <v>45792</v>
      </c>
      <c r="B68" s="3">
        <v>45792.311782407407</v>
      </c>
      <c r="C68" t="s">
        <v>61</v>
      </c>
      <c r="D68" t="s">
        <v>61</v>
      </c>
      <c r="E68" t="s">
        <v>61</v>
      </c>
      <c r="F68" t="s">
        <v>62</v>
      </c>
      <c r="G68" s="2" t="s">
        <v>63</v>
      </c>
      <c r="H68" t="s">
        <v>64</v>
      </c>
      <c r="I68" t="s">
        <v>71</v>
      </c>
      <c r="J68" t="s">
        <v>66</v>
      </c>
      <c r="K68" t="s">
        <v>72</v>
      </c>
      <c r="L68">
        <v>14</v>
      </c>
      <c r="M68">
        <v>1</v>
      </c>
      <c r="N68">
        <v>168</v>
      </c>
      <c r="O68" s="41">
        <v>9999</v>
      </c>
      <c r="P68" t="s">
        <v>62</v>
      </c>
      <c r="Q68" s="1">
        <v>45786.608721180557</v>
      </c>
      <c r="R68">
        <v>110.96899999999999</v>
      </c>
      <c r="S68">
        <v>36.323999999999998</v>
      </c>
      <c r="T68">
        <v>3.0550000000000002</v>
      </c>
      <c r="U68">
        <v>12156</v>
      </c>
      <c r="V68">
        <v>169</v>
      </c>
      <c r="W68">
        <v>3097</v>
      </c>
      <c r="X68">
        <v>2642</v>
      </c>
      <c r="Y68">
        <v>2</v>
      </c>
      <c r="Z68">
        <v>27</v>
      </c>
      <c r="AA68">
        <v>1</v>
      </c>
      <c r="AB68">
        <v>178</v>
      </c>
      <c r="AC68">
        <v>98</v>
      </c>
      <c r="AD68">
        <v>32.86</v>
      </c>
      <c r="AE68">
        <v>44.936816999999998</v>
      </c>
      <c r="AF68">
        <v>86</v>
      </c>
      <c r="AG68">
        <v>4.4000000000000004</v>
      </c>
      <c r="AH68">
        <v>5.0999999999999996</v>
      </c>
      <c r="AI68">
        <v>3.6</v>
      </c>
      <c r="AJ68">
        <v>1</v>
      </c>
      <c r="AK68">
        <v>0</v>
      </c>
      <c r="AL68">
        <v>0</v>
      </c>
      <c r="AM68">
        <v>2.35</v>
      </c>
      <c r="AN68">
        <v>50.43</v>
      </c>
      <c r="AO68">
        <v>1.39</v>
      </c>
      <c r="AP68">
        <v>25.477</v>
      </c>
      <c r="AQ68">
        <v>0.23400000000000001</v>
      </c>
      <c r="AR68">
        <v>1.802</v>
      </c>
      <c r="AS68">
        <v>24.331</v>
      </c>
      <c r="AT68">
        <v>173.43299999999999</v>
      </c>
      <c r="AU68">
        <v>8.8729999999999993</v>
      </c>
      <c r="AV68">
        <v>10.285</v>
      </c>
      <c r="AW68">
        <v>7.26</v>
      </c>
      <c r="AX68">
        <v>2.0169999999999999</v>
      </c>
      <c r="AY68">
        <v>0</v>
      </c>
      <c r="AZ68">
        <v>0</v>
      </c>
      <c r="BA68">
        <v>0</v>
      </c>
      <c r="BB68">
        <v>293</v>
      </c>
      <c r="BC68" t="s">
        <v>68</v>
      </c>
      <c r="BD68">
        <v>0</v>
      </c>
      <c r="BE68" t="s">
        <v>73</v>
      </c>
      <c r="BF68" t="s">
        <v>70</v>
      </c>
      <c r="BG68">
        <v>1.3</v>
      </c>
      <c r="BH68">
        <v>0</v>
      </c>
      <c r="BI68" s="1">
        <v>45797.878052280095</v>
      </c>
      <c r="BJ68">
        <v>3</v>
      </c>
      <c r="BK68" s="4">
        <v>1.0183</v>
      </c>
      <c r="BL68" s="42">
        <f>HLOOKUP($A68,차량별코스!$E$1:$AD$20,_xlfn.XLOOKUP(탕데이터!$I68,차량별코스!$D$2:$D$20,차량별코스!$A$2:$A$20),0)</f>
        <v>11</v>
      </c>
      <c r="BM68">
        <f t="shared" si="19"/>
        <v>2112.2829999999999</v>
      </c>
      <c r="BN68">
        <f t="shared" si="20"/>
        <v>2517.2719999999995</v>
      </c>
      <c r="BO68">
        <f>IF(COUNTIFS($BL$2:$BL68,$BL68,$O$2:$O68,$O68)=1,_xlfn.MAXIFS($BO$2:$BO67,$O$2:$O67,$O68)+1,_xlfn.MAXIFS($BO$2:$BO67,$O$2:$O67,$O68))</f>
        <v>9</v>
      </c>
      <c r="BP68">
        <f t="shared" si="21"/>
        <v>7188.16</v>
      </c>
      <c r="BQ68">
        <f t="shared" si="12"/>
        <v>534.86400000000003</v>
      </c>
      <c r="BR68">
        <f t="shared" si="13"/>
        <v>619.9559999999999</v>
      </c>
      <c r="BS68">
        <f t="shared" si="14"/>
        <v>437.61600000000004</v>
      </c>
      <c r="BT68">
        <f t="shared" si="15"/>
        <v>121.56</v>
      </c>
      <c r="BU68">
        <f t="shared" si="16"/>
        <v>0</v>
      </c>
      <c r="BV68">
        <f t="shared" si="17"/>
        <v>0</v>
      </c>
      <c r="BW68">
        <f t="shared" si="22"/>
        <v>8902.155999999999</v>
      </c>
    </row>
    <row r="69" spans="1:75" x14ac:dyDescent="0.3">
      <c r="A69" s="38">
        <f t="shared" si="18"/>
        <v>45792</v>
      </c>
      <c r="B69" s="3">
        <v>45792.465636574074</v>
      </c>
      <c r="C69" t="s">
        <v>61</v>
      </c>
      <c r="D69" t="s">
        <v>61</v>
      </c>
      <c r="E69" t="s">
        <v>61</v>
      </c>
      <c r="F69" t="s">
        <v>62</v>
      </c>
      <c r="G69" s="2" t="s">
        <v>63</v>
      </c>
      <c r="H69" t="s">
        <v>64</v>
      </c>
      <c r="I69" t="s">
        <v>71</v>
      </c>
      <c r="J69" t="s">
        <v>66</v>
      </c>
      <c r="K69" t="s">
        <v>72</v>
      </c>
      <c r="L69">
        <v>14</v>
      </c>
      <c r="M69">
        <v>1</v>
      </c>
      <c r="N69">
        <v>168</v>
      </c>
      <c r="O69" s="41">
        <v>9999</v>
      </c>
      <c r="P69" t="s">
        <v>62</v>
      </c>
      <c r="Q69" s="1">
        <v>45786.608721180557</v>
      </c>
      <c r="R69">
        <v>35.534999999999997</v>
      </c>
      <c r="S69">
        <v>9.4580000000000002</v>
      </c>
      <c r="T69">
        <v>3.7570000000000001</v>
      </c>
      <c r="U69">
        <v>2953</v>
      </c>
      <c r="V69">
        <v>23</v>
      </c>
      <c r="W69">
        <v>830</v>
      </c>
      <c r="X69">
        <v>525</v>
      </c>
      <c r="Y69">
        <v>0</v>
      </c>
      <c r="Z69">
        <v>1</v>
      </c>
      <c r="AA69">
        <v>1</v>
      </c>
      <c r="AB69">
        <v>210</v>
      </c>
      <c r="AC69">
        <v>102</v>
      </c>
      <c r="AD69">
        <v>43.32</v>
      </c>
      <c r="AE69">
        <v>60.917073000000002</v>
      </c>
      <c r="AF69">
        <v>88.6</v>
      </c>
      <c r="AG69">
        <v>1.9</v>
      </c>
      <c r="AH69">
        <v>2.7</v>
      </c>
      <c r="AI69">
        <v>2.5</v>
      </c>
      <c r="AJ69">
        <v>4.2</v>
      </c>
      <c r="AK69">
        <v>0</v>
      </c>
      <c r="AL69">
        <v>0</v>
      </c>
      <c r="AM69">
        <v>2.89</v>
      </c>
      <c r="AN69">
        <v>56.277999999999999</v>
      </c>
      <c r="AO69">
        <v>0.77900000000000003</v>
      </c>
      <c r="AP69">
        <v>28.106999999999999</v>
      </c>
      <c r="AQ69">
        <v>0.14099999999999999</v>
      </c>
      <c r="AR69">
        <v>0</v>
      </c>
      <c r="AS69">
        <v>2.8140000000000001</v>
      </c>
      <c r="AT69">
        <v>42.823</v>
      </c>
      <c r="AU69">
        <v>0.91800000000000004</v>
      </c>
      <c r="AV69">
        <v>1.3049999999999999</v>
      </c>
      <c r="AW69">
        <v>1.208</v>
      </c>
      <c r="AX69">
        <v>2.0299999999999998</v>
      </c>
      <c r="AY69">
        <v>0</v>
      </c>
      <c r="AZ69">
        <v>0</v>
      </c>
      <c r="BA69">
        <v>0</v>
      </c>
      <c r="BB69">
        <v>76</v>
      </c>
      <c r="BC69" t="s">
        <v>68</v>
      </c>
      <c r="BD69">
        <v>0</v>
      </c>
      <c r="BE69" t="s">
        <v>73</v>
      </c>
      <c r="BF69" t="s">
        <v>70</v>
      </c>
      <c r="BG69">
        <v>1.3</v>
      </c>
      <c r="BH69">
        <v>0</v>
      </c>
      <c r="BI69" s="1">
        <v>45797.878052280095</v>
      </c>
      <c r="BJ69">
        <v>3</v>
      </c>
      <c r="BK69" s="4">
        <v>1.2524</v>
      </c>
      <c r="BL69" s="42">
        <f>HLOOKUP($A69,차량별코스!$E$1:$AD$20,_xlfn.XLOOKUP(탕데이터!$I69,차량별코스!$D$2:$D$20,차량별코스!$A$2:$A$20),0)</f>
        <v>11</v>
      </c>
      <c r="BM69">
        <f t="shared" si="19"/>
        <v>2112.2829999999999</v>
      </c>
      <c r="BN69">
        <f t="shared" si="20"/>
        <v>2517.2719999999995</v>
      </c>
      <c r="BO69">
        <f>IF(COUNTIFS($BL$2:$BL69,$BL69,$O$2:$O69,$O69)=1,_xlfn.MAXIFS($BO$2:$BO68,$O$2:$O68,$O69)+1,_xlfn.MAXIFS($BO$2:$BO68,$O$2:$O68,$O69))</f>
        <v>9</v>
      </c>
      <c r="BP69">
        <f t="shared" si="21"/>
        <v>1763.3579999999997</v>
      </c>
      <c r="BQ69">
        <f t="shared" ref="BQ69:BQ132" si="23">$U69*AG69%</f>
        <v>56.106999999999999</v>
      </c>
      <c r="BR69">
        <f t="shared" ref="BR69:BR132" si="24">$U69*AH69%</f>
        <v>79.731000000000009</v>
      </c>
      <c r="BS69">
        <f t="shared" ref="BS69:BS132" si="25">$U69*AI69%</f>
        <v>73.825000000000003</v>
      </c>
      <c r="BT69">
        <f t="shared" ref="BT69:BT132" si="26">$U69*AJ69%</f>
        <v>124.02600000000001</v>
      </c>
      <c r="BU69">
        <f t="shared" ref="BU69:BU132" si="27">$U69*AK69%</f>
        <v>0</v>
      </c>
      <c r="BV69">
        <f t="shared" ref="BV69:BV132" si="28">$U69*AL69%</f>
        <v>0</v>
      </c>
      <c r="BW69">
        <f t="shared" si="22"/>
        <v>2097.0469999999996</v>
      </c>
    </row>
    <row r="70" spans="1:75" x14ac:dyDescent="0.3">
      <c r="A70" s="38">
        <f t="shared" si="18"/>
        <v>45792</v>
      </c>
      <c r="B70" s="3">
        <v>45792.50099537037</v>
      </c>
      <c r="C70" t="s">
        <v>61</v>
      </c>
      <c r="D70" t="s">
        <v>61</v>
      </c>
      <c r="E70" t="s">
        <v>61</v>
      </c>
      <c r="F70" t="s">
        <v>62</v>
      </c>
      <c r="G70" s="2" t="s">
        <v>63</v>
      </c>
      <c r="H70" t="s">
        <v>64</v>
      </c>
      <c r="I70" t="s">
        <v>71</v>
      </c>
      <c r="J70" t="s">
        <v>66</v>
      </c>
      <c r="K70" t="s">
        <v>72</v>
      </c>
      <c r="L70">
        <v>14</v>
      </c>
      <c r="M70">
        <v>1</v>
      </c>
      <c r="N70">
        <v>168</v>
      </c>
      <c r="O70" s="41">
        <v>9999</v>
      </c>
      <c r="P70" t="s">
        <v>62</v>
      </c>
      <c r="Q70" s="1">
        <v>45786.608721180557</v>
      </c>
      <c r="R70">
        <v>1.0999999999999999E-2</v>
      </c>
      <c r="S70">
        <v>8.9999999999999993E-3</v>
      </c>
      <c r="T70">
        <v>1.222</v>
      </c>
      <c r="U70">
        <v>10</v>
      </c>
      <c r="V70">
        <v>0</v>
      </c>
      <c r="W70">
        <v>2</v>
      </c>
      <c r="X70">
        <v>0</v>
      </c>
      <c r="Y70">
        <v>0</v>
      </c>
      <c r="Z70">
        <v>0</v>
      </c>
      <c r="AA70">
        <v>0</v>
      </c>
      <c r="AB70">
        <v>0</v>
      </c>
      <c r="AC70">
        <v>8</v>
      </c>
      <c r="AD70">
        <v>3.96</v>
      </c>
      <c r="AE70">
        <v>4.9504950000000001</v>
      </c>
      <c r="AF70">
        <v>100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0.99</v>
      </c>
      <c r="AN70">
        <v>7.9969999999999999</v>
      </c>
      <c r="AO70">
        <v>0</v>
      </c>
      <c r="AP70">
        <v>19.986000000000001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 t="s">
        <v>68</v>
      </c>
      <c r="BD70">
        <v>0</v>
      </c>
      <c r="BE70" t="s">
        <v>73</v>
      </c>
      <c r="BF70" t="s">
        <v>70</v>
      </c>
      <c r="BG70">
        <v>1.3</v>
      </c>
      <c r="BH70">
        <v>0</v>
      </c>
      <c r="BI70" s="1">
        <v>45797.878052280095</v>
      </c>
      <c r="BJ70">
        <v>3</v>
      </c>
      <c r="BK70" s="4">
        <v>0.40739999999999998</v>
      </c>
      <c r="BL70" s="42">
        <f>HLOOKUP($A70,차량별코스!$E$1:$AD$20,_xlfn.XLOOKUP(탕데이터!$I70,차량별코스!$D$2:$D$20,차량별코스!$A$2:$A$20),0)</f>
        <v>11</v>
      </c>
      <c r="BM70">
        <f t="shared" si="19"/>
        <v>2112.2829999999999</v>
      </c>
      <c r="BN70">
        <f t="shared" si="20"/>
        <v>2517.2719999999995</v>
      </c>
      <c r="BO70">
        <f>IF(COUNTIFS($BL$2:$BL70,$BL70,$O$2:$O70,$O70)=1,_xlfn.MAXIFS($BO$2:$BO69,$O$2:$O69,$O70)+1,_xlfn.MAXIFS($BO$2:$BO69,$O$2:$O69,$O70))</f>
        <v>9</v>
      </c>
      <c r="BP70">
        <f t="shared" si="21"/>
        <v>8</v>
      </c>
      <c r="BQ70">
        <f t="shared" si="23"/>
        <v>0</v>
      </c>
      <c r="BR70">
        <f t="shared" si="24"/>
        <v>0</v>
      </c>
      <c r="BS70">
        <f t="shared" si="25"/>
        <v>0</v>
      </c>
      <c r="BT70">
        <f t="shared" si="26"/>
        <v>0</v>
      </c>
      <c r="BU70">
        <f t="shared" si="27"/>
        <v>0</v>
      </c>
      <c r="BV70">
        <f t="shared" si="28"/>
        <v>0</v>
      </c>
      <c r="BW70">
        <f t="shared" si="22"/>
        <v>8</v>
      </c>
    </row>
    <row r="71" spans="1:75" x14ac:dyDescent="0.3">
      <c r="A71" s="38">
        <f t="shared" si="18"/>
        <v>45792</v>
      </c>
      <c r="B71" s="3">
        <v>45792.53765046296</v>
      </c>
      <c r="C71" t="s">
        <v>61</v>
      </c>
      <c r="D71" t="s">
        <v>61</v>
      </c>
      <c r="E71" t="s">
        <v>61</v>
      </c>
      <c r="F71" t="s">
        <v>62</v>
      </c>
      <c r="G71" s="2" t="s">
        <v>63</v>
      </c>
      <c r="H71" t="s">
        <v>64</v>
      </c>
      <c r="I71" t="s">
        <v>71</v>
      </c>
      <c r="J71" t="s">
        <v>66</v>
      </c>
      <c r="K71" t="s">
        <v>72</v>
      </c>
      <c r="L71">
        <v>14</v>
      </c>
      <c r="M71">
        <v>1</v>
      </c>
      <c r="N71">
        <v>168</v>
      </c>
      <c r="O71" s="41">
        <v>9999</v>
      </c>
      <c r="P71" t="s">
        <v>62</v>
      </c>
      <c r="Q71" s="1">
        <v>45786.608721180557</v>
      </c>
      <c r="R71">
        <v>36.139000000000003</v>
      </c>
      <c r="S71">
        <v>10.651</v>
      </c>
      <c r="T71">
        <v>3.3929999999999998</v>
      </c>
      <c r="U71">
        <v>3395</v>
      </c>
      <c r="V71">
        <v>27</v>
      </c>
      <c r="W71">
        <v>888</v>
      </c>
      <c r="X71">
        <v>462</v>
      </c>
      <c r="Y71">
        <v>0</v>
      </c>
      <c r="Z71">
        <v>1</v>
      </c>
      <c r="AA71">
        <v>1</v>
      </c>
      <c r="AB71">
        <v>27</v>
      </c>
      <c r="AC71">
        <v>106</v>
      </c>
      <c r="AD71">
        <v>38.32</v>
      </c>
      <c r="AE71">
        <v>52.459829999999997</v>
      </c>
      <c r="AF71">
        <v>93.9</v>
      </c>
      <c r="AG71">
        <v>1.4</v>
      </c>
      <c r="AH71">
        <v>1.6</v>
      </c>
      <c r="AI71">
        <v>1.1000000000000001</v>
      </c>
      <c r="AJ71">
        <v>1.8</v>
      </c>
      <c r="AK71">
        <v>0.2</v>
      </c>
      <c r="AL71">
        <v>0</v>
      </c>
      <c r="AM71">
        <v>2.61</v>
      </c>
      <c r="AN71">
        <v>53.234000000000002</v>
      </c>
      <c r="AO71">
        <v>0.79500000000000004</v>
      </c>
      <c r="AP71">
        <v>26.155999999999999</v>
      </c>
      <c r="AQ71">
        <v>0.111</v>
      </c>
      <c r="AR71">
        <v>0</v>
      </c>
      <c r="AS71">
        <v>2.7669999999999999</v>
      </c>
      <c r="AT71">
        <v>51.645000000000003</v>
      </c>
      <c r="AU71">
        <v>0.77</v>
      </c>
      <c r="AV71">
        <v>0.88</v>
      </c>
      <c r="AW71">
        <v>0.60499999999999998</v>
      </c>
      <c r="AX71">
        <v>0.99</v>
      </c>
      <c r="AY71">
        <v>0.11</v>
      </c>
      <c r="AZ71">
        <v>0</v>
      </c>
      <c r="BA71">
        <v>0</v>
      </c>
      <c r="BB71">
        <v>82</v>
      </c>
      <c r="BC71" t="s">
        <v>68</v>
      </c>
      <c r="BD71">
        <v>0</v>
      </c>
      <c r="BE71" t="s">
        <v>73</v>
      </c>
      <c r="BF71" t="s">
        <v>70</v>
      </c>
      <c r="BG71">
        <v>1.3</v>
      </c>
      <c r="BH71">
        <v>0</v>
      </c>
      <c r="BI71" s="1">
        <v>45797.878052280095</v>
      </c>
      <c r="BJ71">
        <v>3</v>
      </c>
      <c r="BK71" s="4">
        <v>1.131</v>
      </c>
      <c r="BL71" s="42">
        <f>HLOOKUP($A71,차량별코스!$E$1:$AD$20,_xlfn.XLOOKUP(탕데이터!$I71,차량별코스!$D$2:$D$20,차량별코스!$A$2:$A$20),0)</f>
        <v>11</v>
      </c>
      <c r="BM71">
        <f t="shared" si="19"/>
        <v>2112.2829999999999</v>
      </c>
      <c r="BN71">
        <f t="shared" si="20"/>
        <v>2517.2719999999995</v>
      </c>
      <c r="BO71">
        <f>IF(COUNTIFS($BL$2:$BL71,$BL71,$O$2:$O71,$O71)=1,_xlfn.MAXIFS($BO$2:$BO70,$O$2:$O70,$O71)+1,_xlfn.MAXIFS($BO$2:$BO70,$O$2:$O70,$O71))</f>
        <v>9</v>
      </c>
      <c r="BP71">
        <f t="shared" si="21"/>
        <v>2272.9050000000002</v>
      </c>
      <c r="BQ71">
        <f t="shared" si="23"/>
        <v>47.529999999999994</v>
      </c>
      <c r="BR71">
        <f t="shared" si="24"/>
        <v>54.32</v>
      </c>
      <c r="BS71">
        <f t="shared" si="25"/>
        <v>37.345000000000006</v>
      </c>
      <c r="BT71">
        <f t="shared" si="26"/>
        <v>61.110000000000007</v>
      </c>
      <c r="BU71">
        <f t="shared" si="27"/>
        <v>6.79</v>
      </c>
      <c r="BV71">
        <f t="shared" si="28"/>
        <v>0</v>
      </c>
      <c r="BW71">
        <f t="shared" si="22"/>
        <v>2480.0000000000005</v>
      </c>
    </row>
    <row r="72" spans="1:75" x14ac:dyDescent="0.3">
      <c r="A72" s="38">
        <f t="shared" si="18"/>
        <v>45792</v>
      </c>
      <c r="B72" s="3">
        <v>45792.584849537037</v>
      </c>
      <c r="C72" t="s">
        <v>61</v>
      </c>
      <c r="D72" t="s">
        <v>61</v>
      </c>
      <c r="E72" t="s">
        <v>61</v>
      </c>
      <c r="F72" t="s">
        <v>62</v>
      </c>
      <c r="G72" s="2" t="s">
        <v>63</v>
      </c>
      <c r="H72" t="s">
        <v>64</v>
      </c>
      <c r="I72" t="s">
        <v>71</v>
      </c>
      <c r="J72" t="s">
        <v>66</v>
      </c>
      <c r="K72" t="s">
        <v>72</v>
      </c>
      <c r="L72">
        <v>14</v>
      </c>
      <c r="M72">
        <v>1</v>
      </c>
      <c r="N72">
        <v>168</v>
      </c>
      <c r="O72" s="41">
        <v>9999</v>
      </c>
      <c r="P72" t="s">
        <v>62</v>
      </c>
      <c r="Q72" s="1">
        <v>45786.608721180557</v>
      </c>
      <c r="R72">
        <v>2.5999999999999999E-2</v>
      </c>
      <c r="S72">
        <v>3.1E-2</v>
      </c>
      <c r="T72">
        <v>0.83899999999999997</v>
      </c>
      <c r="U72">
        <v>44</v>
      </c>
      <c r="V72">
        <v>29</v>
      </c>
      <c r="W72">
        <v>3</v>
      </c>
      <c r="X72">
        <v>0</v>
      </c>
      <c r="Y72">
        <v>0</v>
      </c>
      <c r="Z72">
        <v>0</v>
      </c>
      <c r="AA72">
        <v>0</v>
      </c>
      <c r="AB72">
        <v>0</v>
      </c>
      <c r="AC72">
        <v>12</v>
      </c>
      <c r="AD72">
        <v>2.13</v>
      </c>
      <c r="AE72">
        <v>7.7984400000000003</v>
      </c>
      <c r="AF72">
        <v>100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0.64</v>
      </c>
      <c r="AN72">
        <v>29.658999999999999</v>
      </c>
      <c r="AO72">
        <v>65.906000000000006</v>
      </c>
      <c r="AP72">
        <v>6.8159999999999998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 t="s">
        <v>68</v>
      </c>
      <c r="BD72">
        <v>0</v>
      </c>
      <c r="BE72" t="s">
        <v>73</v>
      </c>
      <c r="BF72" t="s">
        <v>70</v>
      </c>
      <c r="BG72">
        <v>1.3</v>
      </c>
      <c r="BH72">
        <v>0</v>
      </c>
      <c r="BI72" s="1">
        <v>45797.878052280095</v>
      </c>
      <c r="BJ72">
        <v>3</v>
      </c>
      <c r="BK72" s="4">
        <v>0.27960000000000002</v>
      </c>
      <c r="BL72" s="42">
        <f>HLOOKUP($A72,차량별코스!$E$1:$AD$20,_xlfn.XLOOKUP(탕데이터!$I72,차량별코스!$D$2:$D$20,차량별코스!$A$2:$A$20),0)</f>
        <v>11</v>
      </c>
      <c r="BM72">
        <f t="shared" si="19"/>
        <v>2112.2829999999999</v>
      </c>
      <c r="BN72">
        <f t="shared" si="20"/>
        <v>2517.2719999999995</v>
      </c>
      <c r="BO72">
        <f>IF(COUNTIFS($BL$2:$BL72,$BL72,$O$2:$O72,$O72)=1,_xlfn.MAXIFS($BO$2:$BO71,$O$2:$O71,$O72)+1,_xlfn.MAXIFS($BO$2:$BO71,$O$2:$O71,$O72))</f>
        <v>9</v>
      </c>
      <c r="BP72">
        <f t="shared" si="21"/>
        <v>12</v>
      </c>
      <c r="BQ72">
        <f t="shared" si="23"/>
        <v>0</v>
      </c>
      <c r="BR72">
        <f t="shared" si="24"/>
        <v>0</v>
      </c>
      <c r="BS72">
        <f t="shared" si="25"/>
        <v>0</v>
      </c>
      <c r="BT72">
        <f t="shared" si="26"/>
        <v>0</v>
      </c>
      <c r="BU72">
        <f t="shared" si="27"/>
        <v>0</v>
      </c>
      <c r="BV72">
        <f t="shared" si="28"/>
        <v>0</v>
      </c>
      <c r="BW72">
        <f t="shared" si="22"/>
        <v>12</v>
      </c>
    </row>
    <row r="73" spans="1:75" x14ac:dyDescent="0.3">
      <c r="A73" s="38">
        <f t="shared" si="18"/>
        <v>45792</v>
      </c>
      <c r="B73" s="3">
        <v>45792.587511574071</v>
      </c>
      <c r="C73" t="s">
        <v>61</v>
      </c>
      <c r="D73" t="s">
        <v>61</v>
      </c>
      <c r="E73" t="s">
        <v>61</v>
      </c>
      <c r="F73" t="s">
        <v>62</v>
      </c>
      <c r="G73" s="2" t="s">
        <v>63</v>
      </c>
      <c r="H73" t="s">
        <v>64</v>
      </c>
      <c r="I73" t="s">
        <v>71</v>
      </c>
      <c r="J73" t="s">
        <v>66</v>
      </c>
      <c r="K73" t="s">
        <v>72</v>
      </c>
      <c r="L73">
        <v>14</v>
      </c>
      <c r="M73">
        <v>1</v>
      </c>
      <c r="N73">
        <v>168</v>
      </c>
      <c r="O73" s="41">
        <v>9999</v>
      </c>
      <c r="P73" t="s">
        <v>62</v>
      </c>
      <c r="Q73" s="1">
        <v>45786.608721180557</v>
      </c>
      <c r="R73">
        <v>109.613</v>
      </c>
      <c r="S73">
        <v>36.344000000000001</v>
      </c>
      <c r="T73">
        <v>3.016</v>
      </c>
      <c r="U73">
        <v>11864</v>
      </c>
      <c r="V73">
        <v>544</v>
      </c>
      <c r="W73">
        <v>2390</v>
      </c>
      <c r="X73">
        <v>2309</v>
      </c>
      <c r="Y73">
        <v>0</v>
      </c>
      <c r="Z73">
        <v>27</v>
      </c>
      <c r="AA73">
        <v>0</v>
      </c>
      <c r="AB73">
        <v>0</v>
      </c>
      <c r="AC73">
        <v>95</v>
      </c>
      <c r="AD73">
        <v>33.26</v>
      </c>
      <c r="AE73">
        <v>44.188882999999997</v>
      </c>
      <c r="AF73">
        <v>86.5</v>
      </c>
      <c r="AG73">
        <v>4.5</v>
      </c>
      <c r="AH73">
        <v>4.5</v>
      </c>
      <c r="AI73">
        <v>3.6</v>
      </c>
      <c r="AJ73">
        <v>0.9</v>
      </c>
      <c r="AK73">
        <v>0</v>
      </c>
      <c r="AL73">
        <v>0</v>
      </c>
      <c r="AM73">
        <v>2.3199999999999998</v>
      </c>
      <c r="AN73">
        <v>50.128</v>
      </c>
      <c r="AO73">
        <v>4.585</v>
      </c>
      <c r="AP73">
        <v>20.145</v>
      </c>
      <c r="AQ73">
        <v>0.21</v>
      </c>
      <c r="AR73">
        <v>0</v>
      </c>
      <c r="AS73">
        <v>24.632000000000001</v>
      </c>
      <c r="AT73">
        <v>170.11699999999999</v>
      </c>
      <c r="AU73">
        <v>8.85</v>
      </c>
      <c r="AV73">
        <v>8.85</v>
      </c>
      <c r="AW73">
        <v>7.08</v>
      </c>
      <c r="AX73">
        <v>1.77</v>
      </c>
      <c r="AY73">
        <v>0</v>
      </c>
      <c r="AZ73">
        <v>0</v>
      </c>
      <c r="BA73">
        <v>0</v>
      </c>
      <c r="BB73">
        <v>288</v>
      </c>
      <c r="BC73" t="s">
        <v>68</v>
      </c>
      <c r="BD73">
        <v>0</v>
      </c>
      <c r="BE73" t="s">
        <v>73</v>
      </c>
      <c r="BF73" t="s">
        <v>70</v>
      </c>
      <c r="BG73">
        <v>1.3</v>
      </c>
      <c r="BH73">
        <v>0</v>
      </c>
      <c r="BI73" s="1">
        <v>45797.878052280095</v>
      </c>
      <c r="BJ73">
        <v>3</v>
      </c>
      <c r="BK73" s="4">
        <v>1.0053000000000001</v>
      </c>
      <c r="BL73" s="42">
        <f>HLOOKUP($A73,차량별코스!$E$1:$AD$20,_xlfn.XLOOKUP(탕데이터!$I73,차량별코스!$D$2:$D$20,차량별코스!$A$2:$A$20),0)</f>
        <v>11</v>
      </c>
      <c r="BM73">
        <f t="shared" si="19"/>
        <v>2112.2829999999999</v>
      </c>
      <c r="BN73">
        <f t="shared" si="20"/>
        <v>2517.2719999999995</v>
      </c>
      <c r="BO73">
        <f>IF(COUNTIFS($BL$2:$BL73,$BL73,$O$2:$O73,$O73)=1,_xlfn.MAXIFS($BO$2:$BO72,$O$2:$O72,$O73)+1,_xlfn.MAXIFS($BO$2:$BO72,$O$2:$O72,$O73))</f>
        <v>9</v>
      </c>
      <c r="BP73">
        <f t="shared" si="21"/>
        <v>7328.3600000000006</v>
      </c>
      <c r="BQ73">
        <f t="shared" si="23"/>
        <v>533.88</v>
      </c>
      <c r="BR73">
        <f t="shared" si="24"/>
        <v>533.88</v>
      </c>
      <c r="BS73">
        <f t="shared" si="25"/>
        <v>427.10400000000004</v>
      </c>
      <c r="BT73">
        <f t="shared" si="26"/>
        <v>106.77600000000001</v>
      </c>
      <c r="BU73">
        <f t="shared" si="27"/>
        <v>0</v>
      </c>
      <c r="BV73">
        <f t="shared" si="28"/>
        <v>0</v>
      </c>
      <c r="BW73">
        <f t="shared" si="22"/>
        <v>8930</v>
      </c>
    </row>
    <row r="74" spans="1:75" x14ac:dyDescent="0.3">
      <c r="A74" s="38">
        <f t="shared" si="18"/>
        <v>45792</v>
      </c>
      <c r="B74" s="3">
        <v>45792.727164351854</v>
      </c>
      <c r="C74" t="s">
        <v>61</v>
      </c>
      <c r="D74" t="s">
        <v>61</v>
      </c>
      <c r="E74" t="s">
        <v>61</v>
      </c>
      <c r="F74" t="s">
        <v>62</v>
      </c>
      <c r="G74" s="2" t="s">
        <v>63</v>
      </c>
      <c r="H74" t="s">
        <v>64</v>
      </c>
      <c r="I74" t="s">
        <v>71</v>
      </c>
      <c r="J74" t="s">
        <v>66</v>
      </c>
      <c r="K74" t="s">
        <v>72</v>
      </c>
      <c r="L74">
        <v>14</v>
      </c>
      <c r="M74">
        <v>1</v>
      </c>
      <c r="N74">
        <v>168</v>
      </c>
      <c r="O74" s="41">
        <v>9999</v>
      </c>
      <c r="P74" t="s">
        <v>62</v>
      </c>
      <c r="Q74" s="1">
        <v>45786.608721180557</v>
      </c>
      <c r="R74">
        <v>2.8000000000000001E-2</v>
      </c>
      <c r="S74">
        <v>3.3000000000000002E-2</v>
      </c>
      <c r="T74">
        <v>0.84799999999999998</v>
      </c>
      <c r="U74">
        <v>46</v>
      </c>
      <c r="V74">
        <v>6</v>
      </c>
      <c r="W74">
        <v>16</v>
      </c>
      <c r="X74">
        <v>0</v>
      </c>
      <c r="Y74">
        <v>0</v>
      </c>
      <c r="Z74">
        <v>0</v>
      </c>
      <c r="AA74">
        <v>0</v>
      </c>
      <c r="AB74">
        <v>0</v>
      </c>
      <c r="AC74">
        <v>7</v>
      </c>
      <c r="AD74">
        <v>2.19</v>
      </c>
      <c r="AE74">
        <v>4.1997900000000001</v>
      </c>
      <c r="AF74">
        <v>100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0.66</v>
      </c>
      <c r="AN74">
        <v>12.164999999999999</v>
      </c>
      <c r="AO74">
        <v>13.039</v>
      </c>
      <c r="AP74">
        <v>34.780999999999999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 t="s">
        <v>68</v>
      </c>
      <c r="BD74">
        <v>0</v>
      </c>
      <c r="BE74" t="s">
        <v>73</v>
      </c>
      <c r="BF74" t="s">
        <v>70</v>
      </c>
      <c r="BG74">
        <v>1.3</v>
      </c>
      <c r="BH74">
        <v>0</v>
      </c>
      <c r="BI74" s="1">
        <v>45797.878052280095</v>
      </c>
      <c r="BJ74">
        <v>3</v>
      </c>
      <c r="BK74" s="4">
        <v>0.2828</v>
      </c>
      <c r="BL74" s="42">
        <f>HLOOKUP($A74,차량별코스!$E$1:$AD$20,_xlfn.XLOOKUP(탕데이터!$I74,차량별코스!$D$2:$D$20,차량별코스!$A$2:$A$20),0)</f>
        <v>11</v>
      </c>
      <c r="BM74">
        <f t="shared" si="19"/>
        <v>2112.2829999999999</v>
      </c>
      <c r="BN74">
        <f t="shared" si="20"/>
        <v>2517.2719999999995</v>
      </c>
      <c r="BO74">
        <f>IF(COUNTIFS($BL$2:$BL74,$BL74,$O$2:$O74,$O74)=1,_xlfn.MAXIFS($BO$2:$BO73,$O$2:$O73,$O74)+1,_xlfn.MAXIFS($BO$2:$BO73,$O$2:$O73,$O74))</f>
        <v>9</v>
      </c>
      <c r="BP74">
        <f t="shared" si="21"/>
        <v>24</v>
      </c>
      <c r="BQ74">
        <f t="shared" si="23"/>
        <v>0</v>
      </c>
      <c r="BR74">
        <f t="shared" si="24"/>
        <v>0</v>
      </c>
      <c r="BS74">
        <f t="shared" si="25"/>
        <v>0</v>
      </c>
      <c r="BT74">
        <f t="shared" si="26"/>
        <v>0</v>
      </c>
      <c r="BU74">
        <f t="shared" si="27"/>
        <v>0</v>
      </c>
      <c r="BV74">
        <f t="shared" si="28"/>
        <v>0</v>
      </c>
      <c r="BW74">
        <f t="shared" si="22"/>
        <v>24</v>
      </c>
    </row>
    <row r="75" spans="1:75" x14ac:dyDescent="0.3">
      <c r="A75" s="38">
        <f t="shared" si="18"/>
        <v>45792</v>
      </c>
      <c r="B75" s="3">
        <v>45792.783402777779</v>
      </c>
      <c r="C75" t="s">
        <v>61</v>
      </c>
      <c r="D75" t="s">
        <v>61</v>
      </c>
      <c r="E75" t="s">
        <v>61</v>
      </c>
      <c r="F75" t="s">
        <v>62</v>
      </c>
      <c r="G75" s="2" t="s">
        <v>63</v>
      </c>
      <c r="H75" t="s">
        <v>64</v>
      </c>
      <c r="I75" t="s">
        <v>71</v>
      </c>
      <c r="J75" t="s">
        <v>66</v>
      </c>
      <c r="K75" t="s">
        <v>72</v>
      </c>
      <c r="L75">
        <v>14</v>
      </c>
      <c r="M75">
        <v>1</v>
      </c>
      <c r="N75">
        <v>168</v>
      </c>
      <c r="O75" s="41">
        <v>9999</v>
      </c>
      <c r="P75" t="s">
        <v>62</v>
      </c>
      <c r="Q75" s="1">
        <v>45786.608721180557</v>
      </c>
      <c r="R75">
        <v>1E-3</v>
      </c>
      <c r="S75">
        <v>7.6999999999999999E-2</v>
      </c>
      <c r="T75">
        <v>1.2999999999999999E-2</v>
      </c>
      <c r="U75">
        <v>119</v>
      </c>
      <c r="V75">
        <v>119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0.03</v>
      </c>
      <c r="AE75" t="s">
        <v>61</v>
      </c>
      <c r="AF75">
        <v>100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0.01</v>
      </c>
      <c r="AN75" t="s">
        <v>61</v>
      </c>
      <c r="AO75">
        <v>100</v>
      </c>
      <c r="AP75">
        <v>0</v>
      </c>
      <c r="AQ75">
        <v>0</v>
      </c>
      <c r="AR75">
        <v>0</v>
      </c>
      <c r="AS75">
        <v>0</v>
      </c>
      <c r="AT75">
        <v>1.667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3</v>
      </c>
      <c r="BC75" t="s">
        <v>68</v>
      </c>
      <c r="BD75">
        <v>0</v>
      </c>
      <c r="BE75" t="s">
        <v>73</v>
      </c>
      <c r="BF75" t="s">
        <v>70</v>
      </c>
      <c r="BG75">
        <v>1.3</v>
      </c>
      <c r="BH75">
        <v>0</v>
      </c>
      <c r="BI75" s="1">
        <v>45797.878052280095</v>
      </c>
      <c r="BJ75">
        <v>3</v>
      </c>
      <c r="BK75" s="4">
        <v>4.3E-3</v>
      </c>
      <c r="BL75" s="42">
        <f>HLOOKUP($A75,차량별코스!$E$1:$AD$20,_xlfn.XLOOKUP(탕데이터!$I75,차량별코스!$D$2:$D$20,차량별코스!$A$2:$A$20),0)</f>
        <v>11</v>
      </c>
      <c r="BM75">
        <f t="shared" si="19"/>
        <v>2112.2829999999999</v>
      </c>
      <c r="BN75">
        <f t="shared" si="20"/>
        <v>2517.2719999999995</v>
      </c>
      <c r="BO75">
        <f>IF(COUNTIFS($BL$2:$BL75,$BL75,$O$2:$O75,$O75)=1,_xlfn.MAXIFS($BO$2:$BO74,$O$2:$O74,$O75)+1,_xlfn.MAXIFS($BO$2:$BO74,$O$2:$O74,$O75))</f>
        <v>9</v>
      </c>
      <c r="BP75">
        <f t="shared" si="21"/>
        <v>0</v>
      </c>
      <c r="BQ75">
        <f t="shared" si="23"/>
        <v>0</v>
      </c>
      <c r="BR75">
        <f t="shared" si="24"/>
        <v>0</v>
      </c>
      <c r="BS75">
        <f t="shared" si="25"/>
        <v>0</v>
      </c>
      <c r="BT75">
        <f t="shared" si="26"/>
        <v>0</v>
      </c>
      <c r="BU75">
        <f t="shared" si="27"/>
        <v>0</v>
      </c>
      <c r="BV75">
        <f t="shared" si="28"/>
        <v>0</v>
      </c>
      <c r="BW75">
        <f t="shared" si="22"/>
        <v>0</v>
      </c>
    </row>
    <row r="76" spans="1:75" x14ac:dyDescent="0.3">
      <c r="A76" s="38">
        <f t="shared" si="18"/>
        <v>45792</v>
      </c>
      <c r="B76" s="3">
        <v>45792.787673611114</v>
      </c>
      <c r="C76" t="s">
        <v>61</v>
      </c>
      <c r="D76" t="s">
        <v>61</v>
      </c>
      <c r="E76" t="s">
        <v>61</v>
      </c>
      <c r="F76" t="s">
        <v>62</v>
      </c>
      <c r="G76" s="2" t="s">
        <v>63</v>
      </c>
      <c r="H76" t="s">
        <v>64</v>
      </c>
      <c r="I76" t="s">
        <v>71</v>
      </c>
      <c r="J76" t="s">
        <v>66</v>
      </c>
      <c r="K76" t="s">
        <v>72</v>
      </c>
      <c r="L76">
        <v>14</v>
      </c>
      <c r="M76">
        <v>1</v>
      </c>
      <c r="N76">
        <v>168</v>
      </c>
      <c r="O76" s="41">
        <v>9999</v>
      </c>
      <c r="P76" t="s">
        <v>62</v>
      </c>
      <c r="Q76" s="1">
        <v>45786.608721180557</v>
      </c>
      <c r="R76">
        <v>2.4E-2</v>
      </c>
      <c r="S76">
        <v>0.08</v>
      </c>
      <c r="T76">
        <v>0.3</v>
      </c>
      <c r="U76">
        <v>123</v>
      </c>
      <c r="V76">
        <v>7</v>
      </c>
      <c r="W76">
        <v>99</v>
      </c>
      <c r="X76">
        <v>0</v>
      </c>
      <c r="Y76">
        <v>0</v>
      </c>
      <c r="Z76">
        <v>0</v>
      </c>
      <c r="AA76">
        <v>0</v>
      </c>
      <c r="AB76">
        <v>0</v>
      </c>
      <c r="AC76">
        <v>8</v>
      </c>
      <c r="AD76">
        <v>0.7</v>
      </c>
      <c r="AE76">
        <v>5.082592</v>
      </c>
      <c r="AF76">
        <v>100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0.23</v>
      </c>
      <c r="AN76">
        <v>58.119</v>
      </c>
      <c r="AO76">
        <v>5.69</v>
      </c>
      <c r="AP76">
        <v>80.489000000000004</v>
      </c>
      <c r="AQ76">
        <v>0</v>
      </c>
      <c r="AR76">
        <v>0</v>
      </c>
      <c r="AS76">
        <v>0</v>
      </c>
      <c r="AT76">
        <v>1.667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3</v>
      </c>
      <c r="BC76" t="s">
        <v>68</v>
      </c>
      <c r="BD76">
        <v>0</v>
      </c>
      <c r="BE76" t="s">
        <v>73</v>
      </c>
      <c r="BF76" t="s">
        <v>70</v>
      </c>
      <c r="BG76">
        <v>1.3</v>
      </c>
      <c r="BH76">
        <v>0</v>
      </c>
      <c r="BI76" s="1">
        <v>45797.878052280095</v>
      </c>
      <c r="BJ76">
        <v>3</v>
      </c>
      <c r="BK76" s="4">
        <v>0.1</v>
      </c>
      <c r="BL76" s="42">
        <f>HLOOKUP($A76,차량별코스!$E$1:$AD$20,_xlfn.XLOOKUP(탕데이터!$I76,차량별코스!$D$2:$D$20,차량별코스!$A$2:$A$20),0)</f>
        <v>11</v>
      </c>
      <c r="BM76">
        <f t="shared" si="19"/>
        <v>2112.2829999999999</v>
      </c>
      <c r="BN76">
        <f t="shared" si="20"/>
        <v>2517.2719999999995</v>
      </c>
      <c r="BO76">
        <f>IF(COUNTIFS($BL$2:$BL76,$BL76,$O$2:$O76,$O76)=1,_xlfn.MAXIFS($BO$2:$BO75,$O$2:$O75,$O76)+1,_xlfn.MAXIFS($BO$2:$BO75,$O$2:$O75,$O76))</f>
        <v>9</v>
      </c>
      <c r="BP76">
        <f t="shared" si="21"/>
        <v>17</v>
      </c>
      <c r="BQ76">
        <f t="shared" si="23"/>
        <v>0</v>
      </c>
      <c r="BR76">
        <f t="shared" si="24"/>
        <v>0</v>
      </c>
      <c r="BS76">
        <f t="shared" si="25"/>
        <v>0</v>
      </c>
      <c r="BT76">
        <f t="shared" si="26"/>
        <v>0</v>
      </c>
      <c r="BU76">
        <f t="shared" si="27"/>
        <v>0</v>
      </c>
      <c r="BV76">
        <f t="shared" si="28"/>
        <v>0</v>
      </c>
      <c r="BW76">
        <f t="shared" si="22"/>
        <v>17</v>
      </c>
    </row>
    <row r="77" spans="1:75" x14ac:dyDescent="0.3">
      <c r="A77" s="38">
        <f t="shared" si="18"/>
        <v>45792</v>
      </c>
      <c r="B77" s="3">
        <v>45792.797037037039</v>
      </c>
      <c r="C77" t="s">
        <v>61</v>
      </c>
      <c r="D77" t="s">
        <v>61</v>
      </c>
      <c r="E77" t="s">
        <v>61</v>
      </c>
      <c r="F77" t="s">
        <v>62</v>
      </c>
      <c r="G77" s="2" t="s">
        <v>63</v>
      </c>
      <c r="H77" t="s">
        <v>64</v>
      </c>
      <c r="I77" t="s">
        <v>71</v>
      </c>
      <c r="J77" t="s">
        <v>66</v>
      </c>
      <c r="K77" t="s">
        <v>72</v>
      </c>
      <c r="L77">
        <v>14</v>
      </c>
      <c r="M77">
        <v>1</v>
      </c>
      <c r="N77">
        <v>168</v>
      </c>
      <c r="O77" s="41">
        <v>9999</v>
      </c>
      <c r="P77" t="s">
        <v>62</v>
      </c>
      <c r="Q77" s="1">
        <v>45786.608721180557</v>
      </c>
      <c r="R77">
        <v>16.853999999999999</v>
      </c>
      <c r="S77">
        <v>4.6970000000000001</v>
      </c>
      <c r="T77">
        <v>3.5880000000000001</v>
      </c>
      <c r="U77">
        <v>1610</v>
      </c>
      <c r="V77">
        <v>437</v>
      </c>
      <c r="W77">
        <v>140</v>
      </c>
      <c r="X77">
        <v>237</v>
      </c>
      <c r="Y77">
        <v>0</v>
      </c>
      <c r="Z77">
        <v>1</v>
      </c>
      <c r="AA77">
        <v>0</v>
      </c>
      <c r="AB77">
        <v>0</v>
      </c>
      <c r="AC77">
        <v>97</v>
      </c>
      <c r="AD77">
        <v>37.69</v>
      </c>
      <c r="AE77">
        <v>58.735790000000001</v>
      </c>
      <c r="AF77">
        <v>98.4</v>
      </c>
      <c r="AG77">
        <v>0.2</v>
      </c>
      <c r="AH77">
        <v>0.3</v>
      </c>
      <c r="AI77">
        <v>0.8</v>
      </c>
      <c r="AJ77">
        <v>0.3</v>
      </c>
      <c r="AK77">
        <v>0</v>
      </c>
      <c r="AL77">
        <v>0</v>
      </c>
      <c r="AM77">
        <v>2.76</v>
      </c>
      <c r="AN77">
        <v>56.901000000000003</v>
      </c>
      <c r="AO77">
        <v>27.143000000000001</v>
      </c>
      <c r="AP77">
        <v>8.6950000000000003</v>
      </c>
      <c r="AQ77">
        <v>0.11899999999999999</v>
      </c>
      <c r="AR77">
        <v>0</v>
      </c>
      <c r="AS77">
        <v>5.9329999999999998</v>
      </c>
      <c r="AT77">
        <v>26.24</v>
      </c>
      <c r="AU77">
        <v>5.2999999999999999E-2</v>
      </c>
      <c r="AV77">
        <v>0.08</v>
      </c>
      <c r="AW77">
        <v>0.21299999999999999</v>
      </c>
      <c r="AX77">
        <v>0.08</v>
      </c>
      <c r="AY77">
        <v>0</v>
      </c>
      <c r="AZ77">
        <v>0</v>
      </c>
      <c r="BA77">
        <v>0</v>
      </c>
      <c r="BB77">
        <v>40</v>
      </c>
      <c r="BC77" t="s">
        <v>68</v>
      </c>
      <c r="BD77">
        <v>0</v>
      </c>
      <c r="BE77" t="s">
        <v>73</v>
      </c>
      <c r="BF77" t="s">
        <v>70</v>
      </c>
      <c r="BG77">
        <v>1.3</v>
      </c>
      <c r="BH77">
        <v>0</v>
      </c>
      <c r="BI77" s="1">
        <v>45797.878052280095</v>
      </c>
      <c r="BJ77">
        <v>3</v>
      </c>
      <c r="BK77" s="4">
        <v>1.1960999999999999</v>
      </c>
      <c r="BL77" s="42">
        <f>HLOOKUP($A77,차량별코스!$E$1:$AD$20,_xlfn.XLOOKUP(탕데이터!$I77,차량별코스!$D$2:$D$20,차량별코스!$A$2:$A$20),0)</f>
        <v>11</v>
      </c>
      <c r="BM77">
        <f t="shared" si="19"/>
        <v>2112.2829999999999</v>
      </c>
      <c r="BN77">
        <f t="shared" si="20"/>
        <v>2517.2719999999995</v>
      </c>
      <c r="BO77">
        <f>IF(COUNTIFS($BL$2:$BL77,$BL77,$O$2:$O77,$O77)=1,_xlfn.MAXIFS($BO$2:$BO76,$O$2:$O76,$O77)+1,_xlfn.MAXIFS($BO$2:$BO76,$O$2:$O76,$O77))</f>
        <v>9</v>
      </c>
      <c r="BP77">
        <f t="shared" si="21"/>
        <v>1007.2400000000002</v>
      </c>
      <c r="BQ77">
        <f t="shared" si="23"/>
        <v>3.22</v>
      </c>
      <c r="BR77">
        <f t="shared" si="24"/>
        <v>4.83</v>
      </c>
      <c r="BS77">
        <f t="shared" si="25"/>
        <v>12.88</v>
      </c>
      <c r="BT77">
        <f t="shared" si="26"/>
        <v>4.83</v>
      </c>
      <c r="BU77">
        <f t="shared" si="27"/>
        <v>0</v>
      </c>
      <c r="BV77">
        <f t="shared" si="28"/>
        <v>0</v>
      </c>
      <c r="BW77">
        <f t="shared" si="22"/>
        <v>1033.0000000000002</v>
      </c>
    </row>
    <row r="78" spans="1:75" x14ac:dyDescent="0.3">
      <c r="A78" s="38">
        <f t="shared" si="18"/>
        <v>45792</v>
      </c>
      <c r="B78" s="3">
        <v>45792.819664351853</v>
      </c>
      <c r="C78" t="s">
        <v>61</v>
      </c>
      <c r="D78" t="s">
        <v>61</v>
      </c>
      <c r="E78" t="s">
        <v>61</v>
      </c>
      <c r="F78" t="s">
        <v>62</v>
      </c>
      <c r="G78" s="2" t="s">
        <v>63</v>
      </c>
      <c r="H78" t="s">
        <v>64</v>
      </c>
      <c r="I78" t="s">
        <v>71</v>
      </c>
      <c r="J78" t="s">
        <v>66</v>
      </c>
      <c r="K78" t="s">
        <v>72</v>
      </c>
      <c r="L78">
        <v>14</v>
      </c>
      <c r="M78">
        <v>1</v>
      </c>
      <c r="N78">
        <v>168</v>
      </c>
      <c r="O78" s="41">
        <v>9999</v>
      </c>
      <c r="P78" t="s">
        <v>62</v>
      </c>
      <c r="Q78" s="1">
        <v>45786.608721180557</v>
      </c>
      <c r="R78">
        <v>96.317999999999998</v>
      </c>
      <c r="S78">
        <v>32.496000000000002</v>
      </c>
      <c r="T78">
        <v>2.964</v>
      </c>
      <c r="U78">
        <v>10351</v>
      </c>
      <c r="V78">
        <v>282</v>
      </c>
      <c r="W78">
        <v>2772</v>
      </c>
      <c r="X78">
        <v>2388</v>
      </c>
      <c r="Y78">
        <v>3</v>
      </c>
      <c r="Z78">
        <v>52</v>
      </c>
      <c r="AA78">
        <v>1</v>
      </c>
      <c r="AB78">
        <v>646</v>
      </c>
      <c r="AC78">
        <v>100</v>
      </c>
      <c r="AD78">
        <v>33.5</v>
      </c>
      <c r="AE78">
        <v>47.518825999999997</v>
      </c>
      <c r="AF78">
        <v>53.6</v>
      </c>
      <c r="AG78">
        <v>12</v>
      </c>
      <c r="AH78">
        <v>17.899999999999999</v>
      </c>
      <c r="AI78">
        <v>12.4</v>
      </c>
      <c r="AJ78">
        <v>4.0999999999999996</v>
      </c>
      <c r="AK78">
        <v>0</v>
      </c>
      <c r="AL78">
        <v>0</v>
      </c>
      <c r="AM78">
        <v>2.2799999999999998</v>
      </c>
      <c r="AN78">
        <v>55.414999999999999</v>
      </c>
      <c r="AO78">
        <v>2.7240000000000002</v>
      </c>
      <c r="AP78">
        <v>26.78</v>
      </c>
      <c r="AQ78">
        <v>0.23899999999999999</v>
      </c>
      <c r="AR78">
        <v>3.1150000000000002</v>
      </c>
      <c r="AS78">
        <v>53.988</v>
      </c>
      <c r="AT78">
        <v>92.013000000000005</v>
      </c>
      <c r="AU78">
        <v>20.6</v>
      </c>
      <c r="AV78">
        <v>30.728000000000002</v>
      </c>
      <c r="AW78">
        <v>21.286999999999999</v>
      </c>
      <c r="AX78">
        <v>7.0380000000000003</v>
      </c>
      <c r="AY78">
        <v>0</v>
      </c>
      <c r="AZ78">
        <v>0</v>
      </c>
      <c r="BA78">
        <v>0</v>
      </c>
      <c r="BB78">
        <v>248</v>
      </c>
      <c r="BC78" t="s">
        <v>68</v>
      </c>
      <c r="BD78">
        <v>0</v>
      </c>
      <c r="BE78" t="s">
        <v>73</v>
      </c>
      <c r="BF78" t="s">
        <v>70</v>
      </c>
      <c r="BG78">
        <v>1.3</v>
      </c>
      <c r="BH78">
        <v>0</v>
      </c>
      <c r="BI78" s="1">
        <v>45797.878052280095</v>
      </c>
      <c r="BJ78">
        <v>3</v>
      </c>
      <c r="BK78" s="4">
        <v>0.98799999999999999</v>
      </c>
      <c r="BL78" s="42">
        <f>HLOOKUP($A78,차량별코스!$E$1:$AD$20,_xlfn.XLOOKUP(탕데이터!$I78,차량별코스!$D$2:$D$20,차량별코스!$A$2:$A$20),0)</f>
        <v>11</v>
      </c>
      <c r="BM78">
        <f t="shared" si="19"/>
        <v>2112.2829999999999</v>
      </c>
      <c r="BN78">
        <f t="shared" si="20"/>
        <v>2517.2719999999995</v>
      </c>
      <c r="BO78">
        <f>IF(COUNTIFS($BL$2:$BL78,$BL78,$O$2:$O78,$O78)=1,_xlfn.MAXIFS($BO$2:$BO77,$O$2:$O77,$O78)+1,_xlfn.MAXIFS($BO$2:$BO77,$O$2:$O77,$O78))</f>
        <v>9</v>
      </c>
      <c r="BP78">
        <f t="shared" si="21"/>
        <v>2494.1360000000004</v>
      </c>
      <c r="BQ78">
        <f t="shared" si="23"/>
        <v>1242.1199999999999</v>
      </c>
      <c r="BR78">
        <f t="shared" si="24"/>
        <v>1852.829</v>
      </c>
      <c r="BS78">
        <f t="shared" si="25"/>
        <v>1283.5239999999999</v>
      </c>
      <c r="BT78">
        <f t="shared" si="26"/>
        <v>424.39099999999996</v>
      </c>
      <c r="BU78">
        <f t="shared" si="27"/>
        <v>0</v>
      </c>
      <c r="BV78">
        <f t="shared" si="28"/>
        <v>0</v>
      </c>
      <c r="BW78">
        <f t="shared" si="22"/>
        <v>7297</v>
      </c>
    </row>
    <row r="79" spans="1:75" x14ac:dyDescent="0.3">
      <c r="A79" s="38">
        <f t="shared" si="18"/>
        <v>45793</v>
      </c>
      <c r="B79" s="3">
        <v>45793.276886574073</v>
      </c>
      <c r="C79" t="s">
        <v>61</v>
      </c>
      <c r="D79" t="s">
        <v>61</v>
      </c>
      <c r="E79" t="s">
        <v>61</v>
      </c>
      <c r="F79" t="s">
        <v>62</v>
      </c>
      <c r="G79" s="2" t="s">
        <v>63</v>
      </c>
      <c r="H79" t="s">
        <v>64</v>
      </c>
      <c r="I79" t="s">
        <v>71</v>
      </c>
      <c r="J79" t="s">
        <v>66</v>
      </c>
      <c r="K79" t="s">
        <v>72</v>
      </c>
      <c r="L79">
        <v>14</v>
      </c>
      <c r="M79">
        <v>1</v>
      </c>
      <c r="N79">
        <v>168</v>
      </c>
      <c r="O79" s="41">
        <v>9999</v>
      </c>
      <c r="P79" t="s">
        <v>62</v>
      </c>
      <c r="Q79" s="1">
        <v>45786.608721180557</v>
      </c>
      <c r="R79">
        <v>9.0999999999999998E-2</v>
      </c>
      <c r="S79">
        <v>0.21199999999999999</v>
      </c>
      <c r="T79">
        <v>0.42899999999999999</v>
      </c>
      <c r="U79">
        <v>368</v>
      </c>
      <c r="V79">
        <v>122</v>
      </c>
      <c r="W79">
        <v>184</v>
      </c>
      <c r="X79">
        <v>0</v>
      </c>
      <c r="Y79">
        <v>0</v>
      </c>
      <c r="Z79">
        <v>0</v>
      </c>
      <c r="AA79">
        <v>0</v>
      </c>
      <c r="AB79">
        <v>0</v>
      </c>
      <c r="AC79">
        <v>9</v>
      </c>
      <c r="AD79">
        <v>0.89</v>
      </c>
      <c r="AE79">
        <v>5.2836319999999999</v>
      </c>
      <c r="AF79">
        <v>100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0.33</v>
      </c>
      <c r="AN79">
        <v>40.481999999999999</v>
      </c>
      <c r="AO79">
        <v>33.151000000000003</v>
      </c>
      <c r="AP79">
        <v>50</v>
      </c>
      <c r="AQ79">
        <v>0</v>
      </c>
      <c r="AR79">
        <v>0</v>
      </c>
      <c r="AS79">
        <v>0</v>
      </c>
      <c r="AT79">
        <v>5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9</v>
      </c>
      <c r="BC79" t="s">
        <v>68</v>
      </c>
      <c r="BD79">
        <v>0</v>
      </c>
      <c r="BE79" t="s">
        <v>73</v>
      </c>
      <c r="BF79" t="s">
        <v>70</v>
      </c>
      <c r="BG79">
        <v>1.3</v>
      </c>
      <c r="BH79">
        <v>0</v>
      </c>
      <c r="BI79" s="1">
        <v>45797.878052280095</v>
      </c>
      <c r="BJ79">
        <v>3</v>
      </c>
      <c r="BK79" s="4">
        <v>0.1431</v>
      </c>
      <c r="BL79" s="42">
        <f>HLOOKUP($A79,차량별코스!$E$1:$AD$20,_xlfn.XLOOKUP(탕데이터!$I79,차량별코스!$D$2:$D$20,차량별코스!$A$2:$A$20),0)</f>
        <v>1</v>
      </c>
      <c r="BM79">
        <f t="shared" si="19"/>
        <v>2112.2829999999999</v>
      </c>
      <c r="BN79">
        <f t="shared" si="20"/>
        <v>4124.9780000000028</v>
      </c>
      <c r="BO79">
        <f>IF(COUNTIFS($BL$2:$BL79,$BL79,$O$2:$O79,$O79)=1,_xlfn.MAXIFS($BO$2:$BO78,$O$2:$O78,$O79)+1,_xlfn.MAXIFS($BO$2:$BO78,$O$2:$O78,$O79))</f>
        <v>9</v>
      </c>
      <c r="BP79">
        <f t="shared" si="21"/>
        <v>62</v>
      </c>
      <c r="BQ79">
        <f t="shared" si="23"/>
        <v>0</v>
      </c>
      <c r="BR79">
        <f t="shared" si="24"/>
        <v>0</v>
      </c>
      <c r="BS79">
        <f t="shared" si="25"/>
        <v>0</v>
      </c>
      <c r="BT79">
        <f t="shared" si="26"/>
        <v>0</v>
      </c>
      <c r="BU79">
        <f t="shared" si="27"/>
        <v>0</v>
      </c>
      <c r="BV79">
        <f t="shared" si="28"/>
        <v>0</v>
      </c>
      <c r="BW79">
        <f t="shared" si="22"/>
        <v>62</v>
      </c>
    </row>
    <row r="80" spans="1:75" x14ac:dyDescent="0.3">
      <c r="A80" s="38">
        <f t="shared" si="18"/>
        <v>45793</v>
      </c>
      <c r="B80" s="3">
        <v>45793.318460648145</v>
      </c>
      <c r="C80" t="s">
        <v>61</v>
      </c>
      <c r="D80" t="s">
        <v>61</v>
      </c>
      <c r="E80" t="s">
        <v>61</v>
      </c>
      <c r="F80" t="s">
        <v>62</v>
      </c>
      <c r="G80" s="2" t="s">
        <v>63</v>
      </c>
      <c r="H80" t="s">
        <v>64</v>
      </c>
      <c r="I80" t="s">
        <v>71</v>
      </c>
      <c r="J80" t="s">
        <v>66</v>
      </c>
      <c r="K80" t="s">
        <v>72</v>
      </c>
      <c r="L80">
        <v>14</v>
      </c>
      <c r="M80">
        <v>1</v>
      </c>
      <c r="N80">
        <v>168</v>
      </c>
      <c r="O80" s="41">
        <v>9999</v>
      </c>
      <c r="P80" t="s">
        <v>62</v>
      </c>
      <c r="Q80" s="1">
        <v>45786.608721180557</v>
      </c>
      <c r="R80">
        <v>58.057000000000002</v>
      </c>
      <c r="S80">
        <v>18.303000000000001</v>
      </c>
      <c r="T80">
        <v>3.1720000000000002</v>
      </c>
      <c r="U80">
        <v>7128</v>
      </c>
      <c r="V80">
        <v>124</v>
      </c>
      <c r="W80">
        <v>2087</v>
      </c>
      <c r="X80">
        <v>1662</v>
      </c>
      <c r="Y80">
        <v>1</v>
      </c>
      <c r="Z80">
        <v>5</v>
      </c>
      <c r="AA80">
        <v>1</v>
      </c>
      <c r="AB80">
        <v>263</v>
      </c>
      <c r="AC80">
        <v>103</v>
      </c>
      <c r="AD80">
        <v>29.32</v>
      </c>
      <c r="AE80">
        <v>42.506628999999997</v>
      </c>
      <c r="AF80">
        <v>93.6</v>
      </c>
      <c r="AG80">
        <v>2.2999999999999998</v>
      </c>
      <c r="AH80">
        <v>1.8</v>
      </c>
      <c r="AI80">
        <v>1.7</v>
      </c>
      <c r="AJ80">
        <v>0.6</v>
      </c>
      <c r="AK80">
        <v>0</v>
      </c>
      <c r="AL80">
        <v>0</v>
      </c>
      <c r="AM80">
        <v>2.44</v>
      </c>
      <c r="AN80">
        <v>45.188000000000002</v>
      </c>
      <c r="AO80">
        <v>1.74</v>
      </c>
      <c r="AP80">
        <v>29.279</v>
      </c>
      <c r="AQ80">
        <v>0.27600000000000002</v>
      </c>
      <c r="AR80">
        <v>1.722</v>
      </c>
      <c r="AS80">
        <v>8.6120000000000001</v>
      </c>
      <c r="AT80">
        <v>110.76</v>
      </c>
      <c r="AU80">
        <v>2.722</v>
      </c>
      <c r="AV80">
        <v>2.13</v>
      </c>
      <c r="AW80">
        <v>2.012</v>
      </c>
      <c r="AX80">
        <v>0.71</v>
      </c>
      <c r="AY80">
        <v>0</v>
      </c>
      <c r="AZ80">
        <v>0</v>
      </c>
      <c r="BA80">
        <v>0</v>
      </c>
      <c r="BB80">
        <v>160</v>
      </c>
      <c r="BC80" t="s">
        <v>68</v>
      </c>
      <c r="BD80">
        <v>0</v>
      </c>
      <c r="BE80" t="s">
        <v>73</v>
      </c>
      <c r="BF80" t="s">
        <v>70</v>
      </c>
      <c r="BG80">
        <v>1.3</v>
      </c>
      <c r="BH80">
        <v>0</v>
      </c>
      <c r="BI80" s="1">
        <v>45797.878052280095</v>
      </c>
      <c r="BJ80">
        <v>3</v>
      </c>
      <c r="BK80" s="4">
        <v>1.0572999999999999</v>
      </c>
      <c r="BL80" s="42">
        <f>HLOOKUP($A80,차량별코스!$E$1:$AD$20,_xlfn.XLOOKUP(탕데이터!$I80,차량별코스!$D$2:$D$20,차량별코스!$A$2:$A$20),0)</f>
        <v>1</v>
      </c>
      <c r="BM80">
        <f t="shared" si="19"/>
        <v>2112.2829999999999</v>
      </c>
      <c r="BN80">
        <f t="shared" si="20"/>
        <v>4124.9780000000028</v>
      </c>
      <c r="BO80">
        <f>IF(COUNTIFS($BL$2:$BL80,$BL80,$O$2:$O80,$O80)=1,_xlfn.MAXIFS($BO$2:$BO79,$O$2:$O79,$O80)+1,_xlfn.MAXIFS($BO$2:$BO79,$O$2:$O79,$O80))</f>
        <v>9</v>
      </c>
      <c r="BP80">
        <f t="shared" si="21"/>
        <v>4460.808</v>
      </c>
      <c r="BQ80">
        <f t="shared" si="23"/>
        <v>163.94399999999999</v>
      </c>
      <c r="BR80">
        <f t="shared" si="24"/>
        <v>128.304</v>
      </c>
      <c r="BS80">
        <f t="shared" si="25"/>
        <v>121.176</v>
      </c>
      <c r="BT80">
        <f t="shared" si="26"/>
        <v>42.768000000000001</v>
      </c>
      <c r="BU80">
        <f t="shared" si="27"/>
        <v>0</v>
      </c>
      <c r="BV80">
        <f t="shared" si="28"/>
        <v>0</v>
      </c>
      <c r="BW80">
        <f t="shared" si="22"/>
        <v>4917.0000000000009</v>
      </c>
    </row>
    <row r="81" spans="1:75" x14ac:dyDescent="0.3">
      <c r="A81" s="38">
        <f t="shared" si="18"/>
        <v>45793</v>
      </c>
      <c r="B81" s="3">
        <v>45793.459270833337</v>
      </c>
      <c r="C81" t="s">
        <v>61</v>
      </c>
      <c r="D81" t="s">
        <v>61</v>
      </c>
      <c r="E81" t="s">
        <v>61</v>
      </c>
      <c r="F81" t="s">
        <v>62</v>
      </c>
      <c r="G81" s="2" t="s">
        <v>63</v>
      </c>
      <c r="H81" t="s">
        <v>64</v>
      </c>
      <c r="I81" t="s">
        <v>71</v>
      </c>
      <c r="J81" t="s">
        <v>66</v>
      </c>
      <c r="K81" t="s">
        <v>72</v>
      </c>
      <c r="L81">
        <v>14</v>
      </c>
      <c r="M81">
        <v>1</v>
      </c>
      <c r="N81">
        <v>168</v>
      </c>
      <c r="O81" s="41">
        <v>9999</v>
      </c>
      <c r="P81" t="s">
        <v>62</v>
      </c>
      <c r="Q81" s="1">
        <v>45786.608721180557</v>
      </c>
      <c r="R81">
        <v>65.281000000000006</v>
      </c>
      <c r="S81">
        <v>22.22</v>
      </c>
      <c r="T81">
        <v>2.9380000000000002</v>
      </c>
      <c r="U81">
        <v>7251</v>
      </c>
      <c r="V81">
        <v>102</v>
      </c>
      <c r="W81">
        <v>1666</v>
      </c>
      <c r="X81">
        <v>1832</v>
      </c>
      <c r="Y81">
        <v>2</v>
      </c>
      <c r="Z81">
        <v>7</v>
      </c>
      <c r="AA81">
        <v>1</v>
      </c>
      <c r="AB81">
        <v>86</v>
      </c>
      <c r="AC81">
        <v>93</v>
      </c>
      <c r="AD81">
        <v>32.409999999999997</v>
      </c>
      <c r="AE81">
        <v>42.861851000000001</v>
      </c>
      <c r="AF81">
        <v>89.8</v>
      </c>
      <c r="AG81">
        <v>3.1</v>
      </c>
      <c r="AH81">
        <v>4.4000000000000004</v>
      </c>
      <c r="AI81">
        <v>2.4</v>
      </c>
      <c r="AJ81">
        <v>0.2</v>
      </c>
      <c r="AK81">
        <v>0</v>
      </c>
      <c r="AL81">
        <v>0</v>
      </c>
      <c r="AM81">
        <v>2.2599999999999998</v>
      </c>
      <c r="AN81">
        <v>49.865000000000002</v>
      </c>
      <c r="AO81">
        <v>1.407</v>
      </c>
      <c r="AP81">
        <v>22.975999999999999</v>
      </c>
      <c r="AQ81">
        <v>0.27600000000000002</v>
      </c>
      <c r="AR81">
        <v>3.0640000000000001</v>
      </c>
      <c r="AS81">
        <v>10.723000000000001</v>
      </c>
      <c r="AT81">
        <v>107.76</v>
      </c>
      <c r="AU81">
        <v>3.72</v>
      </c>
      <c r="AV81">
        <v>5.28</v>
      </c>
      <c r="AW81">
        <v>2.88</v>
      </c>
      <c r="AX81">
        <v>0.24</v>
      </c>
      <c r="AY81">
        <v>0</v>
      </c>
      <c r="AZ81">
        <v>0</v>
      </c>
      <c r="BA81">
        <v>0</v>
      </c>
      <c r="BB81">
        <v>169</v>
      </c>
      <c r="BC81" t="s">
        <v>68</v>
      </c>
      <c r="BD81">
        <v>0</v>
      </c>
      <c r="BE81" t="s">
        <v>73</v>
      </c>
      <c r="BF81" t="s">
        <v>70</v>
      </c>
      <c r="BG81">
        <v>1.3</v>
      </c>
      <c r="BH81">
        <v>0</v>
      </c>
      <c r="BI81" s="1">
        <v>45797.878052280095</v>
      </c>
      <c r="BJ81">
        <v>3</v>
      </c>
      <c r="BK81" s="4">
        <v>0.97929999999999995</v>
      </c>
      <c r="BL81" s="42">
        <f>HLOOKUP($A81,차량별코스!$E$1:$AD$20,_xlfn.XLOOKUP(탕데이터!$I81,차량별코스!$D$2:$D$20,차량별코스!$A$2:$A$20),0)</f>
        <v>1</v>
      </c>
      <c r="BM81">
        <f t="shared" si="19"/>
        <v>2112.2829999999999</v>
      </c>
      <c r="BN81">
        <f t="shared" si="20"/>
        <v>4124.9780000000028</v>
      </c>
      <c r="BO81">
        <f>IF(COUNTIFS($BL$2:$BL81,$BL81,$O$2:$O81,$O81)=1,_xlfn.MAXIFS($BO$2:$BO80,$O$2:$O80,$O81)+1,_xlfn.MAXIFS($BO$2:$BO80,$O$2:$O80,$O81))</f>
        <v>9</v>
      </c>
      <c r="BP81">
        <f t="shared" si="21"/>
        <v>4743.3980000000001</v>
      </c>
      <c r="BQ81">
        <f t="shared" si="23"/>
        <v>224.78100000000001</v>
      </c>
      <c r="BR81">
        <f t="shared" si="24"/>
        <v>319.04400000000004</v>
      </c>
      <c r="BS81">
        <f t="shared" si="25"/>
        <v>174.024</v>
      </c>
      <c r="BT81">
        <f t="shared" si="26"/>
        <v>14.502000000000001</v>
      </c>
      <c r="BU81">
        <f t="shared" si="27"/>
        <v>0</v>
      </c>
      <c r="BV81">
        <f t="shared" si="28"/>
        <v>0</v>
      </c>
      <c r="BW81">
        <f t="shared" si="22"/>
        <v>5475.7490000000007</v>
      </c>
    </row>
    <row r="82" spans="1:75" x14ac:dyDescent="0.3">
      <c r="A82" s="38">
        <f t="shared" si="18"/>
        <v>45793</v>
      </c>
      <c r="B82" s="3">
        <v>45793.597326388888</v>
      </c>
      <c r="C82" t="s">
        <v>61</v>
      </c>
      <c r="D82" t="s">
        <v>61</v>
      </c>
      <c r="E82" t="s">
        <v>61</v>
      </c>
      <c r="F82" t="s">
        <v>62</v>
      </c>
      <c r="G82" s="2" t="s">
        <v>63</v>
      </c>
      <c r="H82" t="s">
        <v>64</v>
      </c>
      <c r="I82" t="s">
        <v>71</v>
      </c>
      <c r="J82" t="s">
        <v>66</v>
      </c>
      <c r="K82" t="s">
        <v>72</v>
      </c>
      <c r="L82">
        <v>14</v>
      </c>
      <c r="M82">
        <v>1</v>
      </c>
      <c r="N82">
        <v>168</v>
      </c>
      <c r="O82" s="41">
        <v>9999</v>
      </c>
      <c r="P82" t="s">
        <v>62</v>
      </c>
      <c r="Q82" s="1">
        <v>45786.608721180557</v>
      </c>
      <c r="R82">
        <v>98.528000000000006</v>
      </c>
      <c r="S82">
        <v>31.318000000000001</v>
      </c>
      <c r="T82">
        <v>3.1459999999999999</v>
      </c>
      <c r="U82">
        <v>10996</v>
      </c>
      <c r="V82">
        <v>71</v>
      </c>
      <c r="W82">
        <v>2919</v>
      </c>
      <c r="X82">
        <v>2642</v>
      </c>
      <c r="Y82">
        <v>1</v>
      </c>
      <c r="Z82">
        <v>15</v>
      </c>
      <c r="AA82">
        <v>1</v>
      </c>
      <c r="AB82">
        <v>804</v>
      </c>
      <c r="AC82">
        <v>92</v>
      </c>
      <c r="AD82">
        <v>32.26</v>
      </c>
      <c r="AE82">
        <v>44.304369000000001</v>
      </c>
      <c r="AF82">
        <v>74.599999999999994</v>
      </c>
      <c r="AG82">
        <v>6.9</v>
      </c>
      <c r="AH82">
        <v>12.3</v>
      </c>
      <c r="AI82">
        <v>5.9</v>
      </c>
      <c r="AJ82">
        <v>0.4</v>
      </c>
      <c r="AK82">
        <v>0</v>
      </c>
      <c r="AL82">
        <v>0</v>
      </c>
      <c r="AM82">
        <v>2.42</v>
      </c>
      <c r="AN82">
        <v>47.939</v>
      </c>
      <c r="AO82">
        <v>0.64600000000000002</v>
      </c>
      <c r="AP82">
        <v>26.545999999999999</v>
      </c>
      <c r="AQ82">
        <v>0.26400000000000001</v>
      </c>
      <c r="AR82">
        <v>1.0149999999999999</v>
      </c>
      <c r="AS82">
        <v>15.224</v>
      </c>
      <c r="AT82">
        <v>135.523</v>
      </c>
      <c r="AU82">
        <v>12.535</v>
      </c>
      <c r="AV82">
        <v>22.344999999999999</v>
      </c>
      <c r="AW82">
        <v>10.718</v>
      </c>
      <c r="AX82">
        <v>0.72699999999999998</v>
      </c>
      <c r="AY82">
        <v>0</v>
      </c>
      <c r="AZ82">
        <v>0</v>
      </c>
      <c r="BA82">
        <v>0</v>
      </c>
      <c r="BB82">
        <v>264</v>
      </c>
      <c r="BC82" t="s">
        <v>68</v>
      </c>
      <c r="BD82">
        <v>0</v>
      </c>
      <c r="BE82" t="s">
        <v>73</v>
      </c>
      <c r="BF82" t="s">
        <v>70</v>
      </c>
      <c r="BG82">
        <v>1.3</v>
      </c>
      <c r="BH82">
        <v>0</v>
      </c>
      <c r="BI82" s="1">
        <v>45797.878052280095</v>
      </c>
      <c r="BJ82">
        <v>3</v>
      </c>
      <c r="BK82" s="4">
        <v>1.0487</v>
      </c>
      <c r="BL82" s="42">
        <f>HLOOKUP($A82,차량별코스!$E$1:$AD$20,_xlfn.XLOOKUP(탕데이터!$I82,차량별코스!$D$2:$D$20,차량별코스!$A$2:$A$20),0)</f>
        <v>1</v>
      </c>
      <c r="BM82">
        <f t="shared" si="19"/>
        <v>2112.2829999999999</v>
      </c>
      <c r="BN82">
        <f t="shared" si="20"/>
        <v>4124.9780000000028</v>
      </c>
      <c r="BO82">
        <f>IF(COUNTIFS($BL$2:$BL82,$BL82,$O$2:$O82,$O82)=1,_xlfn.MAXIFS($BO$2:$BO81,$O$2:$O81,$O82)+1,_xlfn.MAXIFS($BO$2:$BO81,$O$2:$O81,$O82))</f>
        <v>9</v>
      </c>
      <c r="BP82">
        <f t="shared" si="21"/>
        <v>5213.0159999999996</v>
      </c>
      <c r="BQ82">
        <f t="shared" si="23"/>
        <v>758.72400000000005</v>
      </c>
      <c r="BR82">
        <f t="shared" si="24"/>
        <v>1352.508</v>
      </c>
      <c r="BS82">
        <f t="shared" si="25"/>
        <v>648.76400000000001</v>
      </c>
      <c r="BT82">
        <f t="shared" si="26"/>
        <v>43.984000000000002</v>
      </c>
      <c r="BU82">
        <f t="shared" si="27"/>
        <v>0</v>
      </c>
      <c r="BV82">
        <f t="shared" si="28"/>
        <v>0</v>
      </c>
      <c r="BW82">
        <f t="shared" si="22"/>
        <v>8016.9960000000001</v>
      </c>
    </row>
    <row r="83" spans="1:75" x14ac:dyDescent="0.3">
      <c r="A83" s="38">
        <f t="shared" si="18"/>
        <v>45793</v>
      </c>
      <c r="B83" s="3">
        <v>45793.756701388891</v>
      </c>
      <c r="C83" t="s">
        <v>61</v>
      </c>
      <c r="D83" t="s">
        <v>61</v>
      </c>
      <c r="E83" t="s">
        <v>61</v>
      </c>
      <c r="F83" t="s">
        <v>62</v>
      </c>
      <c r="G83" s="2" t="s">
        <v>63</v>
      </c>
      <c r="H83" t="s">
        <v>64</v>
      </c>
      <c r="I83" t="s">
        <v>71</v>
      </c>
      <c r="J83" t="s">
        <v>66</v>
      </c>
      <c r="K83" t="s">
        <v>72</v>
      </c>
      <c r="L83">
        <v>14</v>
      </c>
      <c r="M83">
        <v>1</v>
      </c>
      <c r="N83">
        <v>168</v>
      </c>
      <c r="O83" s="41">
        <v>9999</v>
      </c>
      <c r="P83" t="s">
        <v>62</v>
      </c>
      <c r="Q83" s="1">
        <v>45786.608721180557</v>
      </c>
      <c r="R83">
        <v>102.211</v>
      </c>
      <c r="S83">
        <v>32.896999999999998</v>
      </c>
      <c r="T83">
        <v>3.1070000000000002</v>
      </c>
      <c r="U83">
        <v>10283</v>
      </c>
      <c r="V83">
        <v>32</v>
      </c>
      <c r="W83">
        <v>1742</v>
      </c>
      <c r="X83">
        <v>2594</v>
      </c>
      <c r="Y83">
        <v>3</v>
      </c>
      <c r="Z83">
        <v>15</v>
      </c>
      <c r="AA83">
        <v>0</v>
      </c>
      <c r="AB83">
        <v>0</v>
      </c>
      <c r="AC83">
        <v>87</v>
      </c>
      <c r="AD83">
        <v>35.78</v>
      </c>
      <c r="AE83">
        <v>43.243561</v>
      </c>
      <c r="AF83">
        <v>88.9</v>
      </c>
      <c r="AG83">
        <v>3.4</v>
      </c>
      <c r="AH83">
        <v>5</v>
      </c>
      <c r="AI83">
        <v>2.6</v>
      </c>
      <c r="AJ83">
        <v>0.1</v>
      </c>
      <c r="AK83">
        <v>0</v>
      </c>
      <c r="AL83">
        <v>0</v>
      </c>
      <c r="AM83">
        <v>2.39</v>
      </c>
      <c r="AN83">
        <v>47.381999999999998</v>
      </c>
      <c r="AO83">
        <v>0.311</v>
      </c>
      <c r="AP83">
        <v>16.940999999999999</v>
      </c>
      <c r="AQ83">
        <v>0.245</v>
      </c>
      <c r="AR83">
        <v>2.9350000000000001</v>
      </c>
      <c r="AS83">
        <v>14.676</v>
      </c>
      <c r="AT83">
        <v>151.13</v>
      </c>
      <c r="AU83">
        <v>5.78</v>
      </c>
      <c r="AV83">
        <v>8.5</v>
      </c>
      <c r="AW83">
        <v>4.42</v>
      </c>
      <c r="AX83">
        <v>0.17</v>
      </c>
      <c r="AY83">
        <v>0</v>
      </c>
      <c r="AZ83">
        <v>0</v>
      </c>
      <c r="BA83">
        <v>0</v>
      </c>
      <c r="BB83">
        <v>239</v>
      </c>
      <c r="BC83" t="s">
        <v>68</v>
      </c>
      <c r="BD83">
        <v>0</v>
      </c>
      <c r="BE83" t="s">
        <v>73</v>
      </c>
      <c r="BF83" t="s">
        <v>70</v>
      </c>
      <c r="BG83">
        <v>1.3</v>
      </c>
      <c r="BH83">
        <v>0</v>
      </c>
      <c r="BI83" s="1">
        <v>45797.878052280095</v>
      </c>
      <c r="BJ83">
        <v>3</v>
      </c>
      <c r="BK83" s="4">
        <v>1.0357000000000001</v>
      </c>
      <c r="BL83" s="42">
        <f>HLOOKUP($A83,차량별코스!$E$1:$AD$20,_xlfn.XLOOKUP(탕데이터!$I83,차량별코스!$D$2:$D$20,차량별코스!$A$2:$A$20),0)</f>
        <v>1</v>
      </c>
      <c r="BM83">
        <f t="shared" si="19"/>
        <v>2112.2829999999999</v>
      </c>
      <c r="BN83">
        <f t="shared" si="20"/>
        <v>4124.9780000000028</v>
      </c>
      <c r="BO83">
        <f>IF(COUNTIFS($BL$2:$BL83,$BL83,$O$2:$O83,$O83)=1,_xlfn.MAXIFS($BO$2:$BO82,$O$2:$O82,$O83)+1,_xlfn.MAXIFS($BO$2:$BO82,$O$2:$O82,$O83))</f>
        <v>9</v>
      </c>
      <c r="BP83">
        <f t="shared" si="21"/>
        <v>7367.5869999999995</v>
      </c>
      <c r="BQ83">
        <f t="shared" si="23"/>
        <v>349.62200000000001</v>
      </c>
      <c r="BR83">
        <f t="shared" si="24"/>
        <v>514.15</v>
      </c>
      <c r="BS83">
        <f t="shared" si="25"/>
        <v>267.358</v>
      </c>
      <c r="BT83">
        <f t="shared" si="26"/>
        <v>10.282999999999999</v>
      </c>
      <c r="BU83">
        <f t="shared" si="27"/>
        <v>0</v>
      </c>
      <c r="BV83">
        <f t="shared" si="28"/>
        <v>0</v>
      </c>
      <c r="BW83">
        <f t="shared" si="22"/>
        <v>8509</v>
      </c>
    </row>
    <row r="84" spans="1:75" x14ac:dyDescent="0.3">
      <c r="A84" s="38">
        <f t="shared" si="18"/>
        <v>45794</v>
      </c>
      <c r="B84" s="3">
        <v>45794.259027777778</v>
      </c>
      <c r="C84" t="s">
        <v>61</v>
      </c>
      <c r="D84" t="s">
        <v>61</v>
      </c>
      <c r="E84" t="s">
        <v>61</v>
      </c>
      <c r="F84" t="s">
        <v>62</v>
      </c>
      <c r="G84" s="2" t="s">
        <v>63</v>
      </c>
      <c r="H84" t="s">
        <v>64</v>
      </c>
      <c r="I84" t="s">
        <v>71</v>
      </c>
      <c r="J84" t="s">
        <v>66</v>
      </c>
      <c r="K84" t="s">
        <v>72</v>
      </c>
      <c r="L84">
        <v>14</v>
      </c>
      <c r="M84">
        <v>1</v>
      </c>
      <c r="N84">
        <v>168</v>
      </c>
      <c r="O84" s="41">
        <v>9999</v>
      </c>
      <c r="P84" t="s">
        <v>62</v>
      </c>
      <c r="Q84" s="1">
        <v>45786.608721180557</v>
      </c>
      <c r="R84">
        <v>0.113</v>
      </c>
      <c r="S84">
        <v>0.114</v>
      </c>
      <c r="T84">
        <v>0.99099999999999999</v>
      </c>
      <c r="U84">
        <v>202</v>
      </c>
      <c r="V84">
        <v>142</v>
      </c>
      <c r="W84">
        <v>2</v>
      </c>
      <c r="X84">
        <v>0</v>
      </c>
      <c r="Y84">
        <v>0</v>
      </c>
      <c r="Z84">
        <v>0</v>
      </c>
      <c r="AA84">
        <v>0</v>
      </c>
      <c r="AB84">
        <v>0</v>
      </c>
      <c r="AC84">
        <v>10</v>
      </c>
      <c r="AD84">
        <v>2.0099999999999998</v>
      </c>
      <c r="AE84">
        <v>7.0134059999999998</v>
      </c>
      <c r="AF84">
        <v>100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0.76</v>
      </c>
      <c r="AN84">
        <v>20.86</v>
      </c>
      <c r="AO84">
        <v>70.296000000000006</v>
      </c>
      <c r="AP84">
        <v>0.98899999999999999</v>
      </c>
      <c r="AQ84">
        <v>0</v>
      </c>
      <c r="AR84">
        <v>0</v>
      </c>
      <c r="AS84">
        <v>0</v>
      </c>
      <c r="AT84">
        <v>3.3330000000000002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4</v>
      </c>
      <c r="BC84" t="s">
        <v>68</v>
      </c>
      <c r="BD84">
        <v>0</v>
      </c>
      <c r="BE84" t="s">
        <v>73</v>
      </c>
      <c r="BF84" t="s">
        <v>70</v>
      </c>
      <c r="BG84">
        <v>1.3</v>
      </c>
      <c r="BH84">
        <v>0</v>
      </c>
      <c r="BI84" s="1">
        <v>45797.878052280095</v>
      </c>
      <c r="BJ84">
        <v>3</v>
      </c>
      <c r="BK84" s="4">
        <v>0.33040000000000003</v>
      </c>
      <c r="BL84" s="42">
        <f>HLOOKUP($A84,차량별코스!$E$1:$AD$20,_xlfn.XLOOKUP(탕데이터!$I84,차량별코스!$D$2:$D$20,차량별코스!$A$2:$A$20),0)</f>
        <v>2</v>
      </c>
      <c r="BM84">
        <f t="shared" si="19"/>
        <v>2112.2829999999999</v>
      </c>
      <c r="BN84">
        <f t="shared" si="20"/>
        <v>4171.0680000000048</v>
      </c>
      <c r="BO84">
        <f>IF(COUNTIFS($BL$2:$BL84,$BL84,$O$2:$O84,$O84)=1,_xlfn.MAXIFS($BO$2:$BO83,$O$2:$O83,$O84)+1,_xlfn.MAXIFS($BO$2:$BO83,$O$2:$O83,$O84))</f>
        <v>9</v>
      </c>
      <c r="BP84">
        <f t="shared" si="21"/>
        <v>58</v>
      </c>
      <c r="BQ84">
        <f t="shared" si="23"/>
        <v>0</v>
      </c>
      <c r="BR84">
        <f t="shared" si="24"/>
        <v>0</v>
      </c>
      <c r="BS84">
        <f t="shared" si="25"/>
        <v>0</v>
      </c>
      <c r="BT84">
        <f t="shared" si="26"/>
        <v>0</v>
      </c>
      <c r="BU84">
        <f t="shared" si="27"/>
        <v>0</v>
      </c>
      <c r="BV84">
        <f t="shared" si="28"/>
        <v>0</v>
      </c>
      <c r="BW84">
        <f t="shared" si="22"/>
        <v>58</v>
      </c>
    </row>
    <row r="85" spans="1:75" x14ac:dyDescent="0.3">
      <c r="A85" s="38">
        <f t="shared" si="18"/>
        <v>45794</v>
      </c>
      <c r="B85" s="3">
        <v>45794.263807870368</v>
      </c>
      <c r="C85" t="s">
        <v>61</v>
      </c>
      <c r="D85" t="s">
        <v>61</v>
      </c>
      <c r="E85" t="s">
        <v>61</v>
      </c>
      <c r="F85" t="s">
        <v>62</v>
      </c>
      <c r="G85" s="2" t="s">
        <v>63</v>
      </c>
      <c r="H85" t="s">
        <v>64</v>
      </c>
      <c r="I85" t="s">
        <v>71</v>
      </c>
      <c r="J85" t="s">
        <v>66</v>
      </c>
      <c r="K85" t="s">
        <v>72</v>
      </c>
      <c r="L85">
        <v>14</v>
      </c>
      <c r="M85">
        <v>1</v>
      </c>
      <c r="N85">
        <v>168</v>
      </c>
      <c r="O85" s="41">
        <v>9999</v>
      </c>
      <c r="P85" t="s">
        <v>62</v>
      </c>
      <c r="Q85" s="1">
        <v>45786.608721180557</v>
      </c>
      <c r="R85">
        <v>0.04</v>
      </c>
      <c r="S85">
        <v>0.05</v>
      </c>
      <c r="T85">
        <v>0.8</v>
      </c>
      <c r="U85">
        <v>79</v>
      </c>
      <c r="V85">
        <v>1</v>
      </c>
      <c r="W85">
        <v>51</v>
      </c>
      <c r="X85">
        <v>0</v>
      </c>
      <c r="Y85">
        <v>0</v>
      </c>
      <c r="Z85">
        <v>0</v>
      </c>
      <c r="AA85">
        <v>0</v>
      </c>
      <c r="AB85">
        <v>0</v>
      </c>
      <c r="AC85">
        <v>9</v>
      </c>
      <c r="AD85">
        <v>1.82</v>
      </c>
      <c r="AE85">
        <v>5.3326219999999998</v>
      </c>
      <c r="AF85">
        <v>100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0.61</v>
      </c>
      <c r="AN85">
        <v>19.329000000000001</v>
      </c>
      <c r="AO85">
        <v>1.262</v>
      </c>
      <c r="AP85">
        <v>64.555000000000007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1</v>
      </c>
      <c r="BC85" t="s">
        <v>68</v>
      </c>
      <c r="BD85">
        <v>0</v>
      </c>
      <c r="BE85" t="s">
        <v>73</v>
      </c>
      <c r="BF85" t="s">
        <v>70</v>
      </c>
      <c r="BG85">
        <v>1.3</v>
      </c>
      <c r="BH85">
        <v>0</v>
      </c>
      <c r="BI85" s="1">
        <v>45797.878052280095</v>
      </c>
      <c r="BJ85">
        <v>3</v>
      </c>
      <c r="BK85" s="4">
        <v>0.26669999999999999</v>
      </c>
      <c r="BL85" s="42">
        <f>HLOOKUP($A85,차량별코스!$E$1:$AD$20,_xlfn.XLOOKUP(탕데이터!$I85,차량별코스!$D$2:$D$20,차량별코스!$A$2:$A$20),0)</f>
        <v>2</v>
      </c>
      <c r="BM85">
        <f t="shared" si="19"/>
        <v>2112.2829999999999</v>
      </c>
      <c r="BN85">
        <f t="shared" si="20"/>
        <v>4171.0680000000048</v>
      </c>
      <c r="BO85">
        <f>IF(COUNTIFS($BL$2:$BL85,$BL85,$O$2:$O85,$O85)=1,_xlfn.MAXIFS($BO$2:$BO84,$O$2:$O84,$O85)+1,_xlfn.MAXIFS($BO$2:$BO84,$O$2:$O84,$O85))</f>
        <v>9</v>
      </c>
      <c r="BP85">
        <f t="shared" si="21"/>
        <v>27</v>
      </c>
      <c r="BQ85">
        <f t="shared" si="23"/>
        <v>0</v>
      </c>
      <c r="BR85">
        <f t="shared" si="24"/>
        <v>0</v>
      </c>
      <c r="BS85">
        <f t="shared" si="25"/>
        <v>0</v>
      </c>
      <c r="BT85">
        <f t="shared" si="26"/>
        <v>0</v>
      </c>
      <c r="BU85">
        <f t="shared" si="27"/>
        <v>0</v>
      </c>
      <c r="BV85">
        <f t="shared" si="28"/>
        <v>0</v>
      </c>
      <c r="BW85">
        <f t="shared" si="22"/>
        <v>27</v>
      </c>
    </row>
    <row r="86" spans="1:75" x14ac:dyDescent="0.3">
      <c r="A86" s="38">
        <f t="shared" si="18"/>
        <v>45794</v>
      </c>
      <c r="B86" s="3">
        <v>45794.265300925923</v>
      </c>
      <c r="C86" t="s">
        <v>61</v>
      </c>
      <c r="D86" t="s">
        <v>61</v>
      </c>
      <c r="E86" t="s">
        <v>61</v>
      </c>
      <c r="F86" t="s">
        <v>62</v>
      </c>
      <c r="G86" s="2" t="s">
        <v>63</v>
      </c>
      <c r="H86" t="s">
        <v>64</v>
      </c>
      <c r="I86" t="s">
        <v>71</v>
      </c>
      <c r="J86" t="s">
        <v>66</v>
      </c>
      <c r="K86" t="s">
        <v>72</v>
      </c>
      <c r="L86">
        <v>14</v>
      </c>
      <c r="M86">
        <v>1</v>
      </c>
      <c r="N86">
        <v>168</v>
      </c>
      <c r="O86" s="41">
        <v>9999</v>
      </c>
      <c r="P86" t="s">
        <v>62</v>
      </c>
      <c r="Q86" s="1">
        <v>45786.608721180557</v>
      </c>
      <c r="R86">
        <v>2.1999999999999999E-2</v>
      </c>
      <c r="S86">
        <v>1.6E-2</v>
      </c>
      <c r="T86">
        <v>1.375</v>
      </c>
      <c r="U86">
        <v>21</v>
      </c>
      <c r="V86">
        <v>0</v>
      </c>
      <c r="W86">
        <v>4</v>
      </c>
      <c r="X86">
        <v>0</v>
      </c>
      <c r="Y86">
        <v>0</v>
      </c>
      <c r="Z86">
        <v>0</v>
      </c>
      <c r="AA86">
        <v>0</v>
      </c>
      <c r="AB86">
        <v>0</v>
      </c>
      <c r="AC86">
        <v>8</v>
      </c>
      <c r="AD86">
        <v>3.77</v>
      </c>
      <c r="AE86">
        <v>4.6590420000000003</v>
      </c>
      <c r="AF86">
        <v>100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1.03</v>
      </c>
      <c r="AN86">
        <v>6.5880000000000001</v>
      </c>
      <c r="AO86">
        <v>0</v>
      </c>
      <c r="AP86">
        <v>19.047000000000001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 t="s">
        <v>68</v>
      </c>
      <c r="BD86">
        <v>0</v>
      </c>
      <c r="BE86" t="s">
        <v>73</v>
      </c>
      <c r="BF86" t="s">
        <v>70</v>
      </c>
      <c r="BG86">
        <v>1.3</v>
      </c>
      <c r="BH86">
        <v>0</v>
      </c>
      <c r="BI86" s="1">
        <v>45797.878052280095</v>
      </c>
      <c r="BJ86">
        <v>3</v>
      </c>
      <c r="BK86" s="4">
        <v>0.45829999999999999</v>
      </c>
      <c r="BL86" s="42">
        <f>HLOOKUP($A86,차량별코스!$E$1:$AD$20,_xlfn.XLOOKUP(탕데이터!$I86,차량별코스!$D$2:$D$20,차량별코스!$A$2:$A$20),0)</f>
        <v>2</v>
      </c>
      <c r="BM86">
        <f t="shared" si="19"/>
        <v>2112.2829999999999</v>
      </c>
      <c r="BN86">
        <f t="shared" si="20"/>
        <v>4171.0680000000048</v>
      </c>
      <c r="BO86">
        <f>IF(COUNTIFS($BL$2:$BL86,$BL86,$O$2:$O86,$O86)=1,_xlfn.MAXIFS($BO$2:$BO85,$O$2:$O85,$O86)+1,_xlfn.MAXIFS($BO$2:$BO85,$O$2:$O85,$O86))</f>
        <v>9</v>
      </c>
      <c r="BP86">
        <f t="shared" si="21"/>
        <v>17</v>
      </c>
      <c r="BQ86">
        <f t="shared" si="23"/>
        <v>0</v>
      </c>
      <c r="BR86">
        <f t="shared" si="24"/>
        <v>0</v>
      </c>
      <c r="BS86">
        <f t="shared" si="25"/>
        <v>0</v>
      </c>
      <c r="BT86">
        <f t="shared" si="26"/>
        <v>0</v>
      </c>
      <c r="BU86">
        <f t="shared" si="27"/>
        <v>0</v>
      </c>
      <c r="BV86">
        <f t="shared" si="28"/>
        <v>0</v>
      </c>
      <c r="BW86">
        <f t="shared" si="22"/>
        <v>17</v>
      </c>
    </row>
    <row r="87" spans="1:75" x14ac:dyDescent="0.3">
      <c r="A87" s="38">
        <f t="shared" si="18"/>
        <v>45794</v>
      </c>
      <c r="B87" s="3">
        <v>45794.29179398148</v>
      </c>
      <c r="C87" t="s">
        <v>61</v>
      </c>
      <c r="D87" t="s">
        <v>61</v>
      </c>
      <c r="E87" t="s">
        <v>61</v>
      </c>
      <c r="F87" t="s">
        <v>62</v>
      </c>
      <c r="G87" s="2" t="s">
        <v>63</v>
      </c>
      <c r="H87" t="s">
        <v>64</v>
      </c>
      <c r="I87" t="s">
        <v>71</v>
      </c>
      <c r="J87" t="s">
        <v>66</v>
      </c>
      <c r="K87" t="s">
        <v>72</v>
      </c>
      <c r="L87">
        <v>14</v>
      </c>
      <c r="M87">
        <v>1</v>
      </c>
      <c r="N87">
        <v>168</v>
      </c>
      <c r="O87" s="41">
        <v>9999</v>
      </c>
      <c r="P87" t="s">
        <v>62</v>
      </c>
      <c r="Q87" s="1">
        <v>45786.608721180557</v>
      </c>
      <c r="R87">
        <v>2.3E-2</v>
      </c>
      <c r="S87">
        <v>0.11799999999999999</v>
      </c>
      <c r="T87">
        <v>0.19500000000000001</v>
      </c>
      <c r="U87">
        <v>206</v>
      </c>
      <c r="V87">
        <v>151</v>
      </c>
      <c r="W87">
        <v>28</v>
      </c>
      <c r="X87">
        <v>0</v>
      </c>
      <c r="Y87">
        <v>0</v>
      </c>
      <c r="Z87">
        <v>0</v>
      </c>
      <c r="AA87">
        <v>0</v>
      </c>
      <c r="AB87">
        <v>0</v>
      </c>
      <c r="AC87">
        <v>7</v>
      </c>
      <c r="AD87">
        <v>0.4</v>
      </c>
      <c r="AE87">
        <v>3.0662569999999998</v>
      </c>
      <c r="AF87">
        <v>100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0.15</v>
      </c>
      <c r="AN87">
        <v>54.029000000000003</v>
      </c>
      <c r="AO87">
        <v>73.3</v>
      </c>
      <c r="AP87">
        <v>13.590999999999999</v>
      </c>
      <c r="AQ87">
        <v>0</v>
      </c>
      <c r="AR87">
        <v>0</v>
      </c>
      <c r="AS87">
        <v>0</v>
      </c>
      <c r="AT87">
        <v>3.3330000000000002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3</v>
      </c>
      <c r="BC87" t="s">
        <v>68</v>
      </c>
      <c r="BD87">
        <v>0</v>
      </c>
      <c r="BE87" t="s">
        <v>73</v>
      </c>
      <c r="BF87" t="s">
        <v>70</v>
      </c>
      <c r="BG87">
        <v>1.3</v>
      </c>
      <c r="BH87">
        <v>0</v>
      </c>
      <c r="BI87" s="1">
        <v>45797.878052280095</v>
      </c>
      <c r="BJ87">
        <v>3</v>
      </c>
      <c r="BK87" s="4">
        <v>6.5000000000000002E-2</v>
      </c>
      <c r="BL87" s="42">
        <f>HLOOKUP($A87,차량별코스!$E$1:$AD$20,_xlfn.XLOOKUP(탕데이터!$I87,차량별코스!$D$2:$D$20,차량별코스!$A$2:$A$20),0)</f>
        <v>2</v>
      </c>
      <c r="BM87">
        <f t="shared" si="19"/>
        <v>2112.2829999999999</v>
      </c>
      <c r="BN87">
        <f t="shared" si="20"/>
        <v>4171.0680000000048</v>
      </c>
      <c r="BO87">
        <f>IF(COUNTIFS($BL$2:$BL87,$BL87,$O$2:$O87,$O87)=1,_xlfn.MAXIFS($BO$2:$BO86,$O$2:$O86,$O87)+1,_xlfn.MAXIFS($BO$2:$BO86,$O$2:$O86,$O87))</f>
        <v>9</v>
      </c>
      <c r="BP87">
        <f t="shared" si="21"/>
        <v>27</v>
      </c>
      <c r="BQ87">
        <f t="shared" si="23"/>
        <v>0</v>
      </c>
      <c r="BR87">
        <f t="shared" si="24"/>
        <v>0</v>
      </c>
      <c r="BS87">
        <f t="shared" si="25"/>
        <v>0</v>
      </c>
      <c r="BT87">
        <f t="shared" si="26"/>
        <v>0</v>
      </c>
      <c r="BU87">
        <f t="shared" si="27"/>
        <v>0</v>
      </c>
      <c r="BV87">
        <f t="shared" si="28"/>
        <v>0</v>
      </c>
      <c r="BW87">
        <f t="shared" si="22"/>
        <v>27</v>
      </c>
    </row>
    <row r="88" spans="1:75" x14ac:dyDescent="0.3">
      <c r="A88" s="38">
        <f t="shared" si="18"/>
        <v>45794</v>
      </c>
      <c r="B88" s="3">
        <v>45794.303263888891</v>
      </c>
      <c r="C88" t="s">
        <v>61</v>
      </c>
      <c r="D88" t="s">
        <v>61</v>
      </c>
      <c r="E88" t="s">
        <v>61</v>
      </c>
      <c r="F88" t="s">
        <v>62</v>
      </c>
      <c r="G88" s="2" t="s">
        <v>63</v>
      </c>
      <c r="H88" t="s">
        <v>64</v>
      </c>
      <c r="I88" t="s">
        <v>71</v>
      </c>
      <c r="J88" t="s">
        <v>66</v>
      </c>
      <c r="K88" t="s">
        <v>72</v>
      </c>
      <c r="L88">
        <v>14</v>
      </c>
      <c r="M88">
        <v>1</v>
      </c>
      <c r="N88">
        <v>168</v>
      </c>
      <c r="O88" s="41">
        <v>9999</v>
      </c>
      <c r="P88" t="s">
        <v>62</v>
      </c>
      <c r="Q88" s="1">
        <v>45786.608721180557</v>
      </c>
      <c r="R88">
        <v>69.527000000000001</v>
      </c>
      <c r="S88">
        <v>21.652999999999999</v>
      </c>
      <c r="T88">
        <v>3.2109999999999999</v>
      </c>
      <c r="U88">
        <v>7057</v>
      </c>
      <c r="V88">
        <v>228</v>
      </c>
      <c r="W88">
        <v>1602</v>
      </c>
      <c r="X88">
        <v>1924</v>
      </c>
      <c r="Y88">
        <v>0</v>
      </c>
      <c r="Z88">
        <v>7</v>
      </c>
      <c r="AA88">
        <v>1</v>
      </c>
      <c r="AB88">
        <v>85</v>
      </c>
      <c r="AC88">
        <v>101</v>
      </c>
      <c r="AD88">
        <v>35.47</v>
      </c>
      <c r="AE88">
        <v>47.885455</v>
      </c>
      <c r="AF88">
        <v>85.7</v>
      </c>
      <c r="AG88">
        <v>3.5</v>
      </c>
      <c r="AH88">
        <v>5.2</v>
      </c>
      <c r="AI88">
        <v>4.5</v>
      </c>
      <c r="AJ88">
        <v>1.1000000000000001</v>
      </c>
      <c r="AK88">
        <v>0</v>
      </c>
      <c r="AL88">
        <v>0</v>
      </c>
      <c r="AM88">
        <v>2.4700000000000002</v>
      </c>
      <c r="AN88">
        <v>51.055</v>
      </c>
      <c r="AO88">
        <v>3.2309999999999999</v>
      </c>
      <c r="AP88">
        <v>22.701000000000001</v>
      </c>
      <c r="AQ88">
        <v>0.27300000000000002</v>
      </c>
      <c r="AR88">
        <v>0</v>
      </c>
      <c r="AS88">
        <v>10.068</v>
      </c>
      <c r="AT88">
        <v>99.983000000000004</v>
      </c>
      <c r="AU88">
        <v>4.0830000000000002</v>
      </c>
      <c r="AV88">
        <v>6.0670000000000002</v>
      </c>
      <c r="AW88">
        <v>5.25</v>
      </c>
      <c r="AX88">
        <v>1.2829999999999999</v>
      </c>
      <c r="AY88">
        <v>0</v>
      </c>
      <c r="AZ88">
        <v>0</v>
      </c>
      <c r="BA88">
        <v>0</v>
      </c>
      <c r="BB88">
        <v>166</v>
      </c>
      <c r="BC88" t="s">
        <v>68</v>
      </c>
      <c r="BD88">
        <v>0</v>
      </c>
      <c r="BE88" t="s">
        <v>73</v>
      </c>
      <c r="BF88" t="s">
        <v>70</v>
      </c>
      <c r="BG88">
        <v>1.3</v>
      </c>
      <c r="BH88">
        <v>0</v>
      </c>
      <c r="BI88" s="1">
        <v>45797.878052280095</v>
      </c>
      <c r="BJ88">
        <v>3</v>
      </c>
      <c r="BK88" s="4">
        <v>1.0703</v>
      </c>
      <c r="BL88" s="42">
        <f>HLOOKUP($A88,차량별코스!$E$1:$AD$20,_xlfn.XLOOKUP(탕데이터!$I88,차량별코스!$D$2:$D$20,차량별코스!$A$2:$A$20),0)</f>
        <v>2</v>
      </c>
      <c r="BM88">
        <f t="shared" si="19"/>
        <v>2112.2829999999999</v>
      </c>
      <c r="BN88">
        <f t="shared" si="20"/>
        <v>4171.0680000000048</v>
      </c>
      <c r="BO88">
        <f>IF(COUNTIFS($BL$2:$BL88,$BL88,$O$2:$O88,$O88)=1,_xlfn.MAXIFS($BO$2:$BO87,$O$2:$O87,$O88)+1,_xlfn.MAXIFS($BO$2:$BO87,$O$2:$O87,$O88))</f>
        <v>9</v>
      </c>
      <c r="BP88">
        <f t="shared" si="21"/>
        <v>4217.8490000000002</v>
      </c>
      <c r="BQ88">
        <f t="shared" si="23"/>
        <v>246.99500000000003</v>
      </c>
      <c r="BR88">
        <f t="shared" si="24"/>
        <v>366.96400000000006</v>
      </c>
      <c r="BS88">
        <f t="shared" si="25"/>
        <v>317.565</v>
      </c>
      <c r="BT88">
        <f t="shared" si="26"/>
        <v>77.62700000000001</v>
      </c>
      <c r="BU88">
        <f t="shared" si="27"/>
        <v>0</v>
      </c>
      <c r="BV88">
        <f t="shared" si="28"/>
        <v>0</v>
      </c>
      <c r="BW88">
        <f t="shared" si="22"/>
        <v>5227</v>
      </c>
    </row>
    <row r="89" spans="1:75" x14ac:dyDescent="0.3">
      <c r="A89" s="38">
        <f t="shared" si="18"/>
        <v>45794</v>
      </c>
      <c r="B89" s="3">
        <v>45794.395636574074</v>
      </c>
      <c r="C89" t="s">
        <v>61</v>
      </c>
      <c r="D89" t="s">
        <v>61</v>
      </c>
      <c r="E89" t="s">
        <v>61</v>
      </c>
      <c r="F89" t="s">
        <v>62</v>
      </c>
      <c r="G89" s="2" t="s">
        <v>63</v>
      </c>
      <c r="H89" t="s">
        <v>64</v>
      </c>
      <c r="I89" t="s">
        <v>71</v>
      </c>
      <c r="J89" t="s">
        <v>66</v>
      </c>
      <c r="K89" t="s">
        <v>72</v>
      </c>
      <c r="L89">
        <v>14</v>
      </c>
      <c r="M89">
        <v>1</v>
      </c>
      <c r="N89">
        <v>168</v>
      </c>
      <c r="O89" s="41">
        <v>9999</v>
      </c>
      <c r="P89" t="s">
        <v>62</v>
      </c>
      <c r="Q89" s="1">
        <v>45786.608721180557</v>
      </c>
      <c r="R89">
        <v>24.550999999999998</v>
      </c>
      <c r="S89">
        <v>7.4649999999999999</v>
      </c>
      <c r="T89">
        <v>3.2890000000000001</v>
      </c>
      <c r="U89">
        <v>2498</v>
      </c>
      <c r="V89">
        <v>23</v>
      </c>
      <c r="W89">
        <v>501</v>
      </c>
      <c r="X89">
        <v>635</v>
      </c>
      <c r="Y89">
        <v>0</v>
      </c>
      <c r="Z89">
        <v>2</v>
      </c>
      <c r="AA89">
        <v>0</v>
      </c>
      <c r="AB89">
        <v>0</v>
      </c>
      <c r="AC89">
        <v>85</v>
      </c>
      <c r="AD89">
        <v>35.380000000000003</v>
      </c>
      <c r="AE89">
        <v>44.773805000000003</v>
      </c>
      <c r="AF89">
        <v>83.3</v>
      </c>
      <c r="AG89">
        <v>5.3</v>
      </c>
      <c r="AH89">
        <v>5.7</v>
      </c>
      <c r="AI89">
        <v>5.6</v>
      </c>
      <c r="AJ89">
        <v>0.1</v>
      </c>
      <c r="AK89">
        <v>0</v>
      </c>
      <c r="AL89">
        <v>0</v>
      </c>
      <c r="AM89">
        <v>2.5299999999999998</v>
      </c>
      <c r="AN89">
        <v>46.149000000000001</v>
      </c>
      <c r="AO89">
        <v>0.92100000000000004</v>
      </c>
      <c r="AP89">
        <v>20.056000000000001</v>
      </c>
      <c r="AQ89">
        <v>0.24399999999999999</v>
      </c>
      <c r="AR89">
        <v>0</v>
      </c>
      <c r="AS89">
        <v>8.1460000000000008</v>
      </c>
      <c r="AT89">
        <v>33.32</v>
      </c>
      <c r="AU89">
        <v>2.12</v>
      </c>
      <c r="AV89">
        <v>2.2799999999999998</v>
      </c>
      <c r="AW89">
        <v>2.2400000000000002</v>
      </c>
      <c r="AX89">
        <v>0.04</v>
      </c>
      <c r="AY89">
        <v>0</v>
      </c>
      <c r="AZ89">
        <v>0</v>
      </c>
      <c r="BA89">
        <v>0</v>
      </c>
      <c r="BB89">
        <v>58</v>
      </c>
      <c r="BC89" t="s">
        <v>68</v>
      </c>
      <c r="BD89">
        <v>0</v>
      </c>
      <c r="BE89" t="s">
        <v>73</v>
      </c>
      <c r="BF89" t="s">
        <v>70</v>
      </c>
      <c r="BG89">
        <v>1.3</v>
      </c>
      <c r="BH89">
        <v>0</v>
      </c>
      <c r="BI89" s="1">
        <v>45797.878052280095</v>
      </c>
      <c r="BJ89">
        <v>3</v>
      </c>
      <c r="BK89" s="4">
        <v>1.0963000000000001</v>
      </c>
      <c r="BL89" s="42">
        <f>HLOOKUP($A89,차량별코스!$E$1:$AD$20,_xlfn.XLOOKUP(탕데이터!$I89,차량별코스!$D$2:$D$20,차량별코스!$A$2:$A$20),0)</f>
        <v>2</v>
      </c>
      <c r="BM89">
        <f t="shared" si="19"/>
        <v>2112.2829999999999</v>
      </c>
      <c r="BN89">
        <f t="shared" si="20"/>
        <v>4171.0680000000048</v>
      </c>
      <c r="BO89">
        <f>IF(COUNTIFS($BL$2:$BL89,$BL89,$O$2:$O89,$O89)=1,_xlfn.MAXIFS($BO$2:$BO88,$O$2:$O88,$O89)+1,_xlfn.MAXIFS($BO$2:$BO88,$O$2:$O88,$O89))</f>
        <v>9</v>
      </c>
      <c r="BP89">
        <f t="shared" si="21"/>
        <v>1556.8339999999998</v>
      </c>
      <c r="BQ89">
        <f t="shared" si="23"/>
        <v>132.39400000000001</v>
      </c>
      <c r="BR89">
        <f t="shared" si="24"/>
        <v>142.386</v>
      </c>
      <c r="BS89">
        <f t="shared" si="25"/>
        <v>139.88799999999998</v>
      </c>
      <c r="BT89">
        <f t="shared" si="26"/>
        <v>2.4980000000000002</v>
      </c>
      <c r="BU89">
        <f t="shared" si="27"/>
        <v>0</v>
      </c>
      <c r="BV89">
        <f t="shared" si="28"/>
        <v>0</v>
      </c>
      <c r="BW89">
        <f t="shared" si="22"/>
        <v>1973.9999999999998</v>
      </c>
    </row>
    <row r="90" spans="1:75" x14ac:dyDescent="0.3">
      <c r="A90" s="38">
        <f t="shared" si="18"/>
        <v>45794</v>
      </c>
      <c r="B90" s="3">
        <v>45794.427800925929</v>
      </c>
      <c r="C90" t="s">
        <v>61</v>
      </c>
      <c r="D90" t="s">
        <v>61</v>
      </c>
      <c r="E90" t="s">
        <v>61</v>
      </c>
      <c r="F90" t="s">
        <v>62</v>
      </c>
      <c r="G90" s="2" t="s">
        <v>63</v>
      </c>
      <c r="H90" t="s">
        <v>64</v>
      </c>
      <c r="I90" t="s">
        <v>71</v>
      </c>
      <c r="J90" t="s">
        <v>66</v>
      </c>
      <c r="K90" t="s">
        <v>72</v>
      </c>
      <c r="L90">
        <v>14</v>
      </c>
      <c r="M90">
        <v>1</v>
      </c>
      <c r="N90">
        <v>168</v>
      </c>
      <c r="O90" s="41">
        <v>9999</v>
      </c>
      <c r="P90" t="s">
        <v>62</v>
      </c>
      <c r="Q90" s="1">
        <v>45786.608721180557</v>
      </c>
      <c r="R90">
        <v>3.2000000000000001E-2</v>
      </c>
      <c r="S90">
        <v>0.03</v>
      </c>
      <c r="T90">
        <v>1.0669999999999999</v>
      </c>
      <c r="U90">
        <v>38</v>
      </c>
      <c r="V90">
        <v>10</v>
      </c>
      <c r="W90">
        <v>7</v>
      </c>
      <c r="X90">
        <v>0</v>
      </c>
      <c r="Y90">
        <v>0</v>
      </c>
      <c r="Z90">
        <v>0</v>
      </c>
      <c r="AA90">
        <v>0</v>
      </c>
      <c r="AB90">
        <v>0</v>
      </c>
      <c r="AC90">
        <v>9</v>
      </c>
      <c r="AD90">
        <v>3.03</v>
      </c>
      <c r="AE90">
        <v>5.485087</v>
      </c>
      <c r="AF90">
        <v>100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0.83</v>
      </c>
      <c r="AN90">
        <v>12.901</v>
      </c>
      <c r="AO90">
        <v>26.31</v>
      </c>
      <c r="AP90">
        <v>18.417999999999999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 t="s">
        <v>68</v>
      </c>
      <c r="BD90">
        <v>0</v>
      </c>
      <c r="BE90" t="s">
        <v>73</v>
      </c>
      <c r="BF90" t="s">
        <v>70</v>
      </c>
      <c r="BG90">
        <v>1.3</v>
      </c>
      <c r="BH90">
        <v>0</v>
      </c>
      <c r="BI90" s="1">
        <v>45797.878052280095</v>
      </c>
      <c r="BJ90">
        <v>3</v>
      </c>
      <c r="BK90" s="4">
        <v>0.35560000000000003</v>
      </c>
      <c r="BL90" s="42">
        <f>HLOOKUP($A90,차량별코스!$E$1:$AD$20,_xlfn.XLOOKUP(탕데이터!$I90,차량별코스!$D$2:$D$20,차량별코스!$A$2:$A$20),0)</f>
        <v>2</v>
      </c>
      <c r="BM90">
        <f t="shared" si="19"/>
        <v>2112.2829999999999</v>
      </c>
      <c r="BN90">
        <f t="shared" si="20"/>
        <v>4171.0680000000048</v>
      </c>
      <c r="BO90">
        <f>IF(COUNTIFS($BL$2:$BL90,$BL90,$O$2:$O90,$O90)=1,_xlfn.MAXIFS($BO$2:$BO89,$O$2:$O89,$O90)+1,_xlfn.MAXIFS($BO$2:$BO89,$O$2:$O89,$O90))</f>
        <v>9</v>
      </c>
      <c r="BP90">
        <f t="shared" si="21"/>
        <v>21</v>
      </c>
      <c r="BQ90">
        <f t="shared" si="23"/>
        <v>0</v>
      </c>
      <c r="BR90">
        <f t="shared" si="24"/>
        <v>0</v>
      </c>
      <c r="BS90">
        <f t="shared" si="25"/>
        <v>0</v>
      </c>
      <c r="BT90">
        <f t="shared" si="26"/>
        <v>0</v>
      </c>
      <c r="BU90">
        <f t="shared" si="27"/>
        <v>0</v>
      </c>
      <c r="BV90">
        <f t="shared" si="28"/>
        <v>0</v>
      </c>
      <c r="BW90">
        <f t="shared" si="22"/>
        <v>21</v>
      </c>
    </row>
    <row r="91" spans="1:75" x14ac:dyDescent="0.3">
      <c r="A91" s="38">
        <f t="shared" si="18"/>
        <v>45794</v>
      </c>
      <c r="B91" s="3">
        <v>45794.487962962965</v>
      </c>
      <c r="C91" t="s">
        <v>61</v>
      </c>
      <c r="D91" t="s">
        <v>61</v>
      </c>
      <c r="E91" t="s">
        <v>61</v>
      </c>
      <c r="F91" t="s">
        <v>62</v>
      </c>
      <c r="G91" s="2" t="s">
        <v>63</v>
      </c>
      <c r="H91" t="s">
        <v>64</v>
      </c>
      <c r="I91" t="s">
        <v>71</v>
      </c>
      <c r="J91" t="s">
        <v>66</v>
      </c>
      <c r="K91" t="s">
        <v>72</v>
      </c>
      <c r="L91">
        <v>14</v>
      </c>
      <c r="M91">
        <v>1</v>
      </c>
      <c r="N91">
        <v>168</v>
      </c>
      <c r="O91" s="41">
        <v>9999</v>
      </c>
      <c r="P91" t="s">
        <v>62</v>
      </c>
      <c r="Q91" s="1">
        <v>45786.608721180557</v>
      </c>
      <c r="R91">
        <v>5.2999999999999999E-2</v>
      </c>
      <c r="S91">
        <v>9.0999999999999998E-2</v>
      </c>
      <c r="T91">
        <v>0.58199999999999996</v>
      </c>
      <c r="U91">
        <v>141</v>
      </c>
      <c r="V91">
        <v>103</v>
      </c>
      <c r="W91">
        <v>7</v>
      </c>
      <c r="X91">
        <v>0</v>
      </c>
      <c r="Y91">
        <v>0</v>
      </c>
      <c r="Z91">
        <v>0</v>
      </c>
      <c r="AA91">
        <v>0</v>
      </c>
      <c r="AB91">
        <v>0</v>
      </c>
      <c r="AC91">
        <v>13</v>
      </c>
      <c r="AD91">
        <v>1.35</v>
      </c>
      <c r="AE91">
        <v>6.1549180000000003</v>
      </c>
      <c r="AF91">
        <v>100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0.45</v>
      </c>
      <c r="AN91">
        <v>33.935000000000002</v>
      </c>
      <c r="AO91">
        <v>73.051000000000002</v>
      </c>
      <c r="AP91">
        <v>4.9630000000000001</v>
      </c>
      <c r="AQ91">
        <v>0</v>
      </c>
      <c r="AR91">
        <v>0</v>
      </c>
      <c r="AS91">
        <v>0</v>
      </c>
      <c r="AT91">
        <v>1.667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2</v>
      </c>
      <c r="BC91" t="s">
        <v>68</v>
      </c>
      <c r="BD91">
        <v>0</v>
      </c>
      <c r="BE91" t="s">
        <v>73</v>
      </c>
      <c r="BF91" t="s">
        <v>70</v>
      </c>
      <c r="BG91">
        <v>1.3</v>
      </c>
      <c r="BH91">
        <v>0</v>
      </c>
      <c r="BI91" s="1">
        <v>45797.878052280095</v>
      </c>
      <c r="BJ91">
        <v>3</v>
      </c>
      <c r="BK91" s="4">
        <v>0.19409999999999999</v>
      </c>
      <c r="BL91" s="42">
        <f>HLOOKUP($A91,차량별코스!$E$1:$AD$20,_xlfn.XLOOKUP(탕데이터!$I91,차량별코스!$D$2:$D$20,차량별코스!$A$2:$A$20),0)</f>
        <v>2</v>
      </c>
      <c r="BM91">
        <f t="shared" si="19"/>
        <v>2112.2829999999999</v>
      </c>
      <c r="BN91">
        <f t="shared" si="20"/>
        <v>4171.0680000000048</v>
      </c>
      <c r="BO91">
        <f>IF(COUNTIFS($BL$2:$BL91,$BL91,$O$2:$O91,$O91)=1,_xlfn.MAXIFS($BO$2:$BO90,$O$2:$O90,$O91)+1,_xlfn.MAXIFS($BO$2:$BO90,$O$2:$O90,$O91))</f>
        <v>9</v>
      </c>
      <c r="BP91">
        <f t="shared" si="21"/>
        <v>31</v>
      </c>
      <c r="BQ91">
        <f t="shared" si="23"/>
        <v>0</v>
      </c>
      <c r="BR91">
        <f t="shared" si="24"/>
        <v>0</v>
      </c>
      <c r="BS91">
        <f t="shared" si="25"/>
        <v>0</v>
      </c>
      <c r="BT91">
        <f t="shared" si="26"/>
        <v>0</v>
      </c>
      <c r="BU91">
        <f t="shared" si="27"/>
        <v>0</v>
      </c>
      <c r="BV91">
        <f t="shared" si="28"/>
        <v>0</v>
      </c>
      <c r="BW91">
        <f t="shared" si="22"/>
        <v>31</v>
      </c>
    </row>
    <row r="92" spans="1:75" x14ac:dyDescent="0.3">
      <c r="A92" s="38">
        <f t="shared" si="18"/>
        <v>45794</v>
      </c>
      <c r="B92" s="3">
        <v>45794.497476851851</v>
      </c>
      <c r="C92" t="s">
        <v>61</v>
      </c>
      <c r="D92" t="s">
        <v>61</v>
      </c>
      <c r="E92" t="s">
        <v>61</v>
      </c>
      <c r="F92" t="s">
        <v>62</v>
      </c>
      <c r="G92" s="2" t="s">
        <v>63</v>
      </c>
      <c r="H92" t="s">
        <v>64</v>
      </c>
      <c r="I92" t="s">
        <v>71</v>
      </c>
      <c r="J92" t="s">
        <v>66</v>
      </c>
      <c r="K92" t="s">
        <v>72</v>
      </c>
      <c r="L92">
        <v>14</v>
      </c>
      <c r="M92">
        <v>1</v>
      </c>
      <c r="N92">
        <v>168</v>
      </c>
      <c r="O92" s="41">
        <v>9999</v>
      </c>
      <c r="P92" t="s">
        <v>62</v>
      </c>
      <c r="Q92" s="1">
        <v>45786.608721180557</v>
      </c>
      <c r="R92">
        <v>94.566999999999993</v>
      </c>
      <c r="S92">
        <v>32.767000000000003</v>
      </c>
      <c r="T92">
        <v>2.8860000000000001</v>
      </c>
      <c r="U92">
        <v>10447</v>
      </c>
      <c r="V92">
        <v>236</v>
      </c>
      <c r="W92">
        <v>2420</v>
      </c>
      <c r="X92">
        <v>2661</v>
      </c>
      <c r="Y92">
        <v>2</v>
      </c>
      <c r="Z92">
        <v>13</v>
      </c>
      <c r="AA92">
        <v>2</v>
      </c>
      <c r="AB92">
        <v>40</v>
      </c>
      <c r="AC92">
        <v>103</v>
      </c>
      <c r="AD92">
        <v>32.590000000000003</v>
      </c>
      <c r="AE92">
        <v>43.696719999999999</v>
      </c>
      <c r="AF92">
        <v>88.3</v>
      </c>
      <c r="AG92">
        <v>3.8</v>
      </c>
      <c r="AH92">
        <v>4.3</v>
      </c>
      <c r="AI92">
        <v>2.8</v>
      </c>
      <c r="AJ92">
        <v>0.7</v>
      </c>
      <c r="AK92">
        <v>0</v>
      </c>
      <c r="AL92">
        <v>0</v>
      </c>
      <c r="AM92">
        <v>2.2200000000000002</v>
      </c>
      <c r="AN92">
        <v>52</v>
      </c>
      <c r="AO92">
        <v>2.2589999999999999</v>
      </c>
      <c r="AP92">
        <v>23.164999999999999</v>
      </c>
      <c r="AQ92">
        <v>0.27500000000000002</v>
      </c>
      <c r="AR92">
        <v>2.1150000000000002</v>
      </c>
      <c r="AS92">
        <v>13.747</v>
      </c>
      <c r="AT92">
        <v>153.053</v>
      </c>
      <c r="AU92">
        <v>6.5869999999999997</v>
      </c>
      <c r="AV92">
        <v>7.4530000000000003</v>
      </c>
      <c r="AW92">
        <v>4.8529999999999998</v>
      </c>
      <c r="AX92">
        <v>1.2130000000000001</v>
      </c>
      <c r="AY92">
        <v>0</v>
      </c>
      <c r="AZ92">
        <v>0</v>
      </c>
      <c r="BA92">
        <v>0</v>
      </c>
      <c r="BB92">
        <v>242</v>
      </c>
      <c r="BC92" t="s">
        <v>68</v>
      </c>
      <c r="BD92">
        <v>0</v>
      </c>
      <c r="BE92" t="s">
        <v>73</v>
      </c>
      <c r="BF92" t="s">
        <v>70</v>
      </c>
      <c r="BG92">
        <v>1.3</v>
      </c>
      <c r="BH92">
        <v>0</v>
      </c>
      <c r="BI92" s="1">
        <v>45797.878052280095</v>
      </c>
      <c r="BJ92">
        <v>3</v>
      </c>
      <c r="BK92" s="4">
        <v>0.96199999999999997</v>
      </c>
      <c r="BL92" s="42">
        <f>HLOOKUP($A92,차량별코스!$E$1:$AD$20,_xlfn.XLOOKUP(탕데이터!$I92,차량별코스!$D$2:$D$20,차량별코스!$A$2:$A$20),0)</f>
        <v>2</v>
      </c>
      <c r="BM92">
        <f t="shared" si="19"/>
        <v>2112.2829999999999</v>
      </c>
      <c r="BN92">
        <f t="shared" si="20"/>
        <v>4171.0680000000048</v>
      </c>
      <c r="BO92">
        <f>IF(COUNTIFS($BL$2:$BL92,$BL92,$O$2:$O92,$O92)=1,_xlfn.MAXIFS($BO$2:$BO91,$O$2:$O91,$O92)+1,_xlfn.MAXIFS($BO$2:$BO91,$O$2:$O91,$O92))</f>
        <v>9</v>
      </c>
      <c r="BP92">
        <f t="shared" si="21"/>
        <v>6568.7010000000009</v>
      </c>
      <c r="BQ92">
        <f t="shared" si="23"/>
        <v>396.98599999999999</v>
      </c>
      <c r="BR92">
        <f t="shared" si="24"/>
        <v>449.22099999999995</v>
      </c>
      <c r="BS92">
        <f t="shared" si="25"/>
        <v>292.51599999999996</v>
      </c>
      <c r="BT92">
        <f t="shared" si="26"/>
        <v>73.128999999999991</v>
      </c>
      <c r="BU92">
        <f t="shared" si="27"/>
        <v>0</v>
      </c>
      <c r="BV92">
        <f t="shared" si="28"/>
        <v>0</v>
      </c>
      <c r="BW92">
        <f t="shared" si="22"/>
        <v>7780.5529999999999</v>
      </c>
    </row>
    <row r="93" spans="1:75" x14ac:dyDescent="0.3">
      <c r="A93" s="38">
        <f t="shared" si="18"/>
        <v>45794</v>
      </c>
      <c r="B93" s="3">
        <v>45794.652349537035</v>
      </c>
      <c r="C93" t="s">
        <v>61</v>
      </c>
      <c r="D93" t="s">
        <v>61</v>
      </c>
      <c r="E93" t="s">
        <v>61</v>
      </c>
      <c r="F93" t="s">
        <v>62</v>
      </c>
      <c r="G93" s="2" t="s">
        <v>63</v>
      </c>
      <c r="H93" t="s">
        <v>64</v>
      </c>
      <c r="I93" t="s">
        <v>71</v>
      </c>
      <c r="J93" t="s">
        <v>66</v>
      </c>
      <c r="K93" t="s">
        <v>72</v>
      </c>
      <c r="L93">
        <v>14</v>
      </c>
      <c r="M93">
        <v>1</v>
      </c>
      <c r="N93">
        <v>168</v>
      </c>
      <c r="O93" s="41">
        <v>9999</v>
      </c>
      <c r="P93" t="s">
        <v>62</v>
      </c>
      <c r="Q93" s="1">
        <v>45786.608721180557</v>
      </c>
      <c r="R93">
        <v>119.661</v>
      </c>
      <c r="S93">
        <v>39.335999999999999</v>
      </c>
      <c r="T93">
        <v>3.0419999999999998</v>
      </c>
      <c r="U93">
        <v>13176</v>
      </c>
      <c r="V93">
        <v>40</v>
      </c>
      <c r="W93">
        <v>3155</v>
      </c>
      <c r="X93">
        <v>2909</v>
      </c>
      <c r="Y93">
        <v>2</v>
      </c>
      <c r="Z93">
        <v>3</v>
      </c>
      <c r="AA93">
        <v>1</v>
      </c>
      <c r="AB93">
        <v>278</v>
      </c>
      <c r="AC93">
        <v>85</v>
      </c>
      <c r="AD93">
        <v>32.69</v>
      </c>
      <c r="AE93">
        <v>43.159948</v>
      </c>
      <c r="AF93">
        <v>81.900000000000006</v>
      </c>
      <c r="AG93">
        <v>5.7</v>
      </c>
      <c r="AH93">
        <v>6.4</v>
      </c>
      <c r="AI93">
        <v>5.8</v>
      </c>
      <c r="AJ93">
        <v>0.3</v>
      </c>
      <c r="AK93">
        <v>0</v>
      </c>
      <c r="AL93">
        <v>0</v>
      </c>
      <c r="AM93">
        <v>2.34</v>
      </c>
      <c r="AN93">
        <v>48.445</v>
      </c>
      <c r="AO93">
        <v>0.30399999999999999</v>
      </c>
      <c r="AP93">
        <v>23.945</v>
      </c>
      <c r="AQ93">
        <v>0.24199999999999999</v>
      </c>
      <c r="AR93">
        <v>1.671</v>
      </c>
      <c r="AS93">
        <v>2.5070000000000001</v>
      </c>
      <c r="AT93">
        <v>178.815</v>
      </c>
      <c r="AU93">
        <v>12.445</v>
      </c>
      <c r="AV93">
        <v>13.973000000000001</v>
      </c>
      <c r="AW93">
        <v>12.663</v>
      </c>
      <c r="AX93">
        <v>0.65500000000000003</v>
      </c>
      <c r="AY93">
        <v>0</v>
      </c>
      <c r="AZ93">
        <v>0</v>
      </c>
      <c r="BA93">
        <v>0</v>
      </c>
      <c r="BB93">
        <v>303</v>
      </c>
      <c r="BC93" t="s">
        <v>68</v>
      </c>
      <c r="BD93">
        <v>0</v>
      </c>
      <c r="BE93" t="s">
        <v>73</v>
      </c>
      <c r="BF93" t="s">
        <v>70</v>
      </c>
      <c r="BG93">
        <v>1.3</v>
      </c>
      <c r="BH93">
        <v>0</v>
      </c>
      <c r="BI93" s="1">
        <v>45797.878052280095</v>
      </c>
      <c r="BJ93">
        <v>3</v>
      </c>
      <c r="BK93" s="4">
        <v>1.014</v>
      </c>
      <c r="BL93" s="42">
        <f>HLOOKUP($A93,차량별코스!$E$1:$AD$20,_xlfn.XLOOKUP(탕데이터!$I93,차량별코스!$D$2:$D$20,차량별코스!$A$2:$A$20),0)</f>
        <v>2</v>
      </c>
      <c r="BM93">
        <f t="shared" si="19"/>
        <v>2112.2829999999999</v>
      </c>
      <c r="BN93">
        <f t="shared" si="20"/>
        <v>4171.0680000000048</v>
      </c>
      <c r="BO93">
        <f>IF(COUNTIFS($BL$2:$BL93,$BL93,$O$2:$O93,$O93)=1,_xlfn.MAXIFS($BO$2:$BO92,$O$2:$O92,$O93)+1,_xlfn.MAXIFS($BO$2:$BO92,$O$2:$O92,$O93))</f>
        <v>9</v>
      </c>
      <c r="BP93">
        <f t="shared" si="21"/>
        <v>7596.1440000000002</v>
      </c>
      <c r="BQ93">
        <f t="shared" si="23"/>
        <v>751.03200000000004</v>
      </c>
      <c r="BR93">
        <f t="shared" si="24"/>
        <v>843.26400000000001</v>
      </c>
      <c r="BS93">
        <f t="shared" si="25"/>
        <v>764.20799999999997</v>
      </c>
      <c r="BT93">
        <f t="shared" si="26"/>
        <v>39.527999999999999</v>
      </c>
      <c r="BU93">
        <f t="shared" si="27"/>
        <v>0</v>
      </c>
      <c r="BV93">
        <f t="shared" si="28"/>
        <v>0</v>
      </c>
      <c r="BW93">
        <f t="shared" si="22"/>
        <v>9994.1759999999995</v>
      </c>
    </row>
    <row r="94" spans="1:75" x14ac:dyDescent="0.3">
      <c r="A94" s="38">
        <f t="shared" si="18"/>
        <v>45794</v>
      </c>
      <c r="B94" s="3">
        <v>45794.811180555553</v>
      </c>
      <c r="C94" t="s">
        <v>61</v>
      </c>
      <c r="D94" t="s">
        <v>61</v>
      </c>
      <c r="E94" t="s">
        <v>61</v>
      </c>
      <c r="F94" t="s">
        <v>62</v>
      </c>
      <c r="G94" s="2" t="s">
        <v>63</v>
      </c>
      <c r="H94" t="s">
        <v>64</v>
      </c>
      <c r="I94" t="s">
        <v>71</v>
      </c>
      <c r="J94" t="s">
        <v>66</v>
      </c>
      <c r="K94" t="s">
        <v>72</v>
      </c>
      <c r="L94">
        <v>14</v>
      </c>
      <c r="M94">
        <v>1</v>
      </c>
      <c r="N94">
        <v>168</v>
      </c>
      <c r="O94" s="41">
        <v>9999</v>
      </c>
      <c r="P94" t="s">
        <v>62</v>
      </c>
      <c r="Q94" s="1">
        <v>45786.608721180557</v>
      </c>
      <c r="R94">
        <v>28.576000000000001</v>
      </c>
      <c r="S94">
        <v>8.2639999999999993</v>
      </c>
      <c r="T94">
        <v>3.4580000000000002</v>
      </c>
      <c r="U94">
        <v>2699</v>
      </c>
      <c r="V94">
        <v>32</v>
      </c>
      <c r="W94">
        <v>552</v>
      </c>
      <c r="X94">
        <v>739</v>
      </c>
      <c r="Y94">
        <v>0</v>
      </c>
      <c r="Z94">
        <v>0</v>
      </c>
      <c r="AA94">
        <v>1</v>
      </c>
      <c r="AB94">
        <v>39</v>
      </c>
      <c r="AC94">
        <v>80</v>
      </c>
      <c r="AD94">
        <v>38.119999999999997</v>
      </c>
      <c r="AE94">
        <v>48.639916999999997</v>
      </c>
      <c r="AF94">
        <v>89.8</v>
      </c>
      <c r="AG94">
        <v>2.2000000000000002</v>
      </c>
      <c r="AH94">
        <v>4</v>
      </c>
      <c r="AI94">
        <v>4</v>
      </c>
      <c r="AJ94">
        <v>0</v>
      </c>
      <c r="AK94">
        <v>0</v>
      </c>
      <c r="AL94">
        <v>0</v>
      </c>
      <c r="AM94">
        <v>2.66</v>
      </c>
      <c r="AN94">
        <v>47.872999999999998</v>
      </c>
      <c r="AO94">
        <v>1.1859999999999999</v>
      </c>
      <c r="AP94">
        <v>20.452000000000002</v>
      </c>
      <c r="AQ94">
        <v>0.245</v>
      </c>
      <c r="AR94">
        <v>0</v>
      </c>
      <c r="AS94">
        <v>0</v>
      </c>
      <c r="AT94">
        <v>38.912999999999997</v>
      </c>
      <c r="AU94">
        <v>0.95299999999999996</v>
      </c>
      <c r="AV94">
        <v>1.7330000000000001</v>
      </c>
      <c r="AW94">
        <v>1.7330000000000001</v>
      </c>
      <c r="AX94">
        <v>0</v>
      </c>
      <c r="AY94">
        <v>0</v>
      </c>
      <c r="AZ94">
        <v>0</v>
      </c>
      <c r="BA94">
        <v>0</v>
      </c>
      <c r="BB94">
        <v>65</v>
      </c>
      <c r="BC94" t="s">
        <v>68</v>
      </c>
      <c r="BD94">
        <v>0</v>
      </c>
      <c r="BE94" t="s">
        <v>73</v>
      </c>
      <c r="BF94" t="s">
        <v>70</v>
      </c>
      <c r="BG94">
        <v>1.3</v>
      </c>
      <c r="BH94">
        <v>0</v>
      </c>
      <c r="BI94" s="1">
        <v>45797.878052280095</v>
      </c>
      <c r="BJ94">
        <v>3</v>
      </c>
      <c r="BK94" s="4">
        <v>1.1526000000000001</v>
      </c>
      <c r="BL94" s="42">
        <f>HLOOKUP($A94,차량별코스!$E$1:$AD$20,_xlfn.XLOOKUP(탕데이터!$I94,차량별코스!$D$2:$D$20,차량별코스!$A$2:$A$20),0)</f>
        <v>2</v>
      </c>
      <c r="BM94">
        <f t="shared" si="19"/>
        <v>2112.2829999999999</v>
      </c>
      <c r="BN94">
        <f t="shared" si="20"/>
        <v>4171.0680000000048</v>
      </c>
      <c r="BO94">
        <f>IF(COUNTIFS($BL$2:$BL94,$BL94,$O$2:$O94,$O94)=1,_xlfn.MAXIFS($BO$2:$BO93,$O$2:$O93,$O94)+1,_xlfn.MAXIFS($BO$2:$BO93,$O$2:$O93,$O94))</f>
        <v>9</v>
      </c>
      <c r="BP94">
        <f t="shared" si="21"/>
        <v>1839.7020000000002</v>
      </c>
      <c r="BQ94">
        <f t="shared" si="23"/>
        <v>59.378000000000007</v>
      </c>
      <c r="BR94">
        <f t="shared" si="24"/>
        <v>107.96000000000001</v>
      </c>
      <c r="BS94">
        <f t="shared" si="25"/>
        <v>107.96000000000001</v>
      </c>
      <c r="BT94">
        <f t="shared" si="26"/>
        <v>0</v>
      </c>
      <c r="BU94">
        <f t="shared" si="27"/>
        <v>0</v>
      </c>
      <c r="BV94">
        <f t="shared" si="28"/>
        <v>0</v>
      </c>
      <c r="BW94">
        <f t="shared" si="22"/>
        <v>2115</v>
      </c>
    </row>
    <row r="95" spans="1:75" x14ac:dyDescent="0.3">
      <c r="A95" s="38">
        <f t="shared" si="18"/>
        <v>45795</v>
      </c>
      <c r="B95" s="3">
        <v>45795.339016203703</v>
      </c>
      <c r="C95" t="s">
        <v>61</v>
      </c>
      <c r="D95" t="s">
        <v>61</v>
      </c>
      <c r="E95" t="s">
        <v>61</v>
      </c>
      <c r="F95" t="s">
        <v>62</v>
      </c>
      <c r="G95" s="2" t="s">
        <v>63</v>
      </c>
      <c r="H95" t="s">
        <v>64</v>
      </c>
      <c r="I95" t="s">
        <v>71</v>
      </c>
      <c r="J95" t="s">
        <v>66</v>
      </c>
      <c r="K95" t="s">
        <v>72</v>
      </c>
      <c r="L95">
        <v>14</v>
      </c>
      <c r="M95">
        <v>1</v>
      </c>
      <c r="N95">
        <v>168</v>
      </c>
      <c r="O95" s="41">
        <v>9999</v>
      </c>
      <c r="P95" t="s">
        <v>62</v>
      </c>
      <c r="Q95" s="1">
        <v>45786.608721180557</v>
      </c>
      <c r="R95">
        <v>46.848999999999997</v>
      </c>
      <c r="S95">
        <v>14.709</v>
      </c>
      <c r="T95">
        <v>3.1850000000000001</v>
      </c>
      <c r="U95">
        <v>5163</v>
      </c>
      <c r="V95">
        <v>396</v>
      </c>
      <c r="W95">
        <v>1388</v>
      </c>
      <c r="X95">
        <v>1196</v>
      </c>
      <c r="Y95">
        <v>0</v>
      </c>
      <c r="Z95">
        <v>4</v>
      </c>
      <c r="AA95">
        <v>2</v>
      </c>
      <c r="AB95">
        <v>53</v>
      </c>
      <c r="AC95">
        <v>100</v>
      </c>
      <c r="AD95">
        <v>32.67</v>
      </c>
      <c r="AE95">
        <v>49.913116000000002</v>
      </c>
      <c r="AF95">
        <v>94.9</v>
      </c>
      <c r="AG95">
        <v>1.1000000000000001</v>
      </c>
      <c r="AH95">
        <v>1.5</v>
      </c>
      <c r="AI95">
        <v>2.2000000000000002</v>
      </c>
      <c r="AJ95">
        <v>0.3</v>
      </c>
      <c r="AK95">
        <v>0</v>
      </c>
      <c r="AL95">
        <v>0</v>
      </c>
      <c r="AM95">
        <v>2.4500000000000002</v>
      </c>
      <c r="AN95">
        <v>54.119</v>
      </c>
      <c r="AO95">
        <v>7.67</v>
      </c>
      <c r="AP95">
        <v>26.884</v>
      </c>
      <c r="AQ95">
        <v>0.23499999999999999</v>
      </c>
      <c r="AR95">
        <v>0</v>
      </c>
      <c r="AS95">
        <v>8.5380000000000003</v>
      </c>
      <c r="AT95">
        <v>80.665000000000006</v>
      </c>
      <c r="AU95">
        <v>0.93500000000000005</v>
      </c>
      <c r="AV95">
        <v>1.2749999999999999</v>
      </c>
      <c r="AW95">
        <v>1.87</v>
      </c>
      <c r="AX95">
        <v>0.255</v>
      </c>
      <c r="AY95">
        <v>0</v>
      </c>
      <c r="AZ95">
        <v>0</v>
      </c>
      <c r="BA95">
        <v>0</v>
      </c>
      <c r="BB95">
        <v>123</v>
      </c>
      <c r="BC95" t="s">
        <v>68</v>
      </c>
      <c r="BD95">
        <v>0</v>
      </c>
      <c r="BE95" t="s">
        <v>73</v>
      </c>
      <c r="BF95" t="s">
        <v>70</v>
      </c>
      <c r="BG95">
        <v>1.3</v>
      </c>
      <c r="BH95">
        <v>0</v>
      </c>
      <c r="BI95" s="1">
        <v>45797.878052280095</v>
      </c>
      <c r="BJ95">
        <v>3</v>
      </c>
      <c r="BK95" s="4">
        <v>1.0617000000000001</v>
      </c>
      <c r="BL95" s="42">
        <f>HLOOKUP($A95,차량별코스!$E$1:$AD$20,_xlfn.XLOOKUP(탕데이터!$I95,차량별코스!$D$2:$D$20,차량별코스!$A$2:$A$20),0)</f>
        <v>3</v>
      </c>
      <c r="BM95">
        <f t="shared" si="19"/>
        <v>2112.2829999999999</v>
      </c>
      <c r="BN95">
        <f t="shared" si="20"/>
        <v>4291.5689999999995</v>
      </c>
      <c r="BO95">
        <f>IF(COUNTIFS($BL$2:$BL95,$BL95,$O$2:$O95,$O95)=1,_xlfn.MAXIFS($BO$2:$BO94,$O$2:$O94,$O95)+1,_xlfn.MAXIFS($BO$2:$BO94,$O$2:$O94,$O95))</f>
        <v>9</v>
      </c>
      <c r="BP95">
        <f t="shared" si="21"/>
        <v>3115.6869999999999</v>
      </c>
      <c r="BQ95">
        <f t="shared" si="23"/>
        <v>56.793000000000006</v>
      </c>
      <c r="BR95">
        <f t="shared" si="24"/>
        <v>77.444999999999993</v>
      </c>
      <c r="BS95">
        <f t="shared" si="25"/>
        <v>113.58600000000001</v>
      </c>
      <c r="BT95">
        <f t="shared" si="26"/>
        <v>15.489000000000001</v>
      </c>
      <c r="BU95">
        <f t="shared" si="27"/>
        <v>0</v>
      </c>
      <c r="BV95">
        <f t="shared" si="28"/>
        <v>0</v>
      </c>
      <c r="BW95">
        <f t="shared" si="22"/>
        <v>3379.0000000000005</v>
      </c>
    </row>
    <row r="96" spans="1:75" x14ac:dyDescent="0.3">
      <c r="A96" s="38">
        <f t="shared" si="18"/>
        <v>45795</v>
      </c>
      <c r="B96" s="3">
        <v>45795.409282407411</v>
      </c>
      <c r="C96" t="s">
        <v>61</v>
      </c>
      <c r="D96" t="s">
        <v>61</v>
      </c>
      <c r="E96" t="s">
        <v>61</v>
      </c>
      <c r="F96" t="s">
        <v>62</v>
      </c>
      <c r="G96" s="2" t="s">
        <v>63</v>
      </c>
      <c r="H96" t="s">
        <v>64</v>
      </c>
      <c r="I96" t="s">
        <v>71</v>
      </c>
      <c r="J96" t="s">
        <v>66</v>
      </c>
      <c r="K96" t="s">
        <v>72</v>
      </c>
      <c r="L96">
        <v>14</v>
      </c>
      <c r="M96">
        <v>1</v>
      </c>
      <c r="N96">
        <v>168</v>
      </c>
      <c r="O96" s="41">
        <v>9999</v>
      </c>
      <c r="P96" t="s">
        <v>62</v>
      </c>
      <c r="Q96" s="1">
        <v>45786.608721180557</v>
      </c>
      <c r="R96">
        <v>39.662999999999997</v>
      </c>
      <c r="S96">
        <v>11.78</v>
      </c>
      <c r="T96">
        <v>3.367</v>
      </c>
      <c r="U96">
        <v>3118</v>
      </c>
      <c r="V96">
        <v>60</v>
      </c>
      <c r="W96">
        <v>333</v>
      </c>
      <c r="X96">
        <v>1274</v>
      </c>
      <c r="Y96">
        <v>0</v>
      </c>
      <c r="Z96">
        <v>6</v>
      </c>
      <c r="AA96">
        <v>0</v>
      </c>
      <c r="AB96">
        <v>0</v>
      </c>
      <c r="AC96">
        <v>102</v>
      </c>
      <c r="AD96">
        <v>45.79</v>
      </c>
      <c r="AE96">
        <v>52.398786999999999</v>
      </c>
      <c r="AF96">
        <v>96.2</v>
      </c>
      <c r="AG96">
        <v>1.1000000000000001</v>
      </c>
      <c r="AH96">
        <v>1.1000000000000001</v>
      </c>
      <c r="AI96">
        <v>0.7</v>
      </c>
      <c r="AJ96">
        <v>0.9</v>
      </c>
      <c r="AK96">
        <v>0</v>
      </c>
      <c r="AL96">
        <v>0</v>
      </c>
      <c r="AM96">
        <v>2.59</v>
      </c>
      <c r="AN96">
        <v>53.643999999999998</v>
      </c>
      <c r="AO96">
        <v>1.9239999999999999</v>
      </c>
      <c r="AP96">
        <v>10.68</v>
      </c>
      <c r="AQ96">
        <v>0.30299999999999999</v>
      </c>
      <c r="AR96">
        <v>0</v>
      </c>
      <c r="AS96">
        <v>15.127000000000001</v>
      </c>
      <c r="AT96">
        <v>49.703000000000003</v>
      </c>
      <c r="AU96">
        <v>0.56799999999999995</v>
      </c>
      <c r="AV96">
        <v>0.56799999999999995</v>
      </c>
      <c r="AW96">
        <v>0.36199999999999999</v>
      </c>
      <c r="AX96">
        <v>0.46500000000000002</v>
      </c>
      <c r="AY96">
        <v>0</v>
      </c>
      <c r="AZ96">
        <v>0</v>
      </c>
      <c r="BA96">
        <v>0</v>
      </c>
      <c r="BB96">
        <v>69</v>
      </c>
      <c r="BC96" t="s">
        <v>68</v>
      </c>
      <c r="BD96">
        <v>0</v>
      </c>
      <c r="BE96" t="s">
        <v>73</v>
      </c>
      <c r="BF96" t="s">
        <v>70</v>
      </c>
      <c r="BG96">
        <v>1.3</v>
      </c>
      <c r="BH96">
        <v>0</v>
      </c>
      <c r="BI96" s="1">
        <v>45797.878052280095</v>
      </c>
      <c r="BJ96">
        <v>3</v>
      </c>
      <c r="BK96" s="4">
        <v>1.1223000000000001</v>
      </c>
      <c r="BL96" s="42">
        <f>HLOOKUP($A96,차량별코스!$E$1:$AD$20,_xlfn.XLOOKUP(탕데이터!$I96,차량별코스!$D$2:$D$20,차량별코스!$A$2:$A$20),0)</f>
        <v>3</v>
      </c>
      <c r="BM96">
        <f t="shared" si="19"/>
        <v>2112.2829999999999</v>
      </c>
      <c r="BN96">
        <f t="shared" si="20"/>
        <v>4291.5689999999995</v>
      </c>
      <c r="BO96">
        <f>IF(COUNTIFS($BL$2:$BL96,$BL96,$O$2:$O96,$O96)=1,_xlfn.MAXIFS($BO$2:$BO95,$O$2:$O95,$O96)+1,_xlfn.MAXIFS($BO$2:$BO95,$O$2:$O95,$O96))</f>
        <v>9</v>
      </c>
      <c r="BP96">
        <f t="shared" si="21"/>
        <v>2606.5160000000001</v>
      </c>
      <c r="BQ96">
        <f t="shared" si="23"/>
        <v>34.298000000000002</v>
      </c>
      <c r="BR96">
        <f t="shared" si="24"/>
        <v>34.298000000000002</v>
      </c>
      <c r="BS96">
        <f t="shared" si="25"/>
        <v>21.825999999999997</v>
      </c>
      <c r="BT96">
        <f t="shared" si="26"/>
        <v>28.062000000000005</v>
      </c>
      <c r="BU96">
        <f t="shared" si="27"/>
        <v>0</v>
      </c>
      <c r="BV96">
        <f t="shared" si="28"/>
        <v>0</v>
      </c>
      <c r="BW96">
        <f t="shared" si="22"/>
        <v>2725</v>
      </c>
    </row>
    <row r="97" spans="1:75" x14ac:dyDescent="0.3">
      <c r="A97" s="38">
        <f t="shared" si="18"/>
        <v>45795</v>
      </c>
      <c r="B97" s="3">
        <v>45795.451273148145</v>
      </c>
      <c r="C97" t="s">
        <v>61</v>
      </c>
      <c r="D97" t="s">
        <v>61</v>
      </c>
      <c r="E97" t="s">
        <v>61</v>
      </c>
      <c r="F97" t="s">
        <v>62</v>
      </c>
      <c r="G97" s="2" t="s">
        <v>63</v>
      </c>
      <c r="H97" t="s">
        <v>64</v>
      </c>
      <c r="I97" t="s">
        <v>71</v>
      </c>
      <c r="J97" t="s">
        <v>66</v>
      </c>
      <c r="K97" t="s">
        <v>72</v>
      </c>
      <c r="L97">
        <v>14</v>
      </c>
      <c r="M97">
        <v>1</v>
      </c>
      <c r="N97">
        <v>168</v>
      </c>
      <c r="O97" s="41">
        <v>9999</v>
      </c>
      <c r="P97" t="s">
        <v>62</v>
      </c>
      <c r="Q97" s="1">
        <v>45786.608721180557</v>
      </c>
      <c r="R97">
        <v>64.566000000000003</v>
      </c>
      <c r="S97">
        <v>19.786999999999999</v>
      </c>
      <c r="T97">
        <v>3.2629999999999999</v>
      </c>
      <c r="U97">
        <v>6472</v>
      </c>
      <c r="V97">
        <v>15</v>
      </c>
      <c r="W97">
        <v>1486</v>
      </c>
      <c r="X97">
        <v>2009</v>
      </c>
      <c r="Y97">
        <v>2</v>
      </c>
      <c r="Z97">
        <v>0</v>
      </c>
      <c r="AA97">
        <v>0</v>
      </c>
      <c r="AB97">
        <v>0</v>
      </c>
      <c r="AC97">
        <v>102</v>
      </c>
      <c r="AD97">
        <v>35.909999999999997</v>
      </c>
      <c r="AE97">
        <v>46.758698000000003</v>
      </c>
      <c r="AF97">
        <v>81.400000000000006</v>
      </c>
      <c r="AG97">
        <v>4.4000000000000004</v>
      </c>
      <c r="AH97">
        <v>7.7</v>
      </c>
      <c r="AI97">
        <v>4.5</v>
      </c>
      <c r="AJ97">
        <v>2</v>
      </c>
      <c r="AK97">
        <v>0</v>
      </c>
      <c r="AL97">
        <v>0</v>
      </c>
      <c r="AM97">
        <v>2.5099999999999998</v>
      </c>
      <c r="AN97">
        <v>48.984000000000002</v>
      </c>
      <c r="AO97">
        <v>0.23200000000000001</v>
      </c>
      <c r="AP97">
        <v>22.96</v>
      </c>
      <c r="AQ97">
        <v>0.31</v>
      </c>
      <c r="AR97">
        <v>3.0979999999999999</v>
      </c>
      <c r="AS97">
        <v>0</v>
      </c>
      <c r="AT97">
        <v>86.826999999999998</v>
      </c>
      <c r="AU97">
        <v>4.6929999999999996</v>
      </c>
      <c r="AV97">
        <v>8.2129999999999992</v>
      </c>
      <c r="AW97">
        <v>4.8</v>
      </c>
      <c r="AX97">
        <v>2.133</v>
      </c>
      <c r="AY97">
        <v>0</v>
      </c>
      <c r="AZ97">
        <v>0</v>
      </c>
      <c r="BA97">
        <v>0</v>
      </c>
      <c r="BB97">
        <v>148</v>
      </c>
      <c r="BC97" t="s">
        <v>68</v>
      </c>
      <c r="BD97">
        <v>0</v>
      </c>
      <c r="BE97" t="s">
        <v>73</v>
      </c>
      <c r="BF97" t="s">
        <v>70</v>
      </c>
      <c r="BG97">
        <v>1.3</v>
      </c>
      <c r="BH97">
        <v>0</v>
      </c>
      <c r="BI97" s="1">
        <v>45797.878052280095</v>
      </c>
      <c r="BJ97">
        <v>3</v>
      </c>
      <c r="BK97" s="4">
        <v>1.0876999999999999</v>
      </c>
      <c r="BL97" s="42">
        <f>HLOOKUP($A97,차량별코스!$E$1:$AD$20,_xlfn.XLOOKUP(탕데이터!$I97,차량별코스!$D$2:$D$20,차량별코스!$A$2:$A$20),0)</f>
        <v>3</v>
      </c>
      <c r="BM97">
        <f t="shared" si="19"/>
        <v>2112.2829999999999</v>
      </c>
      <c r="BN97">
        <f t="shared" si="20"/>
        <v>4291.5689999999995</v>
      </c>
      <c r="BO97">
        <f>IF(COUNTIFS($BL$2:$BL97,$BL97,$O$2:$O97,$O97)=1,_xlfn.MAXIFS($BO$2:$BO96,$O$2:$O96,$O97)+1,_xlfn.MAXIFS($BO$2:$BO96,$O$2:$O96,$O97))</f>
        <v>9</v>
      </c>
      <c r="BP97">
        <f t="shared" si="21"/>
        <v>3767.2080000000005</v>
      </c>
      <c r="BQ97">
        <f t="shared" si="23"/>
        <v>284.76800000000003</v>
      </c>
      <c r="BR97">
        <f t="shared" si="24"/>
        <v>498.34399999999999</v>
      </c>
      <c r="BS97">
        <f t="shared" si="25"/>
        <v>291.24</v>
      </c>
      <c r="BT97">
        <f t="shared" si="26"/>
        <v>129.44</v>
      </c>
      <c r="BU97">
        <f t="shared" si="27"/>
        <v>0</v>
      </c>
      <c r="BV97">
        <f t="shared" si="28"/>
        <v>0</v>
      </c>
      <c r="BW97">
        <f t="shared" si="22"/>
        <v>4971</v>
      </c>
    </row>
    <row r="98" spans="1:75" x14ac:dyDescent="0.3">
      <c r="A98" s="38">
        <f t="shared" si="18"/>
        <v>45795</v>
      </c>
      <c r="B98" s="3">
        <v>45795.531342592592</v>
      </c>
      <c r="C98" t="s">
        <v>61</v>
      </c>
      <c r="D98" t="s">
        <v>61</v>
      </c>
      <c r="E98" t="s">
        <v>61</v>
      </c>
      <c r="F98" t="s">
        <v>62</v>
      </c>
      <c r="G98" s="2" t="s">
        <v>63</v>
      </c>
      <c r="H98" t="s">
        <v>64</v>
      </c>
      <c r="I98" t="s">
        <v>71</v>
      </c>
      <c r="J98" t="s">
        <v>66</v>
      </c>
      <c r="K98" t="s">
        <v>72</v>
      </c>
      <c r="L98">
        <v>14</v>
      </c>
      <c r="M98">
        <v>1</v>
      </c>
      <c r="N98">
        <v>168</v>
      </c>
      <c r="O98" s="41">
        <v>9999</v>
      </c>
      <c r="P98" t="s">
        <v>62</v>
      </c>
      <c r="Q98" s="1">
        <v>45786.608721180557</v>
      </c>
      <c r="R98">
        <v>7.9000000000000001E-2</v>
      </c>
      <c r="S98">
        <v>0.08</v>
      </c>
      <c r="T98">
        <v>0.98799999999999999</v>
      </c>
      <c r="U98">
        <v>112</v>
      </c>
      <c r="V98">
        <v>5</v>
      </c>
      <c r="W98">
        <v>57</v>
      </c>
      <c r="X98">
        <v>0</v>
      </c>
      <c r="Y98">
        <v>0</v>
      </c>
      <c r="Z98">
        <v>0</v>
      </c>
      <c r="AA98">
        <v>0</v>
      </c>
      <c r="AB98">
        <v>0</v>
      </c>
      <c r="AC98">
        <v>9</v>
      </c>
      <c r="AD98">
        <v>2.54</v>
      </c>
      <c r="AE98">
        <v>5.6875439999999999</v>
      </c>
      <c r="AF98">
        <v>100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0.76</v>
      </c>
      <c r="AN98">
        <v>15.398</v>
      </c>
      <c r="AO98">
        <v>4.4610000000000003</v>
      </c>
      <c r="AP98">
        <v>50.892000000000003</v>
      </c>
      <c r="AQ98">
        <v>0</v>
      </c>
      <c r="AR98">
        <v>0</v>
      </c>
      <c r="AS98">
        <v>0</v>
      </c>
      <c r="AT98">
        <v>1.667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1</v>
      </c>
      <c r="BC98" t="s">
        <v>68</v>
      </c>
      <c r="BD98">
        <v>0</v>
      </c>
      <c r="BE98" t="s">
        <v>73</v>
      </c>
      <c r="BF98" t="s">
        <v>70</v>
      </c>
      <c r="BG98">
        <v>1.3</v>
      </c>
      <c r="BH98">
        <v>0</v>
      </c>
      <c r="BI98" s="1">
        <v>45797.878052280095</v>
      </c>
      <c r="BJ98">
        <v>3</v>
      </c>
      <c r="BK98" s="4">
        <v>0.32919999999999999</v>
      </c>
      <c r="BL98" s="42">
        <f>HLOOKUP($A98,차량별코스!$E$1:$AD$20,_xlfn.XLOOKUP(탕데이터!$I98,차량별코스!$D$2:$D$20,차량별코스!$A$2:$A$20),0)</f>
        <v>3</v>
      </c>
      <c r="BM98">
        <f t="shared" si="19"/>
        <v>2112.2829999999999</v>
      </c>
      <c r="BN98">
        <f t="shared" si="20"/>
        <v>4291.5689999999995</v>
      </c>
      <c r="BO98">
        <f>IF(COUNTIFS($BL$2:$BL98,$BL98,$O$2:$O98,$O98)=1,_xlfn.MAXIFS($BO$2:$BO97,$O$2:$O97,$O98)+1,_xlfn.MAXIFS($BO$2:$BO97,$O$2:$O97,$O98))</f>
        <v>9</v>
      </c>
      <c r="BP98">
        <f t="shared" si="21"/>
        <v>50</v>
      </c>
      <c r="BQ98">
        <f t="shared" si="23"/>
        <v>0</v>
      </c>
      <c r="BR98">
        <f t="shared" si="24"/>
        <v>0</v>
      </c>
      <c r="BS98">
        <f t="shared" si="25"/>
        <v>0</v>
      </c>
      <c r="BT98">
        <f t="shared" si="26"/>
        <v>0</v>
      </c>
      <c r="BU98">
        <f t="shared" si="27"/>
        <v>0</v>
      </c>
      <c r="BV98">
        <f t="shared" si="28"/>
        <v>0</v>
      </c>
      <c r="BW98">
        <f t="shared" si="22"/>
        <v>50</v>
      </c>
    </row>
    <row r="99" spans="1:75" x14ac:dyDescent="0.3">
      <c r="A99" s="38">
        <f t="shared" si="18"/>
        <v>45795</v>
      </c>
      <c r="B99" s="3">
        <v>45795.629004629627</v>
      </c>
      <c r="C99" t="s">
        <v>61</v>
      </c>
      <c r="D99" t="s">
        <v>61</v>
      </c>
      <c r="E99" t="s">
        <v>61</v>
      </c>
      <c r="F99" t="s">
        <v>62</v>
      </c>
      <c r="G99" s="2" t="s">
        <v>63</v>
      </c>
      <c r="H99" t="s">
        <v>64</v>
      </c>
      <c r="I99" t="s">
        <v>71</v>
      </c>
      <c r="J99" t="s">
        <v>66</v>
      </c>
      <c r="K99" t="s">
        <v>72</v>
      </c>
      <c r="L99">
        <v>14</v>
      </c>
      <c r="M99">
        <v>1</v>
      </c>
      <c r="N99">
        <v>168</v>
      </c>
      <c r="O99" s="41">
        <v>9999</v>
      </c>
      <c r="P99" t="s">
        <v>62</v>
      </c>
      <c r="Q99" s="1">
        <v>45786.608721180557</v>
      </c>
      <c r="R99">
        <v>58.234000000000002</v>
      </c>
      <c r="S99">
        <v>19.646999999999998</v>
      </c>
      <c r="T99">
        <v>2.964</v>
      </c>
      <c r="U99">
        <v>6895</v>
      </c>
      <c r="V99">
        <v>324</v>
      </c>
      <c r="W99">
        <v>2066</v>
      </c>
      <c r="X99">
        <v>1501</v>
      </c>
      <c r="Y99">
        <v>2</v>
      </c>
      <c r="Z99">
        <v>8</v>
      </c>
      <c r="AA99">
        <v>1</v>
      </c>
      <c r="AB99">
        <v>212</v>
      </c>
      <c r="AC99">
        <v>96</v>
      </c>
      <c r="AD99">
        <v>30.41</v>
      </c>
      <c r="AE99">
        <v>46.535488999999998</v>
      </c>
      <c r="AF99">
        <v>93.4</v>
      </c>
      <c r="AG99">
        <v>2</v>
      </c>
      <c r="AH99">
        <v>1.7</v>
      </c>
      <c r="AI99">
        <v>1.9</v>
      </c>
      <c r="AJ99">
        <v>0.9</v>
      </c>
      <c r="AK99">
        <v>0</v>
      </c>
      <c r="AL99">
        <v>0</v>
      </c>
      <c r="AM99">
        <v>2.2799999999999998</v>
      </c>
      <c r="AN99">
        <v>54.220999999999997</v>
      </c>
      <c r="AO99">
        <v>4.6989999999999998</v>
      </c>
      <c r="AP99">
        <v>29.963999999999999</v>
      </c>
      <c r="AQ99">
        <v>0.25800000000000001</v>
      </c>
      <c r="AR99">
        <v>3.4340000000000002</v>
      </c>
      <c r="AS99">
        <v>13.738</v>
      </c>
      <c r="AT99">
        <v>105.85299999999999</v>
      </c>
      <c r="AU99">
        <v>2.2669999999999999</v>
      </c>
      <c r="AV99">
        <v>1.927</v>
      </c>
      <c r="AW99">
        <v>2.153</v>
      </c>
      <c r="AX99">
        <v>1.02</v>
      </c>
      <c r="AY99">
        <v>0</v>
      </c>
      <c r="AZ99">
        <v>0</v>
      </c>
      <c r="BA99">
        <v>0</v>
      </c>
      <c r="BB99">
        <v>161</v>
      </c>
      <c r="BC99" t="s">
        <v>68</v>
      </c>
      <c r="BD99">
        <v>0</v>
      </c>
      <c r="BE99" t="s">
        <v>73</v>
      </c>
      <c r="BF99" t="s">
        <v>70</v>
      </c>
      <c r="BG99">
        <v>1.3</v>
      </c>
      <c r="BH99">
        <v>0</v>
      </c>
      <c r="BI99" s="1">
        <v>45797.878052280095</v>
      </c>
      <c r="BJ99">
        <v>3</v>
      </c>
      <c r="BK99" s="4">
        <v>0.98799999999999999</v>
      </c>
      <c r="BL99" s="42">
        <f>HLOOKUP($A99,차량별코스!$E$1:$AD$20,_xlfn.XLOOKUP(탕데이터!$I99,차량별코스!$D$2:$D$20,차량별코스!$A$2:$A$20),0)</f>
        <v>3</v>
      </c>
      <c r="BM99">
        <f t="shared" si="19"/>
        <v>2112.2829999999999</v>
      </c>
      <c r="BN99">
        <f t="shared" si="20"/>
        <v>4291.5689999999995</v>
      </c>
      <c r="BO99">
        <f>IF(COUNTIFS($BL$2:$BL99,$BL99,$O$2:$O99,$O99)=1,_xlfn.MAXIFS($BO$2:$BO98,$O$2:$O98,$O99)+1,_xlfn.MAXIFS($BO$2:$BO98,$O$2:$O98,$O99))</f>
        <v>9</v>
      </c>
      <c r="BP99">
        <f t="shared" si="21"/>
        <v>4049.9300000000003</v>
      </c>
      <c r="BQ99">
        <f t="shared" si="23"/>
        <v>137.9</v>
      </c>
      <c r="BR99">
        <f t="shared" si="24"/>
        <v>117.215</v>
      </c>
      <c r="BS99">
        <f t="shared" si="25"/>
        <v>131.005</v>
      </c>
      <c r="BT99">
        <f t="shared" si="26"/>
        <v>62.055000000000007</v>
      </c>
      <c r="BU99">
        <f t="shared" si="27"/>
        <v>0</v>
      </c>
      <c r="BV99">
        <f t="shared" si="28"/>
        <v>0</v>
      </c>
      <c r="BW99">
        <f t="shared" si="22"/>
        <v>4498.1050000000005</v>
      </c>
    </row>
    <row r="100" spans="1:75" x14ac:dyDescent="0.3">
      <c r="A100" s="38">
        <f t="shared" si="18"/>
        <v>45795</v>
      </c>
      <c r="B100" s="3">
        <v>45795.752175925925</v>
      </c>
      <c r="C100" t="s">
        <v>61</v>
      </c>
      <c r="D100" t="s">
        <v>61</v>
      </c>
      <c r="E100" t="s">
        <v>61</v>
      </c>
      <c r="F100" t="s">
        <v>62</v>
      </c>
      <c r="G100" s="2" t="s">
        <v>63</v>
      </c>
      <c r="H100" t="s">
        <v>64</v>
      </c>
      <c r="I100" t="s">
        <v>71</v>
      </c>
      <c r="J100" t="s">
        <v>66</v>
      </c>
      <c r="K100" t="s">
        <v>72</v>
      </c>
      <c r="L100">
        <v>14</v>
      </c>
      <c r="M100">
        <v>1</v>
      </c>
      <c r="N100">
        <v>168</v>
      </c>
      <c r="O100" s="41">
        <v>9999</v>
      </c>
      <c r="P100" t="s">
        <v>62</v>
      </c>
      <c r="Q100" s="1">
        <v>45786.608721180557</v>
      </c>
      <c r="R100">
        <v>65.34</v>
      </c>
      <c r="S100">
        <v>21.853000000000002</v>
      </c>
      <c r="T100">
        <v>2.99</v>
      </c>
      <c r="U100">
        <v>7491</v>
      </c>
      <c r="V100">
        <v>40</v>
      </c>
      <c r="W100">
        <v>2018</v>
      </c>
      <c r="X100">
        <v>1758</v>
      </c>
      <c r="Y100">
        <v>1</v>
      </c>
      <c r="Z100">
        <v>7</v>
      </c>
      <c r="AA100">
        <v>2</v>
      </c>
      <c r="AB100">
        <v>122</v>
      </c>
      <c r="AC100">
        <v>94</v>
      </c>
      <c r="AD100">
        <v>31.4</v>
      </c>
      <c r="AE100">
        <v>43.295406999999997</v>
      </c>
      <c r="AF100">
        <v>92.2</v>
      </c>
      <c r="AG100">
        <v>2.4</v>
      </c>
      <c r="AH100">
        <v>3.1</v>
      </c>
      <c r="AI100">
        <v>2.1</v>
      </c>
      <c r="AJ100">
        <v>0.3</v>
      </c>
      <c r="AK100">
        <v>0</v>
      </c>
      <c r="AL100">
        <v>0</v>
      </c>
      <c r="AM100">
        <v>2.2999999999999998</v>
      </c>
      <c r="AN100">
        <v>49.530999999999999</v>
      </c>
      <c r="AO100">
        <v>0.53400000000000003</v>
      </c>
      <c r="AP100">
        <v>26.939</v>
      </c>
      <c r="AQ100">
        <v>0.26</v>
      </c>
      <c r="AR100">
        <v>1.53</v>
      </c>
      <c r="AS100">
        <v>10.712999999999999</v>
      </c>
      <c r="AT100">
        <v>113.71299999999999</v>
      </c>
      <c r="AU100">
        <v>2.96</v>
      </c>
      <c r="AV100">
        <v>3.823</v>
      </c>
      <c r="AW100">
        <v>2.59</v>
      </c>
      <c r="AX100">
        <v>0.37</v>
      </c>
      <c r="AY100">
        <v>0</v>
      </c>
      <c r="AZ100">
        <v>0</v>
      </c>
      <c r="BA100">
        <v>0</v>
      </c>
      <c r="BB100">
        <v>173</v>
      </c>
      <c r="BC100" t="s">
        <v>68</v>
      </c>
      <c r="BD100">
        <v>0</v>
      </c>
      <c r="BE100" t="s">
        <v>73</v>
      </c>
      <c r="BF100" t="s">
        <v>70</v>
      </c>
      <c r="BG100">
        <v>1.3</v>
      </c>
      <c r="BH100">
        <v>0</v>
      </c>
      <c r="BI100" s="1">
        <v>45797.878052280095</v>
      </c>
      <c r="BJ100">
        <v>3</v>
      </c>
      <c r="BK100" s="4">
        <v>0.99670000000000003</v>
      </c>
      <c r="BL100" s="42">
        <f>HLOOKUP($A100,차량별코스!$E$1:$AD$20,_xlfn.XLOOKUP(탕데이터!$I100,차량별코스!$D$2:$D$20,차량별코스!$A$2:$A$20),0)</f>
        <v>3</v>
      </c>
      <c r="BM100">
        <f t="shared" si="19"/>
        <v>2112.2829999999999</v>
      </c>
      <c r="BN100">
        <f t="shared" si="20"/>
        <v>4291.5689999999995</v>
      </c>
      <c r="BO100">
        <f>IF(COUNTIFS($BL$2:$BL100,$BL100,$O$2:$O100,$O100)=1,_xlfn.MAXIFS($BO$2:$BO99,$O$2:$O99,$O100)+1,_xlfn.MAXIFS($BO$2:$BO99,$O$2:$O99,$O100))</f>
        <v>9</v>
      </c>
      <c r="BP100">
        <f t="shared" si="21"/>
        <v>4848.7020000000002</v>
      </c>
      <c r="BQ100">
        <f t="shared" si="23"/>
        <v>179.78399999999999</v>
      </c>
      <c r="BR100">
        <f t="shared" si="24"/>
        <v>232.221</v>
      </c>
      <c r="BS100">
        <f t="shared" si="25"/>
        <v>157.31100000000001</v>
      </c>
      <c r="BT100">
        <f t="shared" si="26"/>
        <v>22.472999999999999</v>
      </c>
      <c r="BU100">
        <f t="shared" si="27"/>
        <v>0</v>
      </c>
      <c r="BV100">
        <f t="shared" si="28"/>
        <v>0</v>
      </c>
      <c r="BW100">
        <f t="shared" si="22"/>
        <v>5440.491</v>
      </c>
    </row>
    <row r="101" spans="1:75" x14ac:dyDescent="0.3">
      <c r="A101" s="38">
        <f t="shared" si="18"/>
        <v>45796</v>
      </c>
      <c r="B101" s="3">
        <v>45796.267256944448</v>
      </c>
      <c r="C101" t="s">
        <v>61</v>
      </c>
      <c r="D101" t="s">
        <v>61</v>
      </c>
      <c r="E101" t="s">
        <v>61</v>
      </c>
      <c r="F101" t="s">
        <v>62</v>
      </c>
      <c r="G101" s="2" t="s">
        <v>63</v>
      </c>
      <c r="H101" t="s">
        <v>64</v>
      </c>
      <c r="I101" t="s">
        <v>71</v>
      </c>
      <c r="J101" t="s">
        <v>66</v>
      </c>
      <c r="K101" t="s">
        <v>72</v>
      </c>
      <c r="L101">
        <v>14</v>
      </c>
      <c r="M101">
        <v>1</v>
      </c>
      <c r="N101">
        <v>168</v>
      </c>
      <c r="O101" s="41">
        <v>9999</v>
      </c>
      <c r="P101" t="s">
        <v>62</v>
      </c>
      <c r="Q101" s="1">
        <v>45786.608721180557</v>
      </c>
      <c r="R101">
        <v>102.17700000000001</v>
      </c>
      <c r="S101">
        <v>33.164000000000001</v>
      </c>
      <c r="T101">
        <v>3.081</v>
      </c>
      <c r="U101">
        <v>11931</v>
      </c>
      <c r="V101">
        <v>116</v>
      </c>
      <c r="W101">
        <v>3380</v>
      </c>
      <c r="X101">
        <v>2996</v>
      </c>
      <c r="Y101">
        <v>3</v>
      </c>
      <c r="Z101">
        <v>9</v>
      </c>
      <c r="AA101">
        <v>2</v>
      </c>
      <c r="AB101">
        <v>633</v>
      </c>
      <c r="AC101">
        <v>98</v>
      </c>
      <c r="AD101">
        <v>30.83</v>
      </c>
      <c r="AE101">
        <v>43.608432000000001</v>
      </c>
      <c r="AF101">
        <v>87.1</v>
      </c>
      <c r="AG101">
        <v>3.7</v>
      </c>
      <c r="AH101">
        <v>4.7</v>
      </c>
      <c r="AI101">
        <v>3.5</v>
      </c>
      <c r="AJ101">
        <v>0.9</v>
      </c>
      <c r="AK101">
        <v>0</v>
      </c>
      <c r="AL101">
        <v>0</v>
      </c>
      <c r="AM101">
        <v>2.37</v>
      </c>
      <c r="AN101">
        <v>48.164000000000001</v>
      </c>
      <c r="AO101">
        <v>0.97199999999999998</v>
      </c>
      <c r="AP101">
        <v>28.33</v>
      </c>
      <c r="AQ101">
        <v>0.28399999999999997</v>
      </c>
      <c r="AR101">
        <v>2.9359999999999999</v>
      </c>
      <c r="AS101">
        <v>8.8079999999999998</v>
      </c>
      <c r="AT101">
        <v>172.74799999999999</v>
      </c>
      <c r="AU101">
        <v>7.3380000000000001</v>
      </c>
      <c r="AV101">
        <v>9.3219999999999992</v>
      </c>
      <c r="AW101">
        <v>6.9420000000000002</v>
      </c>
      <c r="AX101">
        <v>1.7849999999999999</v>
      </c>
      <c r="AY101">
        <v>0</v>
      </c>
      <c r="AZ101">
        <v>0</v>
      </c>
      <c r="BA101">
        <v>0</v>
      </c>
      <c r="BB101">
        <v>277</v>
      </c>
      <c r="BC101" t="s">
        <v>68</v>
      </c>
      <c r="BD101">
        <v>0</v>
      </c>
      <c r="BE101" t="s">
        <v>73</v>
      </c>
      <c r="BF101" t="s">
        <v>70</v>
      </c>
      <c r="BG101">
        <v>1.3</v>
      </c>
      <c r="BH101">
        <v>0</v>
      </c>
      <c r="BI101" s="1">
        <v>45797.878052280095</v>
      </c>
      <c r="BJ101">
        <v>3</v>
      </c>
      <c r="BK101" s="4">
        <v>1.0269999999999999</v>
      </c>
      <c r="BL101" s="42">
        <f>HLOOKUP($A101,차량별코스!$E$1:$AD$20,_xlfn.XLOOKUP(탕데이터!$I101,차량별코스!$D$2:$D$20,차량별코스!$A$2:$A$20),0)</f>
        <v>4</v>
      </c>
      <c r="BM101">
        <f t="shared" si="19"/>
        <v>2112.2829999999999</v>
      </c>
      <c r="BN101">
        <f t="shared" si="20"/>
        <v>5029.0960000000023</v>
      </c>
      <c r="BO101">
        <f>IF(COUNTIFS($BL$2:$BL101,$BL101,$O$2:$O101,$O101)=1,_xlfn.MAXIFS($BO$2:$BO100,$O$2:$O100,$O101)+1,_xlfn.MAXIFS($BO$2:$BO100,$O$2:$O100,$O101))</f>
        <v>9</v>
      </c>
      <c r="BP101">
        <f t="shared" si="21"/>
        <v>6895.9009999999998</v>
      </c>
      <c r="BQ101">
        <f t="shared" si="23"/>
        <v>441.44700000000006</v>
      </c>
      <c r="BR101">
        <f t="shared" si="24"/>
        <v>560.75699999999995</v>
      </c>
      <c r="BS101">
        <f t="shared" si="25"/>
        <v>417.58500000000004</v>
      </c>
      <c r="BT101">
        <f t="shared" si="26"/>
        <v>107.37900000000002</v>
      </c>
      <c r="BU101">
        <f t="shared" si="27"/>
        <v>0</v>
      </c>
      <c r="BV101">
        <f t="shared" si="28"/>
        <v>0</v>
      </c>
      <c r="BW101">
        <f t="shared" si="22"/>
        <v>8423.0689999999995</v>
      </c>
    </row>
    <row r="102" spans="1:75" x14ac:dyDescent="0.3">
      <c r="A102" s="38">
        <f t="shared" si="18"/>
        <v>45796</v>
      </c>
      <c r="B102" s="3">
        <v>45796.423750000002</v>
      </c>
      <c r="C102" t="s">
        <v>61</v>
      </c>
      <c r="D102" t="s">
        <v>61</v>
      </c>
      <c r="E102" t="s">
        <v>61</v>
      </c>
      <c r="F102" t="s">
        <v>62</v>
      </c>
      <c r="G102" s="2" t="s">
        <v>63</v>
      </c>
      <c r="H102" t="s">
        <v>64</v>
      </c>
      <c r="I102" t="s">
        <v>71</v>
      </c>
      <c r="J102" t="s">
        <v>66</v>
      </c>
      <c r="K102" t="s">
        <v>72</v>
      </c>
      <c r="L102">
        <v>14</v>
      </c>
      <c r="M102">
        <v>1</v>
      </c>
      <c r="N102">
        <v>168</v>
      </c>
      <c r="O102" s="41">
        <v>9999</v>
      </c>
      <c r="P102" t="s">
        <v>62</v>
      </c>
      <c r="Q102" s="1">
        <v>45786.608721180557</v>
      </c>
      <c r="R102">
        <v>1.7000000000000001E-2</v>
      </c>
      <c r="S102">
        <v>3.1E-2</v>
      </c>
      <c r="T102">
        <v>0.54800000000000004</v>
      </c>
      <c r="U102">
        <v>55</v>
      </c>
      <c r="V102">
        <v>30</v>
      </c>
      <c r="W102">
        <v>6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5</v>
      </c>
      <c r="AD102">
        <v>1.1100000000000001</v>
      </c>
      <c r="AE102">
        <v>3.220917</v>
      </c>
      <c r="AF102">
        <v>100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0.42</v>
      </c>
      <c r="AN102">
        <v>16.155999999999999</v>
      </c>
      <c r="AO102">
        <v>54.545999999999999</v>
      </c>
      <c r="AP102">
        <v>10.904999999999999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1</v>
      </c>
      <c r="BC102" t="s">
        <v>68</v>
      </c>
      <c r="BD102">
        <v>0</v>
      </c>
      <c r="BE102" t="s">
        <v>73</v>
      </c>
      <c r="BF102" t="s">
        <v>70</v>
      </c>
      <c r="BG102">
        <v>1.3</v>
      </c>
      <c r="BH102">
        <v>0</v>
      </c>
      <c r="BI102" s="1">
        <v>45797.878052280095</v>
      </c>
      <c r="BJ102">
        <v>3</v>
      </c>
      <c r="BK102" s="4">
        <v>0.18279999999999999</v>
      </c>
      <c r="BL102" s="42">
        <f>HLOOKUP($A102,차량별코스!$E$1:$AD$20,_xlfn.XLOOKUP(탕데이터!$I102,차량별코스!$D$2:$D$20,차량별코스!$A$2:$A$20),0)</f>
        <v>4</v>
      </c>
      <c r="BM102">
        <f t="shared" si="19"/>
        <v>2112.2829999999999</v>
      </c>
      <c r="BN102">
        <f t="shared" si="20"/>
        <v>5029.0960000000023</v>
      </c>
      <c r="BO102">
        <f>IF(COUNTIFS($BL$2:$BL102,$BL102,$O$2:$O102,$O102)=1,_xlfn.MAXIFS($BO$2:$BO101,$O$2:$O101,$O102)+1,_xlfn.MAXIFS($BO$2:$BO101,$O$2:$O101,$O102))</f>
        <v>9</v>
      </c>
      <c r="BP102">
        <f t="shared" si="21"/>
        <v>19</v>
      </c>
      <c r="BQ102">
        <f t="shared" si="23"/>
        <v>0</v>
      </c>
      <c r="BR102">
        <f t="shared" si="24"/>
        <v>0</v>
      </c>
      <c r="BS102">
        <f t="shared" si="25"/>
        <v>0</v>
      </c>
      <c r="BT102">
        <f t="shared" si="26"/>
        <v>0</v>
      </c>
      <c r="BU102">
        <f t="shared" si="27"/>
        <v>0</v>
      </c>
      <c r="BV102">
        <f t="shared" si="28"/>
        <v>0</v>
      </c>
      <c r="BW102">
        <f t="shared" si="22"/>
        <v>19</v>
      </c>
    </row>
    <row r="103" spans="1:75" x14ac:dyDescent="0.3">
      <c r="A103" s="38">
        <f t="shared" si="18"/>
        <v>45796</v>
      </c>
      <c r="B103" s="3">
        <v>45796.440312500003</v>
      </c>
      <c r="C103" t="s">
        <v>61</v>
      </c>
      <c r="D103" t="s">
        <v>61</v>
      </c>
      <c r="E103" t="s">
        <v>61</v>
      </c>
      <c r="F103" t="s">
        <v>62</v>
      </c>
      <c r="G103" s="2" t="s">
        <v>63</v>
      </c>
      <c r="H103" t="s">
        <v>64</v>
      </c>
      <c r="I103" t="s">
        <v>71</v>
      </c>
      <c r="J103" t="s">
        <v>66</v>
      </c>
      <c r="K103" t="s">
        <v>72</v>
      </c>
      <c r="L103">
        <v>14</v>
      </c>
      <c r="M103">
        <v>1</v>
      </c>
      <c r="N103">
        <v>168</v>
      </c>
      <c r="O103" s="41">
        <v>9999</v>
      </c>
      <c r="P103" t="s">
        <v>62</v>
      </c>
      <c r="Q103" s="1">
        <v>45786.608721180557</v>
      </c>
      <c r="R103">
        <v>104.202</v>
      </c>
      <c r="S103">
        <v>33.398000000000003</v>
      </c>
      <c r="T103">
        <v>3.12</v>
      </c>
      <c r="U103">
        <v>10637</v>
      </c>
      <c r="V103">
        <v>58</v>
      </c>
      <c r="W103">
        <v>2616</v>
      </c>
      <c r="X103">
        <v>2941</v>
      </c>
      <c r="Y103">
        <v>6</v>
      </c>
      <c r="Z103">
        <v>16</v>
      </c>
      <c r="AA103">
        <v>1</v>
      </c>
      <c r="AB103">
        <v>105</v>
      </c>
      <c r="AC103">
        <v>107</v>
      </c>
      <c r="AD103">
        <v>35.270000000000003</v>
      </c>
      <c r="AE103">
        <v>47.108766000000003</v>
      </c>
      <c r="AF103">
        <v>88.9</v>
      </c>
      <c r="AG103">
        <v>3.2</v>
      </c>
      <c r="AH103">
        <v>4.0999999999999996</v>
      </c>
      <c r="AI103">
        <v>2.2000000000000002</v>
      </c>
      <c r="AJ103">
        <v>1.4</v>
      </c>
      <c r="AK103">
        <v>0.3</v>
      </c>
      <c r="AL103">
        <v>0</v>
      </c>
      <c r="AM103">
        <v>2.4</v>
      </c>
      <c r="AN103">
        <v>51.774999999999999</v>
      </c>
      <c r="AO103">
        <v>0.54500000000000004</v>
      </c>
      <c r="AP103">
        <v>24.593</v>
      </c>
      <c r="AQ103">
        <v>0.27800000000000002</v>
      </c>
      <c r="AR103">
        <v>5.758</v>
      </c>
      <c r="AS103">
        <v>15.355</v>
      </c>
      <c r="AT103">
        <v>157.05699999999999</v>
      </c>
      <c r="AU103">
        <v>5.6529999999999996</v>
      </c>
      <c r="AV103">
        <v>7.2430000000000003</v>
      </c>
      <c r="AW103">
        <v>3.887</v>
      </c>
      <c r="AX103">
        <v>2.4729999999999999</v>
      </c>
      <c r="AY103">
        <v>0.53</v>
      </c>
      <c r="AZ103">
        <v>0</v>
      </c>
      <c r="BA103">
        <v>0</v>
      </c>
      <c r="BB103">
        <v>243</v>
      </c>
      <c r="BC103" t="s">
        <v>68</v>
      </c>
      <c r="BD103">
        <v>0</v>
      </c>
      <c r="BE103" t="s">
        <v>73</v>
      </c>
      <c r="BF103" t="s">
        <v>70</v>
      </c>
      <c r="BG103">
        <v>1.3</v>
      </c>
      <c r="BH103">
        <v>0</v>
      </c>
      <c r="BI103" s="1">
        <v>45797.878052280095</v>
      </c>
      <c r="BJ103">
        <v>3</v>
      </c>
      <c r="BK103" s="4">
        <v>1.04</v>
      </c>
      <c r="BL103" s="42">
        <f>HLOOKUP($A103,차량별코스!$E$1:$AD$20,_xlfn.XLOOKUP(탕데이터!$I103,차량별코스!$D$2:$D$20,차량별코스!$A$2:$A$20),0)</f>
        <v>4</v>
      </c>
      <c r="BM103">
        <f t="shared" si="19"/>
        <v>2112.2829999999999</v>
      </c>
      <c r="BN103">
        <f t="shared" si="20"/>
        <v>5029.0960000000023</v>
      </c>
      <c r="BO103">
        <f>IF(COUNTIFS($BL$2:$BL103,$BL103,$O$2:$O103,$O103)=1,_xlfn.MAXIFS($BO$2:$BO102,$O$2:$O102,$O103)+1,_xlfn.MAXIFS($BO$2:$BO102,$O$2:$O102,$O103))</f>
        <v>9</v>
      </c>
      <c r="BP103">
        <f t="shared" si="21"/>
        <v>6782.2929999999997</v>
      </c>
      <c r="BQ103">
        <f t="shared" si="23"/>
        <v>340.38400000000001</v>
      </c>
      <c r="BR103">
        <f t="shared" si="24"/>
        <v>436.11699999999996</v>
      </c>
      <c r="BS103">
        <f t="shared" si="25"/>
        <v>234.01400000000001</v>
      </c>
      <c r="BT103">
        <f t="shared" si="26"/>
        <v>148.91799999999998</v>
      </c>
      <c r="BU103">
        <f t="shared" si="27"/>
        <v>31.911000000000001</v>
      </c>
      <c r="BV103">
        <f t="shared" si="28"/>
        <v>0</v>
      </c>
      <c r="BW103">
        <f t="shared" si="22"/>
        <v>7973.6369999999997</v>
      </c>
    </row>
    <row r="104" spans="1:75" x14ac:dyDescent="0.3">
      <c r="A104" s="38">
        <f t="shared" si="18"/>
        <v>45796</v>
      </c>
      <c r="B104" s="3">
        <v>45796.580011574071</v>
      </c>
      <c r="C104" t="s">
        <v>61</v>
      </c>
      <c r="D104" t="s">
        <v>61</v>
      </c>
      <c r="E104" t="s">
        <v>61</v>
      </c>
      <c r="F104" t="s">
        <v>62</v>
      </c>
      <c r="G104" s="2" t="s">
        <v>63</v>
      </c>
      <c r="H104" t="s">
        <v>64</v>
      </c>
      <c r="I104" t="s">
        <v>71</v>
      </c>
      <c r="J104" t="s">
        <v>66</v>
      </c>
      <c r="K104" t="s">
        <v>72</v>
      </c>
      <c r="L104">
        <v>14</v>
      </c>
      <c r="M104">
        <v>1</v>
      </c>
      <c r="N104">
        <v>168</v>
      </c>
      <c r="O104" s="41">
        <v>9999</v>
      </c>
      <c r="P104" t="s">
        <v>62</v>
      </c>
      <c r="Q104" s="1">
        <v>45786.608721180557</v>
      </c>
      <c r="R104">
        <v>35.341000000000001</v>
      </c>
      <c r="S104">
        <v>9.3420000000000005</v>
      </c>
      <c r="T104">
        <v>3.7829999999999999</v>
      </c>
      <c r="U104">
        <v>2854</v>
      </c>
      <c r="V104">
        <v>11</v>
      </c>
      <c r="W104">
        <v>695</v>
      </c>
      <c r="X104">
        <v>862</v>
      </c>
      <c r="Y104">
        <v>0</v>
      </c>
      <c r="Z104">
        <v>2</v>
      </c>
      <c r="AA104">
        <v>0</v>
      </c>
      <c r="AB104">
        <v>0</v>
      </c>
      <c r="AC104">
        <v>108</v>
      </c>
      <c r="AD104">
        <v>44.58</v>
      </c>
      <c r="AE104">
        <v>59.230693000000002</v>
      </c>
      <c r="AF104">
        <v>96.6</v>
      </c>
      <c r="AG104">
        <v>0.6</v>
      </c>
      <c r="AH104">
        <v>0.8</v>
      </c>
      <c r="AI104">
        <v>0.7</v>
      </c>
      <c r="AJ104">
        <v>1.1000000000000001</v>
      </c>
      <c r="AK104">
        <v>0.2</v>
      </c>
      <c r="AL104">
        <v>0</v>
      </c>
      <c r="AM104">
        <v>2.91</v>
      </c>
      <c r="AN104">
        <v>54.119</v>
      </c>
      <c r="AO104">
        <v>0.38500000000000001</v>
      </c>
      <c r="AP104">
        <v>24.352</v>
      </c>
      <c r="AQ104">
        <v>0.22600000000000001</v>
      </c>
      <c r="AR104">
        <v>0</v>
      </c>
      <c r="AS104">
        <v>5.6589999999999998</v>
      </c>
      <c r="AT104">
        <v>45.08</v>
      </c>
      <c r="AU104">
        <v>0.28000000000000003</v>
      </c>
      <c r="AV104">
        <v>0.373</v>
      </c>
      <c r="AW104">
        <v>0.32700000000000001</v>
      </c>
      <c r="AX104">
        <v>0.51300000000000001</v>
      </c>
      <c r="AY104">
        <v>9.2999999999999999E-2</v>
      </c>
      <c r="AZ104">
        <v>0</v>
      </c>
      <c r="BA104">
        <v>0</v>
      </c>
      <c r="BB104">
        <v>69</v>
      </c>
      <c r="BC104" t="s">
        <v>68</v>
      </c>
      <c r="BD104">
        <v>0</v>
      </c>
      <c r="BE104" t="s">
        <v>73</v>
      </c>
      <c r="BF104" t="s">
        <v>70</v>
      </c>
      <c r="BG104">
        <v>1.3</v>
      </c>
      <c r="BH104">
        <v>0</v>
      </c>
      <c r="BI104" s="1">
        <v>45797.878052280095</v>
      </c>
      <c r="BJ104">
        <v>3</v>
      </c>
      <c r="BK104" s="4">
        <v>1.2609999999999999</v>
      </c>
      <c r="BL104" s="42">
        <f>HLOOKUP($A104,차량별코스!$E$1:$AD$20,_xlfn.XLOOKUP(탕데이터!$I104,차량별코스!$D$2:$D$20,차량별코스!$A$2:$A$20),0)</f>
        <v>4</v>
      </c>
      <c r="BM104">
        <f t="shared" si="19"/>
        <v>2112.2829999999999</v>
      </c>
      <c r="BN104">
        <f t="shared" si="20"/>
        <v>5029.0960000000023</v>
      </c>
      <c r="BO104">
        <f>IF(COUNTIFS($BL$2:$BL104,$BL104,$O$2:$O104,$O104)=1,_xlfn.MAXIFS($BO$2:$BO103,$O$2:$O103,$O104)+1,_xlfn.MAXIFS($BO$2:$BO103,$O$2:$O103,$O104))</f>
        <v>9</v>
      </c>
      <c r="BP104">
        <f t="shared" si="21"/>
        <v>2050.9639999999999</v>
      </c>
      <c r="BQ104">
        <f t="shared" si="23"/>
        <v>17.123999999999999</v>
      </c>
      <c r="BR104">
        <f t="shared" si="24"/>
        <v>22.832000000000001</v>
      </c>
      <c r="BS104">
        <f t="shared" si="25"/>
        <v>19.977999999999998</v>
      </c>
      <c r="BT104">
        <f t="shared" si="26"/>
        <v>31.394000000000002</v>
      </c>
      <c r="BU104">
        <f t="shared" si="27"/>
        <v>5.7080000000000002</v>
      </c>
      <c r="BV104">
        <f t="shared" si="28"/>
        <v>0</v>
      </c>
      <c r="BW104">
        <f t="shared" si="22"/>
        <v>2147.9999999999995</v>
      </c>
    </row>
    <row r="105" spans="1:75" x14ac:dyDescent="0.3">
      <c r="A105" s="38">
        <f t="shared" si="18"/>
        <v>45796</v>
      </c>
      <c r="B105" s="3">
        <v>45796.643993055557</v>
      </c>
      <c r="C105" t="s">
        <v>61</v>
      </c>
      <c r="D105" t="s">
        <v>61</v>
      </c>
      <c r="E105" t="s">
        <v>61</v>
      </c>
      <c r="F105" t="s">
        <v>62</v>
      </c>
      <c r="G105" s="2" t="s">
        <v>63</v>
      </c>
      <c r="H105" t="s">
        <v>64</v>
      </c>
      <c r="I105" t="s">
        <v>71</v>
      </c>
      <c r="J105" t="s">
        <v>66</v>
      </c>
      <c r="K105" t="s">
        <v>72</v>
      </c>
      <c r="L105">
        <v>14</v>
      </c>
      <c r="M105">
        <v>1</v>
      </c>
      <c r="N105">
        <v>168</v>
      </c>
      <c r="O105" s="41">
        <v>9999</v>
      </c>
      <c r="P105" t="s">
        <v>62</v>
      </c>
      <c r="Q105" s="1">
        <v>45786.608721180557</v>
      </c>
      <c r="R105">
        <v>0.06</v>
      </c>
      <c r="S105">
        <v>5.8000000000000003E-2</v>
      </c>
      <c r="T105">
        <v>1.034</v>
      </c>
      <c r="U105">
        <v>81</v>
      </c>
      <c r="V105">
        <v>26</v>
      </c>
      <c r="W105">
        <v>15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7</v>
      </c>
      <c r="AD105">
        <v>2.67</v>
      </c>
      <c r="AE105">
        <v>5.3995680000000004</v>
      </c>
      <c r="AF105">
        <v>100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0.8</v>
      </c>
      <c r="AN105">
        <v>13.247999999999999</v>
      </c>
      <c r="AO105">
        <v>32.097999999999999</v>
      </c>
      <c r="AP105">
        <v>18.515999999999998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1</v>
      </c>
      <c r="BC105" t="s">
        <v>68</v>
      </c>
      <c r="BD105">
        <v>0</v>
      </c>
      <c r="BE105" t="s">
        <v>73</v>
      </c>
      <c r="BF105" t="s">
        <v>70</v>
      </c>
      <c r="BG105">
        <v>1.3</v>
      </c>
      <c r="BH105">
        <v>0</v>
      </c>
      <c r="BI105" s="1">
        <v>45797.878052280095</v>
      </c>
      <c r="BJ105">
        <v>3</v>
      </c>
      <c r="BK105" s="4">
        <v>0.3448</v>
      </c>
      <c r="BL105" s="42">
        <f>HLOOKUP($A105,차량별코스!$E$1:$AD$20,_xlfn.XLOOKUP(탕데이터!$I105,차량별코스!$D$2:$D$20,차량별코스!$A$2:$A$20),0)</f>
        <v>4</v>
      </c>
      <c r="BM105">
        <f t="shared" si="19"/>
        <v>2112.2829999999999</v>
      </c>
      <c r="BN105">
        <f t="shared" si="20"/>
        <v>5029.0960000000023</v>
      </c>
      <c r="BO105">
        <f>IF(COUNTIFS($BL$2:$BL105,$BL105,$O$2:$O105,$O105)=1,_xlfn.MAXIFS($BO$2:$BO104,$O$2:$O104,$O105)+1,_xlfn.MAXIFS($BO$2:$BO104,$O$2:$O104,$O105))</f>
        <v>9</v>
      </c>
      <c r="BP105">
        <f t="shared" si="21"/>
        <v>40</v>
      </c>
      <c r="BQ105">
        <f t="shared" si="23"/>
        <v>0</v>
      </c>
      <c r="BR105">
        <f t="shared" si="24"/>
        <v>0</v>
      </c>
      <c r="BS105">
        <f t="shared" si="25"/>
        <v>0</v>
      </c>
      <c r="BT105">
        <f t="shared" si="26"/>
        <v>0</v>
      </c>
      <c r="BU105">
        <f t="shared" si="27"/>
        <v>0</v>
      </c>
      <c r="BV105">
        <f t="shared" si="28"/>
        <v>0</v>
      </c>
      <c r="BW105">
        <f t="shared" si="22"/>
        <v>40</v>
      </c>
    </row>
    <row r="106" spans="1:75" x14ac:dyDescent="0.3">
      <c r="A106" s="38">
        <f t="shared" si="18"/>
        <v>45796</v>
      </c>
      <c r="B106" s="3">
        <v>45796.650902777779</v>
      </c>
      <c r="C106" t="s">
        <v>61</v>
      </c>
      <c r="D106" t="s">
        <v>61</v>
      </c>
      <c r="E106" t="s">
        <v>61</v>
      </c>
      <c r="F106" t="s">
        <v>62</v>
      </c>
      <c r="G106" s="2" t="s">
        <v>63</v>
      </c>
      <c r="H106" t="s">
        <v>64</v>
      </c>
      <c r="I106" t="s">
        <v>71</v>
      </c>
      <c r="J106" t="s">
        <v>66</v>
      </c>
      <c r="K106" t="s">
        <v>72</v>
      </c>
      <c r="L106">
        <v>14</v>
      </c>
      <c r="M106">
        <v>1</v>
      </c>
      <c r="N106">
        <v>168</v>
      </c>
      <c r="O106" s="41">
        <v>9999</v>
      </c>
      <c r="P106" t="s">
        <v>62</v>
      </c>
      <c r="Q106" s="1">
        <v>45786.608721180557</v>
      </c>
      <c r="R106">
        <v>36.090000000000003</v>
      </c>
      <c r="S106">
        <v>10.32</v>
      </c>
      <c r="T106">
        <v>3.4969999999999999</v>
      </c>
      <c r="U106">
        <v>3297</v>
      </c>
      <c r="V106">
        <v>167</v>
      </c>
      <c r="W106">
        <v>630</v>
      </c>
      <c r="X106">
        <v>899</v>
      </c>
      <c r="Y106">
        <v>2</v>
      </c>
      <c r="Z106">
        <v>4</v>
      </c>
      <c r="AA106">
        <v>0</v>
      </c>
      <c r="AB106">
        <v>0</v>
      </c>
      <c r="AC106">
        <v>101</v>
      </c>
      <c r="AD106">
        <v>39.409999999999997</v>
      </c>
      <c r="AE106">
        <v>51.969557999999999</v>
      </c>
      <c r="AF106">
        <v>96.9</v>
      </c>
      <c r="AG106">
        <v>0.8</v>
      </c>
      <c r="AH106">
        <v>0.7</v>
      </c>
      <c r="AI106">
        <v>0.8</v>
      </c>
      <c r="AJ106">
        <v>0.9</v>
      </c>
      <c r="AK106">
        <v>0</v>
      </c>
      <c r="AL106">
        <v>0</v>
      </c>
      <c r="AM106">
        <v>2.69</v>
      </c>
      <c r="AN106">
        <v>51.027000000000001</v>
      </c>
      <c r="AO106">
        <v>5.0650000000000004</v>
      </c>
      <c r="AP106">
        <v>19.108000000000001</v>
      </c>
      <c r="AQ106">
        <v>0.222</v>
      </c>
      <c r="AR106">
        <v>5.5419999999999998</v>
      </c>
      <c r="AS106">
        <v>11.083</v>
      </c>
      <c r="AT106">
        <v>51.68</v>
      </c>
      <c r="AU106">
        <v>0.42699999999999999</v>
      </c>
      <c r="AV106">
        <v>0.373</v>
      </c>
      <c r="AW106">
        <v>0.42699999999999999</v>
      </c>
      <c r="AX106">
        <v>0.48</v>
      </c>
      <c r="AY106">
        <v>0</v>
      </c>
      <c r="AZ106">
        <v>0</v>
      </c>
      <c r="BA106">
        <v>0</v>
      </c>
      <c r="BB106">
        <v>76</v>
      </c>
      <c r="BC106" t="s">
        <v>68</v>
      </c>
      <c r="BD106">
        <v>0</v>
      </c>
      <c r="BE106" t="s">
        <v>73</v>
      </c>
      <c r="BF106" t="s">
        <v>70</v>
      </c>
      <c r="BG106">
        <v>1.3</v>
      </c>
      <c r="BH106">
        <v>0</v>
      </c>
      <c r="BI106" s="1">
        <v>45797.878052280095</v>
      </c>
      <c r="BJ106">
        <v>3</v>
      </c>
      <c r="BK106" s="4">
        <v>1.1657</v>
      </c>
      <c r="BL106" s="42">
        <f>HLOOKUP($A106,차량별코스!$E$1:$AD$20,_xlfn.XLOOKUP(탕데이터!$I106,차량별코스!$D$2:$D$20,차량별코스!$A$2:$A$20),0)</f>
        <v>4</v>
      </c>
      <c r="BM106">
        <f t="shared" si="19"/>
        <v>2112.2829999999999</v>
      </c>
      <c r="BN106">
        <f t="shared" si="20"/>
        <v>5029.0960000000023</v>
      </c>
      <c r="BO106">
        <f>IF(COUNTIFS($BL$2:$BL106,$BL106,$O$2:$O106,$O106)=1,_xlfn.MAXIFS($BO$2:$BO105,$O$2:$O105,$O106)+1,_xlfn.MAXIFS($BO$2:$BO105,$O$2:$O105,$O106))</f>
        <v>9</v>
      </c>
      <c r="BP106">
        <f t="shared" si="21"/>
        <v>2397.7930000000001</v>
      </c>
      <c r="BQ106">
        <f t="shared" si="23"/>
        <v>26.376000000000001</v>
      </c>
      <c r="BR106">
        <f t="shared" si="24"/>
        <v>23.078999999999997</v>
      </c>
      <c r="BS106">
        <f t="shared" si="25"/>
        <v>26.376000000000001</v>
      </c>
      <c r="BT106">
        <f t="shared" si="26"/>
        <v>29.673000000000002</v>
      </c>
      <c r="BU106">
        <f t="shared" si="27"/>
        <v>0</v>
      </c>
      <c r="BV106">
        <f t="shared" si="28"/>
        <v>0</v>
      </c>
      <c r="BW106">
        <f t="shared" si="22"/>
        <v>2503.2970000000005</v>
      </c>
    </row>
    <row r="107" spans="1:75" x14ac:dyDescent="0.3">
      <c r="A107" s="38">
        <f t="shared" si="18"/>
        <v>45796</v>
      </c>
      <c r="B107" s="3">
        <v>45796.697847222225</v>
      </c>
      <c r="C107" t="s">
        <v>61</v>
      </c>
      <c r="D107" t="s">
        <v>61</v>
      </c>
      <c r="E107" t="s">
        <v>61</v>
      </c>
      <c r="F107" t="s">
        <v>62</v>
      </c>
      <c r="G107" s="2" t="s">
        <v>63</v>
      </c>
      <c r="H107" t="s">
        <v>64</v>
      </c>
      <c r="I107" t="s">
        <v>71</v>
      </c>
      <c r="J107" t="s">
        <v>66</v>
      </c>
      <c r="K107" t="s">
        <v>72</v>
      </c>
      <c r="L107">
        <v>14</v>
      </c>
      <c r="M107">
        <v>1</v>
      </c>
      <c r="N107">
        <v>168</v>
      </c>
      <c r="O107" s="41">
        <v>9999</v>
      </c>
      <c r="P107" t="s">
        <v>62</v>
      </c>
      <c r="Q107" s="1">
        <v>45786.608721180557</v>
      </c>
      <c r="R107">
        <v>102.37</v>
      </c>
      <c r="S107">
        <v>32.011000000000003</v>
      </c>
      <c r="T107">
        <v>3.198</v>
      </c>
      <c r="U107">
        <v>11215</v>
      </c>
      <c r="V107">
        <v>10</v>
      </c>
      <c r="W107">
        <v>2993</v>
      </c>
      <c r="X107">
        <v>2616</v>
      </c>
      <c r="Y107">
        <v>2</v>
      </c>
      <c r="Z107">
        <v>8</v>
      </c>
      <c r="AA107">
        <v>1</v>
      </c>
      <c r="AB107">
        <v>346</v>
      </c>
      <c r="AC107">
        <v>95</v>
      </c>
      <c r="AD107">
        <v>32.86</v>
      </c>
      <c r="AE107">
        <v>44.877234999999999</v>
      </c>
      <c r="AF107">
        <v>88.1</v>
      </c>
      <c r="AG107">
        <v>3.5</v>
      </c>
      <c r="AH107">
        <v>4</v>
      </c>
      <c r="AI107">
        <v>3.4</v>
      </c>
      <c r="AJ107">
        <v>0.9</v>
      </c>
      <c r="AK107">
        <v>0</v>
      </c>
      <c r="AL107">
        <v>0</v>
      </c>
      <c r="AM107">
        <v>2.46</v>
      </c>
      <c r="AN107">
        <v>47.627000000000002</v>
      </c>
      <c r="AO107">
        <v>8.8999999999999996E-2</v>
      </c>
      <c r="AP107">
        <v>26.687000000000001</v>
      </c>
      <c r="AQ107">
        <v>0.254</v>
      </c>
      <c r="AR107">
        <v>1.954</v>
      </c>
      <c r="AS107">
        <v>7.8150000000000004</v>
      </c>
      <c r="AT107">
        <v>164.453</v>
      </c>
      <c r="AU107">
        <v>6.5330000000000004</v>
      </c>
      <c r="AV107">
        <v>7.4669999999999996</v>
      </c>
      <c r="AW107">
        <v>6.3470000000000004</v>
      </c>
      <c r="AX107">
        <v>1.68</v>
      </c>
      <c r="AY107">
        <v>0</v>
      </c>
      <c r="AZ107">
        <v>0</v>
      </c>
      <c r="BA107">
        <v>0</v>
      </c>
      <c r="BB107">
        <v>262</v>
      </c>
      <c r="BC107" t="s">
        <v>68</v>
      </c>
      <c r="BD107">
        <v>0</v>
      </c>
      <c r="BE107" t="s">
        <v>73</v>
      </c>
      <c r="BF107" t="s">
        <v>70</v>
      </c>
      <c r="BG107">
        <v>1.3</v>
      </c>
      <c r="BH107">
        <v>0</v>
      </c>
      <c r="BI107" s="1">
        <v>45797.878052280095</v>
      </c>
      <c r="BJ107">
        <v>3</v>
      </c>
      <c r="BK107" s="4">
        <v>1.0660000000000001</v>
      </c>
      <c r="BL107" s="42">
        <f>HLOOKUP($A107,차량별코스!$E$1:$AD$20,_xlfn.XLOOKUP(탕데이터!$I107,차량별코스!$D$2:$D$20,차량별코스!$A$2:$A$20),0)</f>
        <v>4</v>
      </c>
      <c r="BM107">
        <f t="shared" si="19"/>
        <v>2112.2829999999999</v>
      </c>
      <c r="BN107">
        <f t="shared" si="20"/>
        <v>5029.0960000000023</v>
      </c>
      <c r="BO107">
        <f>IF(COUNTIFS($BL$2:$BL107,$BL107,$O$2:$O107,$O107)=1,_xlfn.MAXIFS($BO$2:$BO106,$O$2:$O106,$O107)+1,_xlfn.MAXIFS($BO$2:$BO106,$O$2:$O106,$O107))</f>
        <v>9</v>
      </c>
      <c r="BP107">
        <f t="shared" si="21"/>
        <v>6877.4149999999991</v>
      </c>
      <c r="BQ107">
        <f t="shared" si="23"/>
        <v>392.52500000000003</v>
      </c>
      <c r="BR107">
        <f t="shared" si="24"/>
        <v>448.6</v>
      </c>
      <c r="BS107">
        <f t="shared" si="25"/>
        <v>381.31</v>
      </c>
      <c r="BT107">
        <f t="shared" si="26"/>
        <v>100.93500000000002</v>
      </c>
      <c r="BU107">
        <f t="shared" si="27"/>
        <v>0</v>
      </c>
      <c r="BV107">
        <f t="shared" si="28"/>
        <v>0</v>
      </c>
      <c r="BW107">
        <f t="shared" si="22"/>
        <v>8200.7849999999999</v>
      </c>
    </row>
    <row r="108" spans="1:75" x14ac:dyDescent="0.3">
      <c r="A108" s="38">
        <f t="shared" si="18"/>
        <v>45797</v>
      </c>
      <c r="B108" s="3">
        <v>45797.296273148146</v>
      </c>
      <c r="C108" t="s">
        <v>61</v>
      </c>
      <c r="D108" t="s">
        <v>61</v>
      </c>
      <c r="E108" t="s">
        <v>61</v>
      </c>
      <c r="F108" t="s">
        <v>62</v>
      </c>
      <c r="G108" s="2" t="s">
        <v>63</v>
      </c>
      <c r="H108" t="s">
        <v>64</v>
      </c>
      <c r="I108" t="s">
        <v>71</v>
      </c>
      <c r="J108" t="s">
        <v>66</v>
      </c>
      <c r="K108" t="s">
        <v>72</v>
      </c>
      <c r="L108">
        <v>14</v>
      </c>
      <c r="M108">
        <v>1</v>
      </c>
      <c r="N108">
        <v>168</v>
      </c>
      <c r="O108" s="41">
        <v>9999</v>
      </c>
      <c r="P108" t="s">
        <v>62</v>
      </c>
      <c r="Q108" s="1">
        <v>45786.608721180557</v>
      </c>
      <c r="R108">
        <v>6.7000000000000004E-2</v>
      </c>
      <c r="S108">
        <v>0.12</v>
      </c>
      <c r="T108">
        <v>0.55800000000000005</v>
      </c>
      <c r="U108">
        <v>167</v>
      </c>
      <c r="V108">
        <v>110</v>
      </c>
      <c r="W108">
        <v>11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9</v>
      </c>
      <c r="AD108">
        <v>1.44</v>
      </c>
      <c r="AE108">
        <v>5.2433870000000002</v>
      </c>
      <c r="AF108">
        <v>100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0.43</v>
      </c>
      <c r="AN108">
        <v>29.303000000000001</v>
      </c>
      <c r="AO108">
        <v>65.867999999999995</v>
      </c>
      <c r="AP108">
        <v>6.5860000000000003</v>
      </c>
      <c r="AQ108">
        <v>0</v>
      </c>
      <c r="AR108">
        <v>0</v>
      </c>
      <c r="AS108">
        <v>0</v>
      </c>
      <c r="AT108">
        <v>1.667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3</v>
      </c>
      <c r="BC108" t="s">
        <v>68</v>
      </c>
      <c r="BD108">
        <v>0</v>
      </c>
      <c r="BE108" t="s">
        <v>73</v>
      </c>
      <c r="BF108" t="s">
        <v>70</v>
      </c>
      <c r="BG108">
        <v>1.3</v>
      </c>
      <c r="BH108">
        <v>0</v>
      </c>
      <c r="BI108" s="1">
        <v>45797.878052280095</v>
      </c>
      <c r="BJ108">
        <v>3</v>
      </c>
      <c r="BK108" s="4">
        <v>0.18609999999999999</v>
      </c>
      <c r="BL108" s="42">
        <f>HLOOKUP($A108,차량별코스!$E$1:$AD$20,_xlfn.XLOOKUP(탕데이터!$I108,차량별코스!$D$2:$D$20,차량별코스!$A$2:$A$20),0)</f>
        <v>5</v>
      </c>
      <c r="BM108">
        <f t="shared" si="19"/>
        <v>2112.2829999999999</v>
      </c>
      <c r="BN108">
        <f t="shared" si="20"/>
        <v>3554.157000000002</v>
      </c>
      <c r="BO108">
        <f>IF(COUNTIFS($BL$2:$BL108,$BL108,$O$2:$O108,$O108)=1,_xlfn.MAXIFS($BO$2:$BO107,$O$2:$O107,$O108)+1,_xlfn.MAXIFS($BO$2:$BO107,$O$2:$O107,$O108))</f>
        <v>10</v>
      </c>
      <c r="BP108">
        <f t="shared" si="21"/>
        <v>46</v>
      </c>
      <c r="BQ108">
        <f t="shared" si="23"/>
        <v>0</v>
      </c>
      <c r="BR108">
        <f t="shared" si="24"/>
        <v>0</v>
      </c>
      <c r="BS108">
        <f t="shared" si="25"/>
        <v>0</v>
      </c>
      <c r="BT108">
        <f t="shared" si="26"/>
        <v>0</v>
      </c>
      <c r="BU108">
        <f t="shared" si="27"/>
        <v>0</v>
      </c>
      <c r="BV108">
        <f t="shared" si="28"/>
        <v>0</v>
      </c>
      <c r="BW108">
        <f t="shared" si="22"/>
        <v>46</v>
      </c>
    </row>
    <row r="109" spans="1:75" x14ac:dyDescent="0.3">
      <c r="A109" s="38">
        <f t="shared" si="18"/>
        <v>45797</v>
      </c>
      <c r="B109" s="3">
        <v>45797.306562500002</v>
      </c>
      <c r="C109" t="s">
        <v>61</v>
      </c>
      <c r="D109" t="s">
        <v>61</v>
      </c>
      <c r="E109" t="s">
        <v>61</v>
      </c>
      <c r="F109" t="s">
        <v>62</v>
      </c>
      <c r="G109" s="2" t="s">
        <v>63</v>
      </c>
      <c r="H109" t="s">
        <v>64</v>
      </c>
      <c r="I109" t="s">
        <v>71</v>
      </c>
      <c r="J109" t="s">
        <v>66</v>
      </c>
      <c r="K109" t="s">
        <v>72</v>
      </c>
      <c r="L109">
        <v>14</v>
      </c>
      <c r="M109">
        <v>1</v>
      </c>
      <c r="N109">
        <v>168</v>
      </c>
      <c r="O109" s="41">
        <v>9999</v>
      </c>
      <c r="P109" t="s">
        <v>62</v>
      </c>
      <c r="Q109" s="1">
        <v>45786.608721180557</v>
      </c>
      <c r="R109">
        <v>16.68</v>
      </c>
      <c r="S109">
        <v>5.5309999999999997</v>
      </c>
      <c r="T109">
        <v>3.016</v>
      </c>
      <c r="U109">
        <v>1941</v>
      </c>
      <c r="V109">
        <v>518</v>
      </c>
      <c r="W109">
        <v>288</v>
      </c>
      <c r="X109">
        <v>364</v>
      </c>
      <c r="Y109">
        <v>0</v>
      </c>
      <c r="Z109">
        <v>0</v>
      </c>
      <c r="AA109">
        <v>0</v>
      </c>
      <c r="AB109">
        <v>0</v>
      </c>
      <c r="AC109">
        <v>93</v>
      </c>
      <c r="AD109">
        <v>30.94</v>
      </c>
      <c r="AE109">
        <v>52.905689000000002</v>
      </c>
      <c r="AF109">
        <v>98.1</v>
      </c>
      <c r="AG109">
        <v>0.5</v>
      </c>
      <c r="AH109">
        <v>0.3</v>
      </c>
      <c r="AI109">
        <v>0.7</v>
      </c>
      <c r="AJ109">
        <v>0.4</v>
      </c>
      <c r="AK109">
        <v>0</v>
      </c>
      <c r="AL109">
        <v>0</v>
      </c>
      <c r="AM109">
        <v>2.3199999999999998</v>
      </c>
      <c r="AN109">
        <v>61.405000000000001</v>
      </c>
      <c r="AO109">
        <v>26.687000000000001</v>
      </c>
      <c r="AP109">
        <v>14.837999999999999</v>
      </c>
      <c r="AQ109">
        <v>0.18</v>
      </c>
      <c r="AR109">
        <v>0</v>
      </c>
      <c r="AS109">
        <v>0</v>
      </c>
      <c r="AT109">
        <v>31.065000000000001</v>
      </c>
      <c r="AU109">
        <v>0.158</v>
      </c>
      <c r="AV109">
        <v>9.5000000000000001E-2</v>
      </c>
      <c r="AW109">
        <v>0.222</v>
      </c>
      <c r="AX109">
        <v>0.127</v>
      </c>
      <c r="AY109">
        <v>0</v>
      </c>
      <c r="AZ109">
        <v>0</v>
      </c>
      <c r="BA109">
        <v>0</v>
      </c>
      <c r="BB109">
        <v>48</v>
      </c>
      <c r="BC109" t="s">
        <v>68</v>
      </c>
      <c r="BD109">
        <v>0</v>
      </c>
      <c r="BE109" t="s">
        <v>73</v>
      </c>
      <c r="BF109" t="s">
        <v>70</v>
      </c>
      <c r="BG109">
        <v>1.3</v>
      </c>
      <c r="BH109">
        <v>0</v>
      </c>
      <c r="BI109" s="1">
        <v>45797.878052280095</v>
      </c>
      <c r="BJ109">
        <v>3</v>
      </c>
      <c r="BK109" s="4">
        <v>1.0052000000000001</v>
      </c>
      <c r="BL109" s="42">
        <f>HLOOKUP($A109,차량별코스!$E$1:$AD$20,_xlfn.XLOOKUP(탕데이터!$I109,차량별코스!$D$2:$D$20,차량별코스!$A$2:$A$20),0)</f>
        <v>5</v>
      </c>
      <c r="BM109">
        <f t="shared" si="19"/>
        <v>2112.2829999999999</v>
      </c>
      <c r="BN109">
        <f t="shared" si="20"/>
        <v>3554.157000000002</v>
      </c>
      <c r="BO109">
        <f>IF(COUNTIFS($BL$2:$BL109,$BL109,$O$2:$O109,$O109)=1,_xlfn.MAXIFS($BO$2:$BO108,$O$2:$O108,$O109)+1,_xlfn.MAXIFS($BO$2:$BO108,$O$2:$O108,$O109))</f>
        <v>10</v>
      </c>
      <c r="BP109">
        <f t="shared" si="21"/>
        <v>1098.1209999999999</v>
      </c>
      <c r="BQ109">
        <f t="shared" si="23"/>
        <v>9.7050000000000001</v>
      </c>
      <c r="BR109">
        <f t="shared" si="24"/>
        <v>5.8230000000000004</v>
      </c>
      <c r="BS109">
        <f t="shared" si="25"/>
        <v>13.586999999999998</v>
      </c>
      <c r="BT109">
        <f t="shared" si="26"/>
        <v>7.7640000000000002</v>
      </c>
      <c r="BU109">
        <f t="shared" si="27"/>
        <v>0</v>
      </c>
      <c r="BV109">
        <f t="shared" si="28"/>
        <v>0</v>
      </c>
      <c r="BW109">
        <f t="shared" si="22"/>
        <v>1134.9999999999998</v>
      </c>
    </row>
    <row r="110" spans="1:75" x14ac:dyDescent="0.3">
      <c r="A110" s="38">
        <f t="shared" si="18"/>
        <v>45797</v>
      </c>
      <c r="B110" s="3">
        <v>45797.341898148145</v>
      </c>
      <c r="C110" t="s">
        <v>61</v>
      </c>
      <c r="D110" t="s">
        <v>61</v>
      </c>
      <c r="E110" t="s">
        <v>61</v>
      </c>
      <c r="F110" t="s">
        <v>62</v>
      </c>
      <c r="G110" s="2" t="s">
        <v>63</v>
      </c>
      <c r="H110" t="s">
        <v>64</v>
      </c>
      <c r="I110" t="s">
        <v>71</v>
      </c>
      <c r="J110" t="s">
        <v>66</v>
      </c>
      <c r="K110" t="s">
        <v>72</v>
      </c>
      <c r="L110">
        <v>14</v>
      </c>
      <c r="M110">
        <v>1</v>
      </c>
      <c r="N110">
        <v>168</v>
      </c>
      <c r="O110" s="41">
        <v>9999</v>
      </c>
      <c r="P110" t="s">
        <v>62</v>
      </c>
      <c r="Q110" s="1">
        <v>45786.608721180557</v>
      </c>
      <c r="R110">
        <v>46.000999999999998</v>
      </c>
      <c r="S110">
        <v>13.558</v>
      </c>
      <c r="T110">
        <v>3.3929999999999998</v>
      </c>
      <c r="U110">
        <v>4760</v>
      </c>
      <c r="V110">
        <v>9</v>
      </c>
      <c r="W110">
        <v>1252</v>
      </c>
      <c r="X110">
        <v>1157</v>
      </c>
      <c r="Y110">
        <v>0</v>
      </c>
      <c r="Z110">
        <v>1</v>
      </c>
      <c r="AA110">
        <v>0</v>
      </c>
      <c r="AB110">
        <v>0</v>
      </c>
      <c r="AC110">
        <v>93</v>
      </c>
      <c r="AD110">
        <v>34.79</v>
      </c>
      <c r="AE110">
        <v>47.328809</v>
      </c>
      <c r="AF110">
        <v>84.3</v>
      </c>
      <c r="AG110">
        <v>3.6</v>
      </c>
      <c r="AH110">
        <v>6</v>
      </c>
      <c r="AI110">
        <v>5.0999999999999996</v>
      </c>
      <c r="AJ110">
        <v>1.1000000000000001</v>
      </c>
      <c r="AK110">
        <v>0</v>
      </c>
      <c r="AL110">
        <v>0</v>
      </c>
      <c r="AM110">
        <v>2.61</v>
      </c>
      <c r="AN110">
        <v>47.415999999999997</v>
      </c>
      <c r="AO110">
        <v>0.189</v>
      </c>
      <c r="AP110">
        <v>26.302</v>
      </c>
      <c r="AQ110">
        <v>0.23899999999999999</v>
      </c>
      <c r="AR110">
        <v>0</v>
      </c>
      <c r="AS110">
        <v>2.1739999999999999</v>
      </c>
      <c r="AT110">
        <v>66.034999999999997</v>
      </c>
      <c r="AU110">
        <v>2.82</v>
      </c>
      <c r="AV110">
        <v>4.7</v>
      </c>
      <c r="AW110">
        <v>3.9950000000000001</v>
      </c>
      <c r="AX110">
        <v>0.86199999999999999</v>
      </c>
      <c r="AY110">
        <v>0</v>
      </c>
      <c r="AZ110">
        <v>0</v>
      </c>
      <c r="BA110">
        <v>0</v>
      </c>
      <c r="BB110">
        <v>112</v>
      </c>
      <c r="BC110" t="s">
        <v>68</v>
      </c>
      <c r="BD110">
        <v>0</v>
      </c>
      <c r="BE110" t="s">
        <v>73</v>
      </c>
      <c r="BF110" t="s">
        <v>70</v>
      </c>
      <c r="BG110">
        <v>1.3</v>
      </c>
      <c r="BH110">
        <v>0</v>
      </c>
      <c r="BI110" s="1">
        <v>45797.878052280095</v>
      </c>
      <c r="BJ110">
        <v>3</v>
      </c>
      <c r="BK110" s="4">
        <v>1.131</v>
      </c>
      <c r="BL110" s="42">
        <f>HLOOKUP($A110,차량별코스!$E$1:$AD$20,_xlfn.XLOOKUP(탕데이터!$I110,차량별코스!$D$2:$D$20,차량별코스!$A$2:$A$20),0)</f>
        <v>5</v>
      </c>
      <c r="BM110">
        <f t="shared" si="19"/>
        <v>2112.2829999999999</v>
      </c>
      <c r="BN110">
        <f t="shared" si="20"/>
        <v>3554.157000000002</v>
      </c>
      <c r="BO110">
        <f>IF(COUNTIFS($BL$2:$BL110,$BL110,$O$2:$O110,$O110)=1,_xlfn.MAXIFS($BO$2:$BO109,$O$2:$O109,$O110)+1,_xlfn.MAXIFS($BO$2:$BO109,$O$2:$O109,$O110))</f>
        <v>10</v>
      </c>
      <c r="BP110">
        <f t="shared" si="21"/>
        <v>2751.68</v>
      </c>
      <c r="BQ110">
        <f t="shared" si="23"/>
        <v>171.36</v>
      </c>
      <c r="BR110">
        <f t="shared" si="24"/>
        <v>285.59999999999997</v>
      </c>
      <c r="BS110">
        <f t="shared" si="25"/>
        <v>242.76</v>
      </c>
      <c r="BT110">
        <f t="shared" si="26"/>
        <v>52.360000000000007</v>
      </c>
      <c r="BU110">
        <f t="shared" si="27"/>
        <v>0</v>
      </c>
      <c r="BV110">
        <f t="shared" si="28"/>
        <v>0</v>
      </c>
      <c r="BW110">
        <f t="shared" si="22"/>
        <v>3503.7599999999998</v>
      </c>
    </row>
    <row r="111" spans="1:75" x14ac:dyDescent="0.3">
      <c r="A111" s="38">
        <f t="shared" si="18"/>
        <v>45797</v>
      </c>
      <c r="B111" s="3">
        <v>45797.407546296294</v>
      </c>
      <c r="C111" t="s">
        <v>61</v>
      </c>
      <c r="D111" t="s">
        <v>61</v>
      </c>
      <c r="E111" t="s">
        <v>61</v>
      </c>
      <c r="F111" t="s">
        <v>62</v>
      </c>
      <c r="G111" s="2" t="s">
        <v>63</v>
      </c>
      <c r="H111" t="s">
        <v>64</v>
      </c>
      <c r="I111" t="s">
        <v>71</v>
      </c>
      <c r="J111" t="s">
        <v>66</v>
      </c>
      <c r="K111" t="s">
        <v>72</v>
      </c>
      <c r="L111">
        <v>14</v>
      </c>
      <c r="M111">
        <v>1</v>
      </c>
      <c r="N111">
        <v>168</v>
      </c>
      <c r="O111" s="41">
        <v>9999</v>
      </c>
      <c r="P111" t="s">
        <v>62</v>
      </c>
      <c r="Q111" s="1">
        <v>45786.608721180557</v>
      </c>
      <c r="R111">
        <v>60.002000000000002</v>
      </c>
      <c r="S111">
        <v>19.231000000000002</v>
      </c>
      <c r="T111">
        <v>3.12</v>
      </c>
      <c r="U111">
        <v>6593</v>
      </c>
      <c r="V111">
        <v>199</v>
      </c>
      <c r="W111">
        <v>1726</v>
      </c>
      <c r="X111">
        <v>1384</v>
      </c>
      <c r="Y111">
        <v>0</v>
      </c>
      <c r="Z111">
        <v>0</v>
      </c>
      <c r="AA111">
        <v>1</v>
      </c>
      <c r="AB111">
        <v>97</v>
      </c>
      <c r="AC111">
        <v>91</v>
      </c>
      <c r="AD111">
        <v>32.76</v>
      </c>
      <c r="AE111">
        <v>46.274023999999997</v>
      </c>
      <c r="AF111">
        <v>93.1</v>
      </c>
      <c r="AG111">
        <v>2</v>
      </c>
      <c r="AH111">
        <v>2</v>
      </c>
      <c r="AI111">
        <v>2.2999999999999998</v>
      </c>
      <c r="AJ111">
        <v>0.6</v>
      </c>
      <c r="AK111">
        <v>0</v>
      </c>
      <c r="AL111">
        <v>0</v>
      </c>
      <c r="AM111">
        <v>2.4</v>
      </c>
      <c r="AN111">
        <v>50.908000000000001</v>
      </c>
      <c r="AO111">
        <v>3.0179999999999998</v>
      </c>
      <c r="AP111">
        <v>26.178999999999998</v>
      </c>
      <c r="AQ111">
        <v>0.217</v>
      </c>
      <c r="AR111">
        <v>0</v>
      </c>
      <c r="AS111">
        <v>0</v>
      </c>
      <c r="AT111">
        <v>100.858</v>
      </c>
      <c r="AU111">
        <v>2.1669999999999998</v>
      </c>
      <c r="AV111">
        <v>2.1669999999999998</v>
      </c>
      <c r="AW111">
        <v>2.492</v>
      </c>
      <c r="AX111">
        <v>0.65</v>
      </c>
      <c r="AY111">
        <v>0</v>
      </c>
      <c r="AZ111">
        <v>0</v>
      </c>
      <c r="BA111">
        <v>0</v>
      </c>
      <c r="BB111">
        <v>152</v>
      </c>
      <c r="BC111" t="s">
        <v>68</v>
      </c>
      <c r="BD111">
        <v>0</v>
      </c>
      <c r="BE111" t="s">
        <v>73</v>
      </c>
      <c r="BF111" t="s">
        <v>70</v>
      </c>
      <c r="BG111">
        <v>1.3</v>
      </c>
      <c r="BH111">
        <v>0</v>
      </c>
      <c r="BI111" s="1">
        <v>45797.878052280095</v>
      </c>
      <c r="BJ111">
        <v>3</v>
      </c>
      <c r="BK111" s="4">
        <v>1.04</v>
      </c>
      <c r="BL111" s="42">
        <f>HLOOKUP($A111,차량별코스!$E$1:$AD$20,_xlfn.XLOOKUP(탕데이터!$I111,차량별코스!$D$2:$D$20,차량별코스!$A$2:$A$20),0)</f>
        <v>5</v>
      </c>
      <c r="BM111">
        <f t="shared" si="19"/>
        <v>2112.2829999999999</v>
      </c>
      <c r="BN111">
        <f t="shared" si="20"/>
        <v>3554.157000000002</v>
      </c>
      <c r="BO111">
        <f>IF(COUNTIFS($BL$2:$BL111,$BL111,$O$2:$O111,$O111)=1,_xlfn.MAXIFS($BO$2:$BO110,$O$2:$O110,$O111)+1,_xlfn.MAXIFS($BO$2:$BO110,$O$2:$O110,$O111))</f>
        <v>10</v>
      </c>
      <c r="BP111">
        <f t="shared" si="21"/>
        <v>4213.0829999999996</v>
      </c>
      <c r="BQ111">
        <f t="shared" si="23"/>
        <v>131.86000000000001</v>
      </c>
      <c r="BR111">
        <f t="shared" si="24"/>
        <v>131.86000000000001</v>
      </c>
      <c r="BS111">
        <f t="shared" si="25"/>
        <v>151.63900000000001</v>
      </c>
      <c r="BT111">
        <f t="shared" si="26"/>
        <v>39.558</v>
      </c>
      <c r="BU111">
        <f t="shared" si="27"/>
        <v>0</v>
      </c>
      <c r="BV111">
        <f t="shared" si="28"/>
        <v>0</v>
      </c>
      <c r="BW111">
        <f t="shared" si="22"/>
        <v>4667.9999999999991</v>
      </c>
    </row>
    <row r="112" spans="1:75" x14ac:dyDescent="0.3">
      <c r="A112" s="38">
        <f t="shared" si="18"/>
        <v>45797</v>
      </c>
      <c r="B112" s="3">
        <v>45797.517083333332</v>
      </c>
      <c r="C112" t="s">
        <v>61</v>
      </c>
      <c r="D112" t="s">
        <v>61</v>
      </c>
      <c r="E112" t="s">
        <v>61</v>
      </c>
      <c r="F112" t="s">
        <v>62</v>
      </c>
      <c r="G112" s="2" t="s">
        <v>63</v>
      </c>
      <c r="H112" t="s">
        <v>64</v>
      </c>
      <c r="I112" t="s">
        <v>71</v>
      </c>
      <c r="J112" t="s">
        <v>66</v>
      </c>
      <c r="K112" t="s">
        <v>72</v>
      </c>
      <c r="L112">
        <v>14</v>
      </c>
      <c r="M112">
        <v>1</v>
      </c>
      <c r="N112">
        <v>168</v>
      </c>
      <c r="O112" s="41">
        <v>9999</v>
      </c>
      <c r="P112" t="s">
        <v>62</v>
      </c>
      <c r="Q112" s="1">
        <v>45786.608721180557</v>
      </c>
      <c r="R112">
        <v>1E-3</v>
      </c>
      <c r="S112">
        <v>2E-3</v>
      </c>
      <c r="T112">
        <v>0.5</v>
      </c>
      <c r="U112">
        <v>3</v>
      </c>
      <c r="V112">
        <v>3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1.2</v>
      </c>
      <c r="AE112" t="s">
        <v>61</v>
      </c>
      <c r="AF112">
        <v>100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0.4</v>
      </c>
      <c r="AN112" t="s">
        <v>61</v>
      </c>
      <c r="AO112">
        <v>100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 t="s">
        <v>68</v>
      </c>
      <c r="BD112">
        <v>0</v>
      </c>
      <c r="BE112" t="s">
        <v>73</v>
      </c>
      <c r="BF112" t="s">
        <v>70</v>
      </c>
      <c r="BG112">
        <v>1.3</v>
      </c>
      <c r="BH112">
        <v>0</v>
      </c>
      <c r="BI112" s="1">
        <v>45797.878052280095</v>
      </c>
      <c r="BJ112">
        <v>3</v>
      </c>
      <c r="BK112" s="4">
        <v>0.16669999999999999</v>
      </c>
      <c r="BL112" s="42">
        <f>HLOOKUP($A112,차량별코스!$E$1:$AD$20,_xlfn.XLOOKUP(탕데이터!$I112,차량별코스!$D$2:$D$20,차량별코스!$A$2:$A$20),0)</f>
        <v>5</v>
      </c>
      <c r="BM112">
        <f t="shared" si="19"/>
        <v>2112.2829999999999</v>
      </c>
      <c r="BN112">
        <f t="shared" si="20"/>
        <v>3554.157000000002</v>
      </c>
      <c r="BO112">
        <f>IF(COUNTIFS($BL$2:$BL112,$BL112,$O$2:$O112,$O112)=1,_xlfn.MAXIFS($BO$2:$BO111,$O$2:$O111,$O112)+1,_xlfn.MAXIFS($BO$2:$BO111,$O$2:$O111,$O112))</f>
        <v>10</v>
      </c>
      <c r="BP112">
        <f t="shared" si="21"/>
        <v>0</v>
      </c>
      <c r="BQ112">
        <f t="shared" si="23"/>
        <v>0</v>
      </c>
      <c r="BR112">
        <f t="shared" si="24"/>
        <v>0</v>
      </c>
      <c r="BS112">
        <f t="shared" si="25"/>
        <v>0</v>
      </c>
      <c r="BT112">
        <f t="shared" si="26"/>
        <v>0</v>
      </c>
      <c r="BU112">
        <f t="shared" si="27"/>
        <v>0</v>
      </c>
      <c r="BV112">
        <f t="shared" si="28"/>
        <v>0</v>
      </c>
      <c r="BW112">
        <f t="shared" si="22"/>
        <v>0</v>
      </c>
    </row>
    <row r="113" spans="1:75" x14ac:dyDescent="0.3">
      <c r="A113" s="38">
        <f t="shared" si="18"/>
        <v>45797</v>
      </c>
      <c r="B113" s="3">
        <v>45797.522777777776</v>
      </c>
      <c r="C113" t="s">
        <v>61</v>
      </c>
      <c r="D113" t="s">
        <v>61</v>
      </c>
      <c r="E113" t="s">
        <v>61</v>
      </c>
      <c r="F113" t="s">
        <v>62</v>
      </c>
      <c r="G113" s="2" t="s">
        <v>63</v>
      </c>
      <c r="H113" t="s">
        <v>64</v>
      </c>
      <c r="I113" t="s">
        <v>71</v>
      </c>
      <c r="J113" t="s">
        <v>66</v>
      </c>
      <c r="K113" t="s">
        <v>72</v>
      </c>
      <c r="L113">
        <v>14</v>
      </c>
      <c r="M113">
        <v>1</v>
      </c>
      <c r="N113">
        <v>168</v>
      </c>
      <c r="O113" s="41">
        <v>9999</v>
      </c>
      <c r="P113" t="s">
        <v>62</v>
      </c>
      <c r="Q113" s="1">
        <v>45786.608721180557</v>
      </c>
      <c r="R113">
        <v>58.112000000000002</v>
      </c>
      <c r="S113">
        <v>19.867000000000001</v>
      </c>
      <c r="T113">
        <v>2.9249999999999998</v>
      </c>
      <c r="U113">
        <v>7545</v>
      </c>
      <c r="V113">
        <v>258</v>
      </c>
      <c r="W113">
        <v>2714</v>
      </c>
      <c r="X113">
        <v>1430</v>
      </c>
      <c r="Y113">
        <v>0</v>
      </c>
      <c r="Z113">
        <v>1</v>
      </c>
      <c r="AA113">
        <v>2</v>
      </c>
      <c r="AB113">
        <v>771</v>
      </c>
      <c r="AC113">
        <v>97</v>
      </c>
      <c r="AD113">
        <v>27.73</v>
      </c>
      <c r="AE113">
        <v>45.747430000000001</v>
      </c>
      <c r="AF113">
        <v>80.3</v>
      </c>
      <c r="AG113">
        <v>5.5</v>
      </c>
      <c r="AH113">
        <v>6</v>
      </c>
      <c r="AI113">
        <v>6.3</v>
      </c>
      <c r="AJ113">
        <v>1.9</v>
      </c>
      <c r="AK113">
        <v>0</v>
      </c>
      <c r="AL113">
        <v>0</v>
      </c>
      <c r="AM113">
        <v>2.25</v>
      </c>
      <c r="AN113">
        <v>54.045999999999999</v>
      </c>
      <c r="AO113">
        <v>3.419</v>
      </c>
      <c r="AP113">
        <v>35.970999999999997</v>
      </c>
      <c r="AQ113">
        <v>0.24099999999999999</v>
      </c>
      <c r="AR113">
        <v>0</v>
      </c>
      <c r="AS113">
        <v>1.7210000000000001</v>
      </c>
      <c r="AT113">
        <v>100.375</v>
      </c>
      <c r="AU113">
        <v>6.875</v>
      </c>
      <c r="AV113">
        <v>7.5</v>
      </c>
      <c r="AW113">
        <v>7.875</v>
      </c>
      <c r="AX113">
        <v>2.375</v>
      </c>
      <c r="AY113">
        <v>0</v>
      </c>
      <c r="AZ113">
        <v>0</v>
      </c>
      <c r="BA113">
        <v>0</v>
      </c>
      <c r="BB113">
        <v>183</v>
      </c>
      <c r="BC113" t="s">
        <v>68</v>
      </c>
      <c r="BD113">
        <v>0</v>
      </c>
      <c r="BE113" t="s">
        <v>73</v>
      </c>
      <c r="BF113" t="s">
        <v>70</v>
      </c>
      <c r="BG113">
        <v>1.3</v>
      </c>
      <c r="BH113">
        <v>0</v>
      </c>
      <c r="BI113" s="1">
        <v>45797.878052280095</v>
      </c>
      <c r="BJ113">
        <v>3</v>
      </c>
      <c r="BK113" s="4">
        <v>0.97499999999999998</v>
      </c>
      <c r="BL113" s="42">
        <f>HLOOKUP($A113,차량별코스!$E$1:$AD$20,_xlfn.XLOOKUP(탕데이터!$I113,차량별코스!$D$2:$D$20,차량별코스!$A$2:$A$20),0)</f>
        <v>5</v>
      </c>
      <c r="BM113">
        <f t="shared" si="19"/>
        <v>2112.2829999999999</v>
      </c>
      <c r="BN113">
        <f t="shared" si="20"/>
        <v>3554.157000000002</v>
      </c>
      <c r="BO113">
        <f>IF(COUNTIFS($BL$2:$BL113,$BL113,$O$2:$O113,$O113)=1,_xlfn.MAXIFS($BO$2:$BO112,$O$2:$O112,$O113)+1,_xlfn.MAXIFS($BO$2:$BO112,$O$2:$O112,$O113))</f>
        <v>10</v>
      </c>
      <c r="BP113">
        <f t="shared" si="21"/>
        <v>3086.6349999999993</v>
      </c>
      <c r="BQ113">
        <f t="shared" si="23"/>
        <v>414.97500000000002</v>
      </c>
      <c r="BR113">
        <f t="shared" si="24"/>
        <v>452.7</v>
      </c>
      <c r="BS113">
        <f t="shared" si="25"/>
        <v>475.33499999999998</v>
      </c>
      <c r="BT113">
        <f t="shared" si="26"/>
        <v>143.35499999999999</v>
      </c>
      <c r="BU113">
        <f t="shared" si="27"/>
        <v>0</v>
      </c>
      <c r="BV113">
        <f t="shared" si="28"/>
        <v>0</v>
      </c>
      <c r="BW113">
        <f t="shared" si="22"/>
        <v>4572.9999999999982</v>
      </c>
    </row>
    <row r="114" spans="1:75" x14ac:dyDescent="0.3">
      <c r="A114" s="38">
        <f t="shared" si="18"/>
        <v>45797</v>
      </c>
      <c r="B114" s="3">
        <v>45797.648854166669</v>
      </c>
      <c r="C114" t="s">
        <v>61</v>
      </c>
      <c r="D114" t="s">
        <v>61</v>
      </c>
      <c r="E114" t="s">
        <v>61</v>
      </c>
      <c r="F114" t="s">
        <v>62</v>
      </c>
      <c r="G114" s="2" t="s">
        <v>63</v>
      </c>
      <c r="H114" t="s">
        <v>64</v>
      </c>
      <c r="I114" t="s">
        <v>71</v>
      </c>
      <c r="J114" t="s">
        <v>66</v>
      </c>
      <c r="K114" t="s">
        <v>72</v>
      </c>
      <c r="L114">
        <v>14</v>
      </c>
      <c r="M114">
        <v>1</v>
      </c>
      <c r="N114">
        <v>168</v>
      </c>
      <c r="O114" s="41">
        <v>9999</v>
      </c>
      <c r="P114" t="s">
        <v>62</v>
      </c>
      <c r="Q114" s="1">
        <v>45786.608721180557</v>
      </c>
      <c r="R114">
        <v>6.0999999999999999E-2</v>
      </c>
      <c r="S114">
        <v>5.8999999999999997E-2</v>
      </c>
      <c r="T114">
        <v>1.034</v>
      </c>
      <c r="U114">
        <v>69</v>
      </c>
      <c r="V114">
        <v>21</v>
      </c>
      <c r="W114">
        <v>7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9</v>
      </c>
      <c r="AD114">
        <v>3.18</v>
      </c>
      <c r="AE114">
        <v>5.3560449999999999</v>
      </c>
      <c r="AF114">
        <v>100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0.8</v>
      </c>
      <c r="AN114">
        <v>13.194000000000001</v>
      </c>
      <c r="AO114">
        <v>30.434000000000001</v>
      </c>
      <c r="AP114">
        <v>10.143000000000001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 t="s">
        <v>68</v>
      </c>
      <c r="BD114">
        <v>0</v>
      </c>
      <c r="BE114" t="s">
        <v>73</v>
      </c>
      <c r="BF114" t="s">
        <v>70</v>
      </c>
      <c r="BG114">
        <v>1.3</v>
      </c>
      <c r="BH114">
        <v>0</v>
      </c>
      <c r="BI114" s="1">
        <v>45797.878052280095</v>
      </c>
      <c r="BJ114">
        <v>3</v>
      </c>
      <c r="BK114" s="4">
        <v>0.34460000000000002</v>
      </c>
      <c r="BL114" s="42">
        <f>HLOOKUP($A114,차량별코스!$E$1:$AD$20,_xlfn.XLOOKUP(탕데이터!$I114,차량별코스!$D$2:$D$20,차량별코스!$A$2:$A$20),0)</f>
        <v>5</v>
      </c>
      <c r="BM114">
        <f t="shared" si="19"/>
        <v>2112.2829999999999</v>
      </c>
      <c r="BN114">
        <f t="shared" si="20"/>
        <v>3554.157000000002</v>
      </c>
      <c r="BO114">
        <f>IF(COUNTIFS($BL$2:$BL114,$BL114,$O$2:$O114,$O114)=1,_xlfn.MAXIFS($BO$2:$BO113,$O$2:$O113,$O114)+1,_xlfn.MAXIFS($BO$2:$BO113,$O$2:$O113,$O114))</f>
        <v>10</v>
      </c>
      <c r="BP114">
        <f t="shared" si="21"/>
        <v>41</v>
      </c>
      <c r="BQ114">
        <f t="shared" si="23"/>
        <v>0</v>
      </c>
      <c r="BR114">
        <f t="shared" si="24"/>
        <v>0</v>
      </c>
      <c r="BS114">
        <f t="shared" si="25"/>
        <v>0</v>
      </c>
      <c r="BT114">
        <f t="shared" si="26"/>
        <v>0</v>
      </c>
      <c r="BU114">
        <f t="shared" si="27"/>
        <v>0</v>
      </c>
      <c r="BV114">
        <f t="shared" si="28"/>
        <v>0</v>
      </c>
      <c r="BW114">
        <f t="shared" si="22"/>
        <v>41</v>
      </c>
    </row>
    <row r="115" spans="1:75" x14ac:dyDescent="0.3">
      <c r="A115" s="38">
        <f t="shared" si="18"/>
        <v>45797</v>
      </c>
      <c r="B115" s="3">
        <v>45797.650185185186</v>
      </c>
      <c r="C115" t="s">
        <v>61</v>
      </c>
      <c r="D115" t="s">
        <v>61</v>
      </c>
      <c r="E115" t="s">
        <v>61</v>
      </c>
      <c r="F115" t="s">
        <v>62</v>
      </c>
      <c r="G115" s="2" t="s">
        <v>63</v>
      </c>
      <c r="H115" t="s">
        <v>64</v>
      </c>
      <c r="I115" t="s">
        <v>71</v>
      </c>
      <c r="J115" t="s">
        <v>66</v>
      </c>
      <c r="K115" t="s">
        <v>72</v>
      </c>
      <c r="L115">
        <v>14</v>
      </c>
      <c r="M115">
        <v>1</v>
      </c>
      <c r="N115">
        <v>168</v>
      </c>
      <c r="O115" s="41">
        <v>9999</v>
      </c>
      <c r="P115" t="s">
        <v>62</v>
      </c>
      <c r="Q115" s="1">
        <v>45786.608721180557</v>
      </c>
      <c r="R115">
        <v>65.09</v>
      </c>
      <c r="S115">
        <v>24.423999999999999</v>
      </c>
      <c r="T115">
        <v>2.665</v>
      </c>
      <c r="U115">
        <v>8580</v>
      </c>
      <c r="V115">
        <v>858</v>
      </c>
      <c r="W115">
        <v>1622</v>
      </c>
      <c r="X115">
        <v>1540</v>
      </c>
      <c r="Y115">
        <v>1</v>
      </c>
      <c r="Z115">
        <v>11</v>
      </c>
      <c r="AA115">
        <v>0</v>
      </c>
      <c r="AB115">
        <v>0</v>
      </c>
      <c r="AC115">
        <v>91</v>
      </c>
      <c r="AD115">
        <v>27.31</v>
      </c>
      <c r="AE115">
        <v>38.413756999999997</v>
      </c>
      <c r="AF115">
        <v>63.5</v>
      </c>
      <c r="AG115">
        <v>13.9</v>
      </c>
      <c r="AH115">
        <v>15.4</v>
      </c>
      <c r="AI115">
        <v>6.7</v>
      </c>
      <c r="AJ115">
        <v>0.5</v>
      </c>
      <c r="AK115">
        <v>0</v>
      </c>
      <c r="AL115">
        <v>0</v>
      </c>
      <c r="AM115">
        <v>2.0499999999999998</v>
      </c>
      <c r="AN115">
        <v>49.262</v>
      </c>
      <c r="AO115">
        <v>10</v>
      </c>
      <c r="AP115">
        <v>18.904</v>
      </c>
      <c r="AQ115">
        <v>0.23</v>
      </c>
      <c r="AR115">
        <v>1.536</v>
      </c>
      <c r="AS115">
        <v>16.899999999999999</v>
      </c>
      <c r="AT115">
        <v>89.957999999999998</v>
      </c>
      <c r="AU115">
        <v>19.692</v>
      </c>
      <c r="AV115">
        <v>21.817</v>
      </c>
      <c r="AW115">
        <v>9.4920000000000009</v>
      </c>
      <c r="AX115">
        <v>0.70799999999999996</v>
      </c>
      <c r="AY115">
        <v>0</v>
      </c>
      <c r="AZ115">
        <v>0</v>
      </c>
      <c r="BA115">
        <v>0</v>
      </c>
      <c r="BB115">
        <v>191</v>
      </c>
      <c r="BC115" t="s">
        <v>68</v>
      </c>
      <c r="BD115">
        <v>0</v>
      </c>
      <c r="BE115" t="s">
        <v>73</v>
      </c>
      <c r="BF115" t="s">
        <v>70</v>
      </c>
      <c r="BG115">
        <v>1.3</v>
      </c>
      <c r="BH115">
        <v>0</v>
      </c>
      <c r="BI115" s="1">
        <v>45797.878052280095</v>
      </c>
      <c r="BJ115">
        <v>3</v>
      </c>
      <c r="BK115" s="4">
        <v>0.88829999999999998</v>
      </c>
      <c r="BL115" s="42">
        <f>HLOOKUP($A115,차량별코스!$E$1:$AD$20,_xlfn.XLOOKUP(탕데이터!$I115,차량별코스!$D$2:$D$20,차량별코스!$A$2:$A$20),0)</f>
        <v>5</v>
      </c>
      <c r="BM115">
        <f t="shared" si="19"/>
        <v>2112.2829999999999</v>
      </c>
      <c r="BN115">
        <f t="shared" si="20"/>
        <v>3554.157000000002</v>
      </c>
      <c r="BO115">
        <f>IF(COUNTIFS($BL$2:$BL115,$BL115,$O$2:$O115,$O115)=1,_xlfn.MAXIFS($BO$2:$BO114,$O$2:$O114,$O115)+1,_xlfn.MAXIFS($BO$2:$BO114,$O$2:$O114,$O115))</f>
        <v>10</v>
      </c>
      <c r="BP115">
        <f t="shared" si="21"/>
        <v>2968.3</v>
      </c>
      <c r="BQ115">
        <f t="shared" si="23"/>
        <v>1192.6200000000001</v>
      </c>
      <c r="BR115">
        <f t="shared" si="24"/>
        <v>1321.32</v>
      </c>
      <c r="BS115">
        <f t="shared" si="25"/>
        <v>574.86</v>
      </c>
      <c r="BT115">
        <f t="shared" si="26"/>
        <v>42.9</v>
      </c>
      <c r="BU115">
        <f t="shared" si="27"/>
        <v>0</v>
      </c>
      <c r="BV115">
        <f t="shared" si="28"/>
        <v>0</v>
      </c>
      <c r="BW115">
        <f t="shared" si="22"/>
        <v>6099.9999999999991</v>
      </c>
    </row>
    <row r="116" spans="1:75" x14ac:dyDescent="0.3">
      <c r="A116" s="38">
        <f t="shared" si="18"/>
        <v>45797</v>
      </c>
      <c r="B116" s="3">
        <v>45797.820405092592</v>
      </c>
      <c r="C116" t="s">
        <v>61</v>
      </c>
      <c r="D116" t="s">
        <v>61</v>
      </c>
      <c r="E116" t="s">
        <v>61</v>
      </c>
      <c r="F116" t="s">
        <v>62</v>
      </c>
      <c r="G116" s="2" t="s">
        <v>63</v>
      </c>
      <c r="H116" t="s">
        <v>64</v>
      </c>
      <c r="I116" t="s">
        <v>71</v>
      </c>
      <c r="J116" t="s">
        <v>66</v>
      </c>
      <c r="K116" t="s">
        <v>72</v>
      </c>
      <c r="L116">
        <v>14</v>
      </c>
      <c r="M116">
        <v>1</v>
      </c>
      <c r="N116">
        <v>168</v>
      </c>
      <c r="O116" s="41">
        <v>9999</v>
      </c>
      <c r="P116" t="s">
        <v>62</v>
      </c>
      <c r="Q116" s="1">
        <v>45786.608721180557</v>
      </c>
      <c r="R116">
        <v>38.176000000000002</v>
      </c>
      <c r="S116">
        <v>13.169</v>
      </c>
      <c r="T116">
        <v>2.899</v>
      </c>
      <c r="U116">
        <v>4986</v>
      </c>
      <c r="V116">
        <v>24</v>
      </c>
      <c r="W116">
        <v>1583</v>
      </c>
      <c r="X116">
        <v>1016</v>
      </c>
      <c r="Y116">
        <v>0</v>
      </c>
      <c r="Z116">
        <v>8</v>
      </c>
      <c r="AA116">
        <v>1</v>
      </c>
      <c r="AB116">
        <v>184</v>
      </c>
      <c r="AC116">
        <v>83</v>
      </c>
      <c r="AD116">
        <v>27.56</v>
      </c>
      <c r="AE116">
        <v>40.672823000000001</v>
      </c>
      <c r="AF116">
        <v>90.6</v>
      </c>
      <c r="AG116">
        <v>2.6</v>
      </c>
      <c r="AH116">
        <v>4.5</v>
      </c>
      <c r="AI116">
        <v>2.1</v>
      </c>
      <c r="AJ116">
        <v>0.2</v>
      </c>
      <c r="AK116">
        <v>0</v>
      </c>
      <c r="AL116">
        <v>0</v>
      </c>
      <c r="AM116">
        <v>2.23</v>
      </c>
      <c r="AN116">
        <v>47.597000000000001</v>
      </c>
      <c r="AO116">
        <v>0.48099999999999998</v>
      </c>
      <c r="AP116">
        <v>31.748999999999999</v>
      </c>
      <c r="AQ116">
        <v>0.26200000000000001</v>
      </c>
      <c r="AR116">
        <v>0</v>
      </c>
      <c r="AS116">
        <v>20.956</v>
      </c>
      <c r="AT116">
        <v>73.989999999999995</v>
      </c>
      <c r="AU116">
        <v>2.1230000000000002</v>
      </c>
      <c r="AV116">
        <v>3.6749999999999998</v>
      </c>
      <c r="AW116">
        <v>1.7150000000000001</v>
      </c>
      <c r="AX116">
        <v>0.16300000000000001</v>
      </c>
      <c r="AY116">
        <v>0</v>
      </c>
      <c r="AZ116">
        <v>0</v>
      </c>
      <c r="BA116">
        <v>0</v>
      </c>
      <c r="BB116">
        <v>116</v>
      </c>
      <c r="BC116" t="s">
        <v>68</v>
      </c>
      <c r="BD116">
        <v>0</v>
      </c>
      <c r="BE116" t="s">
        <v>73</v>
      </c>
      <c r="BF116" t="s">
        <v>70</v>
      </c>
      <c r="BG116">
        <v>1.3</v>
      </c>
      <c r="BH116">
        <v>0</v>
      </c>
      <c r="BI116" s="1">
        <v>45797.878052280095</v>
      </c>
      <c r="BJ116">
        <v>3</v>
      </c>
      <c r="BK116" s="4">
        <v>0.96630000000000005</v>
      </c>
      <c r="BL116" s="42">
        <f>HLOOKUP($A116,차량별코스!$E$1:$AD$20,_xlfn.XLOOKUP(탕데이터!$I116,차량별코스!$D$2:$D$20,차량별코스!$A$2:$A$20),0)</f>
        <v>5</v>
      </c>
      <c r="BM116">
        <f t="shared" si="19"/>
        <v>2112.2829999999999</v>
      </c>
      <c r="BN116">
        <f t="shared" si="20"/>
        <v>3554.157000000002</v>
      </c>
      <c r="BO116">
        <f>IF(COUNTIFS($BL$2:$BL116,$BL116,$O$2:$O116,$O116)=1,_xlfn.MAXIFS($BO$2:$BO115,$O$2:$O115,$O116)+1,_xlfn.MAXIFS($BO$2:$BO115,$O$2:$O115,$O116))</f>
        <v>10</v>
      </c>
      <c r="BP116">
        <f t="shared" si="21"/>
        <v>2910.3159999999998</v>
      </c>
      <c r="BQ116">
        <f t="shared" si="23"/>
        <v>129.63600000000002</v>
      </c>
      <c r="BR116">
        <f t="shared" si="24"/>
        <v>224.37</v>
      </c>
      <c r="BS116">
        <f t="shared" si="25"/>
        <v>104.706</v>
      </c>
      <c r="BT116">
        <f t="shared" si="26"/>
        <v>9.9719999999999995</v>
      </c>
      <c r="BU116">
        <f t="shared" si="27"/>
        <v>0</v>
      </c>
      <c r="BV116">
        <f t="shared" si="28"/>
        <v>0</v>
      </c>
      <c r="BW116">
        <f t="shared" si="22"/>
        <v>3379</v>
      </c>
    </row>
    <row r="117" spans="1:75" x14ac:dyDescent="0.3">
      <c r="A117" s="38">
        <f t="shared" si="18"/>
        <v>45791</v>
      </c>
      <c r="B117" s="3">
        <v>45791.778414351851</v>
      </c>
      <c r="C117" t="s">
        <v>61</v>
      </c>
      <c r="D117" t="s">
        <v>61</v>
      </c>
      <c r="E117" t="s">
        <v>61</v>
      </c>
      <c r="F117" t="s">
        <v>62</v>
      </c>
      <c r="G117" s="2" t="s">
        <v>63</v>
      </c>
      <c r="H117" t="s">
        <v>64</v>
      </c>
      <c r="I117" t="s">
        <v>74</v>
      </c>
      <c r="J117" t="s">
        <v>66</v>
      </c>
      <c r="K117" t="s">
        <v>67</v>
      </c>
      <c r="L117">
        <v>15</v>
      </c>
      <c r="M117">
        <v>3</v>
      </c>
      <c r="N117">
        <v>168</v>
      </c>
      <c r="O117" s="41">
        <v>9999</v>
      </c>
      <c r="P117" t="s">
        <v>62</v>
      </c>
      <c r="Q117" s="1">
        <v>45786.608721180557</v>
      </c>
      <c r="R117">
        <v>1E-3</v>
      </c>
      <c r="S117">
        <v>1.0999999999999999E-2</v>
      </c>
      <c r="T117">
        <v>9.0999999999999998E-2</v>
      </c>
      <c r="U117">
        <v>25</v>
      </c>
      <c r="V117">
        <v>25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0.14000000000000001</v>
      </c>
      <c r="AE117" t="s">
        <v>61</v>
      </c>
      <c r="AF117">
        <v>100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7.0000000000000007E-2</v>
      </c>
      <c r="AN117" t="s">
        <v>61</v>
      </c>
      <c r="AO117">
        <v>100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 t="s">
        <v>75</v>
      </c>
      <c r="BD117">
        <v>0</v>
      </c>
      <c r="BE117" t="s">
        <v>69</v>
      </c>
      <c r="BF117" t="s">
        <v>76</v>
      </c>
      <c r="BG117">
        <v>1.3</v>
      </c>
      <c r="BH117">
        <v>0</v>
      </c>
      <c r="BI117" s="1">
        <v>45799.56102734954</v>
      </c>
      <c r="BJ117">
        <v>3</v>
      </c>
      <c r="BK117" s="4">
        <v>3.0300000000000001E-2</v>
      </c>
      <c r="BL117" s="42">
        <f>HLOOKUP($A117,차량별코스!$E$1:$AD$20,_xlfn.XLOOKUP(탕데이터!$I117,차량별코스!$D$2:$D$20,차량별코스!$A$2:$A$20),0)</f>
        <v>5</v>
      </c>
      <c r="BM117">
        <f t="shared" si="19"/>
        <v>2533.6809999999991</v>
      </c>
      <c r="BN117">
        <f t="shared" si="20"/>
        <v>3554.157000000002</v>
      </c>
      <c r="BO117">
        <f>IF(COUNTIFS($BL$2:$BL117,$BL117,$O$2:$O117,$O117)=1,_xlfn.MAXIFS($BO$2:$BO116,$O$2:$O116,$O117)+1,_xlfn.MAXIFS($BO$2:$BO116,$O$2:$O116,$O117))</f>
        <v>10</v>
      </c>
      <c r="BP117">
        <f t="shared" si="21"/>
        <v>0</v>
      </c>
      <c r="BQ117">
        <f t="shared" si="23"/>
        <v>0</v>
      </c>
      <c r="BR117">
        <f t="shared" si="24"/>
        <v>0</v>
      </c>
      <c r="BS117">
        <f t="shared" si="25"/>
        <v>0</v>
      </c>
      <c r="BT117">
        <f t="shared" si="26"/>
        <v>0</v>
      </c>
      <c r="BU117">
        <f t="shared" si="27"/>
        <v>0</v>
      </c>
      <c r="BV117">
        <f t="shared" si="28"/>
        <v>0</v>
      </c>
      <c r="BW117">
        <f t="shared" si="22"/>
        <v>0</v>
      </c>
    </row>
    <row r="118" spans="1:75" x14ac:dyDescent="0.3">
      <c r="A118" s="38">
        <f t="shared" si="18"/>
        <v>45792</v>
      </c>
      <c r="B118" s="3">
        <v>45792.313298611109</v>
      </c>
      <c r="C118" t="s">
        <v>61</v>
      </c>
      <c r="D118" t="s">
        <v>61</v>
      </c>
      <c r="E118" t="s">
        <v>61</v>
      </c>
      <c r="F118" t="s">
        <v>62</v>
      </c>
      <c r="G118" s="2" t="s">
        <v>63</v>
      </c>
      <c r="H118" t="s">
        <v>64</v>
      </c>
      <c r="I118" t="s">
        <v>74</v>
      </c>
      <c r="J118" t="s">
        <v>66</v>
      </c>
      <c r="K118" t="s">
        <v>67</v>
      </c>
      <c r="L118">
        <v>15</v>
      </c>
      <c r="M118">
        <v>3</v>
      </c>
      <c r="N118">
        <v>168</v>
      </c>
      <c r="O118" s="41">
        <v>9999</v>
      </c>
      <c r="P118" t="s">
        <v>62</v>
      </c>
      <c r="Q118" s="1">
        <v>45786.608721180557</v>
      </c>
      <c r="R118">
        <v>1E-3</v>
      </c>
      <c r="S118">
        <v>7.6999999999999999E-2</v>
      </c>
      <c r="T118">
        <v>1.2999999999999999E-2</v>
      </c>
      <c r="U118">
        <v>136</v>
      </c>
      <c r="V118">
        <v>136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0.03</v>
      </c>
      <c r="AE118" t="s">
        <v>61</v>
      </c>
      <c r="AF118">
        <v>100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0.01</v>
      </c>
      <c r="AN118" t="s">
        <v>61</v>
      </c>
      <c r="AO118">
        <v>100</v>
      </c>
      <c r="AP118">
        <v>0</v>
      </c>
      <c r="AQ118">
        <v>0</v>
      </c>
      <c r="AR118">
        <v>0</v>
      </c>
      <c r="AS118">
        <v>0</v>
      </c>
      <c r="AT118">
        <v>1.667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3</v>
      </c>
      <c r="BC118" t="s">
        <v>75</v>
      </c>
      <c r="BD118">
        <v>0</v>
      </c>
      <c r="BE118" t="s">
        <v>69</v>
      </c>
      <c r="BF118" t="s">
        <v>76</v>
      </c>
      <c r="BG118">
        <v>1.3</v>
      </c>
      <c r="BH118">
        <v>0</v>
      </c>
      <c r="BI118" s="1">
        <v>45799.56102734954</v>
      </c>
      <c r="BJ118">
        <v>3</v>
      </c>
      <c r="BK118" s="4">
        <v>4.3E-3</v>
      </c>
      <c r="BL118" s="42">
        <f>HLOOKUP($A118,차량별코스!$E$1:$AD$20,_xlfn.XLOOKUP(탕데이터!$I118,차량별코스!$D$2:$D$20,차량별코스!$A$2:$A$20),0)</f>
        <v>6</v>
      </c>
      <c r="BM118">
        <f t="shared" si="19"/>
        <v>2533.6809999999991</v>
      </c>
      <c r="BN118">
        <f t="shared" si="20"/>
        <v>3898.6569999999997</v>
      </c>
      <c r="BO118">
        <f>IF(COUNTIFS($BL$2:$BL118,$BL118,$O$2:$O118,$O118)=1,_xlfn.MAXIFS($BO$2:$BO117,$O$2:$O117,$O118)+1,_xlfn.MAXIFS($BO$2:$BO117,$O$2:$O117,$O118))</f>
        <v>11</v>
      </c>
      <c r="BP118">
        <f t="shared" si="21"/>
        <v>0</v>
      </c>
      <c r="BQ118">
        <f t="shared" si="23"/>
        <v>0</v>
      </c>
      <c r="BR118">
        <f t="shared" si="24"/>
        <v>0</v>
      </c>
      <c r="BS118">
        <f t="shared" si="25"/>
        <v>0</v>
      </c>
      <c r="BT118">
        <f t="shared" si="26"/>
        <v>0</v>
      </c>
      <c r="BU118">
        <f t="shared" si="27"/>
        <v>0</v>
      </c>
      <c r="BV118">
        <f t="shared" si="28"/>
        <v>0</v>
      </c>
      <c r="BW118">
        <f t="shared" si="22"/>
        <v>0</v>
      </c>
    </row>
    <row r="119" spans="1:75" x14ac:dyDescent="0.3">
      <c r="A119" s="38">
        <f t="shared" si="18"/>
        <v>45792</v>
      </c>
      <c r="B119" s="3">
        <v>45792.32707175926</v>
      </c>
      <c r="C119" t="s">
        <v>61</v>
      </c>
      <c r="D119" t="s">
        <v>61</v>
      </c>
      <c r="E119" t="s">
        <v>61</v>
      </c>
      <c r="F119" t="s">
        <v>62</v>
      </c>
      <c r="G119" s="2" t="s">
        <v>63</v>
      </c>
      <c r="H119" t="s">
        <v>64</v>
      </c>
      <c r="I119" t="s">
        <v>74</v>
      </c>
      <c r="J119" t="s">
        <v>66</v>
      </c>
      <c r="K119" t="s">
        <v>67</v>
      </c>
      <c r="L119">
        <v>15</v>
      </c>
      <c r="M119">
        <v>3</v>
      </c>
      <c r="N119">
        <v>168</v>
      </c>
      <c r="O119" s="41">
        <v>9999</v>
      </c>
      <c r="P119" t="s">
        <v>62</v>
      </c>
      <c r="Q119" s="1">
        <v>45786.608721180557</v>
      </c>
      <c r="R119">
        <v>99.194000000000003</v>
      </c>
      <c r="S119">
        <v>21.314</v>
      </c>
      <c r="T119">
        <v>4.6539999999999999</v>
      </c>
      <c r="U119">
        <v>10306</v>
      </c>
      <c r="V119">
        <v>68</v>
      </c>
      <c r="W119">
        <v>2940</v>
      </c>
      <c r="X119">
        <v>1850</v>
      </c>
      <c r="Y119">
        <v>7</v>
      </c>
      <c r="Z119">
        <v>14</v>
      </c>
      <c r="AA119">
        <v>1</v>
      </c>
      <c r="AB119">
        <v>168</v>
      </c>
      <c r="AC119">
        <v>85</v>
      </c>
      <c r="AD119">
        <v>34.65</v>
      </c>
      <c r="AE119">
        <v>48.930976000000001</v>
      </c>
      <c r="AF119">
        <v>91.1</v>
      </c>
      <c r="AG119">
        <v>1.7</v>
      </c>
      <c r="AH119">
        <v>3.1</v>
      </c>
      <c r="AI119">
        <v>3.8</v>
      </c>
      <c r="AJ119">
        <v>0.2</v>
      </c>
      <c r="AK119">
        <v>0</v>
      </c>
      <c r="AL119">
        <v>0</v>
      </c>
      <c r="AM119">
        <v>3.58</v>
      </c>
      <c r="AN119">
        <v>33.953000000000003</v>
      </c>
      <c r="AO119">
        <v>0.66</v>
      </c>
      <c r="AP119">
        <v>28.527000000000001</v>
      </c>
      <c r="AQ119">
        <v>0.18099999999999999</v>
      </c>
      <c r="AR119">
        <v>7.0570000000000004</v>
      </c>
      <c r="AS119">
        <v>14.114000000000001</v>
      </c>
      <c r="AT119">
        <v>156.38800000000001</v>
      </c>
      <c r="AU119">
        <v>2.9180000000000001</v>
      </c>
      <c r="AV119">
        <v>5.3220000000000001</v>
      </c>
      <c r="AW119">
        <v>6.5229999999999997</v>
      </c>
      <c r="AX119">
        <v>0.34300000000000003</v>
      </c>
      <c r="AY119">
        <v>0</v>
      </c>
      <c r="AZ119">
        <v>0</v>
      </c>
      <c r="BA119">
        <v>0</v>
      </c>
      <c r="BB119">
        <v>230</v>
      </c>
      <c r="BC119" t="s">
        <v>75</v>
      </c>
      <c r="BD119">
        <v>0</v>
      </c>
      <c r="BE119" t="s">
        <v>69</v>
      </c>
      <c r="BF119" t="s">
        <v>76</v>
      </c>
      <c r="BG119">
        <v>1.3</v>
      </c>
      <c r="BH119">
        <v>0</v>
      </c>
      <c r="BI119" s="1">
        <v>45799.56102734954</v>
      </c>
      <c r="BJ119">
        <v>3</v>
      </c>
      <c r="BK119" s="4">
        <v>1.5512999999999999</v>
      </c>
      <c r="BL119" s="42">
        <f>HLOOKUP($A119,차량별코스!$E$1:$AD$20,_xlfn.XLOOKUP(탕데이터!$I119,차량별코스!$D$2:$D$20,차량별코스!$A$2:$A$20),0)</f>
        <v>6</v>
      </c>
      <c r="BM119">
        <f t="shared" si="19"/>
        <v>2533.6809999999991</v>
      </c>
      <c r="BN119">
        <f t="shared" si="20"/>
        <v>3898.6569999999997</v>
      </c>
      <c r="BO119">
        <f>IF(COUNTIFS($BL$2:$BL119,$BL119,$O$2:$O119,$O119)=1,_xlfn.MAXIFS($BO$2:$BO118,$O$2:$O118,$O119)+1,_xlfn.MAXIFS($BO$2:$BO118,$O$2:$O118,$O119))</f>
        <v>11</v>
      </c>
      <c r="BP119">
        <f t="shared" si="21"/>
        <v>6380.7659999999996</v>
      </c>
      <c r="BQ119">
        <f t="shared" si="23"/>
        <v>175.20200000000003</v>
      </c>
      <c r="BR119">
        <f t="shared" si="24"/>
        <v>319.48599999999999</v>
      </c>
      <c r="BS119">
        <f t="shared" si="25"/>
        <v>391.62799999999999</v>
      </c>
      <c r="BT119">
        <f t="shared" si="26"/>
        <v>20.612000000000002</v>
      </c>
      <c r="BU119">
        <f t="shared" si="27"/>
        <v>0</v>
      </c>
      <c r="BV119">
        <f t="shared" si="28"/>
        <v>0</v>
      </c>
      <c r="BW119">
        <f t="shared" si="22"/>
        <v>7287.6939999999995</v>
      </c>
    </row>
    <row r="120" spans="1:75" x14ac:dyDescent="0.3">
      <c r="A120" s="38">
        <f t="shared" si="18"/>
        <v>45792</v>
      </c>
      <c r="B120" s="3">
        <v>45792.454039351855</v>
      </c>
      <c r="C120" t="s">
        <v>61</v>
      </c>
      <c r="D120" t="s">
        <v>61</v>
      </c>
      <c r="E120" t="s">
        <v>61</v>
      </c>
      <c r="F120" t="s">
        <v>62</v>
      </c>
      <c r="G120" s="2" t="s">
        <v>63</v>
      </c>
      <c r="H120" t="s">
        <v>64</v>
      </c>
      <c r="I120" t="s">
        <v>74</v>
      </c>
      <c r="J120" t="s">
        <v>66</v>
      </c>
      <c r="K120" t="s">
        <v>67</v>
      </c>
      <c r="L120">
        <v>15</v>
      </c>
      <c r="M120">
        <v>3</v>
      </c>
      <c r="N120">
        <v>168</v>
      </c>
      <c r="O120" s="41">
        <v>9999</v>
      </c>
      <c r="P120" t="s">
        <v>62</v>
      </c>
      <c r="Q120" s="1">
        <v>45786.608721180557</v>
      </c>
      <c r="R120">
        <v>0.11</v>
      </c>
      <c r="S120">
        <v>0.16300000000000001</v>
      </c>
      <c r="T120">
        <v>0.67500000000000004</v>
      </c>
      <c r="U120">
        <v>453</v>
      </c>
      <c r="V120">
        <v>38</v>
      </c>
      <c r="W120">
        <v>317</v>
      </c>
      <c r="X120">
        <v>0</v>
      </c>
      <c r="Y120">
        <v>0</v>
      </c>
      <c r="Z120">
        <v>0</v>
      </c>
      <c r="AA120">
        <v>1</v>
      </c>
      <c r="AB120">
        <v>4</v>
      </c>
      <c r="AC120">
        <v>10</v>
      </c>
      <c r="AD120">
        <v>0.87</v>
      </c>
      <c r="AE120">
        <v>4.0407000000000002</v>
      </c>
      <c r="AF120">
        <v>100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0.52</v>
      </c>
      <c r="AN120">
        <v>16.111999999999998</v>
      </c>
      <c r="AO120">
        <v>8.3879999999999999</v>
      </c>
      <c r="AP120">
        <v>69.977999999999994</v>
      </c>
      <c r="AQ120">
        <v>0</v>
      </c>
      <c r="AR120">
        <v>0</v>
      </c>
      <c r="AS120">
        <v>0</v>
      </c>
      <c r="AT120">
        <v>6.6669999999999998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9</v>
      </c>
      <c r="BC120" t="s">
        <v>75</v>
      </c>
      <c r="BD120">
        <v>0</v>
      </c>
      <c r="BE120" t="s">
        <v>69</v>
      </c>
      <c r="BF120" t="s">
        <v>76</v>
      </c>
      <c r="BG120">
        <v>1.3</v>
      </c>
      <c r="BH120">
        <v>0</v>
      </c>
      <c r="BI120" s="1">
        <v>45799.56102734954</v>
      </c>
      <c r="BJ120">
        <v>3</v>
      </c>
      <c r="BK120" s="4">
        <v>0.22489999999999999</v>
      </c>
      <c r="BL120" s="42">
        <f>HLOOKUP($A120,차량별코스!$E$1:$AD$20,_xlfn.XLOOKUP(탕데이터!$I120,차량별코스!$D$2:$D$20,차량별코스!$A$2:$A$20),0)</f>
        <v>6</v>
      </c>
      <c r="BM120">
        <f t="shared" si="19"/>
        <v>2533.6809999999991</v>
      </c>
      <c r="BN120">
        <f t="shared" si="20"/>
        <v>3898.6569999999997</v>
      </c>
      <c r="BO120">
        <f>IF(COUNTIFS($BL$2:$BL120,$BL120,$O$2:$O120,$O120)=1,_xlfn.MAXIFS($BO$2:$BO119,$O$2:$O119,$O120)+1,_xlfn.MAXIFS($BO$2:$BO119,$O$2:$O119,$O120))</f>
        <v>11</v>
      </c>
      <c r="BP120">
        <f t="shared" si="21"/>
        <v>98</v>
      </c>
      <c r="BQ120">
        <f t="shared" si="23"/>
        <v>0</v>
      </c>
      <c r="BR120">
        <f t="shared" si="24"/>
        <v>0</v>
      </c>
      <c r="BS120">
        <f t="shared" si="25"/>
        <v>0</v>
      </c>
      <c r="BT120">
        <f t="shared" si="26"/>
        <v>0</v>
      </c>
      <c r="BU120">
        <f t="shared" si="27"/>
        <v>0</v>
      </c>
      <c r="BV120">
        <f t="shared" si="28"/>
        <v>0</v>
      </c>
      <c r="BW120">
        <f t="shared" si="22"/>
        <v>98</v>
      </c>
    </row>
    <row r="121" spans="1:75" x14ac:dyDescent="0.3">
      <c r="A121" s="38">
        <f t="shared" si="18"/>
        <v>45792</v>
      </c>
      <c r="B121" s="3">
        <v>45792.464884259258</v>
      </c>
      <c r="C121" t="s">
        <v>61</v>
      </c>
      <c r="D121" t="s">
        <v>61</v>
      </c>
      <c r="E121" t="s">
        <v>61</v>
      </c>
      <c r="F121" t="s">
        <v>62</v>
      </c>
      <c r="G121" s="2" t="s">
        <v>63</v>
      </c>
      <c r="H121" t="s">
        <v>64</v>
      </c>
      <c r="I121" t="s">
        <v>74</v>
      </c>
      <c r="J121" t="s">
        <v>66</v>
      </c>
      <c r="K121" t="s">
        <v>67</v>
      </c>
      <c r="L121">
        <v>15</v>
      </c>
      <c r="M121">
        <v>3</v>
      </c>
      <c r="N121">
        <v>168</v>
      </c>
      <c r="O121" s="41">
        <v>9999</v>
      </c>
      <c r="P121" t="s">
        <v>62</v>
      </c>
      <c r="Q121" s="1">
        <v>45786.608721180557</v>
      </c>
      <c r="R121">
        <v>122.96299999999999</v>
      </c>
      <c r="S121">
        <v>30.315999999999999</v>
      </c>
      <c r="T121">
        <v>4.056</v>
      </c>
      <c r="U121">
        <v>12905</v>
      </c>
      <c r="V121">
        <v>57</v>
      </c>
      <c r="W121">
        <v>3758</v>
      </c>
      <c r="X121">
        <v>2514</v>
      </c>
      <c r="Y121">
        <v>8</v>
      </c>
      <c r="Z121">
        <v>44</v>
      </c>
      <c r="AA121">
        <v>2</v>
      </c>
      <c r="AB121">
        <v>213</v>
      </c>
      <c r="AC121">
        <v>104</v>
      </c>
      <c r="AD121">
        <v>34.299999999999997</v>
      </c>
      <c r="AE121">
        <v>48.698197999999998</v>
      </c>
      <c r="AF121">
        <v>78</v>
      </c>
      <c r="AG121">
        <v>5.0999999999999996</v>
      </c>
      <c r="AH121">
        <v>6.7</v>
      </c>
      <c r="AI121">
        <v>7.2</v>
      </c>
      <c r="AJ121">
        <v>2.9</v>
      </c>
      <c r="AK121">
        <v>0</v>
      </c>
      <c r="AL121">
        <v>0</v>
      </c>
      <c r="AM121">
        <v>3.12</v>
      </c>
      <c r="AN121">
        <v>39.85</v>
      </c>
      <c r="AO121">
        <v>0.442</v>
      </c>
      <c r="AP121">
        <v>29.12</v>
      </c>
      <c r="AQ121">
        <v>0.20300000000000001</v>
      </c>
      <c r="AR121">
        <v>6.5060000000000002</v>
      </c>
      <c r="AS121">
        <v>35.783000000000001</v>
      </c>
      <c r="AT121">
        <v>167.7</v>
      </c>
      <c r="AU121">
        <v>10.965</v>
      </c>
      <c r="AV121">
        <v>14.404999999999999</v>
      </c>
      <c r="AW121">
        <v>15.48</v>
      </c>
      <c r="AX121">
        <v>6.2350000000000003</v>
      </c>
      <c r="AY121">
        <v>0</v>
      </c>
      <c r="AZ121">
        <v>0</v>
      </c>
      <c r="BA121">
        <v>0</v>
      </c>
      <c r="BB121">
        <v>292</v>
      </c>
      <c r="BC121" t="s">
        <v>75</v>
      </c>
      <c r="BD121">
        <v>0</v>
      </c>
      <c r="BE121" t="s">
        <v>69</v>
      </c>
      <c r="BF121" t="s">
        <v>76</v>
      </c>
      <c r="BG121">
        <v>1.3</v>
      </c>
      <c r="BH121">
        <v>0</v>
      </c>
      <c r="BI121" s="1">
        <v>45799.56102734954</v>
      </c>
      <c r="BJ121">
        <v>3</v>
      </c>
      <c r="BK121" s="4">
        <v>1.3520000000000001</v>
      </c>
      <c r="BL121" s="42">
        <f>HLOOKUP($A121,차량별코스!$E$1:$AD$20,_xlfn.XLOOKUP(탕데이터!$I121,차량별코스!$D$2:$D$20,차량별코스!$A$2:$A$20),0)</f>
        <v>6</v>
      </c>
      <c r="BM121">
        <f t="shared" si="19"/>
        <v>2533.6809999999991</v>
      </c>
      <c r="BN121">
        <f t="shared" si="20"/>
        <v>3898.6569999999997</v>
      </c>
      <c r="BO121">
        <f>IF(COUNTIFS($BL$2:$BL121,$BL121,$O$2:$O121,$O121)=1,_xlfn.MAXIFS($BO$2:$BO120,$O$2:$O120,$O121)+1,_xlfn.MAXIFS($BO$2:$BO120,$O$2:$O120,$O121))</f>
        <v>11</v>
      </c>
      <c r="BP121">
        <f t="shared" si="21"/>
        <v>6250.9</v>
      </c>
      <c r="BQ121">
        <f t="shared" si="23"/>
        <v>658.15499999999997</v>
      </c>
      <c r="BR121">
        <f t="shared" si="24"/>
        <v>864.6350000000001</v>
      </c>
      <c r="BS121">
        <f t="shared" si="25"/>
        <v>929.16000000000008</v>
      </c>
      <c r="BT121">
        <f t="shared" si="26"/>
        <v>374.24499999999995</v>
      </c>
      <c r="BU121">
        <f t="shared" si="27"/>
        <v>0</v>
      </c>
      <c r="BV121">
        <f t="shared" si="28"/>
        <v>0</v>
      </c>
      <c r="BW121">
        <f t="shared" si="22"/>
        <v>9077.0950000000012</v>
      </c>
    </row>
    <row r="122" spans="1:75" x14ac:dyDescent="0.3">
      <c r="A122" s="38">
        <f t="shared" si="18"/>
        <v>45792</v>
      </c>
      <c r="B122" s="3">
        <v>45792.616331018522</v>
      </c>
      <c r="C122" t="s">
        <v>61</v>
      </c>
      <c r="D122" t="s">
        <v>61</v>
      </c>
      <c r="E122" t="s">
        <v>61</v>
      </c>
      <c r="F122" t="s">
        <v>62</v>
      </c>
      <c r="G122" s="2" t="s">
        <v>63</v>
      </c>
      <c r="H122" t="s">
        <v>64</v>
      </c>
      <c r="I122" t="s">
        <v>74</v>
      </c>
      <c r="J122" t="s">
        <v>66</v>
      </c>
      <c r="K122" t="s">
        <v>67</v>
      </c>
      <c r="L122">
        <v>15</v>
      </c>
      <c r="M122">
        <v>3</v>
      </c>
      <c r="N122">
        <v>168</v>
      </c>
      <c r="O122" s="41">
        <v>9999</v>
      </c>
      <c r="P122" t="s">
        <v>62</v>
      </c>
      <c r="Q122" s="1">
        <v>45786.608721180557</v>
      </c>
      <c r="R122">
        <v>8.9999999999999993E-3</v>
      </c>
      <c r="S122">
        <v>1.0999999999999999E-2</v>
      </c>
      <c r="T122">
        <v>0.81799999999999995</v>
      </c>
      <c r="U122">
        <v>22</v>
      </c>
      <c r="V122">
        <v>6</v>
      </c>
      <c r="W122">
        <v>7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5</v>
      </c>
      <c r="AD122">
        <v>1.47</v>
      </c>
      <c r="AE122">
        <v>3.59856</v>
      </c>
      <c r="AF122">
        <v>100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0.63</v>
      </c>
      <c r="AN122">
        <v>10.103999999999999</v>
      </c>
      <c r="AO122">
        <v>27.262</v>
      </c>
      <c r="AP122">
        <v>31.811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 t="s">
        <v>75</v>
      </c>
      <c r="BD122">
        <v>0</v>
      </c>
      <c r="BE122" t="s">
        <v>69</v>
      </c>
      <c r="BF122" t="s">
        <v>76</v>
      </c>
      <c r="BG122">
        <v>1.3</v>
      </c>
      <c r="BH122">
        <v>0</v>
      </c>
      <c r="BI122" s="1">
        <v>45799.56102734954</v>
      </c>
      <c r="BJ122">
        <v>3</v>
      </c>
      <c r="BK122" s="4">
        <v>0.2727</v>
      </c>
      <c r="BL122" s="42">
        <f>HLOOKUP($A122,차량별코스!$E$1:$AD$20,_xlfn.XLOOKUP(탕데이터!$I122,차량별코스!$D$2:$D$20,차량별코스!$A$2:$A$20),0)</f>
        <v>6</v>
      </c>
      <c r="BM122">
        <f t="shared" si="19"/>
        <v>2533.6809999999991</v>
      </c>
      <c r="BN122">
        <f t="shared" si="20"/>
        <v>3898.6569999999997</v>
      </c>
      <c r="BO122">
        <f>IF(COUNTIFS($BL$2:$BL122,$BL122,$O$2:$O122,$O122)=1,_xlfn.MAXIFS($BO$2:$BO121,$O$2:$O121,$O122)+1,_xlfn.MAXIFS($BO$2:$BO121,$O$2:$O121,$O122))</f>
        <v>11</v>
      </c>
      <c r="BP122">
        <f t="shared" si="21"/>
        <v>9</v>
      </c>
      <c r="BQ122">
        <f t="shared" si="23"/>
        <v>0</v>
      </c>
      <c r="BR122">
        <f t="shared" si="24"/>
        <v>0</v>
      </c>
      <c r="BS122">
        <f t="shared" si="25"/>
        <v>0</v>
      </c>
      <c r="BT122">
        <f t="shared" si="26"/>
        <v>0</v>
      </c>
      <c r="BU122">
        <f t="shared" si="27"/>
        <v>0</v>
      </c>
      <c r="BV122">
        <f t="shared" si="28"/>
        <v>0</v>
      </c>
      <c r="BW122">
        <f t="shared" si="22"/>
        <v>9</v>
      </c>
    </row>
    <row r="123" spans="1:75" x14ac:dyDescent="0.3">
      <c r="A123" s="38">
        <f t="shared" si="18"/>
        <v>45792</v>
      </c>
      <c r="B123" s="3">
        <v>45792.620092592595</v>
      </c>
      <c r="C123" t="s">
        <v>61</v>
      </c>
      <c r="D123" t="s">
        <v>61</v>
      </c>
      <c r="E123" t="s">
        <v>61</v>
      </c>
      <c r="F123" t="s">
        <v>62</v>
      </c>
      <c r="G123" s="2" t="s">
        <v>63</v>
      </c>
      <c r="H123" t="s">
        <v>64</v>
      </c>
      <c r="I123" t="s">
        <v>74</v>
      </c>
      <c r="J123" t="s">
        <v>66</v>
      </c>
      <c r="K123" t="s">
        <v>67</v>
      </c>
      <c r="L123">
        <v>15</v>
      </c>
      <c r="M123">
        <v>3</v>
      </c>
      <c r="N123">
        <v>168</v>
      </c>
      <c r="O123" s="41">
        <v>9999</v>
      </c>
      <c r="P123" t="s">
        <v>62</v>
      </c>
      <c r="Q123" s="1">
        <v>45786.608721180557</v>
      </c>
      <c r="R123">
        <v>3.4000000000000002E-2</v>
      </c>
      <c r="S123">
        <v>5.1999999999999998E-2</v>
      </c>
      <c r="T123">
        <v>0.65400000000000003</v>
      </c>
      <c r="U123">
        <v>104</v>
      </c>
      <c r="V123">
        <v>6</v>
      </c>
      <c r="W123">
        <v>37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5</v>
      </c>
      <c r="AD123">
        <v>1.18</v>
      </c>
      <c r="AE123">
        <v>2.006491</v>
      </c>
      <c r="AF123">
        <v>100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0.5</v>
      </c>
      <c r="AN123">
        <v>4.9340000000000002</v>
      </c>
      <c r="AO123">
        <v>5.7670000000000003</v>
      </c>
      <c r="AP123">
        <v>35.575000000000003</v>
      </c>
      <c r="AQ123">
        <v>0</v>
      </c>
      <c r="AR123">
        <v>0</v>
      </c>
      <c r="AS123">
        <v>0</v>
      </c>
      <c r="AT123">
        <v>1.667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 t="s">
        <v>75</v>
      </c>
      <c r="BD123">
        <v>0</v>
      </c>
      <c r="BE123" t="s">
        <v>69</v>
      </c>
      <c r="BF123" t="s">
        <v>76</v>
      </c>
      <c r="BG123">
        <v>1.3</v>
      </c>
      <c r="BH123">
        <v>0</v>
      </c>
      <c r="BI123" s="1">
        <v>45799.56102734954</v>
      </c>
      <c r="BJ123">
        <v>3</v>
      </c>
      <c r="BK123" s="4">
        <v>0.21790000000000001</v>
      </c>
      <c r="BL123" s="42">
        <f>HLOOKUP($A123,차량별코스!$E$1:$AD$20,_xlfn.XLOOKUP(탕데이터!$I123,차량별코스!$D$2:$D$20,차량별코스!$A$2:$A$20),0)</f>
        <v>6</v>
      </c>
      <c r="BM123">
        <f t="shared" si="19"/>
        <v>2533.6809999999991</v>
      </c>
      <c r="BN123">
        <f t="shared" si="20"/>
        <v>3898.6569999999997</v>
      </c>
      <c r="BO123">
        <f>IF(COUNTIFS($BL$2:$BL123,$BL123,$O$2:$O123,$O123)=1,_xlfn.MAXIFS($BO$2:$BO122,$O$2:$O122,$O123)+1,_xlfn.MAXIFS($BO$2:$BO122,$O$2:$O122,$O123))</f>
        <v>11</v>
      </c>
      <c r="BP123">
        <f t="shared" si="21"/>
        <v>61</v>
      </c>
      <c r="BQ123">
        <f t="shared" si="23"/>
        <v>0</v>
      </c>
      <c r="BR123">
        <f t="shared" si="24"/>
        <v>0</v>
      </c>
      <c r="BS123">
        <f t="shared" si="25"/>
        <v>0</v>
      </c>
      <c r="BT123">
        <f t="shared" si="26"/>
        <v>0</v>
      </c>
      <c r="BU123">
        <f t="shared" si="27"/>
        <v>0</v>
      </c>
      <c r="BV123">
        <f t="shared" si="28"/>
        <v>0</v>
      </c>
      <c r="BW123">
        <f t="shared" si="22"/>
        <v>61</v>
      </c>
    </row>
    <row r="124" spans="1:75" x14ac:dyDescent="0.3">
      <c r="A124" s="38">
        <f t="shared" si="18"/>
        <v>45792</v>
      </c>
      <c r="B124" s="3">
        <v>45792.646666666667</v>
      </c>
      <c r="C124" t="s">
        <v>61</v>
      </c>
      <c r="D124" t="s">
        <v>61</v>
      </c>
      <c r="E124" t="s">
        <v>61</v>
      </c>
      <c r="F124" t="s">
        <v>62</v>
      </c>
      <c r="G124" s="2" t="s">
        <v>63</v>
      </c>
      <c r="H124" t="s">
        <v>64</v>
      </c>
      <c r="I124" t="s">
        <v>74</v>
      </c>
      <c r="J124" t="s">
        <v>66</v>
      </c>
      <c r="K124" t="s">
        <v>67</v>
      </c>
      <c r="L124">
        <v>15</v>
      </c>
      <c r="M124">
        <v>3</v>
      </c>
      <c r="N124">
        <v>168</v>
      </c>
      <c r="O124" s="41">
        <v>9999</v>
      </c>
      <c r="P124" t="s">
        <v>62</v>
      </c>
      <c r="Q124" s="1">
        <v>45786.608721180557</v>
      </c>
      <c r="R124">
        <v>107.187</v>
      </c>
      <c r="S124">
        <v>24.109000000000002</v>
      </c>
      <c r="T124">
        <v>4.4459999999999997</v>
      </c>
      <c r="U124">
        <v>12535</v>
      </c>
      <c r="V124">
        <v>51</v>
      </c>
      <c r="W124">
        <v>3705</v>
      </c>
      <c r="X124">
        <v>2304</v>
      </c>
      <c r="Y124">
        <v>5</v>
      </c>
      <c r="Z124">
        <v>35</v>
      </c>
      <c r="AA124">
        <v>1</v>
      </c>
      <c r="AB124">
        <v>436</v>
      </c>
      <c r="AC124">
        <v>105</v>
      </c>
      <c r="AD124">
        <v>30.78</v>
      </c>
      <c r="AE124">
        <v>43.954101000000001</v>
      </c>
      <c r="AF124">
        <v>80.400000000000006</v>
      </c>
      <c r="AG124">
        <v>6.1</v>
      </c>
      <c r="AH124">
        <v>6.4</v>
      </c>
      <c r="AI124">
        <v>5.8</v>
      </c>
      <c r="AJ124">
        <v>1.1000000000000001</v>
      </c>
      <c r="AK124">
        <v>0.1</v>
      </c>
      <c r="AL124">
        <v>0</v>
      </c>
      <c r="AM124">
        <v>3.42</v>
      </c>
      <c r="AN124">
        <v>31.552</v>
      </c>
      <c r="AO124">
        <v>0.40699999999999997</v>
      </c>
      <c r="AP124">
        <v>29.556999999999999</v>
      </c>
      <c r="AQ124">
        <v>0.215</v>
      </c>
      <c r="AR124">
        <v>4.665</v>
      </c>
      <c r="AS124">
        <v>32.652999999999999</v>
      </c>
      <c r="AT124">
        <v>167.5</v>
      </c>
      <c r="AU124">
        <v>12.708</v>
      </c>
      <c r="AV124">
        <v>13.333</v>
      </c>
      <c r="AW124">
        <v>12.083</v>
      </c>
      <c r="AX124">
        <v>2.2919999999999998</v>
      </c>
      <c r="AY124">
        <v>0.20799999999999999</v>
      </c>
      <c r="AZ124">
        <v>0</v>
      </c>
      <c r="BA124">
        <v>0</v>
      </c>
      <c r="BB124">
        <v>279</v>
      </c>
      <c r="BC124" t="s">
        <v>75</v>
      </c>
      <c r="BD124">
        <v>0</v>
      </c>
      <c r="BE124" t="s">
        <v>69</v>
      </c>
      <c r="BF124" t="s">
        <v>76</v>
      </c>
      <c r="BG124">
        <v>1.3</v>
      </c>
      <c r="BH124">
        <v>0</v>
      </c>
      <c r="BI124" s="1">
        <v>45799.56102734954</v>
      </c>
      <c r="BJ124">
        <v>3</v>
      </c>
      <c r="BK124" s="4">
        <v>1.482</v>
      </c>
      <c r="BL124" s="42">
        <f>HLOOKUP($A124,차량별코스!$E$1:$AD$20,_xlfn.XLOOKUP(탕데이터!$I124,차량별코스!$D$2:$D$20,차량별코스!$A$2:$A$20),0)</f>
        <v>6</v>
      </c>
      <c r="BM124">
        <f t="shared" si="19"/>
        <v>2533.6809999999991</v>
      </c>
      <c r="BN124">
        <f t="shared" si="20"/>
        <v>3898.6569999999997</v>
      </c>
      <c r="BO124">
        <f>IF(COUNTIFS($BL$2:$BL124,$BL124,$O$2:$O124,$O124)=1,_xlfn.MAXIFS($BO$2:$BO123,$O$2:$O123,$O124)+1,_xlfn.MAXIFS($BO$2:$BO123,$O$2:$O123,$O124))</f>
        <v>11</v>
      </c>
      <c r="BP124">
        <f t="shared" si="21"/>
        <v>6322.1400000000012</v>
      </c>
      <c r="BQ124">
        <f t="shared" si="23"/>
        <v>764.63499999999999</v>
      </c>
      <c r="BR124">
        <f t="shared" si="24"/>
        <v>802.24</v>
      </c>
      <c r="BS124">
        <f t="shared" si="25"/>
        <v>727.03</v>
      </c>
      <c r="BT124">
        <f t="shared" si="26"/>
        <v>137.88500000000002</v>
      </c>
      <c r="BU124">
        <f t="shared" si="27"/>
        <v>12.535</v>
      </c>
      <c r="BV124">
        <f t="shared" si="28"/>
        <v>0</v>
      </c>
      <c r="BW124">
        <f t="shared" si="22"/>
        <v>8766.465000000002</v>
      </c>
    </row>
    <row r="125" spans="1:75" x14ac:dyDescent="0.3">
      <c r="A125" s="38">
        <f t="shared" si="18"/>
        <v>45792</v>
      </c>
      <c r="B125" s="3">
        <v>45792.81658564815</v>
      </c>
      <c r="C125" t="s">
        <v>61</v>
      </c>
      <c r="D125" t="s">
        <v>61</v>
      </c>
      <c r="E125" t="s">
        <v>61</v>
      </c>
      <c r="F125" t="s">
        <v>62</v>
      </c>
      <c r="G125" s="2" t="s">
        <v>63</v>
      </c>
      <c r="H125" t="s">
        <v>64</v>
      </c>
      <c r="I125" t="s">
        <v>74</v>
      </c>
      <c r="J125" t="s">
        <v>66</v>
      </c>
      <c r="K125" t="s">
        <v>67</v>
      </c>
      <c r="L125">
        <v>15</v>
      </c>
      <c r="M125">
        <v>3</v>
      </c>
      <c r="N125">
        <v>168</v>
      </c>
      <c r="O125" s="41">
        <v>9999</v>
      </c>
      <c r="P125" t="s">
        <v>62</v>
      </c>
      <c r="Q125" s="1">
        <v>45786.608721180557</v>
      </c>
      <c r="R125">
        <v>7.0000000000000001E-3</v>
      </c>
      <c r="S125">
        <v>4.1000000000000002E-2</v>
      </c>
      <c r="T125">
        <v>0.17100000000000001</v>
      </c>
      <c r="U125">
        <v>98</v>
      </c>
      <c r="V125">
        <v>8</v>
      </c>
      <c r="W125">
        <v>78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4</v>
      </c>
      <c r="AD125">
        <v>0.26</v>
      </c>
      <c r="AE125">
        <v>2.09958</v>
      </c>
      <c r="AF125">
        <v>100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0.13</v>
      </c>
      <c r="AN125">
        <v>41.99</v>
      </c>
      <c r="AO125">
        <v>8.1630000000000003</v>
      </c>
      <c r="AP125">
        <v>79.59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2</v>
      </c>
      <c r="BC125" t="s">
        <v>75</v>
      </c>
      <c r="BD125">
        <v>0</v>
      </c>
      <c r="BE125" t="s">
        <v>69</v>
      </c>
      <c r="BF125" t="s">
        <v>76</v>
      </c>
      <c r="BG125">
        <v>1.3</v>
      </c>
      <c r="BH125">
        <v>0</v>
      </c>
      <c r="BI125" s="1">
        <v>45799.56102734954</v>
      </c>
      <c r="BJ125">
        <v>3</v>
      </c>
      <c r="BK125" s="4">
        <v>5.6899999999999999E-2</v>
      </c>
      <c r="BL125" s="42">
        <f>HLOOKUP($A125,차량별코스!$E$1:$AD$20,_xlfn.XLOOKUP(탕데이터!$I125,차량별코스!$D$2:$D$20,차량별코스!$A$2:$A$20),0)</f>
        <v>6</v>
      </c>
      <c r="BM125">
        <f t="shared" si="19"/>
        <v>2533.6809999999991</v>
      </c>
      <c r="BN125">
        <f t="shared" si="20"/>
        <v>3898.6569999999997</v>
      </c>
      <c r="BO125">
        <f>IF(COUNTIFS($BL$2:$BL125,$BL125,$O$2:$O125,$O125)=1,_xlfn.MAXIFS($BO$2:$BO124,$O$2:$O124,$O125)+1,_xlfn.MAXIFS($BO$2:$BO124,$O$2:$O124,$O125))</f>
        <v>11</v>
      </c>
      <c r="BP125">
        <f t="shared" si="21"/>
        <v>12</v>
      </c>
      <c r="BQ125">
        <f t="shared" si="23"/>
        <v>0</v>
      </c>
      <c r="BR125">
        <f t="shared" si="24"/>
        <v>0</v>
      </c>
      <c r="BS125">
        <f t="shared" si="25"/>
        <v>0</v>
      </c>
      <c r="BT125">
        <f t="shared" si="26"/>
        <v>0</v>
      </c>
      <c r="BU125">
        <f t="shared" si="27"/>
        <v>0</v>
      </c>
      <c r="BV125">
        <f t="shared" si="28"/>
        <v>0</v>
      </c>
      <c r="BW125">
        <f t="shared" si="22"/>
        <v>12</v>
      </c>
    </row>
    <row r="126" spans="1:75" x14ac:dyDescent="0.3">
      <c r="A126" s="38">
        <f t="shared" si="18"/>
        <v>45792</v>
      </c>
      <c r="B126" s="3">
        <v>45792.830752314818</v>
      </c>
      <c r="C126" t="s">
        <v>61</v>
      </c>
      <c r="D126" t="s">
        <v>61</v>
      </c>
      <c r="E126" t="s">
        <v>61</v>
      </c>
      <c r="F126" t="s">
        <v>62</v>
      </c>
      <c r="G126" s="2" t="s">
        <v>63</v>
      </c>
      <c r="H126" t="s">
        <v>64</v>
      </c>
      <c r="I126" t="s">
        <v>74</v>
      </c>
      <c r="J126" t="s">
        <v>66</v>
      </c>
      <c r="K126" t="s">
        <v>67</v>
      </c>
      <c r="L126">
        <v>15</v>
      </c>
      <c r="M126">
        <v>3</v>
      </c>
      <c r="N126">
        <v>168</v>
      </c>
      <c r="O126" s="41">
        <v>9999</v>
      </c>
      <c r="P126" t="s">
        <v>62</v>
      </c>
      <c r="Q126" s="1">
        <v>45786.608721180557</v>
      </c>
      <c r="R126">
        <v>0.222</v>
      </c>
      <c r="S126">
        <v>0.23699999999999999</v>
      </c>
      <c r="T126">
        <v>0.93700000000000006</v>
      </c>
      <c r="U126">
        <v>474</v>
      </c>
      <c r="V126">
        <v>10</v>
      </c>
      <c r="W126">
        <v>253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12</v>
      </c>
      <c r="AD126">
        <v>1.69</v>
      </c>
      <c r="AE126">
        <v>3.78762</v>
      </c>
      <c r="AF126">
        <v>100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0.72</v>
      </c>
      <c r="AN126">
        <v>8.7249999999999996</v>
      </c>
      <c r="AO126">
        <v>2.109</v>
      </c>
      <c r="AP126">
        <v>53.375</v>
      </c>
      <c r="AQ126">
        <v>0</v>
      </c>
      <c r="AR126">
        <v>0</v>
      </c>
      <c r="AS126">
        <v>0</v>
      </c>
      <c r="AT126">
        <v>6.6669999999999998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3</v>
      </c>
      <c r="BC126" t="s">
        <v>75</v>
      </c>
      <c r="BD126">
        <v>0</v>
      </c>
      <c r="BE126" t="s">
        <v>69</v>
      </c>
      <c r="BF126" t="s">
        <v>76</v>
      </c>
      <c r="BG126">
        <v>1.3</v>
      </c>
      <c r="BH126">
        <v>0</v>
      </c>
      <c r="BI126" s="1">
        <v>45799.56102734954</v>
      </c>
      <c r="BJ126">
        <v>3</v>
      </c>
      <c r="BK126" s="4">
        <v>0.31219999999999998</v>
      </c>
      <c r="BL126" s="42">
        <f>HLOOKUP($A126,차량별코스!$E$1:$AD$20,_xlfn.XLOOKUP(탕데이터!$I126,차량별코스!$D$2:$D$20,차량별코스!$A$2:$A$20),0)</f>
        <v>6</v>
      </c>
      <c r="BM126">
        <f t="shared" si="19"/>
        <v>2533.6809999999991</v>
      </c>
      <c r="BN126">
        <f t="shared" si="20"/>
        <v>3898.6569999999997</v>
      </c>
      <c r="BO126">
        <f>IF(COUNTIFS($BL$2:$BL126,$BL126,$O$2:$O126,$O126)=1,_xlfn.MAXIFS($BO$2:$BO125,$O$2:$O125,$O126)+1,_xlfn.MAXIFS($BO$2:$BO125,$O$2:$O125,$O126))</f>
        <v>11</v>
      </c>
      <c r="BP126">
        <f t="shared" si="21"/>
        <v>211</v>
      </c>
      <c r="BQ126">
        <f t="shared" si="23"/>
        <v>0</v>
      </c>
      <c r="BR126">
        <f t="shared" si="24"/>
        <v>0</v>
      </c>
      <c r="BS126">
        <f t="shared" si="25"/>
        <v>0</v>
      </c>
      <c r="BT126">
        <f t="shared" si="26"/>
        <v>0</v>
      </c>
      <c r="BU126">
        <f t="shared" si="27"/>
        <v>0</v>
      </c>
      <c r="BV126">
        <f t="shared" si="28"/>
        <v>0</v>
      </c>
      <c r="BW126">
        <f t="shared" si="22"/>
        <v>211</v>
      </c>
    </row>
    <row r="127" spans="1:75" x14ac:dyDescent="0.3">
      <c r="A127" s="38">
        <f t="shared" si="18"/>
        <v>45793</v>
      </c>
      <c r="B127" s="3">
        <v>45793.255555555559</v>
      </c>
      <c r="C127" t="s">
        <v>61</v>
      </c>
      <c r="D127" t="s">
        <v>61</v>
      </c>
      <c r="E127" t="s">
        <v>61</v>
      </c>
      <c r="F127" t="s">
        <v>62</v>
      </c>
      <c r="G127" s="2" t="s">
        <v>63</v>
      </c>
      <c r="H127" t="s">
        <v>64</v>
      </c>
      <c r="I127" t="s">
        <v>74</v>
      </c>
      <c r="J127" t="s">
        <v>66</v>
      </c>
      <c r="K127" t="s">
        <v>67</v>
      </c>
      <c r="L127">
        <v>15</v>
      </c>
      <c r="M127">
        <v>3</v>
      </c>
      <c r="N127">
        <v>168</v>
      </c>
      <c r="O127" s="41">
        <v>9999</v>
      </c>
      <c r="P127" t="s">
        <v>62</v>
      </c>
      <c r="Q127" s="1">
        <v>45786.608721180557</v>
      </c>
      <c r="R127">
        <v>17.738</v>
      </c>
      <c r="S127">
        <v>5.2080000000000002</v>
      </c>
      <c r="T127">
        <v>3.4060000000000001</v>
      </c>
      <c r="U127">
        <v>3849</v>
      </c>
      <c r="V127">
        <v>816</v>
      </c>
      <c r="W127">
        <v>1392</v>
      </c>
      <c r="X127">
        <v>405</v>
      </c>
      <c r="Y127">
        <v>2</v>
      </c>
      <c r="Z127">
        <v>6</v>
      </c>
      <c r="AA127">
        <v>1</v>
      </c>
      <c r="AB127">
        <v>494</v>
      </c>
      <c r="AC127">
        <v>82</v>
      </c>
      <c r="AD127">
        <v>16.59</v>
      </c>
      <c r="AE127">
        <v>38.913288000000001</v>
      </c>
      <c r="AF127">
        <v>83.5</v>
      </c>
      <c r="AG127">
        <v>5.0999999999999996</v>
      </c>
      <c r="AH127">
        <v>8.9</v>
      </c>
      <c r="AI127">
        <v>2.2000000000000002</v>
      </c>
      <c r="AJ127">
        <v>0.3</v>
      </c>
      <c r="AK127">
        <v>0</v>
      </c>
      <c r="AL127">
        <v>0</v>
      </c>
      <c r="AM127">
        <v>2.62</v>
      </c>
      <c r="AN127">
        <v>37.564999999999998</v>
      </c>
      <c r="AO127">
        <v>21.2</v>
      </c>
      <c r="AP127">
        <v>36.164999999999999</v>
      </c>
      <c r="AQ127">
        <v>0.22600000000000001</v>
      </c>
      <c r="AR127">
        <v>11.275</v>
      </c>
      <c r="AS127">
        <v>33.826000000000001</v>
      </c>
      <c r="AT127">
        <v>52.883000000000003</v>
      </c>
      <c r="AU127">
        <v>3.23</v>
      </c>
      <c r="AV127">
        <v>5.6369999999999996</v>
      </c>
      <c r="AW127">
        <v>1.393</v>
      </c>
      <c r="AX127">
        <v>0.19</v>
      </c>
      <c r="AY127">
        <v>0</v>
      </c>
      <c r="AZ127">
        <v>0</v>
      </c>
      <c r="BA127">
        <v>0</v>
      </c>
      <c r="BB127">
        <v>92</v>
      </c>
      <c r="BC127" t="s">
        <v>75</v>
      </c>
      <c r="BD127">
        <v>0</v>
      </c>
      <c r="BE127" t="s">
        <v>69</v>
      </c>
      <c r="BF127" t="s">
        <v>76</v>
      </c>
      <c r="BG127">
        <v>1.3</v>
      </c>
      <c r="BH127">
        <v>0</v>
      </c>
      <c r="BI127" s="1">
        <v>45799.56102734954</v>
      </c>
      <c r="BJ127">
        <v>3</v>
      </c>
      <c r="BK127" s="4">
        <v>1.1353</v>
      </c>
      <c r="BL127" s="42">
        <f>HLOOKUP($A127,차량별코스!$E$1:$AD$20,_xlfn.XLOOKUP(탕데이터!$I127,차량별코스!$D$2:$D$20,차량별코스!$A$2:$A$20),0)</f>
        <v>7</v>
      </c>
      <c r="BM127">
        <f t="shared" si="19"/>
        <v>2533.6809999999991</v>
      </c>
      <c r="BN127">
        <f t="shared" si="20"/>
        <v>4271.6819999999989</v>
      </c>
      <c r="BO127">
        <f>IF(COUNTIFS($BL$2:$BL127,$BL127,$O$2:$O127,$O127)=1,_xlfn.MAXIFS($BO$2:$BO126,$O$2:$O126,$O127)+1,_xlfn.MAXIFS($BO$2:$BO126,$O$2:$O126,$O127))</f>
        <v>11</v>
      </c>
      <c r="BP127">
        <f t="shared" si="21"/>
        <v>1005.915</v>
      </c>
      <c r="BQ127">
        <f t="shared" si="23"/>
        <v>196.29899999999998</v>
      </c>
      <c r="BR127">
        <f t="shared" si="24"/>
        <v>342.56100000000004</v>
      </c>
      <c r="BS127">
        <f t="shared" si="25"/>
        <v>84.678000000000011</v>
      </c>
      <c r="BT127">
        <f t="shared" si="26"/>
        <v>11.547000000000001</v>
      </c>
      <c r="BU127">
        <f t="shared" si="27"/>
        <v>0</v>
      </c>
      <c r="BV127">
        <f t="shared" si="28"/>
        <v>0</v>
      </c>
      <c r="BW127">
        <f t="shared" si="22"/>
        <v>1641.0000000000002</v>
      </c>
    </row>
    <row r="128" spans="1:75" x14ac:dyDescent="0.3">
      <c r="A128" s="38">
        <f t="shared" si="18"/>
        <v>45793</v>
      </c>
      <c r="B128" s="3">
        <v>45793.302916666667</v>
      </c>
      <c r="C128" t="s">
        <v>61</v>
      </c>
      <c r="D128" t="s">
        <v>61</v>
      </c>
      <c r="E128" t="s">
        <v>61</v>
      </c>
      <c r="F128" t="s">
        <v>62</v>
      </c>
      <c r="G128" s="2" t="s">
        <v>63</v>
      </c>
      <c r="H128" t="s">
        <v>64</v>
      </c>
      <c r="I128" t="s">
        <v>74</v>
      </c>
      <c r="J128" t="s">
        <v>66</v>
      </c>
      <c r="K128" t="s">
        <v>67</v>
      </c>
      <c r="L128">
        <v>15</v>
      </c>
      <c r="M128">
        <v>3</v>
      </c>
      <c r="N128">
        <v>168</v>
      </c>
      <c r="O128" s="41">
        <v>9999</v>
      </c>
      <c r="P128" t="s">
        <v>62</v>
      </c>
      <c r="Q128" s="1">
        <v>45786.608721180557</v>
      </c>
      <c r="R128">
        <v>50.149000000000001</v>
      </c>
      <c r="S128">
        <v>12.444000000000001</v>
      </c>
      <c r="T128">
        <v>4.03</v>
      </c>
      <c r="U128">
        <v>4855</v>
      </c>
      <c r="V128">
        <v>9</v>
      </c>
      <c r="W128">
        <v>816</v>
      </c>
      <c r="X128">
        <v>1219</v>
      </c>
      <c r="Y128">
        <v>2</v>
      </c>
      <c r="Z128">
        <v>15</v>
      </c>
      <c r="AA128">
        <v>0</v>
      </c>
      <c r="AB128">
        <v>0</v>
      </c>
      <c r="AC128">
        <v>86</v>
      </c>
      <c r="AD128">
        <v>37.19</v>
      </c>
      <c r="AE128">
        <v>44.798090999999999</v>
      </c>
      <c r="AF128">
        <v>89.7</v>
      </c>
      <c r="AG128">
        <v>2.9</v>
      </c>
      <c r="AH128">
        <v>4.4000000000000004</v>
      </c>
      <c r="AI128">
        <v>2.9</v>
      </c>
      <c r="AJ128">
        <v>0.1</v>
      </c>
      <c r="AK128">
        <v>0</v>
      </c>
      <c r="AL128">
        <v>0</v>
      </c>
      <c r="AM128">
        <v>3.1</v>
      </c>
      <c r="AN128">
        <v>36.369999999999997</v>
      </c>
      <c r="AO128">
        <v>0.185</v>
      </c>
      <c r="AP128">
        <v>16.806999999999999</v>
      </c>
      <c r="AQ128">
        <v>0.23899999999999999</v>
      </c>
      <c r="AR128">
        <v>3.988</v>
      </c>
      <c r="AS128">
        <v>29.911000000000001</v>
      </c>
      <c r="AT128">
        <v>71.760000000000005</v>
      </c>
      <c r="AU128">
        <v>2.3199999999999998</v>
      </c>
      <c r="AV128">
        <v>3.52</v>
      </c>
      <c r="AW128">
        <v>2.3199999999999998</v>
      </c>
      <c r="AX128">
        <v>0.08</v>
      </c>
      <c r="AY128">
        <v>0</v>
      </c>
      <c r="AZ128">
        <v>0</v>
      </c>
      <c r="BA128">
        <v>0</v>
      </c>
      <c r="BB128">
        <v>109</v>
      </c>
      <c r="BC128" t="s">
        <v>75</v>
      </c>
      <c r="BD128">
        <v>0</v>
      </c>
      <c r="BE128" t="s">
        <v>69</v>
      </c>
      <c r="BF128" t="s">
        <v>76</v>
      </c>
      <c r="BG128">
        <v>1.3</v>
      </c>
      <c r="BH128">
        <v>0</v>
      </c>
      <c r="BI128" s="1">
        <v>45799.56102734954</v>
      </c>
      <c r="BJ128">
        <v>3</v>
      </c>
      <c r="BK128" s="4">
        <v>1.3432999999999999</v>
      </c>
      <c r="BL128" s="42">
        <f>HLOOKUP($A128,차량별코스!$E$1:$AD$20,_xlfn.XLOOKUP(탕데이터!$I128,차량별코스!$D$2:$D$20,차량별코스!$A$2:$A$20),0)</f>
        <v>7</v>
      </c>
      <c r="BM128">
        <f t="shared" si="19"/>
        <v>2533.6809999999991</v>
      </c>
      <c r="BN128">
        <f t="shared" si="20"/>
        <v>4271.6819999999989</v>
      </c>
      <c r="BO128">
        <f>IF(COUNTIFS($BL$2:$BL128,$BL128,$O$2:$O128,$O128)=1,_xlfn.MAXIFS($BO$2:$BO127,$O$2:$O127,$O128)+1,_xlfn.MAXIFS($BO$2:$BO127,$O$2:$O127,$O128))</f>
        <v>11</v>
      </c>
      <c r="BP128">
        <f t="shared" si="21"/>
        <v>3529.9350000000004</v>
      </c>
      <c r="BQ128">
        <f t="shared" si="23"/>
        <v>140.79499999999999</v>
      </c>
      <c r="BR128">
        <f t="shared" si="24"/>
        <v>213.62000000000003</v>
      </c>
      <c r="BS128">
        <f t="shared" si="25"/>
        <v>140.79499999999999</v>
      </c>
      <c r="BT128">
        <f t="shared" si="26"/>
        <v>4.8550000000000004</v>
      </c>
      <c r="BU128">
        <f t="shared" si="27"/>
        <v>0</v>
      </c>
      <c r="BV128">
        <f t="shared" si="28"/>
        <v>0</v>
      </c>
      <c r="BW128">
        <f t="shared" si="22"/>
        <v>4030.0000000000005</v>
      </c>
    </row>
    <row r="129" spans="1:75" x14ac:dyDescent="0.3">
      <c r="A129" s="38">
        <f t="shared" si="18"/>
        <v>45793</v>
      </c>
      <c r="B129" s="3">
        <v>45793.362581018519</v>
      </c>
      <c r="C129" t="s">
        <v>61</v>
      </c>
      <c r="D129" t="s">
        <v>61</v>
      </c>
      <c r="E129" t="s">
        <v>61</v>
      </c>
      <c r="F129" t="s">
        <v>62</v>
      </c>
      <c r="G129" s="2" t="s">
        <v>63</v>
      </c>
      <c r="H129" t="s">
        <v>64</v>
      </c>
      <c r="I129" t="s">
        <v>74</v>
      </c>
      <c r="J129" t="s">
        <v>66</v>
      </c>
      <c r="K129" t="s">
        <v>67</v>
      </c>
      <c r="L129">
        <v>15</v>
      </c>
      <c r="M129">
        <v>3</v>
      </c>
      <c r="N129">
        <v>168</v>
      </c>
      <c r="O129" s="41">
        <v>9999</v>
      </c>
      <c r="P129" t="s">
        <v>62</v>
      </c>
      <c r="Q129" s="1">
        <v>45786.608721180557</v>
      </c>
      <c r="R129">
        <v>47.238</v>
      </c>
      <c r="S129">
        <v>10.038</v>
      </c>
      <c r="T129">
        <v>4.7060000000000004</v>
      </c>
      <c r="U129">
        <v>4149</v>
      </c>
      <c r="V129">
        <v>4</v>
      </c>
      <c r="W129">
        <v>648</v>
      </c>
      <c r="X129">
        <v>1065</v>
      </c>
      <c r="Y129">
        <v>1</v>
      </c>
      <c r="Z129">
        <v>8</v>
      </c>
      <c r="AA129">
        <v>0</v>
      </c>
      <c r="AB129">
        <v>0</v>
      </c>
      <c r="AC129">
        <v>86</v>
      </c>
      <c r="AD129">
        <v>40.99</v>
      </c>
      <c r="AE129">
        <v>48.629333000000003</v>
      </c>
      <c r="AF129">
        <v>89</v>
      </c>
      <c r="AG129">
        <v>2.4</v>
      </c>
      <c r="AH129">
        <v>4.0999999999999996</v>
      </c>
      <c r="AI129">
        <v>4.2</v>
      </c>
      <c r="AJ129">
        <v>0.2</v>
      </c>
      <c r="AK129">
        <v>0</v>
      </c>
      <c r="AL129">
        <v>0</v>
      </c>
      <c r="AM129">
        <v>3.62</v>
      </c>
      <c r="AN129">
        <v>33.338999999999999</v>
      </c>
      <c r="AO129">
        <v>9.6000000000000002E-2</v>
      </c>
      <c r="AP129">
        <v>15.618</v>
      </c>
      <c r="AQ129">
        <v>0.21199999999999999</v>
      </c>
      <c r="AR129">
        <v>2.117</v>
      </c>
      <c r="AS129">
        <v>16.936</v>
      </c>
      <c r="AT129">
        <v>60.817</v>
      </c>
      <c r="AU129">
        <v>1.64</v>
      </c>
      <c r="AV129">
        <v>2.802</v>
      </c>
      <c r="AW129">
        <v>2.87</v>
      </c>
      <c r="AX129">
        <v>0.13700000000000001</v>
      </c>
      <c r="AY129">
        <v>0</v>
      </c>
      <c r="AZ129">
        <v>0</v>
      </c>
      <c r="BA129">
        <v>0</v>
      </c>
      <c r="BB129">
        <v>95</v>
      </c>
      <c r="BC129" t="s">
        <v>75</v>
      </c>
      <c r="BD129">
        <v>0</v>
      </c>
      <c r="BE129" t="s">
        <v>69</v>
      </c>
      <c r="BF129" t="s">
        <v>76</v>
      </c>
      <c r="BG129">
        <v>1.3</v>
      </c>
      <c r="BH129">
        <v>0</v>
      </c>
      <c r="BI129" s="1">
        <v>45799.56102734954</v>
      </c>
      <c r="BJ129">
        <v>3</v>
      </c>
      <c r="BK129" s="4">
        <v>1.5686</v>
      </c>
      <c r="BL129" s="42">
        <f>HLOOKUP($A129,차량별코스!$E$1:$AD$20,_xlfn.XLOOKUP(탕데이터!$I129,차량별코스!$D$2:$D$20,차량별코스!$A$2:$A$20),0)</f>
        <v>7</v>
      </c>
      <c r="BM129">
        <f t="shared" si="19"/>
        <v>2533.6809999999991</v>
      </c>
      <c r="BN129">
        <f t="shared" si="20"/>
        <v>4271.6819999999989</v>
      </c>
      <c r="BO129">
        <f>IF(COUNTIFS($BL$2:$BL129,$BL129,$O$2:$O129,$O129)=1,_xlfn.MAXIFS($BO$2:$BO128,$O$2:$O128,$O129)+1,_xlfn.MAXIFS($BO$2:$BO128,$O$2:$O128,$O129))</f>
        <v>11</v>
      </c>
      <c r="BP129">
        <f t="shared" si="21"/>
        <v>3040.61</v>
      </c>
      <c r="BQ129">
        <f t="shared" si="23"/>
        <v>99.576000000000008</v>
      </c>
      <c r="BR129">
        <f t="shared" si="24"/>
        <v>170.10899999999998</v>
      </c>
      <c r="BS129">
        <f t="shared" si="25"/>
        <v>174.25800000000001</v>
      </c>
      <c r="BT129">
        <f t="shared" si="26"/>
        <v>8.298</v>
      </c>
      <c r="BU129">
        <f t="shared" si="27"/>
        <v>0</v>
      </c>
      <c r="BV129">
        <f t="shared" si="28"/>
        <v>0</v>
      </c>
      <c r="BW129">
        <f t="shared" si="22"/>
        <v>3492.8509999999997</v>
      </c>
    </row>
    <row r="130" spans="1:75" x14ac:dyDescent="0.3">
      <c r="A130" s="38">
        <f t="shared" si="18"/>
        <v>45793</v>
      </c>
      <c r="B130" s="3">
        <v>45793.530219907407</v>
      </c>
      <c r="C130" t="s">
        <v>61</v>
      </c>
      <c r="D130" t="s">
        <v>61</v>
      </c>
      <c r="E130" t="s">
        <v>61</v>
      </c>
      <c r="F130" t="s">
        <v>62</v>
      </c>
      <c r="G130" s="2" t="s">
        <v>63</v>
      </c>
      <c r="H130" t="s">
        <v>64</v>
      </c>
      <c r="I130" t="s">
        <v>74</v>
      </c>
      <c r="J130" t="s">
        <v>66</v>
      </c>
      <c r="K130" t="s">
        <v>67</v>
      </c>
      <c r="L130">
        <v>15</v>
      </c>
      <c r="M130">
        <v>3</v>
      </c>
      <c r="N130">
        <v>168</v>
      </c>
      <c r="O130" s="41">
        <v>9999</v>
      </c>
      <c r="P130" t="s">
        <v>62</v>
      </c>
      <c r="Q130" s="1">
        <v>45786.608721180557</v>
      </c>
      <c r="R130">
        <v>58.616999999999997</v>
      </c>
      <c r="S130">
        <v>14.93</v>
      </c>
      <c r="T130">
        <v>3.9260000000000002</v>
      </c>
      <c r="U130">
        <v>6761</v>
      </c>
      <c r="V130">
        <v>296</v>
      </c>
      <c r="W130">
        <v>1987</v>
      </c>
      <c r="X130">
        <v>858</v>
      </c>
      <c r="Y130">
        <v>0</v>
      </c>
      <c r="Z130">
        <v>11</v>
      </c>
      <c r="AA130">
        <v>2</v>
      </c>
      <c r="AB130">
        <v>289</v>
      </c>
      <c r="AC130">
        <v>98</v>
      </c>
      <c r="AD130">
        <v>31.21</v>
      </c>
      <c r="AE130">
        <v>47.123978999999999</v>
      </c>
      <c r="AF130">
        <v>41.1</v>
      </c>
      <c r="AG130">
        <v>16.7</v>
      </c>
      <c r="AH130">
        <v>15.1</v>
      </c>
      <c r="AI130">
        <v>22.3</v>
      </c>
      <c r="AJ130">
        <v>4.8</v>
      </c>
      <c r="AK130">
        <v>0</v>
      </c>
      <c r="AL130">
        <v>0</v>
      </c>
      <c r="AM130">
        <v>3.02</v>
      </c>
      <c r="AN130">
        <v>39.805</v>
      </c>
      <c r="AO130">
        <v>4.3780000000000001</v>
      </c>
      <c r="AP130">
        <v>29.388999999999999</v>
      </c>
      <c r="AQ130">
        <v>0.13600000000000001</v>
      </c>
      <c r="AR130">
        <v>0</v>
      </c>
      <c r="AS130">
        <v>18.765999999999998</v>
      </c>
      <c r="AT130">
        <v>45.895000000000003</v>
      </c>
      <c r="AU130">
        <v>18.648</v>
      </c>
      <c r="AV130">
        <v>16.861999999999998</v>
      </c>
      <c r="AW130">
        <v>24.902000000000001</v>
      </c>
      <c r="AX130">
        <v>5.36</v>
      </c>
      <c r="AY130">
        <v>0</v>
      </c>
      <c r="AZ130">
        <v>0</v>
      </c>
      <c r="BA130">
        <v>0</v>
      </c>
      <c r="BB130">
        <v>156</v>
      </c>
      <c r="BC130" t="s">
        <v>75</v>
      </c>
      <c r="BD130">
        <v>0</v>
      </c>
      <c r="BE130" t="s">
        <v>69</v>
      </c>
      <c r="BF130" t="s">
        <v>76</v>
      </c>
      <c r="BG130">
        <v>1.3</v>
      </c>
      <c r="BH130">
        <v>0</v>
      </c>
      <c r="BI130" s="1">
        <v>45799.56102734954</v>
      </c>
      <c r="BJ130">
        <v>3</v>
      </c>
      <c r="BK130" s="4">
        <v>1.3087</v>
      </c>
      <c r="BL130" s="42">
        <f>HLOOKUP($A130,차량별코스!$E$1:$AD$20,_xlfn.XLOOKUP(탕데이터!$I130,차량별코스!$D$2:$D$20,차량별코스!$A$2:$A$20),0)</f>
        <v>7</v>
      </c>
      <c r="BM130">
        <f t="shared" si="19"/>
        <v>2533.6809999999991</v>
      </c>
      <c r="BN130">
        <f t="shared" si="20"/>
        <v>4271.6819999999989</v>
      </c>
      <c r="BO130">
        <f>IF(COUNTIFS($BL$2:$BL130,$BL130,$O$2:$O130,$O130)=1,_xlfn.MAXIFS($BO$2:$BO129,$O$2:$O129,$O130)+1,_xlfn.MAXIFS($BO$2:$BO129,$O$2:$O129,$O130))</f>
        <v>11</v>
      </c>
      <c r="BP130">
        <f t="shared" si="21"/>
        <v>495.77100000000019</v>
      </c>
      <c r="BQ130">
        <f t="shared" si="23"/>
        <v>1129.087</v>
      </c>
      <c r="BR130">
        <f t="shared" si="24"/>
        <v>1020.9109999999999</v>
      </c>
      <c r="BS130">
        <f t="shared" si="25"/>
        <v>1507.703</v>
      </c>
      <c r="BT130">
        <f t="shared" si="26"/>
        <v>324.52800000000002</v>
      </c>
      <c r="BU130">
        <f t="shared" si="27"/>
        <v>0</v>
      </c>
      <c r="BV130">
        <f t="shared" si="28"/>
        <v>0</v>
      </c>
      <c r="BW130">
        <f t="shared" si="22"/>
        <v>4478</v>
      </c>
    </row>
    <row r="131" spans="1:75" x14ac:dyDescent="0.3">
      <c r="A131" s="38">
        <f t="shared" ref="A131:A194" si="29">DATE(YEAR(B131),MONTH(B131),DAY(B131))</f>
        <v>45793</v>
      </c>
      <c r="B131" s="3">
        <v>45793.612638888888</v>
      </c>
      <c r="C131" t="s">
        <v>61</v>
      </c>
      <c r="D131" t="s">
        <v>61</v>
      </c>
      <c r="E131" t="s">
        <v>61</v>
      </c>
      <c r="F131" t="s">
        <v>62</v>
      </c>
      <c r="G131" s="2" t="s">
        <v>63</v>
      </c>
      <c r="H131" t="s">
        <v>64</v>
      </c>
      <c r="I131" t="s">
        <v>74</v>
      </c>
      <c r="J131" t="s">
        <v>66</v>
      </c>
      <c r="K131" t="s">
        <v>67</v>
      </c>
      <c r="L131">
        <v>15</v>
      </c>
      <c r="M131">
        <v>3</v>
      </c>
      <c r="N131">
        <v>168</v>
      </c>
      <c r="O131" s="41">
        <v>9999</v>
      </c>
      <c r="P131" t="s">
        <v>62</v>
      </c>
      <c r="Q131" s="1">
        <v>45786.608721180557</v>
      </c>
      <c r="R131">
        <v>60.101999999999997</v>
      </c>
      <c r="S131">
        <v>15.513999999999999</v>
      </c>
      <c r="T131">
        <v>3.8740000000000001</v>
      </c>
      <c r="U131">
        <v>7507</v>
      </c>
      <c r="V131">
        <v>17</v>
      </c>
      <c r="W131">
        <v>2546</v>
      </c>
      <c r="X131">
        <v>1427</v>
      </c>
      <c r="Y131">
        <v>4</v>
      </c>
      <c r="Z131">
        <v>15</v>
      </c>
      <c r="AA131">
        <v>1</v>
      </c>
      <c r="AB131">
        <v>74</v>
      </c>
      <c r="AC131">
        <v>92</v>
      </c>
      <c r="AD131">
        <v>28.82</v>
      </c>
      <c r="AE131">
        <v>43.763601999999999</v>
      </c>
      <c r="AF131">
        <v>91</v>
      </c>
      <c r="AG131">
        <v>2.4</v>
      </c>
      <c r="AH131">
        <v>3.8</v>
      </c>
      <c r="AI131">
        <v>2.6</v>
      </c>
      <c r="AJ131">
        <v>0.3</v>
      </c>
      <c r="AK131">
        <v>0</v>
      </c>
      <c r="AL131">
        <v>0</v>
      </c>
      <c r="AM131">
        <v>2.98</v>
      </c>
      <c r="AN131">
        <v>37.033999999999999</v>
      </c>
      <c r="AO131">
        <v>0.22600000000000001</v>
      </c>
      <c r="AP131">
        <v>33.914999999999999</v>
      </c>
      <c r="AQ131">
        <v>0.23300000000000001</v>
      </c>
      <c r="AR131">
        <v>6.6550000000000002</v>
      </c>
      <c r="AS131">
        <v>24.957999999999998</v>
      </c>
      <c r="AT131">
        <v>113.75</v>
      </c>
      <c r="AU131">
        <v>3</v>
      </c>
      <c r="AV131">
        <v>4.75</v>
      </c>
      <c r="AW131">
        <v>3.25</v>
      </c>
      <c r="AX131">
        <v>0.375</v>
      </c>
      <c r="AY131">
        <v>0</v>
      </c>
      <c r="AZ131">
        <v>0</v>
      </c>
      <c r="BA131">
        <v>0</v>
      </c>
      <c r="BB131">
        <v>175</v>
      </c>
      <c r="BC131" t="s">
        <v>75</v>
      </c>
      <c r="BD131">
        <v>0</v>
      </c>
      <c r="BE131" t="s">
        <v>69</v>
      </c>
      <c r="BF131" t="s">
        <v>76</v>
      </c>
      <c r="BG131">
        <v>1.3</v>
      </c>
      <c r="BH131">
        <v>0</v>
      </c>
      <c r="BI131" s="1">
        <v>45799.56102734954</v>
      </c>
      <c r="BJ131">
        <v>3</v>
      </c>
      <c r="BK131" s="4">
        <v>1.2912999999999999</v>
      </c>
      <c r="BL131" s="42">
        <f>HLOOKUP($A131,차량별코스!$E$1:$AD$20,_xlfn.XLOOKUP(탕데이터!$I131,차량별코스!$D$2:$D$20,차량별코스!$A$2:$A$20),0)</f>
        <v>7</v>
      </c>
      <c r="BM131">
        <f t="shared" ref="BM131:BM194" si="30">SUMIFS(R:R,I:I,I131,O:O,O131)</f>
        <v>2533.6809999999991</v>
      </c>
      <c r="BN131">
        <f t="shared" ref="BN131:BN194" si="31">SUMIFS(R:R,O:O,O131,BL:BL,BL131)</f>
        <v>4271.6819999999989</v>
      </c>
      <c r="BO131">
        <f>IF(COUNTIFS($BL$2:$BL131,$BL131,$O$2:$O131,$O131)=1,_xlfn.MAXIFS($BO$2:$BO130,$O$2:$O130,$O131)+1,_xlfn.MAXIFS($BO$2:$BO130,$O$2:$O130,$O131))</f>
        <v>11</v>
      </c>
      <c r="BP131">
        <f t="shared" ref="BP131:BP194" si="32">$U131*AF131%-V131-W131</f>
        <v>4268.37</v>
      </c>
      <c r="BQ131">
        <f t="shared" si="23"/>
        <v>180.16800000000001</v>
      </c>
      <c r="BR131">
        <f t="shared" si="24"/>
        <v>285.26600000000002</v>
      </c>
      <c r="BS131">
        <f t="shared" si="25"/>
        <v>195.18200000000002</v>
      </c>
      <c r="BT131">
        <f t="shared" si="26"/>
        <v>22.521000000000001</v>
      </c>
      <c r="BU131">
        <f t="shared" si="27"/>
        <v>0</v>
      </c>
      <c r="BV131">
        <f t="shared" si="28"/>
        <v>0</v>
      </c>
      <c r="BW131">
        <f t="shared" ref="BW131:BW194" si="33">SUM(BP131:BV131)</f>
        <v>4951.5069999999987</v>
      </c>
    </row>
    <row r="132" spans="1:75" x14ac:dyDescent="0.3">
      <c r="A132" s="38">
        <f t="shared" si="29"/>
        <v>45793</v>
      </c>
      <c r="B132" s="3">
        <v>45793.701053240744</v>
      </c>
      <c r="C132" t="s">
        <v>61</v>
      </c>
      <c r="D132" t="s">
        <v>61</v>
      </c>
      <c r="E132" t="s">
        <v>61</v>
      </c>
      <c r="F132" t="s">
        <v>62</v>
      </c>
      <c r="G132" s="2" t="s">
        <v>63</v>
      </c>
      <c r="H132" t="s">
        <v>64</v>
      </c>
      <c r="I132" t="s">
        <v>74</v>
      </c>
      <c r="J132" t="s">
        <v>66</v>
      </c>
      <c r="K132" t="s">
        <v>67</v>
      </c>
      <c r="L132">
        <v>15</v>
      </c>
      <c r="M132">
        <v>3</v>
      </c>
      <c r="N132">
        <v>168</v>
      </c>
      <c r="O132" s="41">
        <v>9999</v>
      </c>
      <c r="P132" t="s">
        <v>62</v>
      </c>
      <c r="Q132" s="1">
        <v>45786.608721180557</v>
      </c>
      <c r="R132">
        <v>97.866</v>
      </c>
      <c r="S132">
        <v>33.018000000000001</v>
      </c>
      <c r="T132">
        <v>2.964</v>
      </c>
      <c r="U132">
        <v>17795</v>
      </c>
      <c r="V132">
        <v>2345</v>
      </c>
      <c r="W132">
        <v>7790</v>
      </c>
      <c r="X132">
        <v>2044</v>
      </c>
      <c r="Y132">
        <v>2</v>
      </c>
      <c r="Z132">
        <v>15</v>
      </c>
      <c r="AA132">
        <v>3</v>
      </c>
      <c r="AB132">
        <v>4203</v>
      </c>
      <c r="AC132">
        <v>88</v>
      </c>
      <c r="AD132">
        <v>19.8</v>
      </c>
      <c r="AE132">
        <v>45.994438000000002</v>
      </c>
      <c r="AF132">
        <v>89.3</v>
      </c>
      <c r="AG132">
        <v>2.2999999999999998</v>
      </c>
      <c r="AH132">
        <v>4</v>
      </c>
      <c r="AI132">
        <v>4.2</v>
      </c>
      <c r="AJ132">
        <v>0.1</v>
      </c>
      <c r="AK132">
        <v>0</v>
      </c>
      <c r="AL132">
        <v>0</v>
      </c>
      <c r="AM132">
        <v>2.2799999999999998</v>
      </c>
      <c r="AN132">
        <v>53.401000000000003</v>
      </c>
      <c r="AO132">
        <v>13.178000000000001</v>
      </c>
      <c r="AP132">
        <v>43.776000000000003</v>
      </c>
      <c r="AQ132">
        <v>0.20399999999999999</v>
      </c>
      <c r="AR132">
        <v>2.044</v>
      </c>
      <c r="AS132">
        <v>15.327</v>
      </c>
      <c r="AT132">
        <v>263.435</v>
      </c>
      <c r="AU132">
        <v>6.7850000000000001</v>
      </c>
      <c r="AV132">
        <v>11.8</v>
      </c>
      <c r="AW132">
        <v>12.39</v>
      </c>
      <c r="AX132">
        <v>0.29499999999999998</v>
      </c>
      <c r="AY132">
        <v>0</v>
      </c>
      <c r="AZ132">
        <v>0</v>
      </c>
      <c r="BA132">
        <v>0</v>
      </c>
      <c r="BB132">
        <v>437</v>
      </c>
      <c r="BC132" t="s">
        <v>75</v>
      </c>
      <c r="BD132">
        <v>0</v>
      </c>
      <c r="BE132" t="s">
        <v>69</v>
      </c>
      <c r="BF132" t="s">
        <v>76</v>
      </c>
      <c r="BG132">
        <v>1.3</v>
      </c>
      <c r="BH132">
        <v>0</v>
      </c>
      <c r="BI132" s="1">
        <v>45799.56102734954</v>
      </c>
      <c r="BJ132">
        <v>3</v>
      </c>
      <c r="BK132" s="4">
        <v>0.98799999999999999</v>
      </c>
      <c r="BL132" s="42">
        <f>HLOOKUP($A132,차량별코스!$E$1:$AD$20,_xlfn.XLOOKUP(탕데이터!$I132,차량별코스!$D$2:$D$20,차량별코스!$A$2:$A$20),0)</f>
        <v>7</v>
      </c>
      <c r="BM132">
        <f t="shared" si="30"/>
        <v>2533.6809999999991</v>
      </c>
      <c r="BN132">
        <f t="shared" si="31"/>
        <v>4271.6819999999989</v>
      </c>
      <c r="BO132">
        <f>IF(COUNTIFS($BL$2:$BL132,$BL132,$O$2:$O132,$O132)=1,_xlfn.MAXIFS($BO$2:$BO131,$O$2:$O131,$O132)+1,_xlfn.MAXIFS($BO$2:$BO131,$O$2:$O131,$O132))</f>
        <v>11</v>
      </c>
      <c r="BP132">
        <f t="shared" si="32"/>
        <v>5755.9349999999995</v>
      </c>
      <c r="BQ132">
        <f t="shared" si="23"/>
        <v>409.28499999999997</v>
      </c>
      <c r="BR132">
        <f t="shared" si="24"/>
        <v>711.80000000000007</v>
      </c>
      <c r="BS132">
        <f t="shared" si="25"/>
        <v>747.3900000000001</v>
      </c>
      <c r="BT132">
        <f t="shared" si="26"/>
        <v>17.795000000000002</v>
      </c>
      <c r="BU132">
        <f t="shared" si="27"/>
        <v>0</v>
      </c>
      <c r="BV132">
        <f t="shared" si="28"/>
        <v>0</v>
      </c>
      <c r="BW132">
        <f t="shared" si="33"/>
        <v>7642.2049999999999</v>
      </c>
    </row>
    <row r="133" spans="1:75" x14ac:dyDescent="0.3">
      <c r="A133" s="38">
        <f t="shared" si="29"/>
        <v>45794</v>
      </c>
      <c r="B133" s="3">
        <v>45794.255914351852</v>
      </c>
      <c r="C133" t="s">
        <v>61</v>
      </c>
      <c r="D133" t="s">
        <v>61</v>
      </c>
      <c r="E133" t="s">
        <v>61</v>
      </c>
      <c r="F133" t="s">
        <v>62</v>
      </c>
      <c r="G133" s="2" t="s">
        <v>63</v>
      </c>
      <c r="H133" t="s">
        <v>64</v>
      </c>
      <c r="I133" t="s">
        <v>74</v>
      </c>
      <c r="J133" t="s">
        <v>66</v>
      </c>
      <c r="K133" t="s">
        <v>67</v>
      </c>
      <c r="L133">
        <v>15</v>
      </c>
      <c r="M133">
        <v>3</v>
      </c>
      <c r="N133">
        <v>168</v>
      </c>
      <c r="O133" s="41">
        <v>9999</v>
      </c>
      <c r="P133" t="s">
        <v>62</v>
      </c>
      <c r="Q133" s="1">
        <v>45786.608721180557</v>
      </c>
      <c r="R133">
        <v>1E-3</v>
      </c>
      <c r="S133">
        <v>1E-3</v>
      </c>
      <c r="T133">
        <v>1</v>
      </c>
      <c r="U133">
        <v>569</v>
      </c>
      <c r="V133">
        <v>569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0.01</v>
      </c>
      <c r="AE133" t="s">
        <v>61</v>
      </c>
      <c r="AF133">
        <v>100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1</v>
      </c>
      <c r="AN133" t="s">
        <v>61</v>
      </c>
      <c r="AO133">
        <v>100</v>
      </c>
      <c r="AP133">
        <v>0</v>
      </c>
      <c r="AQ133">
        <v>0</v>
      </c>
      <c r="AR133">
        <v>0</v>
      </c>
      <c r="AS133">
        <v>0</v>
      </c>
      <c r="AT133">
        <v>8.3330000000000002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15</v>
      </c>
      <c r="BC133" t="s">
        <v>75</v>
      </c>
      <c r="BD133">
        <v>0</v>
      </c>
      <c r="BE133" t="s">
        <v>69</v>
      </c>
      <c r="BF133" t="s">
        <v>76</v>
      </c>
      <c r="BG133">
        <v>1.3</v>
      </c>
      <c r="BH133">
        <v>0</v>
      </c>
      <c r="BI133" s="1">
        <v>45799.56102734954</v>
      </c>
      <c r="BJ133">
        <v>3</v>
      </c>
      <c r="BK133" s="4">
        <v>0.33329999999999999</v>
      </c>
      <c r="BL133" s="42">
        <f>HLOOKUP($A133,차량별코스!$E$1:$AD$20,_xlfn.XLOOKUP(탕데이터!$I133,차량별코스!$D$2:$D$20,차량별코스!$A$2:$A$20),0)</f>
        <v>8</v>
      </c>
      <c r="BM133">
        <f t="shared" si="30"/>
        <v>2533.6809999999991</v>
      </c>
      <c r="BN133">
        <f t="shared" si="31"/>
        <v>4829.6470000000018</v>
      </c>
      <c r="BO133">
        <f>IF(COUNTIFS($BL$2:$BL133,$BL133,$O$2:$O133,$O133)=1,_xlfn.MAXIFS($BO$2:$BO132,$O$2:$O132,$O133)+1,_xlfn.MAXIFS($BO$2:$BO132,$O$2:$O132,$O133))</f>
        <v>11</v>
      </c>
      <c r="BP133">
        <f t="shared" si="32"/>
        <v>0</v>
      </c>
      <c r="BQ133">
        <f t="shared" ref="BQ133:BQ196" si="34">$U133*AG133%</f>
        <v>0</v>
      </c>
      <c r="BR133">
        <f t="shared" ref="BR133:BR196" si="35">$U133*AH133%</f>
        <v>0</v>
      </c>
      <c r="BS133">
        <f t="shared" ref="BS133:BS196" si="36">$U133*AI133%</f>
        <v>0</v>
      </c>
      <c r="BT133">
        <f t="shared" ref="BT133:BT196" si="37">$U133*AJ133%</f>
        <v>0</v>
      </c>
      <c r="BU133">
        <f t="shared" ref="BU133:BU196" si="38">$U133*AK133%</f>
        <v>0</v>
      </c>
      <c r="BV133">
        <f t="shared" ref="BV133:BV196" si="39">$U133*AL133%</f>
        <v>0</v>
      </c>
      <c r="BW133">
        <f t="shared" si="33"/>
        <v>0</v>
      </c>
    </row>
    <row r="134" spans="1:75" x14ac:dyDescent="0.3">
      <c r="A134" s="38">
        <f t="shared" si="29"/>
        <v>45794</v>
      </c>
      <c r="B134" s="3">
        <v>45794.270856481482</v>
      </c>
      <c r="C134" t="s">
        <v>61</v>
      </c>
      <c r="D134" t="s">
        <v>61</v>
      </c>
      <c r="E134" t="s">
        <v>61</v>
      </c>
      <c r="F134" t="s">
        <v>62</v>
      </c>
      <c r="G134" s="2" t="s">
        <v>63</v>
      </c>
      <c r="H134" t="s">
        <v>64</v>
      </c>
      <c r="I134" t="s">
        <v>74</v>
      </c>
      <c r="J134" t="s">
        <v>66</v>
      </c>
      <c r="K134" t="s">
        <v>67</v>
      </c>
      <c r="L134">
        <v>15</v>
      </c>
      <c r="M134">
        <v>3</v>
      </c>
      <c r="N134">
        <v>168</v>
      </c>
      <c r="O134" s="41">
        <v>9999</v>
      </c>
      <c r="P134" t="s">
        <v>62</v>
      </c>
      <c r="Q134" s="1">
        <v>45786.608721180557</v>
      </c>
      <c r="R134">
        <v>17.396000000000001</v>
      </c>
      <c r="S134">
        <v>3.9830000000000001</v>
      </c>
      <c r="T134">
        <v>4.3680000000000003</v>
      </c>
      <c r="U134">
        <v>1555</v>
      </c>
      <c r="V134">
        <v>59</v>
      </c>
      <c r="W134">
        <v>313</v>
      </c>
      <c r="X134">
        <v>259</v>
      </c>
      <c r="Y134">
        <v>0</v>
      </c>
      <c r="Z134">
        <v>5</v>
      </c>
      <c r="AA134">
        <v>0</v>
      </c>
      <c r="AB134">
        <v>0</v>
      </c>
      <c r="AC134">
        <v>90</v>
      </c>
      <c r="AD134">
        <v>40.270000000000003</v>
      </c>
      <c r="AE134">
        <v>52.937811000000004</v>
      </c>
      <c r="AF134">
        <v>94.7</v>
      </c>
      <c r="AG134">
        <v>0.9</v>
      </c>
      <c r="AH134">
        <v>1.3</v>
      </c>
      <c r="AI134">
        <v>2.2000000000000002</v>
      </c>
      <c r="AJ134">
        <v>1</v>
      </c>
      <c r="AK134">
        <v>0</v>
      </c>
      <c r="AL134">
        <v>0</v>
      </c>
      <c r="AM134">
        <v>3.36</v>
      </c>
      <c r="AN134">
        <v>40.32</v>
      </c>
      <c r="AO134">
        <v>3.794</v>
      </c>
      <c r="AP134">
        <v>20.129000000000001</v>
      </c>
      <c r="AQ134">
        <v>0.115</v>
      </c>
      <c r="AR134">
        <v>0</v>
      </c>
      <c r="AS134">
        <v>28.742000000000001</v>
      </c>
      <c r="AT134">
        <v>23.675000000000001</v>
      </c>
      <c r="AU134">
        <v>0.22500000000000001</v>
      </c>
      <c r="AV134">
        <v>0.32500000000000001</v>
      </c>
      <c r="AW134">
        <v>0.55000000000000004</v>
      </c>
      <c r="AX134">
        <v>0.25</v>
      </c>
      <c r="AY134">
        <v>0</v>
      </c>
      <c r="AZ134">
        <v>0</v>
      </c>
      <c r="BA134">
        <v>0</v>
      </c>
      <c r="BB134">
        <v>33</v>
      </c>
      <c r="BC134" t="s">
        <v>75</v>
      </c>
      <c r="BD134">
        <v>0</v>
      </c>
      <c r="BE134" t="s">
        <v>69</v>
      </c>
      <c r="BF134" t="s">
        <v>76</v>
      </c>
      <c r="BG134">
        <v>1.3</v>
      </c>
      <c r="BH134">
        <v>0</v>
      </c>
      <c r="BI134" s="1">
        <v>45799.56102734954</v>
      </c>
      <c r="BJ134">
        <v>3</v>
      </c>
      <c r="BK134" s="4">
        <v>1.4559</v>
      </c>
      <c r="BL134" s="42">
        <f>HLOOKUP($A134,차량별코스!$E$1:$AD$20,_xlfn.XLOOKUP(탕데이터!$I134,차량별코스!$D$2:$D$20,차량별코스!$A$2:$A$20),0)</f>
        <v>8</v>
      </c>
      <c r="BM134">
        <f t="shared" si="30"/>
        <v>2533.6809999999991</v>
      </c>
      <c r="BN134">
        <f t="shared" si="31"/>
        <v>4829.6470000000018</v>
      </c>
      <c r="BO134">
        <f>IF(COUNTIFS($BL$2:$BL134,$BL134,$O$2:$O134,$O134)=1,_xlfn.MAXIFS($BO$2:$BO133,$O$2:$O133,$O134)+1,_xlfn.MAXIFS($BO$2:$BO133,$O$2:$O133,$O134))</f>
        <v>11</v>
      </c>
      <c r="BP134">
        <f t="shared" si="32"/>
        <v>1100.585</v>
      </c>
      <c r="BQ134">
        <f t="shared" si="34"/>
        <v>13.995000000000001</v>
      </c>
      <c r="BR134">
        <f t="shared" si="35"/>
        <v>20.215000000000003</v>
      </c>
      <c r="BS134">
        <f t="shared" si="36"/>
        <v>34.21</v>
      </c>
      <c r="BT134">
        <f t="shared" si="37"/>
        <v>15.55</v>
      </c>
      <c r="BU134">
        <f t="shared" si="38"/>
        <v>0</v>
      </c>
      <c r="BV134">
        <f t="shared" si="39"/>
        <v>0</v>
      </c>
      <c r="BW134">
        <f t="shared" si="33"/>
        <v>1184.5549999999998</v>
      </c>
    </row>
    <row r="135" spans="1:75" x14ac:dyDescent="0.3">
      <c r="A135" s="38">
        <f t="shared" si="29"/>
        <v>45794</v>
      </c>
      <c r="B135" s="3">
        <v>45794.291585648149</v>
      </c>
      <c r="C135" t="s">
        <v>61</v>
      </c>
      <c r="D135" t="s">
        <v>61</v>
      </c>
      <c r="E135" t="s">
        <v>61</v>
      </c>
      <c r="F135" t="s">
        <v>62</v>
      </c>
      <c r="G135" s="2" t="s">
        <v>63</v>
      </c>
      <c r="H135" t="s">
        <v>64</v>
      </c>
      <c r="I135" t="s">
        <v>74</v>
      </c>
      <c r="J135" t="s">
        <v>66</v>
      </c>
      <c r="K135" t="s">
        <v>67</v>
      </c>
      <c r="L135">
        <v>15</v>
      </c>
      <c r="M135">
        <v>3</v>
      </c>
      <c r="N135">
        <v>168</v>
      </c>
      <c r="O135" s="41">
        <v>9999</v>
      </c>
      <c r="P135" t="s">
        <v>62</v>
      </c>
      <c r="Q135" s="1">
        <v>45786.608721180557</v>
      </c>
      <c r="R135">
        <v>41.021000000000001</v>
      </c>
      <c r="S135">
        <v>9.3360000000000003</v>
      </c>
      <c r="T135">
        <v>4.3940000000000001</v>
      </c>
      <c r="U135">
        <v>3193</v>
      </c>
      <c r="V135">
        <v>14</v>
      </c>
      <c r="W135">
        <v>386</v>
      </c>
      <c r="X135">
        <v>1154</v>
      </c>
      <c r="Y135">
        <v>0</v>
      </c>
      <c r="Z135">
        <v>17</v>
      </c>
      <c r="AA135">
        <v>0</v>
      </c>
      <c r="AB135">
        <v>0</v>
      </c>
      <c r="AC135">
        <v>100</v>
      </c>
      <c r="AD135">
        <v>46.25</v>
      </c>
      <c r="AE135">
        <v>52.873423000000003</v>
      </c>
      <c r="AF135">
        <v>95.1</v>
      </c>
      <c r="AG135">
        <v>1.4</v>
      </c>
      <c r="AH135">
        <v>1.2</v>
      </c>
      <c r="AI135">
        <v>1.4</v>
      </c>
      <c r="AJ135">
        <v>0.9</v>
      </c>
      <c r="AK135">
        <v>0</v>
      </c>
      <c r="AL135">
        <v>0</v>
      </c>
      <c r="AM135">
        <v>3.38</v>
      </c>
      <c r="AN135">
        <v>39.872</v>
      </c>
      <c r="AO135">
        <v>0.438</v>
      </c>
      <c r="AP135">
        <v>12.089</v>
      </c>
      <c r="AQ135">
        <v>0.26800000000000002</v>
      </c>
      <c r="AR135">
        <v>0</v>
      </c>
      <c r="AS135">
        <v>41.442</v>
      </c>
      <c r="AT135">
        <v>49.134999999999998</v>
      </c>
      <c r="AU135">
        <v>0.72299999999999998</v>
      </c>
      <c r="AV135">
        <v>0.62</v>
      </c>
      <c r="AW135">
        <v>0.72299999999999998</v>
      </c>
      <c r="AX135">
        <v>0.46500000000000002</v>
      </c>
      <c r="AY135">
        <v>0</v>
      </c>
      <c r="AZ135">
        <v>0</v>
      </c>
      <c r="BA135">
        <v>0</v>
      </c>
      <c r="BB135">
        <v>72</v>
      </c>
      <c r="BC135" t="s">
        <v>75</v>
      </c>
      <c r="BD135">
        <v>0</v>
      </c>
      <c r="BE135" t="s">
        <v>69</v>
      </c>
      <c r="BF135" t="s">
        <v>76</v>
      </c>
      <c r="BG135">
        <v>1.3</v>
      </c>
      <c r="BH135">
        <v>0</v>
      </c>
      <c r="BI135" s="1">
        <v>45799.56102734954</v>
      </c>
      <c r="BJ135">
        <v>3</v>
      </c>
      <c r="BK135" s="4">
        <v>1.4645999999999999</v>
      </c>
      <c r="BL135" s="42">
        <f>HLOOKUP($A135,차량별코스!$E$1:$AD$20,_xlfn.XLOOKUP(탕데이터!$I135,차량별코스!$D$2:$D$20,차량별코스!$A$2:$A$20),0)</f>
        <v>8</v>
      </c>
      <c r="BM135">
        <f t="shared" si="30"/>
        <v>2533.6809999999991</v>
      </c>
      <c r="BN135">
        <f t="shared" si="31"/>
        <v>4829.6470000000018</v>
      </c>
      <c r="BO135">
        <f>IF(COUNTIFS($BL$2:$BL135,$BL135,$O$2:$O135,$O135)=1,_xlfn.MAXIFS($BO$2:$BO134,$O$2:$O134,$O135)+1,_xlfn.MAXIFS($BO$2:$BO134,$O$2:$O134,$O135))</f>
        <v>11</v>
      </c>
      <c r="BP135">
        <f t="shared" si="32"/>
        <v>2636.5429999999997</v>
      </c>
      <c r="BQ135">
        <f t="shared" si="34"/>
        <v>44.701999999999998</v>
      </c>
      <c r="BR135">
        <f t="shared" si="35"/>
        <v>38.316000000000003</v>
      </c>
      <c r="BS135">
        <f t="shared" si="36"/>
        <v>44.701999999999998</v>
      </c>
      <c r="BT135">
        <f t="shared" si="37"/>
        <v>28.737000000000002</v>
      </c>
      <c r="BU135">
        <f t="shared" si="38"/>
        <v>0</v>
      </c>
      <c r="BV135">
        <f t="shared" si="39"/>
        <v>0</v>
      </c>
      <c r="BW135">
        <f t="shared" si="33"/>
        <v>2793</v>
      </c>
    </row>
    <row r="136" spans="1:75" x14ac:dyDescent="0.3">
      <c r="A136" s="38">
        <f t="shared" si="29"/>
        <v>45794</v>
      </c>
      <c r="B136" s="3">
        <v>45794.340185185189</v>
      </c>
      <c r="C136" t="s">
        <v>61</v>
      </c>
      <c r="D136" t="s">
        <v>61</v>
      </c>
      <c r="E136" t="s">
        <v>61</v>
      </c>
      <c r="F136" t="s">
        <v>62</v>
      </c>
      <c r="G136" s="2" t="s">
        <v>63</v>
      </c>
      <c r="H136" t="s">
        <v>64</v>
      </c>
      <c r="I136" t="s">
        <v>74</v>
      </c>
      <c r="J136" t="s">
        <v>66</v>
      </c>
      <c r="K136" t="s">
        <v>67</v>
      </c>
      <c r="L136">
        <v>15</v>
      </c>
      <c r="M136">
        <v>3</v>
      </c>
      <c r="N136">
        <v>168</v>
      </c>
      <c r="O136" s="41">
        <v>9999</v>
      </c>
      <c r="P136" t="s">
        <v>62</v>
      </c>
      <c r="Q136" s="1">
        <v>45786.608721180557</v>
      </c>
      <c r="R136">
        <v>19.832999999999998</v>
      </c>
      <c r="S136">
        <v>4.665</v>
      </c>
      <c r="T136">
        <v>4.2510000000000003</v>
      </c>
      <c r="U136">
        <v>1679</v>
      </c>
      <c r="V136">
        <v>29</v>
      </c>
      <c r="W136">
        <v>218</v>
      </c>
      <c r="X136">
        <v>511</v>
      </c>
      <c r="Y136">
        <v>0</v>
      </c>
      <c r="Z136">
        <v>7</v>
      </c>
      <c r="AA136">
        <v>0</v>
      </c>
      <c r="AB136">
        <v>0</v>
      </c>
      <c r="AC136">
        <v>93</v>
      </c>
      <c r="AD136">
        <v>42.52</v>
      </c>
      <c r="AE136">
        <v>49.859468999999997</v>
      </c>
      <c r="AF136">
        <v>97.6</v>
      </c>
      <c r="AG136">
        <v>0.5</v>
      </c>
      <c r="AH136">
        <v>0.7</v>
      </c>
      <c r="AI136">
        <v>0.9</v>
      </c>
      <c r="AJ136">
        <v>0.2</v>
      </c>
      <c r="AK136">
        <v>0</v>
      </c>
      <c r="AL136">
        <v>0</v>
      </c>
      <c r="AM136">
        <v>3.27</v>
      </c>
      <c r="AN136">
        <v>38.726999999999997</v>
      </c>
      <c r="AO136">
        <v>1.7270000000000001</v>
      </c>
      <c r="AP136">
        <v>12.984</v>
      </c>
      <c r="AQ136">
        <v>0.252</v>
      </c>
      <c r="AR136">
        <v>0</v>
      </c>
      <c r="AS136">
        <v>35.295000000000002</v>
      </c>
      <c r="AT136">
        <v>26.027000000000001</v>
      </c>
      <c r="AU136">
        <v>0.13300000000000001</v>
      </c>
      <c r="AV136">
        <v>0.187</v>
      </c>
      <c r="AW136">
        <v>0.24</v>
      </c>
      <c r="AX136">
        <v>5.2999999999999999E-2</v>
      </c>
      <c r="AY136">
        <v>0</v>
      </c>
      <c r="AZ136">
        <v>0</v>
      </c>
      <c r="BA136">
        <v>0</v>
      </c>
      <c r="BB136">
        <v>37</v>
      </c>
      <c r="BC136" t="s">
        <v>75</v>
      </c>
      <c r="BD136">
        <v>0</v>
      </c>
      <c r="BE136" t="s">
        <v>69</v>
      </c>
      <c r="BF136" t="s">
        <v>76</v>
      </c>
      <c r="BG136">
        <v>1.3</v>
      </c>
      <c r="BH136">
        <v>0</v>
      </c>
      <c r="BI136" s="1">
        <v>45799.56102734954</v>
      </c>
      <c r="BJ136">
        <v>3</v>
      </c>
      <c r="BK136" s="4">
        <v>1.4171</v>
      </c>
      <c r="BL136" s="42">
        <f>HLOOKUP($A136,차량별코스!$E$1:$AD$20,_xlfn.XLOOKUP(탕데이터!$I136,차량별코스!$D$2:$D$20,차량별코스!$A$2:$A$20),0)</f>
        <v>8</v>
      </c>
      <c r="BM136">
        <f t="shared" si="30"/>
        <v>2533.6809999999991</v>
      </c>
      <c r="BN136">
        <f t="shared" si="31"/>
        <v>4829.6470000000018</v>
      </c>
      <c r="BO136">
        <f>IF(COUNTIFS($BL$2:$BL136,$BL136,$O$2:$O136,$O136)=1,_xlfn.MAXIFS($BO$2:$BO135,$O$2:$O135,$O136)+1,_xlfn.MAXIFS($BO$2:$BO135,$O$2:$O135,$O136))</f>
        <v>11</v>
      </c>
      <c r="BP136">
        <f t="shared" si="32"/>
        <v>1391.704</v>
      </c>
      <c r="BQ136">
        <f t="shared" si="34"/>
        <v>8.3949999999999996</v>
      </c>
      <c r="BR136">
        <f t="shared" si="35"/>
        <v>11.752999999999998</v>
      </c>
      <c r="BS136">
        <f t="shared" si="36"/>
        <v>15.111000000000002</v>
      </c>
      <c r="BT136">
        <f t="shared" si="37"/>
        <v>3.3580000000000001</v>
      </c>
      <c r="BU136">
        <f t="shared" si="38"/>
        <v>0</v>
      </c>
      <c r="BV136">
        <f t="shared" si="39"/>
        <v>0</v>
      </c>
      <c r="BW136">
        <f t="shared" si="33"/>
        <v>1430.3209999999999</v>
      </c>
    </row>
    <row r="137" spans="1:75" x14ac:dyDescent="0.3">
      <c r="A137" s="38">
        <f t="shared" si="29"/>
        <v>45794</v>
      </c>
      <c r="B137" s="3">
        <v>45794.364189814813</v>
      </c>
      <c r="C137" t="s">
        <v>61</v>
      </c>
      <c r="D137" t="s">
        <v>61</v>
      </c>
      <c r="E137" t="s">
        <v>61</v>
      </c>
      <c r="F137" t="s">
        <v>62</v>
      </c>
      <c r="G137" s="2" t="s">
        <v>63</v>
      </c>
      <c r="H137" t="s">
        <v>64</v>
      </c>
      <c r="I137" t="s">
        <v>74</v>
      </c>
      <c r="J137" t="s">
        <v>66</v>
      </c>
      <c r="K137" t="s">
        <v>67</v>
      </c>
      <c r="L137">
        <v>15</v>
      </c>
      <c r="M137">
        <v>3</v>
      </c>
      <c r="N137">
        <v>168</v>
      </c>
      <c r="O137" s="41">
        <v>9999</v>
      </c>
      <c r="P137" t="s">
        <v>62</v>
      </c>
      <c r="Q137" s="1">
        <v>45786.608721180557</v>
      </c>
      <c r="R137">
        <v>40.213000000000001</v>
      </c>
      <c r="S137">
        <v>11.048</v>
      </c>
      <c r="T137">
        <v>3.64</v>
      </c>
      <c r="U137">
        <v>4846</v>
      </c>
      <c r="V137">
        <v>45</v>
      </c>
      <c r="W137">
        <v>1325</v>
      </c>
      <c r="X137">
        <v>1117</v>
      </c>
      <c r="Y137">
        <v>0</v>
      </c>
      <c r="Z137">
        <v>7</v>
      </c>
      <c r="AA137">
        <v>0</v>
      </c>
      <c r="AB137">
        <v>0</v>
      </c>
      <c r="AC137">
        <v>92</v>
      </c>
      <c r="AD137">
        <v>29.87</v>
      </c>
      <c r="AE137">
        <v>41.647506</v>
      </c>
      <c r="AF137">
        <v>94.2</v>
      </c>
      <c r="AG137">
        <v>1.8</v>
      </c>
      <c r="AH137">
        <v>2.2000000000000002</v>
      </c>
      <c r="AI137">
        <v>1.3</v>
      </c>
      <c r="AJ137">
        <v>0.6</v>
      </c>
      <c r="AK137">
        <v>0</v>
      </c>
      <c r="AL137">
        <v>0</v>
      </c>
      <c r="AM137">
        <v>2.8</v>
      </c>
      <c r="AN137">
        <v>37.612000000000002</v>
      </c>
      <c r="AO137">
        <v>0.92900000000000005</v>
      </c>
      <c r="AP137">
        <v>27.341999999999999</v>
      </c>
      <c r="AQ137">
        <v>0.27400000000000002</v>
      </c>
      <c r="AR137">
        <v>0</v>
      </c>
      <c r="AS137">
        <v>17.407</v>
      </c>
      <c r="AT137">
        <v>75.36</v>
      </c>
      <c r="AU137">
        <v>1.44</v>
      </c>
      <c r="AV137">
        <v>1.76</v>
      </c>
      <c r="AW137">
        <v>1.04</v>
      </c>
      <c r="AX137">
        <v>0.48</v>
      </c>
      <c r="AY137">
        <v>0</v>
      </c>
      <c r="AZ137">
        <v>0</v>
      </c>
      <c r="BA137">
        <v>0</v>
      </c>
      <c r="BB137">
        <v>99</v>
      </c>
      <c r="BC137" t="s">
        <v>75</v>
      </c>
      <c r="BD137">
        <v>0</v>
      </c>
      <c r="BE137" t="s">
        <v>69</v>
      </c>
      <c r="BF137" t="s">
        <v>76</v>
      </c>
      <c r="BG137">
        <v>1.3</v>
      </c>
      <c r="BH137">
        <v>0</v>
      </c>
      <c r="BI137" s="1">
        <v>45799.56102734954</v>
      </c>
      <c r="BJ137">
        <v>3</v>
      </c>
      <c r="BK137" s="4">
        <v>1.2133</v>
      </c>
      <c r="BL137" s="42">
        <f>HLOOKUP($A137,차량별코스!$E$1:$AD$20,_xlfn.XLOOKUP(탕데이터!$I137,차량별코스!$D$2:$D$20,차량별코스!$A$2:$A$20),0)</f>
        <v>8</v>
      </c>
      <c r="BM137">
        <f t="shared" si="30"/>
        <v>2533.6809999999991</v>
      </c>
      <c r="BN137">
        <f t="shared" si="31"/>
        <v>4829.6470000000018</v>
      </c>
      <c r="BO137">
        <f>IF(COUNTIFS($BL$2:$BL137,$BL137,$O$2:$O137,$O137)=1,_xlfn.MAXIFS($BO$2:$BO136,$O$2:$O136,$O137)+1,_xlfn.MAXIFS($BO$2:$BO136,$O$2:$O136,$O137))</f>
        <v>11</v>
      </c>
      <c r="BP137">
        <f t="shared" si="32"/>
        <v>3194.9320000000007</v>
      </c>
      <c r="BQ137">
        <f t="shared" si="34"/>
        <v>87.228000000000009</v>
      </c>
      <c r="BR137">
        <f t="shared" si="35"/>
        <v>106.61200000000001</v>
      </c>
      <c r="BS137">
        <f t="shared" si="36"/>
        <v>62.998000000000005</v>
      </c>
      <c r="BT137">
        <f t="shared" si="37"/>
        <v>29.076000000000001</v>
      </c>
      <c r="BU137">
        <f t="shared" si="38"/>
        <v>0</v>
      </c>
      <c r="BV137">
        <f t="shared" si="39"/>
        <v>0</v>
      </c>
      <c r="BW137">
        <f t="shared" si="33"/>
        <v>3480.8460000000009</v>
      </c>
    </row>
    <row r="138" spans="1:75" x14ac:dyDescent="0.3">
      <c r="A138" s="38">
        <f t="shared" si="29"/>
        <v>45794</v>
      </c>
      <c r="B138" s="3">
        <v>45794.448553240742</v>
      </c>
      <c r="C138" t="s">
        <v>61</v>
      </c>
      <c r="D138" t="s">
        <v>61</v>
      </c>
      <c r="E138" t="s">
        <v>61</v>
      </c>
      <c r="F138" t="s">
        <v>62</v>
      </c>
      <c r="G138" s="2" t="s">
        <v>63</v>
      </c>
      <c r="H138" t="s">
        <v>64</v>
      </c>
      <c r="I138" t="s">
        <v>74</v>
      </c>
      <c r="J138" t="s">
        <v>66</v>
      </c>
      <c r="K138" t="s">
        <v>67</v>
      </c>
      <c r="L138">
        <v>15</v>
      </c>
      <c r="M138">
        <v>3</v>
      </c>
      <c r="N138">
        <v>168</v>
      </c>
      <c r="O138" s="41">
        <v>9999</v>
      </c>
      <c r="P138" t="s">
        <v>62</v>
      </c>
      <c r="Q138" s="1">
        <v>45786.608721180557</v>
      </c>
      <c r="R138">
        <v>1E-3</v>
      </c>
      <c r="S138">
        <v>1E-3</v>
      </c>
      <c r="T138">
        <v>1</v>
      </c>
      <c r="U138">
        <v>1644</v>
      </c>
      <c r="V138">
        <v>1644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 t="s">
        <v>61</v>
      </c>
      <c r="AF138">
        <v>100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1</v>
      </c>
      <c r="AN138" t="s">
        <v>61</v>
      </c>
      <c r="AO138">
        <v>100</v>
      </c>
      <c r="AP138">
        <v>0</v>
      </c>
      <c r="AQ138">
        <v>0</v>
      </c>
      <c r="AR138">
        <v>0</v>
      </c>
      <c r="AS138">
        <v>0</v>
      </c>
      <c r="AT138">
        <v>26.667000000000002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44</v>
      </c>
      <c r="BC138" t="s">
        <v>75</v>
      </c>
      <c r="BD138">
        <v>0</v>
      </c>
      <c r="BE138" t="s">
        <v>69</v>
      </c>
      <c r="BF138" t="s">
        <v>76</v>
      </c>
      <c r="BG138">
        <v>1.3</v>
      </c>
      <c r="BH138">
        <v>0</v>
      </c>
      <c r="BI138" s="1">
        <v>45799.56102734954</v>
      </c>
      <c r="BJ138">
        <v>3</v>
      </c>
      <c r="BK138" s="4">
        <v>0.33329999999999999</v>
      </c>
      <c r="BL138" s="42">
        <f>HLOOKUP($A138,차량별코스!$E$1:$AD$20,_xlfn.XLOOKUP(탕데이터!$I138,차량별코스!$D$2:$D$20,차량별코스!$A$2:$A$20),0)</f>
        <v>8</v>
      </c>
      <c r="BM138">
        <f t="shared" si="30"/>
        <v>2533.6809999999991</v>
      </c>
      <c r="BN138">
        <f t="shared" si="31"/>
        <v>4829.6470000000018</v>
      </c>
      <c r="BO138">
        <f>IF(COUNTIFS($BL$2:$BL138,$BL138,$O$2:$O138,$O138)=1,_xlfn.MAXIFS($BO$2:$BO137,$O$2:$O137,$O138)+1,_xlfn.MAXIFS($BO$2:$BO137,$O$2:$O137,$O138))</f>
        <v>11</v>
      </c>
      <c r="BP138">
        <f t="shared" si="32"/>
        <v>0</v>
      </c>
      <c r="BQ138">
        <f t="shared" si="34"/>
        <v>0</v>
      </c>
      <c r="BR138">
        <f t="shared" si="35"/>
        <v>0</v>
      </c>
      <c r="BS138">
        <f t="shared" si="36"/>
        <v>0</v>
      </c>
      <c r="BT138">
        <f t="shared" si="37"/>
        <v>0</v>
      </c>
      <c r="BU138">
        <f t="shared" si="38"/>
        <v>0</v>
      </c>
      <c r="BV138">
        <f t="shared" si="39"/>
        <v>0</v>
      </c>
      <c r="BW138">
        <f t="shared" si="33"/>
        <v>0</v>
      </c>
    </row>
    <row r="139" spans="1:75" x14ac:dyDescent="0.3">
      <c r="A139" s="38">
        <f t="shared" si="29"/>
        <v>45794</v>
      </c>
      <c r="B139" s="3">
        <v>45794.478055555555</v>
      </c>
      <c r="C139" t="s">
        <v>61</v>
      </c>
      <c r="D139" t="s">
        <v>61</v>
      </c>
      <c r="E139" t="s">
        <v>61</v>
      </c>
      <c r="F139" t="s">
        <v>62</v>
      </c>
      <c r="G139" s="2" t="s">
        <v>63</v>
      </c>
      <c r="H139" t="s">
        <v>64</v>
      </c>
      <c r="I139" t="s">
        <v>74</v>
      </c>
      <c r="J139" t="s">
        <v>66</v>
      </c>
      <c r="K139" t="s">
        <v>67</v>
      </c>
      <c r="L139">
        <v>15</v>
      </c>
      <c r="M139">
        <v>3</v>
      </c>
      <c r="N139">
        <v>168</v>
      </c>
      <c r="O139" s="41">
        <v>9999</v>
      </c>
      <c r="P139" t="s">
        <v>62</v>
      </c>
      <c r="Q139" s="1">
        <v>45786.608721180557</v>
      </c>
      <c r="R139">
        <v>0.23100000000000001</v>
      </c>
      <c r="S139">
        <v>1.4810000000000001</v>
      </c>
      <c r="T139">
        <v>0.156</v>
      </c>
      <c r="U139">
        <v>2989</v>
      </c>
      <c r="V139">
        <v>974</v>
      </c>
      <c r="W139">
        <v>1746</v>
      </c>
      <c r="X139">
        <v>0</v>
      </c>
      <c r="Y139">
        <v>0</v>
      </c>
      <c r="Z139">
        <v>0</v>
      </c>
      <c r="AA139">
        <v>3</v>
      </c>
      <c r="AB139">
        <v>515</v>
      </c>
      <c r="AC139">
        <v>10</v>
      </c>
      <c r="AD139">
        <v>0.28000000000000003</v>
      </c>
      <c r="AE139">
        <v>3.091459</v>
      </c>
      <c r="AF139">
        <v>100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0.12</v>
      </c>
      <c r="AN139">
        <v>70.781000000000006</v>
      </c>
      <c r="AO139">
        <v>32.585999999999999</v>
      </c>
      <c r="AP139">
        <v>58.414000000000001</v>
      </c>
      <c r="AQ139">
        <v>0</v>
      </c>
      <c r="AR139">
        <v>0</v>
      </c>
      <c r="AS139">
        <v>0</v>
      </c>
      <c r="AT139">
        <v>48.332999999999998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73</v>
      </c>
      <c r="BC139" t="s">
        <v>75</v>
      </c>
      <c r="BD139">
        <v>0</v>
      </c>
      <c r="BE139" t="s">
        <v>69</v>
      </c>
      <c r="BF139" t="s">
        <v>76</v>
      </c>
      <c r="BG139">
        <v>1.3</v>
      </c>
      <c r="BH139">
        <v>0</v>
      </c>
      <c r="BI139" s="1">
        <v>45799.56102734954</v>
      </c>
      <c r="BJ139">
        <v>3</v>
      </c>
      <c r="BK139" s="4">
        <v>5.1999999999999998E-2</v>
      </c>
      <c r="BL139" s="42">
        <f>HLOOKUP($A139,차량별코스!$E$1:$AD$20,_xlfn.XLOOKUP(탕데이터!$I139,차량별코스!$D$2:$D$20,차량별코스!$A$2:$A$20),0)</f>
        <v>8</v>
      </c>
      <c r="BM139">
        <f t="shared" si="30"/>
        <v>2533.6809999999991</v>
      </c>
      <c r="BN139">
        <f t="shared" si="31"/>
        <v>4829.6470000000018</v>
      </c>
      <c r="BO139">
        <f>IF(COUNTIFS($BL$2:$BL139,$BL139,$O$2:$O139,$O139)=1,_xlfn.MAXIFS($BO$2:$BO138,$O$2:$O138,$O139)+1,_xlfn.MAXIFS($BO$2:$BO138,$O$2:$O138,$O139))</f>
        <v>11</v>
      </c>
      <c r="BP139">
        <f t="shared" si="32"/>
        <v>269</v>
      </c>
      <c r="BQ139">
        <f t="shared" si="34"/>
        <v>0</v>
      </c>
      <c r="BR139">
        <f t="shared" si="35"/>
        <v>0</v>
      </c>
      <c r="BS139">
        <f t="shared" si="36"/>
        <v>0</v>
      </c>
      <c r="BT139">
        <f t="shared" si="37"/>
        <v>0</v>
      </c>
      <c r="BU139">
        <f t="shared" si="38"/>
        <v>0</v>
      </c>
      <c r="BV139">
        <f t="shared" si="39"/>
        <v>0</v>
      </c>
      <c r="BW139">
        <f t="shared" si="33"/>
        <v>269</v>
      </c>
    </row>
    <row r="140" spans="1:75" x14ac:dyDescent="0.3">
      <c r="A140" s="38">
        <f t="shared" si="29"/>
        <v>45794</v>
      </c>
      <c r="B140" s="3">
        <v>45794.552951388891</v>
      </c>
      <c r="C140" t="s">
        <v>61</v>
      </c>
      <c r="D140" t="s">
        <v>61</v>
      </c>
      <c r="E140" t="s">
        <v>61</v>
      </c>
      <c r="F140" t="s">
        <v>62</v>
      </c>
      <c r="G140" s="2" t="s">
        <v>63</v>
      </c>
      <c r="H140" t="s">
        <v>64</v>
      </c>
      <c r="I140" t="s">
        <v>74</v>
      </c>
      <c r="J140" t="s">
        <v>66</v>
      </c>
      <c r="K140" t="s">
        <v>67</v>
      </c>
      <c r="L140">
        <v>15</v>
      </c>
      <c r="M140">
        <v>3</v>
      </c>
      <c r="N140">
        <v>168</v>
      </c>
      <c r="O140" s="41">
        <v>9999</v>
      </c>
      <c r="P140" t="s">
        <v>62</v>
      </c>
      <c r="Q140" s="1">
        <v>45786.608721180557</v>
      </c>
      <c r="R140">
        <v>39.426000000000002</v>
      </c>
      <c r="S140">
        <v>12.379</v>
      </c>
      <c r="T140">
        <v>3.1850000000000001</v>
      </c>
      <c r="U140">
        <v>5272</v>
      </c>
      <c r="V140">
        <v>86</v>
      </c>
      <c r="W140">
        <v>1994</v>
      </c>
      <c r="X140">
        <v>1055</v>
      </c>
      <c r="Y140">
        <v>0</v>
      </c>
      <c r="Z140">
        <v>4</v>
      </c>
      <c r="AA140">
        <v>1</v>
      </c>
      <c r="AB140">
        <v>421</v>
      </c>
      <c r="AC140">
        <v>91</v>
      </c>
      <c r="AD140">
        <v>26.92</v>
      </c>
      <c r="AE140">
        <v>44.465345999999997</v>
      </c>
      <c r="AF140">
        <v>90.9</v>
      </c>
      <c r="AG140">
        <v>2.2999999999999998</v>
      </c>
      <c r="AH140">
        <v>4</v>
      </c>
      <c r="AI140">
        <v>2.2999999999999998</v>
      </c>
      <c r="AJ140">
        <v>0.4</v>
      </c>
      <c r="AK140">
        <v>0</v>
      </c>
      <c r="AL140">
        <v>0</v>
      </c>
      <c r="AM140">
        <v>2.4500000000000002</v>
      </c>
      <c r="AN140">
        <v>47.503999999999998</v>
      </c>
      <c r="AO140">
        <v>1.631</v>
      </c>
      <c r="AP140">
        <v>37.822000000000003</v>
      </c>
      <c r="AQ140">
        <v>0.254</v>
      </c>
      <c r="AR140">
        <v>0</v>
      </c>
      <c r="AS140">
        <v>10.146000000000001</v>
      </c>
      <c r="AT140">
        <v>78.78</v>
      </c>
      <c r="AU140">
        <v>1.9930000000000001</v>
      </c>
      <c r="AV140">
        <v>3.4670000000000001</v>
      </c>
      <c r="AW140">
        <v>1.9930000000000001</v>
      </c>
      <c r="AX140">
        <v>0.34699999999999998</v>
      </c>
      <c r="AY140">
        <v>0</v>
      </c>
      <c r="AZ140">
        <v>0</v>
      </c>
      <c r="BA140">
        <v>0</v>
      </c>
      <c r="BB140">
        <v>121</v>
      </c>
      <c r="BC140" t="s">
        <v>75</v>
      </c>
      <c r="BD140">
        <v>0</v>
      </c>
      <c r="BE140" t="s">
        <v>69</v>
      </c>
      <c r="BF140" t="s">
        <v>76</v>
      </c>
      <c r="BG140">
        <v>1.3</v>
      </c>
      <c r="BH140">
        <v>0</v>
      </c>
      <c r="BI140" s="1">
        <v>45799.56102734954</v>
      </c>
      <c r="BJ140">
        <v>3</v>
      </c>
      <c r="BK140" s="4">
        <v>1.0616000000000001</v>
      </c>
      <c r="BL140" s="42">
        <f>HLOOKUP($A140,차량별코스!$E$1:$AD$20,_xlfn.XLOOKUP(탕데이터!$I140,차량별코스!$D$2:$D$20,차량별코스!$A$2:$A$20),0)</f>
        <v>8</v>
      </c>
      <c r="BM140">
        <f t="shared" si="30"/>
        <v>2533.6809999999991</v>
      </c>
      <c r="BN140">
        <f t="shared" si="31"/>
        <v>4829.6470000000018</v>
      </c>
      <c r="BO140">
        <f>IF(COUNTIFS($BL$2:$BL140,$BL140,$O$2:$O140,$O140)=1,_xlfn.MAXIFS($BO$2:$BO139,$O$2:$O139,$O140)+1,_xlfn.MAXIFS($BO$2:$BO139,$O$2:$O139,$O140))</f>
        <v>11</v>
      </c>
      <c r="BP140">
        <f t="shared" si="32"/>
        <v>2712.2480000000005</v>
      </c>
      <c r="BQ140">
        <f t="shared" si="34"/>
        <v>121.256</v>
      </c>
      <c r="BR140">
        <f t="shared" si="35"/>
        <v>210.88</v>
      </c>
      <c r="BS140">
        <f t="shared" si="36"/>
        <v>121.256</v>
      </c>
      <c r="BT140">
        <f t="shared" si="37"/>
        <v>21.088000000000001</v>
      </c>
      <c r="BU140">
        <f t="shared" si="38"/>
        <v>0</v>
      </c>
      <c r="BV140">
        <f t="shared" si="39"/>
        <v>0</v>
      </c>
      <c r="BW140">
        <f t="shared" si="33"/>
        <v>3186.7280000000005</v>
      </c>
    </row>
    <row r="141" spans="1:75" x14ac:dyDescent="0.3">
      <c r="A141" s="38">
        <f t="shared" si="29"/>
        <v>45794</v>
      </c>
      <c r="B141" s="3">
        <v>45794.617858796293</v>
      </c>
      <c r="C141" t="s">
        <v>61</v>
      </c>
      <c r="D141" t="s">
        <v>61</v>
      </c>
      <c r="E141" t="s">
        <v>61</v>
      </c>
      <c r="F141" t="s">
        <v>62</v>
      </c>
      <c r="G141" s="2" t="s">
        <v>63</v>
      </c>
      <c r="H141" t="s">
        <v>64</v>
      </c>
      <c r="I141" t="s">
        <v>74</v>
      </c>
      <c r="J141" t="s">
        <v>66</v>
      </c>
      <c r="K141" t="s">
        <v>67</v>
      </c>
      <c r="L141">
        <v>15</v>
      </c>
      <c r="M141">
        <v>3</v>
      </c>
      <c r="N141">
        <v>168</v>
      </c>
      <c r="O141" s="41">
        <v>9999</v>
      </c>
      <c r="P141" t="s">
        <v>62</v>
      </c>
      <c r="Q141" s="1">
        <v>45786.608721180557</v>
      </c>
      <c r="R141">
        <v>77.528000000000006</v>
      </c>
      <c r="S141">
        <v>16.991</v>
      </c>
      <c r="T141">
        <v>4.5629999999999997</v>
      </c>
      <c r="U141">
        <v>6811</v>
      </c>
      <c r="V141">
        <v>28</v>
      </c>
      <c r="W141">
        <v>1001</v>
      </c>
      <c r="X141">
        <v>2002</v>
      </c>
      <c r="Y141">
        <v>0</v>
      </c>
      <c r="Z141">
        <v>7</v>
      </c>
      <c r="AA141">
        <v>0</v>
      </c>
      <c r="AB141">
        <v>0</v>
      </c>
      <c r="AC141">
        <v>90</v>
      </c>
      <c r="AD141">
        <v>40.98</v>
      </c>
      <c r="AE141">
        <v>48.270606000000001</v>
      </c>
      <c r="AF141">
        <v>92.6</v>
      </c>
      <c r="AG141">
        <v>1.9</v>
      </c>
      <c r="AH141">
        <v>2.4</v>
      </c>
      <c r="AI141">
        <v>2.9</v>
      </c>
      <c r="AJ141">
        <v>0.2</v>
      </c>
      <c r="AK141">
        <v>0</v>
      </c>
      <c r="AL141">
        <v>0</v>
      </c>
      <c r="AM141">
        <v>3.51</v>
      </c>
      <c r="AN141">
        <v>34.228999999999999</v>
      </c>
      <c r="AO141">
        <v>0.41099999999999998</v>
      </c>
      <c r="AP141">
        <v>14.696999999999999</v>
      </c>
      <c r="AQ141">
        <v>0.25800000000000001</v>
      </c>
      <c r="AR141">
        <v>0</v>
      </c>
      <c r="AS141">
        <v>9.0289999999999999</v>
      </c>
      <c r="AT141">
        <v>104.947</v>
      </c>
      <c r="AU141">
        <v>2.153</v>
      </c>
      <c r="AV141">
        <v>2.72</v>
      </c>
      <c r="AW141">
        <v>3.2869999999999999</v>
      </c>
      <c r="AX141">
        <v>0.22700000000000001</v>
      </c>
      <c r="AY141">
        <v>0</v>
      </c>
      <c r="AZ141">
        <v>0</v>
      </c>
      <c r="BA141">
        <v>0</v>
      </c>
      <c r="BB141">
        <v>155</v>
      </c>
      <c r="BC141" t="s">
        <v>75</v>
      </c>
      <c r="BD141">
        <v>0</v>
      </c>
      <c r="BE141" t="s">
        <v>69</v>
      </c>
      <c r="BF141" t="s">
        <v>76</v>
      </c>
      <c r="BG141">
        <v>1.3</v>
      </c>
      <c r="BH141">
        <v>0</v>
      </c>
      <c r="BI141" s="1">
        <v>45799.56102734954</v>
      </c>
      <c r="BJ141">
        <v>3</v>
      </c>
      <c r="BK141" s="4">
        <v>1.5209999999999999</v>
      </c>
      <c r="BL141" s="42">
        <f>HLOOKUP($A141,차량별코스!$E$1:$AD$20,_xlfn.XLOOKUP(탕데이터!$I141,차량별코스!$D$2:$D$20,차량별코스!$A$2:$A$20),0)</f>
        <v>8</v>
      </c>
      <c r="BM141">
        <f t="shared" si="30"/>
        <v>2533.6809999999991</v>
      </c>
      <c r="BN141">
        <f t="shared" si="31"/>
        <v>4829.6470000000018</v>
      </c>
      <c r="BO141">
        <f>IF(COUNTIFS($BL$2:$BL141,$BL141,$O$2:$O141,$O141)=1,_xlfn.MAXIFS($BO$2:$BO140,$O$2:$O140,$O141)+1,_xlfn.MAXIFS($BO$2:$BO140,$O$2:$O140,$O141))</f>
        <v>11</v>
      </c>
      <c r="BP141">
        <f t="shared" si="32"/>
        <v>5277.9859999999999</v>
      </c>
      <c r="BQ141">
        <f t="shared" si="34"/>
        <v>129.40899999999999</v>
      </c>
      <c r="BR141">
        <f t="shared" si="35"/>
        <v>163.464</v>
      </c>
      <c r="BS141">
        <f t="shared" si="36"/>
        <v>197.51899999999998</v>
      </c>
      <c r="BT141">
        <f t="shared" si="37"/>
        <v>13.622</v>
      </c>
      <c r="BU141">
        <f t="shared" si="38"/>
        <v>0</v>
      </c>
      <c r="BV141">
        <f t="shared" si="39"/>
        <v>0</v>
      </c>
      <c r="BW141">
        <f t="shared" si="33"/>
        <v>5782</v>
      </c>
    </row>
    <row r="142" spans="1:75" x14ac:dyDescent="0.3">
      <c r="A142" s="38">
        <f t="shared" si="29"/>
        <v>45794</v>
      </c>
      <c r="B142" s="3">
        <v>45794.699293981481</v>
      </c>
      <c r="C142" t="s">
        <v>61</v>
      </c>
      <c r="D142" t="s">
        <v>61</v>
      </c>
      <c r="E142" t="s">
        <v>61</v>
      </c>
      <c r="F142" t="s">
        <v>62</v>
      </c>
      <c r="G142" s="2" t="s">
        <v>63</v>
      </c>
      <c r="H142" t="s">
        <v>64</v>
      </c>
      <c r="I142" t="s">
        <v>74</v>
      </c>
      <c r="J142" t="s">
        <v>66</v>
      </c>
      <c r="K142" t="s">
        <v>67</v>
      </c>
      <c r="L142">
        <v>15</v>
      </c>
      <c r="M142">
        <v>3</v>
      </c>
      <c r="N142">
        <v>168</v>
      </c>
      <c r="O142" s="41">
        <v>9999</v>
      </c>
      <c r="P142" t="s">
        <v>62</v>
      </c>
      <c r="Q142" s="1">
        <v>45786.608721180557</v>
      </c>
      <c r="R142">
        <v>2.7E-2</v>
      </c>
      <c r="S142">
        <v>2.1000000000000001E-2</v>
      </c>
      <c r="T142">
        <v>1.286</v>
      </c>
      <c r="U142">
        <v>2196</v>
      </c>
      <c r="V142">
        <v>5</v>
      </c>
      <c r="W142">
        <v>2140</v>
      </c>
      <c r="X142">
        <v>0</v>
      </c>
      <c r="Y142">
        <v>0</v>
      </c>
      <c r="Z142">
        <v>0</v>
      </c>
      <c r="AA142">
        <v>1</v>
      </c>
      <c r="AB142">
        <v>1819</v>
      </c>
      <c r="AC142">
        <v>4</v>
      </c>
      <c r="AD142">
        <v>0.04</v>
      </c>
      <c r="AE142">
        <v>1.905702</v>
      </c>
      <c r="AF142">
        <v>100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1</v>
      </c>
      <c r="AN142">
        <v>1327.6980000000001</v>
      </c>
      <c r="AO142">
        <v>0.22800000000000001</v>
      </c>
      <c r="AP142">
        <v>97.45</v>
      </c>
      <c r="AQ142">
        <v>0</v>
      </c>
      <c r="AR142">
        <v>0</v>
      </c>
      <c r="AS142">
        <v>0</v>
      </c>
      <c r="AT142">
        <v>35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57</v>
      </c>
      <c r="BC142" t="s">
        <v>75</v>
      </c>
      <c r="BD142">
        <v>0</v>
      </c>
      <c r="BE142" t="s">
        <v>69</v>
      </c>
      <c r="BF142" t="s">
        <v>76</v>
      </c>
      <c r="BG142">
        <v>1.3</v>
      </c>
      <c r="BH142">
        <v>0</v>
      </c>
      <c r="BI142" s="1">
        <v>45799.56102734954</v>
      </c>
      <c r="BJ142">
        <v>3</v>
      </c>
      <c r="BK142" s="4">
        <v>0.42859999999999998</v>
      </c>
      <c r="BL142" s="42">
        <f>HLOOKUP($A142,차량별코스!$E$1:$AD$20,_xlfn.XLOOKUP(탕데이터!$I142,차량별코스!$D$2:$D$20,차량별코스!$A$2:$A$20),0)</f>
        <v>8</v>
      </c>
      <c r="BM142">
        <f t="shared" si="30"/>
        <v>2533.6809999999991</v>
      </c>
      <c r="BN142">
        <f t="shared" si="31"/>
        <v>4829.6470000000018</v>
      </c>
      <c r="BO142">
        <f>IF(COUNTIFS($BL$2:$BL142,$BL142,$O$2:$O142,$O142)=1,_xlfn.MAXIFS($BO$2:$BO141,$O$2:$O141,$O142)+1,_xlfn.MAXIFS($BO$2:$BO141,$O$2:$O141,$O142))</f>
        <v>11</v>
      </c>
      <c r="BP142">
        <f t="shared" si="32"/>
        <v>51</v>
      </c>
      <c r="BQ142">
        <f t="shared" si="34"/>
        <v>0</v>
      </c>
      <c r="BR142">
        <f t="shared" si="35"/>
        <v>0</v>
      </c>
      <c r="BS142">
        <f t="shared" si="36"/>
        <v>0</v>
      </c>
      <c r="BT142">
        <f t="shared" si="37"/>
        <v>0</v>
      </c>
      <c r="BU142">
        <f t="shared" si="38"/>
        <v>0</v>
      </c>
      <c r="BV142">
        <f t="shared" si="39"/>
        <v>0</v>
      </c>
      <c r="BW142">
        <f t="shared" si="33"/>
        <v>51</v>
      </c>
    </row>
    <row r="143" spans="1:75" x14ac:dyDescent="0.3">
      <c r="A143" s="38">
        <f t="shared" si="29"/>
        <v>45794</v>
      </c>
      <c r="B143" s="3">
        <v>45794.76703703704</v>
      </c>
      <c r="C143" t="s">
        <v>61</v>
      </c>
      <c r="D143" t="s">
        <v>61</v>
      </c>
      <c r="E143" t="s">
        <v>61</v>
      </c>
      <c r="F143" t="s">
        <v>62</v>
      </c>
      <c r="G143" s="2" t="s">
        <v>63</v>
      </c>
      <c r="H143" t="s">
        <v>64</v>
      </c>
      <c r="I143" t="s">
        <v>74</v>
      </c>
      <c r="J143" t="s">
        <v>66</v>
      </c>
      <c r="K143" t="s">
        <v>67</v>
      </c>
      <c r="L143">
        <v>15</v>
      </c>
      <c r="M143">
        <v>3</v>
      </c>
      <c r="N143">
        <v>168</v>
      </c>
      <c r="O143" s="41">
        <v>9999</v>
      </c>
      <c r="P143" t="s">
        <v>62</v>
      </c>
      <c r="Q143" s="1">
        <v>45786.608721180557</v>
      </c>
      <c r="R143">
        <v>2.3E-2</v>
      </c>
      <c r="S143">
        <v>3.5000000000000003E-2</v>
      </c>
      <c r="T143">
        <v>0.65700000000000003</v>
      </c>
      <c r="U143">
        <v>70</v>
      </c>
      <c r="V143">
        <v>49</v>
      </c>
      <c r="W143">
        <v>5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8</v>
      </c>
      <c r="AD143">
        <v>1.18</v>
      </c>
      <c r="AE143">
        <v>5.174353</v>
      </c>
      <c r="AF143">
        <v>100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0.51</v>
      </c>
      <c r="AN143">
        <v>23.62</v>
      </c>
      <c r="AO143">
        <v>70.001000000000005</v>
      </c>
      <c r="AP143">
        <v>7.1379999999999999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1</v>
      </c>
      <c r="BC143" t="s">
        <v>75</v>
      </c>
      <c r="BD143">
        <v>0</v>
      </c>
      <c r="BE143" t="s">
        <v>69</v>
      </c>
      <c r="BF143" t="s">
        <v>76</v>
      </c>
      <c r="BG143">
        <v>1.3</v>
      </c>
      <c r="BH143">
        <v>0</v>
      </c>
      <c r="BI143" s="1">
        <v>45799.56102734954</v>
      </c>
      <c r="BJ143">
        <v>3</v>
      </c>
      <c r="BK143" s="4">
        <v>0.219</v>
      </c>
      <c r="BL143" s="42">
        <f>HLOOKUP($A143,차량별코스!$E$1:$AD$20,_xlfn.XLOOKUP(탕데이터!$I143,차량별코스!$D$2:$D$20,차량별코스!$A$2:$A$20),0)</f>
        <v>8</v>
      </c>
      <c r="BM143">
        <f t="shared" si="30"/>
        <v>2533.6809999999991</v>
      </c>
      <c r="BN143">
        <f t="shared" si="31"/>
        <v>4829.6470000000018</v>
      </c>
      <c r="BO143">
        <f>IF(COUNTIFS($BL$2:$BL143,$BL143,$O$2:$O143,$O143)=1,_xlfn.MAXIFS($BO$2:$BO142,$O$2:$O142,$O143)+1,_xlfn.MAXIFS($BO$2:$BO142,$O$2:$O142,$O143))</f>
        <v>11</v>
      </c>
      <c r="BP143">
        <f t="shared" si="32"/>
        <v>16</v>
      </c>
      <c r="BQ143">
        <f t="shared" si="34"/>
        <v>0</v>
      </c>
      <c r="BR143">
        <f t="shared" si="35"/>
        <v>0</v>
      </c>
      <c r="BS143">
        <f t="shared" si="36"/>
        <v>0</v>
      </c>
      <c r="BT143">
        <f t="shared" si="37"/>
        <v>0</v>
      </c>
      <c r="BU143">
        <f t="shared" si="38"/>
        <v>0</v>
      </c>
      <c r="BV143">
        <f t="shared" si="39"/>
        <v>0</v>
      </c>
      <c r="BW143">
        <f t="shared" si="33"/>
        <v>16</v>
      </c>
    </row>
    <row r="144" spans="1:75" x14ac:dyDescent="0.3">
      <c r="A144" s="38">
        <f t="shared" si="29"/>
        <v>45794</v>
      </c>
      <c r="B144" s="3">
        <v>45794.774039351854</v>
      </c>
      <c r="C144" t="s">
        <v>61</v>
      </c>
      <c r="D144" t="s">
        <v>61</v>
      </c>
      <c r="E144" t="s">
        <v>61</v>
      </c>
      <c r="F144" t="s">
        <v>62</v>
      </c>
      <c r="G144" s="2" t="s">
        <v>63</v>
      </c>
      <c r="H144" t="s">
        <v>64</v>
      </c>
      <c r="I144" t="s">
        <v>74</v>
      </c>
      <c r="J144" t="s">
        <v>66</v>
      </c>
      <c r="K144" t="s">
        <v>67</v>
      </c>
      <c r="L144">
        <v>15</v>
      </c>
      <c r="M144">
        <v>3</v>
      </c>
      <c r="N144">
        <v>168</v>
      </c>
      <c r="O144" s="41">
        <v>9999</v>
      </c>
      <c r="P144" t="s">
        <v>62</v>
      </c>
      <c r="Q144" s="1">
        <v>45786.608721180557</v>
      </c>
      <c r="R144">
        <v>17.391999999999999</v>
      </c>
      <c r="S144">
        <v>3.8010000000000002</v>
      </c>
      <c r="T144">
        <v>4.5759999999999996</v>
      </c>
      <c r="U144">
        <v>1443</v>
      </c>
      <c r="V144">
        <v>22</v>
      </c>
      <c r="W144">
        <v>231</v>
      </c>
      <c r="X144">
        <v>372</v>
      </c>
      <c r="Y144">
        <v>0</v>
      </c>
      <c r="Z144">
        <v>0</v>
      </c>
      <c r="AA144">
        <v>0</v>
      </c>
      <c r="AB144">
        <v>0</v>
      </c>
      <c r="AC144">
        <v>87</v>
      </c>
      <c r="AD144">
        <v>43.39</v>
      </c>
      <c r="AE144">
        <v>52.614382999999997</v>
      </c>
      <c r="AF144">
        <v>98.2</v>
      </c>
      <c r="AG144">
        <v>0.3</v>
      </c>
      <c r="AH144">
        <v>0.4</v>
      </c>
      <c r="AI144">
        <v>0.8</v>
      </c>
      <c r="AJ144">
        <v>0.3</v>
      </c>
      <c r="AK144">
        <v>0</v>
      </c>
      <c r="AL144">
        <v>0</v>
      </c>
      <c r="AM144">
        <v>3.52</v>
      </c>
      <c r="AN144">
        <v>37.866</v>
      </c>
      <c r="AO144">
        <v>1.5249999999999999</v>
      </c>
      <c r="AP144">
        <v>16.007999999999999</v>
      </c>
      <c r="AQ144">
        <v>0.17199999999999999</v>
      </c>
      <c r="AR144">
        <v>0</v>
      </c>
      <c r="AS144">
        <v>0</v>
      </c>
      <c r="AT144">
        <v>22.913</v>
      </c>
      <c r="AU144">
        <v>7.0000000000000007E-2</v>
      </c>
      <c r="AV144">
        <v>9.2999999999999999E-2</v>
      </c>
      <c r="AW144">
        <v>0.187</v>
      </c>
      <c r="AX144">
        <v>7.0000000000000007E-2</v>
      </c>
      <c r="AY144">
        <v>0</v>
      </c>
      <c r="AZ144">
        <v>0</v>
      </c>
      <c r="BA144">
        <v>0</v>
      </c>
      <c r="BB144">
        <v>33</v>
      </c>
      <c r="BC144" t="s">
        <v>75</v>
      </c>
      <c r="BD144">
        <v>0</v>
      </c>
      <c r="BE144" t="s">
        <v>69</v>
      </c>
      <c r="BF144" t="s">
        <v>76</v>
      </c>
      <c r="BG144">
        <v>1.3</v>
      </c>
      <c r="BH144">
        <v>0</v>
      </c>
      <c r="BI144" s="1">
        <v>45799.56102734954</v>
      </c>
      <c r="BJ144">
        <v>3</v>
      </c>
      <c r="BK144" s="4">
        <v>1.5251999999999999</v>
      </c>
      <c r="BL144" s="42">
        <f>HLOOKUP($A144,차량별코스!$E$1:$AD$20,_xlfn.XLOOKUP(탕데이터!$I144,차량별코스!$D$2:$D$20,차량별코스!$A$2:$A$20),0)</f>
        <v>8</v>
      </c>
      <c r="BM144">
        <f t="shared" si="30"/>
        <v>2533.6809999999991</v>
      </c>
      <c r="BN144">
        <f t="shared" si="31"/>
        <v>4829.6470000000018</v>
      </c>
      <c r="BO144">
        <f>IF(COUNTIFS($BL$2:$BL144,$BL144,$O$2:$O144,$O144)=1,_xlfn.MAXIFS($BO$2:$BO143,$O$2:$O143,$O144)+1,_xlfn.MAXIFS($BO$2:$BO143,$O$2:$O143,$O144))</f>
        <v>11</v>
      </c>
      <c r="BP144">
        <f t="shared" si="32"/>
        <v>1164.0260000000001</v>
      </c>
      <c r="BQ144">
        <f t="shared" si="34"/>
        <v>4.3289999999999997</v>
      </c>
      <c r="BR144">
        <f t="shared" si="35"/>
        <v>5.7720000000000002</v>
      </c>
      <c r="BS144">
        <f t="shared" si="36"/>
        <v>11.544</v>
      </c>
      <c r="BT144">
        <f t="shared" si="37"/>
        <v>4.3289999999999997</v>
      </c>
      <c r="BU144">
        <f t="shared" si="38"/>
        <v>0</v>
      </c>
      <c r="BV144">
        <f t="shared" si="39"/>
        <v>0</v>
      </c>
      <c r="BW144">
        <f t="shared" si="33"/>
        <v>1190</v>
      </c>
    </row>
    <row r="145" spans="1:75" x14ac:dyDescent="0.3">
      <c r="A145" s="38">
        <f t="shared" si="29"/>
        <v>45794</v>
      </c>
      <c r="B145" s="3">
        <v>45794.798206018517</v>
      </c>
      <c r="C145" t="s">
        <v>61</v>
      </c>
      <c r="D145" t="s">
        <v>61</v>
      </c>
      <c r="E145" t="s">
        <v>61</v>
      </c>
      <c r="F145" t="s">
        <v>62</v>
      </c>
      <c r="G145" s="2" t="s">
        <v>63</v>
      </c>
      <c r="H145" t="s">
        <v>64</v>
      </c>
      <c r="I145" t="s">
        <v>74</v>
      </c>
      <c r="J145" t="s">
        <v>66</v>
      </c>
      <c r="K145" t="s">
        <v>67</v>
      </c>
      <c r="L145">
        <v>15</v>
      </c>
      <c r="M145">
        <v>3</v>
      </c>
      <c r="N145">
        <v>168</v>
      </c>
      <c r="O145" s="41">
        <v>9999</v>
      </c>
      <c r="P145" t="s">
        <v>62</v>
      </c>
      <c r="Q145" s="1">
        <v>45786.608721180557</v>
      </c>
      <c r="R145">
        <v>66.676000000000002</v>
      </c>
      <c r="S145">
        <v>16.760999999999999</v>
      </c>
      <c r="T145">
        <v>3.9780000000000002</v>
      </c>
      <c r="U145">
        <v>5733</v>
      </c>
      <c r="V145">
        <v>41</v>
      </c>
      <c r="W145">
        <v>1028</v>
      </c>
      <c r="X145">
        <v>1837</v>
      </c>
      <c r="Y145">
        <v>1</v>
      </c>
      <c r="Z145">
        <v>18</v>
      </c>
      <c r="AA145">
        <v>0</v>
      </c>
      <c r="AB145">
        <v>0</v>
      </c>
      <c r="AC145">
        <v>98</v>
      </c>
      <c r="AD145">
        <v>41.87</v>
      </c>
      <c r="AE145">
        <v>51.465122000000001</v>
      </c>
      <c r="AF145">
        <v>93.6</v>
      </c>
      <c r="AG145">
        <v>1.8</v>
      </c>
      <c r="AH145">
        <v>1.6</v>
      </c>
      <c r="AI145">
        <v>1.4</v>
      </c>
      <c r="AJ145">
        <v>1.5</v>
      </c>
      <c r="AK145">
        <v>0</v>
      </c>
      <c r="AL145">
        <v>0</v>
      </c>
      <c r="AM145">
        <v>3.06</v>
      </c>
      <c r="AN145">
        <v>43.396999999999998</v>
      </c>
      <c r="AO145">
        <v>0.71499999999999997</v>
      </c>
      <c r="AP145">
        <v>17.931000000000001</v>
      </c>
      <c r="AQ145">
        <v>0.27</v>
      </c>
      <c r="AR145">
        <v>1.5</v>
      </c>
      <c r="AS145">
        <v>26.995999999999999</v>
      </c>
      <c r="AT145">
        <v>88.92</v>
      </c>
      <c r="AU145">
        <v>1.71</v>
      </c>
      <c r="AV145">
        <v>1.52</v>
      </c>
      <c r="AW145">
        <v>1.33</v>
      </c>
      <c r="AX145">
        <v>1.425</v>
      </c>
      <c r="AY145">
        <v>0</v>
      </c>
      <c r="AZ145">
        <v>0</v>
      </c>
      <c r="BA145">
        <v>0</v>
      </c>
      <c r="BB145">
        <v>127</v>
      </c>
      <c r="BC145" t="s">
        <v>75</v>
      </c>
      <c r="BD145">
        <v>0</v>
      </c>
      <c r="BE145" t="s">
        <v>69</v>
      </c>
      <c r="BF145" t="s">
        <v>76</v>
      </c>
      <c r="BG145">
        <v>1.3</v>
      </c>
      <c r="BH145">
        <v>0</v>
      </c>
      <c r="BI145" s="1">
        <v>45799.56102734954</v>
      </c>
      <c r="BJ145">
        <v>3</v>
      </c>
      <c r="BK145" s="4">
        <v>1.3260000000000001</v>
      </c>
      <c r="BL145" s="42">
        <f>HLOOKUP($A145,차량별코스!$E$1:$AD$20,_xlfn.XLOOKUP(탕데이터!$I145,차량별코스!$D$2:$D$20,차량별코스!$A$2:$A$20),0)</f>
        <v>8</v>
      </c>
      <c r="BM145">
        <f t="shared" si="30"/>
        <v>2533.6809999999991</v>
      </c>
      <c r="BN145">
        <f t="shared" si="31"/>
        <v>4829.6470000000018</v>
      </c>
      <c r="BO145">
        <f>IF(COUNTIFS($BL$2:$BL145,$BL145,$O$2:$O145,$O145)=1,_xlfn.MAXIFS($BO$2:$BO144,$O$2:$O144,$O145)+1,_xlfn.MAXIFS($BO$2:$BO144,$O$2:$O144,$O145))</f>
        <v>11</v>
      </c>
      <c r="BP145">
        <f t="shared" si="32"/>
        <v>4297.0879999999997</v>
      </c>
      <c r="BQ145">
        <f t="shared" si="34"/>
        <v>103.19400000000002</v>
      </c>
      <c r="BR145">
        <f t="shared" si="35"/>
        <v>91.728000000000009</v>
      </c>
      <c r="BS145">
        <f t="shared" si="36"/>
        <v>80.261999999999986</v>
      </c>
      <c r="BT145">
        <f t="shared" si="37"/>
        <v>85.99499999999999</v>
      </c>
      <c r="BU145">
        <f t="shared" si="38"/>
        <v>0</v>
      </c>
      <c r="BV145">
        <f t="shared" si="39"/>
        <v>0</v>
      </c>
      <c r="BW145">
        <f t="shared" si="33"/>
        <v>4658.2669999999998</v>
      </c>
    </row>
    <row r="146" spans="1:75" x14ac:dyDescent="0.3">
      <c r="A146" s="38">
        <f t="shared" si="29"/>
        <v>45794</v>
      </c>
      <c r="B146" s="3">
        <v>45794.867581018516</v>
      </c>
      <c r="C146" t="s">
        <v>61</v>
      </c>
      <c r="D146" t="s">
        <v>61</v>
      </c>
      <c r="E146" t="s">
        <v>61</v>
      </c>
      <c r="F146" t="s">
        <v>62</v>
      </c>
      <c r="G146" s="2" t="s">
        <v>63</v>
      </c>
      <c r="H146" t="s">
        <v>64</v>
      </c>
      <c r="I146" t="s">
        <v>74</v>
      </c>
      <c r="J146" t="s">
        <v>66</v>
      </c>
      <c r="K146" t="s">
        <v>67</v>
      </c>
      <c r="L146">
        <v>15</v>
      </c>
      <c r="M146">
        <v>3</v>
      </c>
      <c r="N146">
        <v>168</v>
      </c>
      <c r="O146" s="41">
        <v>9999</v>
      </c>
      <c r="P146" t="s">
        <v>62</v>
      </c>
      <c r="Q146" s="1">
        <v>45786.608721180557</v>
      </c>
      <c r="R146">
        <v>40.155000000000001</v>
      </c>
      <c r="S146">
        <v>8.9269999999999996</v>
      </c>
      <c r="T146">
        <v>4.4980000000000002</v>
      </c>
      <c r="U146">
        <v>4318</v>
      </c>
      <c r="V146">
        <v>50</v>
      </c>
      <c r="W146">
        <v>1081</v>
      </c>
      <c r="X146">
        <v>1194</v>
      </c>
      <c r="Y146">
        <v>0</v>
      </c>
      <c r="Z146">
        <v>3</v>
      </c>
      <c r="AA146">
        <v>1</v>
      </c>
      <c r="AB146">
        <v>139</v>
      </c>
      <c r="AC146">
        <v>96</v>
      </c>
      <c r="AD146">
        <v>33.479999999999997</v>
      </c>
      <c r="AE146">
        <v>45.358581000000001</v>
      </c>
      <c r="AF146">
        <v>93.5</v>
      </c>
      <c r="AG146">
        <v>2</v>
      </c>
      <c r="AH146">
        <v>2.4</v>
      </c>
      <c r="AI146">
        <v>1.6</v>
      </c>
      <c r="AJ146">
        <v>0.6</v>
      </c>
      <c r="AK146">
        <v>0</v>
      </c>
      <c r="AL146">
        <v>0</v>
      </c>
      <c r="AM146">
        <v>3.46</v>
      </c>
      <c r="AN146">
        <v>32.290999999999997</v>
      </c>
      <c r="AO146">
        <v>1.1579999999999999</v>
      </c>
      <c r="AP146">
        <v>25.035</v>
      </c>
      <c r="AQ146">
        <v>0.27400000000000002</v>
      </c>
      <c r="AR146">
        <v>0</v>
      </c>
      <c r="AS146">
        <v>7.4710000000000001</v>
      </c>
      <c r="AT146">
        <v>67.007999999999996</v>
      </c>
      <c r="AU146">
        <v>1.4330000000000001</v>
      </c>
      <c r="AV146">
        <v>1.72</v>
      </c>
      <c r="AW146">
        <v>1.147</v>
      </c>
      <c r="AX146">
        <v>0.43</v>
      </c>
      <c r="AY146">
        <v>0</v>
      </c>
      <c r="AZ146">
        <v>0</v>
      </c>
      <c r="BA146">
        <v>0</v>
      </c>
      <c r="BB146">
        <v>94</v>
      </c>
      <c r="BC146" t="s">
        <v>75</v>
      </c>
      <c r="BD146">
        <v>0</v>
      </c>
      <c r="BE146" t="s">
        <v>69</v>
      </c>
      <c r="BF146" t="s">
        <v>76</v>
      </c>
      <c r="BG146">
        <v>1.3</v>
      </c>
      <c r="BH146">
        <v>0</v>
      </c>
      <c r="BI146" s="1">
        <v>45799.56102734954</v>
      </c>
      <c r="BJ146">
        <v>3</v>
      </c>
      <c r="BK146" s="4">
        <v>1.4994000000000001</v>
      </c>
      <c r="BL146" s="42">
        <f>HLOOKUP($A146,차량별코스!$E$1:$AD$20,_xlfn.XLOOKUP(탕데이터!$I146,차량별코스!$D$2:$D$20,차량별코스!$A$2:$A$20),0)</f>
        <v>8</v>
      </c>
      <c r="BM146">
        <f t="shared" si="30"/>
        <v>2533.6809999999991</v>
      </c>
      <c r="BN146">
        <f t="shared" si="31"/>
        <v>4829.6470000000018</v>
      </c>
      <c r="BO146">
        <f>IF(COUNTIFS($BL$2:$BL146,$BL146,$O$2:$O146,$O146)=1,_xlfn.MAXIFS($BO$2:$BO145,$O$2:$O145,$O146)+1,_xlfn.MAXIFS($BO$2:$BO145,$O$2:$O145,$O146))</f>
        <v>11</v>
      </c>
      <c r="BP146">
        <f t="shared" si="32"/>
        <v>2906.3300000000004</v>
      </c>
      <c r="BQ146">
        <f t="shared" si="34"/>
        <v>86.36</v>
      </c>
      <c r="BR146">
        <f t="shared" si="35"/>
        <v>103.63200000000001</v>
      </c>
      <c r="BS146">
        <f t="shared" si="36"/>
        <v>69.088000000000008</v>
      </c>
      <c r="BT146">
        <f t="shared" si="37"/>
        <v>25.908000000000001</v>
      </c>
      <c r="BU146">
        <f t="shared" si="38"/>
        <v>0</v>
      </c>
      <c r="BV146">
        <f t="shared" si="39"/>
        <v>0</v>
      </c>
      <c r="BW146">
        <f t="shared" si="33"/>
        <v>3191.3180000000007</v>
      </c>
    </row>
    <row r="147" spans="1:75" x14ac:dyDescent="0.3">
      <c r="A147" s="38">
        <f t="shared" si="29"/>
        <v>45795</v>
      </c>
      <c r="B147" s="3">
        <v>45795.349282407406</v>
      </c>
      <c r="C147" t="s">
        <v>61</v>
      </c>
      <c r="D147" t="s">
        <v>61</v>
      </c>
      <c r="E147" t="s">
        <v>61</v>
      </c>
      <c r="F147" t="s">
        <v>62</v>
      </c>
      <c r="G147" s="2" t="s">
        <v>63</v>
      </c>
      <c r="H147" t="s">
        <v>64</v>
      </c>
      <c r="I147" t="s">
        <v>74</v>
      </c>
      <c r="J147" t="s">
        <v>66</v>
      </c>
      <c r="K147" t="s">
        <v>67</v>
      </c>
      <c r="L147">
        <v>15</v>
      </c>
      <c r="M147">
        <v>3</v>
      </c>
      <c r="N147">
        <v>168</v>
      </c>
      <c r="O147" s="41">
        <v>9999</v>
      </c>
      <c r="P147" t="s">
        <v>62</v>
      </c>
      <c r="Q147" s="1">
        <v>45786.608721180557</v>
      </c>
      <c r="R147">
        <v>0.158</v>
      </c>
      <c r="S147">
        <v>0.52800000000000002</v>
      </c>
      <c r="T147">
        <v>0.29899999999999999</v>
      </c>
      <c r="U147">
        <v>673</v>
      </c>
      <c r="V147">
        <v>197</v>
      </c>
      <c r="W147">
        <v>340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12</v>
      </c>
      <c r="AD147">
        <v>0.85</v>
      </c>
      <c r="AE147">
        <v>4.182328</v>
      </c>
      <c r="AF147">
        <v>100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0.23</v>
      </c>
      <c r="AN147">
        <v>47.433</v>
      </c>
      <c r="AO147">
        <v>29.271999999999998</v>
      </c>
      <c r="AP147">
        <v>50.52</v>
      </c>
      <c r="AQ147">
        <v>0</v>
      </c>
      <c r="AR147">
        <v>0</v>
      </c>
      <c r="AS147">
        <v>0</v>
      </c>
      <c r="AT147">
        <v>10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12</v>
      </c>
      <c r="BC147" t="s">
        <v>75</v>
      </c>
      <c r="BD147">
        <v>0</v>
      </c>
      <c r="BE147" t="s">
        <v>69</v>
      </c>
      <c r="BF147" t="s">
        <v>76</v>
      </c>
      <c r="BG147">
        <v>1.3</v>
      </c>
      <c r="BH147">
        <v>0</v>
      </c>
      <c r="BI147" s="1">
        <v>45799.56102734954</v>
      </c>
      <c r="BJ147">
        <v>3</v>
      </c>
      <c r="BK147" s="4">
        <v>9.9699999999999997E-2</v>
      </c>
      <c r="BL147" s="42">
        <f>HLOOKUP($A147,차량별코스!$E$1:$AD$20,_xlfn.XLOOKUP(탕데이터!$I147,차량별코스!$D$2:$D$20,차량별코스!$A$2:$A$20),0)</f>
        <v>9</v>
      </c>
      <c r="BM147">
        <f t="shared" si="30"/>
        <v>2533.6809999999991</v>
      </c>
      <c r="BN147">
        <f t="shared" si="31"/>
        <v>1655.4559999999997</v>
      </c>
      <c r="BO147">
        <f>IF(COUNTIFS($BL$2:$BL147,$BL147,$O$2:$O147,$O147)=1,_xlfn.MAXIFS($BO$2:$BO146,$O$2:$O146,$O147)+1,_xlfn.MAXIFS($BO$2:$BO146,$O$2:$O146,$O147))</f>
        <v>11</v>
      </c>
      <c r="BP147">
        <f t="shared" si="32"/>
        <v>136</v>
      </c>
      <c r="BQ147">
        <f t="shared" si="34"/>
        <v>0</v>
      </c>
      <c r="BR147">
        <f t="shared" si="35"/>
        <v>0</v>
      </c>
      <c r="BS147">
        <f t="shared" si="36"/>
        <v>0</v>
      </c>
      <c r="BT147">
        <f t="shared" si="37"/>
        <v>0</v>
      </c>
      <c r="BU147">
        <f t="shared" si="38"/>
        <v>0</v>
      </c>
      <c r="BV147">
        <f t="shared" si="39"/>
        <v>0</v>
      </c>
      <c r="BW147">
        <f t="shared" si="33"/>
        <v>136</v>
      </c>
    </row>
    <row r="148" spans="1:75" x14ac:dyDescent="0.3">
      <c r="A148" s="38">
        <f t="shared" si="29"/>
        <v>45795</v>
      </c>
      <c r="B148" s="3">
        <v>45795.360925925925</v>
      </c>
      <c r="C148" t="s">
        <v>61</v>
      </c>
      <c r="D148" t="s">
        <v>61</v>
      </c>
      <c r="E148" t="s">
        <v>61</v>
      </c>
      <c r="F148" t="s">
        <v>62</v>
      </c>
      <c r="G148" s="2" t="s">
        <v>63</v>
      </c>
      <c r="H148" t="s">
        <v>64</v>
      </c>
      <c r="I148" t="s">
        <v>74</v>
      </c>
      <c r="J148" t="s">
        <v>66</v>
      </c>
      <c r="K148" t="s">
        <v>67</v>
      </c>
      <c r="L148">
        <v>15</v>
      </c>
      <c r="M148">
        <v>3</v>
      </c>
      <c r="N148">
        <v>168</v>
      </c>
      <c r="O148" s="41">
        <v>9999</v>
      </c>
      <c r="P148" t="s">
        <v>62</v>
      </c>
      <c r="Q148" s="1">
        <v>45786.608721180557</v>
      </c>
      <c r="R148">
        <v>8.6999999999999994E-2</v>
      </c>
      <c r="S148">
        <v>0.23899999999999999</v>
      </c>
      <c r="T148">
        <v>0.36399999999999999</v>
      </c>
      <c r="U148">
        <v>425</v>
      </c>
      <c r="V148">
        <v>184</v>
      </c>
      <c r="W148">
        <v>186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10</v>
      </c>
      <c r="AD148">
        <v>0.74</v>
      </c>
      <c r="AE148">
        <v>5.6944619999999997</v>
      </c>
      <c r="AF148">
        <v>100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0.28000000000000003</v>
      </c>
      <c r="AN148">
        <v>54.817</v>
      </c>
      <c r="AO148">
        <v>43.293999999999997</v>
      </c>
      <c r="AP148">
        <v>43.764000000000003</v>
      </c>
      <c r="AQ148">
        <v>0</v>
      </c>
      <c r="AR148">
        <v>0</v>
      </c>
      <c r="AS148">
        <v>0</v>
      </c>
      <c r="AT148">
        <v>6.6669999999999998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8</v>
      </c>
      <c r="BC148" t="s">
        <v>75</v>
      </c>
      <c r="BD148">
        <v>0</v>
      </c>
      <c r="BE148" t="s">
        <v>69</v>
      </c>
      <c r="BF148" t="s">
        <v>76</v>
      </c>
      <c r="BG148">
        <v>1.3</v>
      </c>
      <c r="BH148">
        <v>0</v>
      </c>
      <c r="BI148" s="1">
        <v>45799.56102734954</v>
      </c>
      <c r="BJ148">
        <v>3</v>
      </c>
      <c r="BK148" s="4">
        <v>0.12130000000000001</v>
      </c>
      <c r="BL148" s="42">
        <f>HLOOKUP($A148,차량별코스!$E$1:$AD$20,_xlfn.XLOOKUP(탕데이터!$I148,차량별코스!$D$2:$D$20,차량별코스!$A$2:$A$20),0)</f>
        <v>9</v>
      </c>
      <c r="BM148">
        <f t="shared" si="30"/>
        <v>2533.6809999999991</v>
      </c>
      <c r="BN148">
        <f t="shared" si="31"/>
        <v>1655.4559999999997</v>
      </c>
      <c r="BO148">
        <f>IF(COUNTIFS($BL$2:$BL148,$BL148,$O$2:$O148,$O148)=1,_xlfn.MAXIFS($BO$2:$BO147,$O$2:$O147,$O148)+1,_xlfn.MAXIFS($BO$2:$BO147,$O$2:$O147,$O148))</f>
        <v>11</v>
      </c>
      <c r="BP148">
        <f t="shared" si="32"/>
        <v>55</v>
      </c>
      <c r="BQ148">
        <f t="shared" si="34"/>
        <v>0</v>
      </c>
      <c r="BR148">
        <f t="shared" si="35"/>
        <v>0</v>
      </c>
      <c r="BS148">
        <f t="shared" si="36"/>
        <v>0</v>
      </c>
      <c r="BT148">
        <f t="shared" si="37"/>
        <v>0</v>
      </c>
      <c r="BU148">
        <f t="shared" si="38"/>
        <v>0</v>
      </c>
      <c r="BV148">
        <f t="shared" si="39"/>
        <v>0</v>
      </c>
      <c r="BW148">
        <f t="shared" si="33"/>
        <v>55</v>
      </c>
    </row>
    <row r="149" spans="1:75" x14ac:dyDescent="0.3">
      <c r="A149" s="38">
        <f t="shared" si="29"/>
        <v>45795</v>
      </c>
      <c r="B149" s="3">
        <v>45795.379618055558</v>
      </c>
      <c r="C149" t="s">
        <v>61</v>
      </c>
      <c r="D149" t="s">
        <v>61</v>
      </c>
      <c r="E149" t="s">
        <v>61</v>
      </c>
      <c r="F149" t="s">
        <v>62</v>
      </c>
      <c r="G149" s="2" t="s">
        <v>63</v>
      </c>
      <c r="H149" t="s">
        <v>64</v>
      </c>
      <c r="I149" t="s">
        <v>74</v>
      </c>
      <c r="J149" t="s">
        <v>66</v>
      </c>
      <c r="K149" t="s">
        <v>67</v>
      </c>
      <c r="L149">
        <v>15</v>
      </c>
      <c r="M149">
        <v>3</v>
      </c>
      <c r="N149">
        <v>168</v>
      </c>
      <c r="O149" s="41">
        <v>9999</v>
      </c>
      <c r="P149" t="s">
        <v>62</v>
      </c>
      <c r="Q149" s="1">
        <v>45786.608721180557</v>
      </c>
      <c r="R149">
        <v>1E-3</v>
      </c>
      <c r="S149">
        <v>7.6999999999999999E-2</v>
      </c>
      <c r="T149">
        <v>1.2999999999999999E-2</v>
      </c>
      <c r="U149">
        <v>95</v>
      </c>
      <c r="V149">
        <v>95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0.04</v>
      </c>
      <c r="AE149" t="s">
        <v>61</v>
      </c>
      <c r="AF149">
        <v>100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0.01</v>
      </c>
      <c r="AN149" t="s">
        <v>61</v>
      </c>
      <c r="AO149">
        <v>100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1</v>
      </c>
      <c r="BC149" t="s">
        <v>75</v>
      </c>
      <c r="BD149">
        <v>0</v>
      </c>
      <c r="BE149" t="s">
        <v>69</v>
      </c>
      <c r="BF149" t="s">
        <v>76</v>
      </c>
      <c r="BG149">
        <v>1.3</v>
      </c>
      <c r="BH149">
        <v>0</v>
      </c>
      <c r="BI149" s="1">
        <v>45799.56102734954</v>
      </c>
      <c r="BJ149">
        <v>3</v>
      </c>
      <c r="BK149" s="4">
        <v>4.3E-3</v>
      </c>
      <c r="BL149" s="42">
        <f>HLOOKUP($A149,차량별코스!$E$1:$AD$20,_xlfn.XLOOKUP(탕데이터!$I149,차량별코스!$D$2:$D$20,차량별코스!$A$2:$A$20),0)</f>
        <v>9</v>
      </c>
      <c r="BM149">
        <f t="shared" si="30"/>
        <v>2533.6809999999991</v>
      </c>
      <c r="BN149">
        <f t="shared" si="31"/>
        <v>1655.4559999999997</v>
      </c>
      <c r="BO149">
        <f>IF(COUNTIFS($BL$2:$BL149,$BL149,$O$2:$O149,$O149)=1,_xlfn.MAXIFS($BO$2:$BO148,$O$2:$O148,$O149)+1,_xlfn.MAXIFS($BO$2:$BO148,$O$2:$O148,$O149))</f>
        <v>11</v>
      </c>
      <c r="BP149">
        <f t="shared" si="32"/>
        <v>0</v>
      </c>
      <c r="BQ149">
        <f t="shared" si="34"/>
        <v>0</v>
      </c>
      <c r="BR149">
        <f t="shared" si="35"/>
        <v>0</v>
      </c>
      <c r="BS149">
        <f t="shared" si="36"/>
        <v>0</v>
      </c>
      <c r="BT149">
        <f t="shared" si="37"/>
        <v>0</v>
      </c>
      <c r="BU149">
        <f t="shared" si="38"/>
        <v>0</v>
      </c>
      <c r="BV149">
        <f t="shared" si="39"/>
        <v>0</v>
      </c>
      <c r="BW149">
        <f t="shared" si="33"/>
        <v>0</v>
      </c>
    </row>
    <row r="150" spans="1:75" x14ac:dyDescent="0.3">
      <c r="A150" s="38">
        <f t="shared" si="29"/>
        <v>45795</v>
      </c>
      <c r="B150" s="3">
        <v>45795.389490740738</v>
      </c>
      <c r="C150" t="s">
        <v>61</v>
      </c>
      <c r="D150" t="s">
        <v>61</v>
      </c>
      <c r="E150" t="s">
        <v>61</v>
      </c>
      <c r="F150" t="s">
        <v>62</v>
      </c>
      <c r="G150" s="2" t="s">
        <v>63</v>
      </c>
      <c r="H150" t="s">
        <v>64</v>
      </c>
      <c r="I150" t="s">
        <v>74</v>
      </c>
      <c r="J150" t="s">
        <v>66</v>
      </c>
      <c r="K150" t="s">
        <v>67</v>
      </c>
      <c r="L150">
        <v>15</v>
      </c>
      <c r="M150">
        <v>3</v>
      </c>
      <c r="N150">
        <v>168</v>
      </c>
      <c r="O150" s="41">
        <v>9999</v>
      </c>
      <c r="P150" t="s">
        <v>62</v>
      </c>
      <c r="Q150" s="1">
        <v>45786.608721180557</v>
      </c>
      <c r="R150">
        <v>3.3000000000000002E-2</v>
      </c>
      <c r="S150">
        <v>4.4999999999999998E-2</v>
      </c>
      <c r="T150">
        <v>0.73299999999999998</v>
      </c>
      <c r="U150">
        <v>63</v>
      </c>
      <c r="V150">
        <v>1</v>
      </c>
      <c r="W150">
        <v>30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7</v>
      </c>
      <c r="AD150">
        <v>1.89</v>
      </c>
      <c r="AE150">
        <v>3.7120350000000002</v>
      </c>
      <c r="AF150">
        <v>100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0.56999999999999995</v>
      </c>
      <c r="AN150">
        <v>12.685</v>
      </c>
      <c r="AO150">
        <v>1.583</v>
      </c>
      <c r="AP150">
        <v>47.616999999999997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 t="s">
        <v>75</v>
      </c>
      <c r="BD150">
        <v>0</v>
      </c>
      <c r="BE150" t="s">
        <v>69</v>
      </c>
      <c r="BF150" t="s">
        <v>76</v>
      </c>
      <c r="BG150">
        <v>1.3</v>
      </c>
      <c r="BH150">
        <v>0</v>
      </c>
      <c r="BI150" s="1">
        <v>45799.56102734954</v>
      </c>
      <c r="BJ150">
        <v>3</v>
      </c>
      <c r="BK150" s="4">
        <v>0.24440000000000001</v>
      </c>
      <c r="BL150" s="42">
        <f>HLOOKUP($A150,차량별코스!$E$1:$AD$20,_xlfn.XLOOKUP(탕데이터!$I150,차량별코스!$D$2:$D$20,차량별코스!$A$2:$A$20),0)</f>
        <v>9</v>
      </c>
      <c r="BM150">
        <f t="shared" si="30"/>
        <v>2533.6809999999991</v>
      </c>
      <c r="BN150">
        <f t="shared" si="31"/>
        <v>1655.4559999999997</v>
      </c>
      <c r="BO150">
        <f>IF(COUNTIFS($BL$2:$BL150,$BL150,$O$2:$O150,$O150)=1,_xlfn.MAXIFS($BO$2:$BO149,$O$2:$O149,$O150)+1,_xlfn.MAXIFS($BO$2:$BO149,$O$2:$O149,$O150))</f>
        <v>11</v>
      </c>
      <c r="BP150">
        <f t="shared" si="32"/>
        <v>32</v>
      </c>
      <c r="BQ150">
        <f t="shared" si="34"/>
        <v>0</v>
      </c>
      <c r="BR150">
        <f t="shared" si="35"/>
        <v>0</v>
      </c>
      <c r="BS150">
        <f t="shared" si="36"/>
        <v>0</v>
      </c>
      <c r="BT150">
        <f t="shared" si="37"/>
        <v>0</v>
      </c>
      <c r="BU150">
        <f t="shared" si="38"/>
        <v>0</v>
      </c>
      <c r="BV150">
        <f t="shared" si="39"/>
        <v>0</v>
      </c>
      <c r="BW150">
        <f t="shared" si="33"/>
        <v>32</v>
      </c>
    </row>
    <row r="151" spans="1:75" x14ac:dyDescent="0.3">
      <c r="A151" s="38">
        <f t="shared" si="29"/>
        <v>45795</v>
      </c>
      <c r="B151" s="3">
        <v>45795.395405092589</v>
      </c>
      <c r="C151" t="s">
        <v>61</v>
      </c>
      <c r="D151" t="s">
        <v>61</v>
      </c>
      <c r="E151" t="s">
        <v>61</v>
      </c>
      <c r="F151" t="s">
        <v>62</v>
      </c>
      <c r="G151" s="2" t="s">
        <v>63</v>
      </c>
      <c r="H151" t="s">
        <v>64</v>
      </c>
      <c r="I151" t="s">
        <v>74</v>
      </c>
      <c r="J151" t="s">
        <v>66</v>
      </c>
      <c r="K151" t="s">
        <v>67</v>
      </c>
      <c r="L151">
        <v>15</v>
      </c>
      <c r="M151">
        <v>3</v>
      </c>
      <c r="N151">
        <v>168</v>
      </c>
      <c r="O151" s="41">
        <v>9999</v>
      </c>
      <c r="P151" t="s">
        <v>62</v>
      </c>
      <c r="Q151" s="1">
        <v>45786.608721180557</v>
      </c>
      <c r="R151">
        <v>39.465000000000003</v>
      </c>
      <c r="S151">
        <v>10.086</v>
      </c>
      <c r="T151">
        <v>3.9129999999999998</v>
      </c>
      <c r="U151">
        <v>4427</v>
      </c>
      <c r="V151">
        <v>40</v>
      </c>
      <c r="W151">
        <v>1323</v>
      </c>
      <c r="X151">
        <v>1191</v>
      </c>
      <c r="Y151">
        <v>1</v>
      </c>
      <c r="Z151">
        <v>11</v>
      </c>
      <c r="AA151">
        <v>0</v>
      </c>
      <c r="AB151">
        <v>0</v>
      </c>
      <c r="AC151">
        <v>97</v>
      </c>
      <c r="AD151">
        <v>32.090000000000003</v>
      </c>
      <c r="AE151">
        <v>46.368805000000002</v>
      </c>
      <c r="AF151">
        <v>92.1</v>
      </c>
      <c r="AG151">
        <v>2.1</v>
      </c>
      <c r="AH151">
        <v>2.8</v>
      </c>
      <c r="AI151">
        <v>2.4</v>
      </c>
      <c r="AJ151">
        <v>0.7</v>
      </c>
      <c r="AK151">
        <v>0</v>
      </c>
      <c r="AL151">
        <v>0</v>
      </c>
      <c r="AM151">
        <v>3.01</v>
      </c>
      <c r="AN151">
        <v>39.234999999999999</v>
      </c>
      <c r="AO151">
        <v>0.90400000000000003</v>
      </c>
      <c r="AP151">
        <v>29.885000000000002</v>
      </c>
      <c r="AQ151">
        <v>0.27900000000000003</v>
      </c>
      <c r="AR151">
        <v>2.5339999999999998</v>
      </c>
      <c r="AS151">
        <v>27.873000000000001</v>
      </c>
      <c r="AT151">
        <v>67.540000000000006</v>
      </c>
      <c r="AU151">
        <v>1.54</v>
      </c>
      <c r="AV151">
        <v>2.0529999999999999</v>
      </c>
      <c r="AW151">
        <v>1.76</v>
      </c>
      <c r="AX151">
        <v>0.51300000000000001</v>
      </c>
      <c r="AY151">
        <v>0</v>
      </c>
      <c r="AZ151">
        <v>0</v>
      </c>
      <c r="BA151">
        <v>0</v>
      </c>
      <c r="BB151">
        <v>95</v>
      </c>
      <c r="BC151" t="s">
        <v>75</v>
      </c>
      <c r="BD151">
        <v>0</v>
      </c>
      <c r="BE151" t="s">
        <v>69</v>
      </c>
      <c r="BF151" t="s">
        <v>76</v>
      </c>
      <c r="BG151">
        <v>1.3</v>
      </c>
      <c r="BH151">
        <v>0</v>
      </c>
      <c r="BI151" s="1">
        <v>45799.56102734954</v>
      </c>
      <c r="BJ151">
        <v>3</v>
      </c>
      <c r="BK151" s="4">
        <v>1.3043</v>
      </c>
      <c r="BL151" s="42">
        <f>HLOOKUP($A151,차량별코스!$E$1:$AD$20,_xlfn.XLOOKUP(탕데이터!$I151,차량별코스!$D$2:$D$20,차량별코스!$A$2:$A$20),0)</f>
        <v>9</v>
      </c>
      <c r="BM151">
        <f t="shared" si="30"/>
        <v>2533.6809999999991</v>
      </c>
      <c r="BN151">
        <f t="shared" si="31"/>
        <v>1655.4559999999997</v>
      </c>
      <c r="BO151">
        <f>IF(COUNTIFS($BL$2:$BL151,$BL151,$O$2:$O151,$O151)=1,_xlfn.MAXIFS($BO$2:$BO150,$O$2:$O150,$O151)+1,_xlfn.MAXIFS($BO$2:$BO150,$O$2:$O150,$O151))</f>
        <v>11</v>
      </c>
      <c r="BP151">
        <f t="shared" si="32"/>
        <v>2714.2669999999998</v>
      </c>
      <c r="BQ151">
        <f t="shared" si="34"/>
        <v>92.966999999999999</v>
      </c>
      <c r="BR151">
        <f t="shared" si="35"/>
        <v>123.95599999999999</v>
      </c>
      <c r="BS151">
        <f t="shared" si="36"/>
        <v>106.248</v>
      </c>
      <c r="BT151">
        <f t="shared" si="37"/>
        <v>30.988999999999997</v>
      </c>
      <c r="BU151">
        <f t="shared" si="38"/>
        <v>0</v>
      </c>
      <c r="BV151">
        <f t="shared" si="39"/>
        <v>0</v>
      </c>
      <c r="BW151">
        <f t="shared" si="33"/>
        <v>3068.4270000000001</v>
      </c>
    </row>
    <row r="152" spans="1:75" x14ac:dyDescent="0.3">
      <c r="A152" s="38">
        <f t="shared" si="29"/>
        <v>45795</v>
      </c>
      <c r="B152" s="3">
        <v>45795.450995370367</v>
      </c>
      <c r="C152" t="s">
        <v>61</v>
      </c>
      <c r="D152" t="s">
        <v>61</v>
      </c>
      <c r="E152" t="s">
        <v>61</v>
      </c>
      <c r="F152" t="s">
        <v>62</v>
      </c>
      <c r="G152" s="2" t="s">
        <v>63</v>
      </c>
      <c r="H152" t="s">
        <v>64</v>
      </c>
      <c r="I152" t="s">
        <v>74</v>
      </c>
      <c r="J152" t="s">
        <v>66</v>
      </c>
      <c r="K152" t="s">
        <v>67</v>
      </c>
      <c r="L152">
        <v>15</v>
      </c>
      <c r="M152">
        <v>3</v>
      </c>
      <c r="N152">
        <v>168</v>
      </c>
      <c r="O152" s="41">
        <v>9999</v>
      </c>
      <c r="P152" t="s">
        <v>62</v>
      </c>
      <c r="Q152" s="1">
        <v>45786.608721180557</v>
      </c>
      <c r="R152">
        <v>19.021999999999998</v>
      </c>
      <c r="S152">
        <v>4.3159999999999998</v>
      </c>
      <c r="T152">
        <v>4.407</v>
      </c>
      <c r="U152">
        <v>1476</v>
      </c>
      <c r="V152">
        <v>42</v>
      </c>
      <c r="W152">
        <v>169</v>
      </c>
      <c r="X152">
        <v>614</v>
      </c>
      <c r="Y152">
        <v>0</v>
      </c>
      <c r="Z152">
        <v>3</v>
      </c>
      <c r="AA152">
        <v>0</v>
      </c>
      <c r="AB152">
        <v>0</v>
      </c>
      <c r="AC152">
        <v>97</v>
      </c>
      <c r="AD152">
        <v>46.4</v>
      </c>
      <c r="AE152">
        <v>54.133583000000002</v>
      </c>
      <c r="AF152">
        <v>95.8</v>
      </c>
      <c r="AG152">
        <v>1</v>
      </c>
      <c r="AH152">
        <v>1.2</v>
      </c>
      <c r="AI152">
        <v>1.4</v>
      </c>
      <c r="AJ152">
        <v>0.6</v>
      </c>
      <c r="AK152">
        <v>0</v>
      </c>
      <c r="AL152">
        <v>0</v>
      </c>
      <c r="AM152">
        <v>3.39</v>
      </c>
      <c r="AN152">
        <v>40.838999999999999</v>
      </c>
      <c r="AO152">
        <v>2.8450000000000002</v>
      </c>
      <c r="AP152">
        <v>11.45</v>
      </c>
      <c r="AQ152">
        <v>0.315</v>
      </c>
      <c r="AR152">
        <v>0</v>
      </c>
      <c r="AS152">
        <v>15.771000000000001</v>
      </c>
      <c r="AT152">
        <v>22.353000000000002</v>
      </c>
      <c r="AU152">
        <v>0.23300000000000001</v>
      </c>
      <c r="AV152">
        <v>0.28000000000000003</v>
      </c>
      <c r="AW152">
        <v>0.32700000000000001</v>
      </c>
      <c r="AX152">
        <v>0.14000000000000001</v>
      </c>
      <c r="AY152">
        <v>0</v>
      </c>
      <c r="AZ152">
        <v>0</v>
      </c>
      <c r="BA152">
        <v>0</v>
      </c>
      <c r="BB152">
        <v>32</v>
      </c>
      <c r="BC152" t="s">
        <v>75</v>
      </c>
      <c r="BD152">
        <v>0</v>
      </c>
      <c r="BE152" t="s">
        <v>69</v>
      </c>
      <c r="BF152" t="s">
        <v>76</v>
      </c>
      <c r="BG152">
        <v>1.3</v>
      </c>
      <c r="BH152">
        <v>0</v>
      </c>
      <c r="BI152" s="1">
        <v>45799.56102734954</v>
      </c>
      <c r="BJ152">
        <v>3</v>
      </c>
      <c r="BK152" s="4">
        <v>1.4691000000000001</v>
      </c>
      <c r="BL152" s="42">
        <f>HLOOKUP($A152,차량별코스!$E$1:$AD$20,_xlfn.XLOOKUP(탕데이터!$I152,차량별코스!$D$2:$D$20,차량별코스!$A$2:$A$20),0)</f>
        <v>9</v>
      </c>
      <c r="BM152">
        <f t="shared" si="30"/>
        <v>2533.6809999999991</v>
      </c>
      <c r="BN152">
        <f t="shared" si="31"/>
        <v>1655.4559999999997</v>
      </c>
      <c r="BO152">
        <f>IF(COUNTIFS($BL$2:$BL152,$BL152,$O$2:$O152,$O152)=1,_xlfn.MAXIFS($BO$2:$BO151,$O$2:$O151,$O152)+1,_xlfn.MAXIFS($BO$2:$BO151,$O$2:$O151,$O152))</f>
        <v>11</v>
      </c>
      <c r="BP152">
        <f t="shared" si="32"/>
        <v>1203.008</v>
      </c>
      <c r="BQ152">
        <f t="shared" si="34"/>
        <v>14.76</v>
      </c>
      <c r="BR152">
        <f t="shared" si="35"/>
        <v>17.712</v>
      </c>
      <c r="BS152">
        <f t="shared" si="36"/>
        <v>20.663999999999998</v>
      </c>
      <c r="BT152">
        <f t="shared" si="37"/>
        <v>8.8559999999999999</v>
      </c>
      <c r="BU152">
        <f t="shared" si="38"/>
        <v>0</v>
      </c>
      <c r="BV152">
        <f t="shared" si="39"/>
        <v>0</v>
      </c>
      <c r="BW152">
        <f t="shared" si="33"/>
        <v>1265</v>
      </c>
    </row>
    <row r="153" spans="1:75" x14ac:dyDescent="0.3">
      <c r="A153" s="38">
        <f t="shared" si="29"/>
        <v>45795</v>
      </c>
      <c r="B153" s="3">
        <v>45795.475277777776</v>
      </c>
      <c r="C153" t="s">
        <v>61</v>
      </c>
      <c r="D153" t="s">
        <v>61</v>
      </c>
      <c r="E153" t="s">
        <v>61</v>
      </c>
      <c r="F153" t="s">
        <v>62</v>
      </c>
      <c r="G153" s="2" t="s">
        <v>63</v>
      </c>
      <c r="H153" t="s">
        <v>64</v>
      </c>
      <c r="I153" t="s">
        <v>74</v>
      </c>
      <c r="J153" t="s">
        <v>66</v>
      </c>
      <c r="K153" t="s">
        <v>67</v>
      </c>
      <c r="L153">
        <v>15</v>
      </c>
      <c r="M153">
        <v>3</v>
      </c>
      <c r="N153">
        <v>168</v>
      </c>
      <c r="O153" s="41">
        <v>9999</v>
      </c>
      <c r="P153" t="s">
        <v>62</v>
      </c>
      <c r="Q153" s="1">
        <v>45786.608721180557</v>
      </c>
      <c r="R153">
        <v>58.651000000000003</v>
      </c>
      <c r="S153">
        <v>13.269</v>
      </c>
      <c r="T153">
        <v>4.42</v>
      </c>
      <c r="U153">
        <v>4905</v>
      </c>
      <c r="V153">
        <v>41</v>
      </c>
      <c r="W153">
        <v>884</v>
      </c>
      <c r="X153">
        <v>1659</v>
      </c>
      <c r="Y153">
        <v>2</v>
      </c>
      <c r="Z153">
        <v>10</v>
      </c>
      <c r="AA153">
        <v>0</v>
      </c>
      <c r="AB153">
        <v>0</v>
      </c>
      <c r="AC153">
        <v>97</v>
      </c>
      <c r="AD153">
        <v>43.05</v>
      </c>
      <c r="AE153">
        <v>53.051085999999998</v>
      </c>
      <c r="AF153">
        <v>93.9</v>
      </c>
      <c r="AG153">
        <v>1.5</v>
      </c>
      <c r="AH153">
        <v>1.3</v>
      </c>
      <c r="AI153">
        <v>2.1</v>
      </c>
      <c r="AJ153">
        <v>1.2</v>
      </c>
      <c r="AK153">
        <v>0</v>
      </c>
      <c r="AL153">
        <v>0</v>
      </c>
      <c r="AM153">
        <v>3.4</v>
      </c>
      <c r="AN153">
        <v>39.832000000000001</v>
      </c>
      <c r="AO153">
        <v>0.83599999999999997</v>
      </c>
      <c r="AP153">
        <v>18.021999999999998</v>
      </c>
      <c r="AQ153">
        <v>0.27300000000000002</v>
      </c>
      <c r="AR153">
        <v>3.41</v>
      </c>
      <c r="AS153">
        <v>17.05</v>
      </c>
      <c r="AT153">
        <v>76.685000000000002</v>
      </c>
      <c r="AU153">
        <v>1.2250000000000001</v>
      </c>
      <c r="AV153">
        <v>1.0620000000000001</v>
      </c>
      <c r="AW153">
        <v>1.7150000000000001</v>
      </c>
      <c r="AX153">
        <v>0.98</v>
      </c>
      <c r="AY153">
        <v>0</v>
      </c>
      <c r="AZ153">
        <v>0</v>
      </c>
      <c r="BA153">
        <v>0</v>
      </c>
      <c r="BB153">
        <v>110</v>
      </c>
      <c r="BC153" t="s">
        <v>75</v>
      </c>
      <c r="BD153">
        <v>0</v>
      </c>
      <c r="BE153" t="s">
        <v>69</v>
      </c>
      <c r="BF153" t="s">
        <v>76</v>
      </c>
      <c r="BG153">
        <v>1.3</v>
      </c>
      <c r="BH153">
        <v>0</v>
      </c>
      <c r="BI153" s="1">
        <v>45799.56102734954</v>
      </c>
      <c r="BJ153">
        <v>3</v>
      </c>
      <c r="BK153" s="4">
        <v>1.4734</v>
      </c>
      <c r="BL153" s="42">
        <f>HLOOKUP($A153,차량별코스!$E$1:$AD$20,_xlfn.XLOOKUP(탕데이터!$I153,차량별코스!$D$2:$D$20,차량별코스!$A$2:$A$20),0)</f>
        <v>9</v>
      </c>
      <c r="BM153">
        <f t="shared" si="30"/>
        <v>2533.6809999999991</v>
      </c>
      <c r="BN153">
        <f t="shared" si="31"/>
        <v>1655.4559999999997</v>
      </c>
      <c r="BO153">
        <f>IF(COUNTIFS($BL$2:$BL153,$BL153,$O$2:$O153,$O153)=1,_xlfn.MAXIFS($BO$2:$BO152,$O$2:$O152,$O153)+1,_xlfn.MAXIFS($BO$2:$BO152,$O$2:$O152,$O153))</f>
        <v>11</v>
      </c>
      <c r="BP153">
        <f t="shared" si="32"/>
        <v>3680.7950000000001</v>
      </c>
      <c r="BQ153">
        <f t="shared" si="34"/>
        <v>73.575000000000003</v>
      </c>
      <c r="BR153">
        <f t="shared" si="35"/>
        <v>63.765000000000008</v>
      </c>
      <c r="BS153">
        <f t="shared" si="36"/>
        <v>103.00500000000001</v>
      </c>
      <c r="BT153">
        <f t="shared" si="37"/>
        <v>58.86</v>
      </c>
      <c r="BU153">
        <f t="shared" si="38"/>
        <v>0</v>
      </c>
      <c r="BV153">
        <f t="shared" si="39"/>
        <v>0</v>
      </c>
      <c r="BW153">
        <f t="shared" si="33"/>
        <v>3980</v>
      </c>
    </row>
    <row r="154" spans="1:75" x14ac:dyDescent="0.3">
      <c r="A154" s="38">
        <f t="shared" si="29"/>
        <v>45795</v>
      </c>
      <c r="B154" s="3">
        <v>45795.537812499999</v>
      </c>
      <c r="C154" t="s">
        <v>61</v>
      </c>
      <c r="D154" t="s">
        <v>61</v>
      </c>
      <c r="E154" t="s">
        <v>61</v>
      </c>
      <c r="F154" t="s">
        <v>62</v>
      </c>
      <c r="G154" s="2" t="s">
        <v>63</v>
      </c>
      <c r="H154" t="s">
        <v>64</v>
      </c>
      <c r="I154" t="s">
        <v>74</v>
      </c>
      <c r="J154" t="s">
        <v>66</v>
      </c>
      <c r="K154" t="s">
        <v>67</v>
      </c>
      <c r="L154">
        <v>15</v>
      </c>
      <c r="M154">
        <v>3</v>
      </c>
      <c r="N154">
        <v>168</v>
      </c>
      <c r="O154" s="41">
        <v>9999</v>
      </c>
      <c r="P154" t="s">
        <v>62</v>
      </c>
      <c r="Q154" s="1">
        <v>45786.608721180557</v>
      </c>
      <c r="R154">
        <v>17.152999999999999</v>
      </c>
      <c r="S154">
        <v>4.2839999999999998</v>
      </c>
      <c r="T154">
        <v>4.0039999999999996</v>
      </c>
      <c r="U154">
        <v>1430</v>
      </c>
      <c r="V154">
        <v>48</v>
      </c>
      <c r="W154">
        <v>222</v>
      </c>
      <c r="X154">
        <v>540</v>
      </c>
      <c r="Y154">
        <v>0</v>
      </c>
      <c r="Z154">
        <v>5</v>
      </c>
      <c r="AA154">
        <v>0</v>
      </c>
      <c r="AB154">
        <v>0</v>
      </c>
      <c r="AC154">
        <v>90</v>
      </c>
      <c r="AD154">
        <v>43.18</v>
      </c>
      <c r="AE154">
        <v>53.233319000000002</v>
      </c>
      <c r="AF154">
        <v>98.2</v>
      </c>
      <c r="AG154">
        <v>0.3</v>
      </c>
      <c r="AH154">
        <v>0.3</v>
      </c>
      <c r="AI154">
        <v>0.9</v>
      </c>
      <c r="AJ154">
        <v>0.2</v>
      </c>
      <c r="AK154">
        <v>0</v>
      </c>
      <c r="AL154">
        <v>0</v>
      </c>
      <c r="AM154">
        <v>3.08</v>
      </c>
      <c r="AN154">
        <v>44.776000000000003</v>
      </c>
      <c r="AO154">
        <v>3.3570000000000002</v>
      </c>
      <c r="AP154">
        <v>15.523999999999999</v>
      </c>
      <c r="AQ154">
        <v>0.29099999999999998</v>
      </c>
      <c r="AR154">
        <v>0</v>
      </c>
      <c r="AS154">
        <v>29.149000000000001</v>
      </c>
      <c r="AT154">
        <v>22.913</v>
      </c>
      <c r="AU154">
        <v>7.0000000000000007E-2</v>
      </c>
      <c r="AV154">
        <v>7.0000000000000007E-2</v>
      </c>
      <c r="AW154">
        <v>0.21</v>
      </c>
      <c r="AX154">
        <v>4.7E-2</v>
      </c>
      <c r="AY154">
        <v>0</v>
      </c>
      <c r="AZ154">
        <v>0</v>
      </c>
      <c r="BA154">
        <v>0</v>
      </c>
      <c r="BB154">
        <v>31</v>
      </c>
      <c r="BC154" t="s">
        <v>75</v>
      </c>
      <c r="BD154">
        <v>0</v>
      </c>
      <c r="BE154" t="s">
        <v>69</v>
      </c>
      <c r="BF154" t="s">
        <v>76</v>
      </c>
      <c r="BG154">
        <v>1.3</v>
      </c>
      <c r="BH154">
        <v>0</v>
      </c>
      <c r="BI154" s="1">
        <v>45799.56102734954</v>
      </c>
      <c r="BJ154">
        <v>3</v>
      </c>
      <c r="BK154" s="4">
        <v>1.3347</v>
      </c>
      <c r="BL154" s="42">
        <f>HLOOKUP($A154,차량별코스!$E$1:$AD$20,_xlfn.XLOOKUP(탕데이터!$I154,차량별코스!$D$2:$D$20,차량별코스!$A$2:$A$20),0)</f>
        <v>9</v>
      </c>
      <c r="BM154">
        <f t="shared" si="30"/>
        <v>2533.6809999999991</v>
      </c>
      <c r="BN154">
        <f t="shared" si="31"/>
        <v>1655.4559999999997</v>
      </c>
      <c r="BO154">
        <f>IF(COUNTIFS($BL$2:$BL154,$BL154,$O$2:$O154,$O154)=1,_xlfn.MAXIFS($BO$2:$BO153,$O$2:$O153,$O154)+1,_xlfn.MAXIFS($BO$2:$BO153,$O$2:$O153,$O154))</f>
        <v>11</v>
      </c>
      <c r="BP154">
        <f t="shared" si="32"/>
        <v>1134.26</v>
      </c>
      <c r="BQ154">
        <f t="shared" si="34"/>
        <v>4.29</v>
      </c>
      <c r="BR154">
        <f t="shared" si="35"/>
        <v>4.29</v>
      </c>
      <c r="BS154">
        <f t="shared" si="36"/>
        <v>12.870000000000001</v>
      </c>
      <c r="BT154">
        <f t="shared" si="37"/>
        <v>2.86</v>
      </c>
      <c r="BU154">
        <f t="shared" si="38"/>
        <v>0</v>
      </c>
      <c r="BV154">
        <f t="shared" si="39"/>
        <v>0</v>
      </c>
      <c r="BW154">
        <f t="shared" si="33"/>
        <v>1158.5699999999997</v>
      </c>
    </row>
    <row r="155" spans="1:75" x14ac:dyDescent="0.3">
      <c r="A155" s="38">
        <f t="shared" si="29"/>
        <v>45795</v>
      </c>
      <c r="B155" s="3">
        <v>45795.599953703706</v>
      </c>
      <c r="C155" t="s">
        <v>61</v>
      </c>
      <c r="D155" t="s">
        <v>61</v>
      </c>
      <c r="E155" t="s">
        <v>61</v>
      </c>
      <c r="F155" t="s">
        <v>62</v>
      </c>
      <c r="G155" s="2" t="s">
        <v>63</v>
      </c>
      <c r="H155" t="s">
        <v>64</v>
      </c>
      <c r="I155" t="s">
        <v>74</v>
      </c>
      <c r="J155" t="s">
        <v>66</v>
      </c>
      <c r="K155" t="s">
        <v>67</v>
      </c>
      <c r="L155">
        <v>15</v>
      </c>
      <c r="M155">
        <v>3</v>
      </c>
      <c r="N155">
        <v>168</v>
      </c>
      <c r="O155" s="41">
        <v>9999</v>
      </c>
      <c r="P155" t="s">
        <v>62</v>
      </c>
      <c r="Q155" s="1">
        <v>45786.608721180557</v>
      </c>
      <c r="R155">
        <v>0.04</v>
      </c>
      <c r="S155">
        <v>1.4E-2</v>
      </c>
      <c r="T155">
        <v>2.8570000000000002</v>
      </c>
      <c r="U155">
        <v>28</v>
      </c>
      <c r="V155">
        <v>0</v>
      </c>
      <c r="W155">
        <v>6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11</v>
      </c>
      <c r="AD155">
        <v>5.14</v>
      </c>
      <c r="AE155">
        <v>6.5455730000000001</v>
      </c>
      <c r="AF155">
        <v>100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2.2000000000000002</v>
      </c>
      <c r="AN155">
        <v>1.9079999999999999</v>
      </c>
      <c r="AO155">
        <v>0</v>
      </c>
      <c r="AP155">
        <v>21.422000000000001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 t="s">
        <v>75</v>
      </c>
      <c r="BD155">
        <v>0</v>
      </c>
      <c r="BE155" t="s">
        <v>69</v>
      </c>
      <c r="BF155" t="s">
        <v>76</v>
      </c>
      <c r="BG155">
        <v>1.3</v>
      </c>
      <c r="BH155">
        <v>0</v>
      </c>
      <c r="BI155" s="1">
        <v>45799.56102734954</v>
      </c>
      <c r="BJ155">
        <v>3</v>
      </c>
      <c r="BK155" s="4">
        <v>0.95240000000000002</v>
      </c>
      <c r="BL155" s="42">
        <f>HLOOKUP($A155,차량별코스!$E$1:$AD$20,_xlfn.XLOOKUP(탕데이터!$I155,차량별코스!$D$2:$D$20,차량별코스!$A$2:$A$20),0)</f>
        <v>9</v>
      </c>
      <c r="BM155">
        <f t="shared" si="30"/>
        <v>2533.6809999999991</v>
      </c>
      <c r="BN155">
        <f t="shared" si="31"/>
        <v>1655.4559999999997</v>
      </c>
      <c r="BO155">
        <f>IF(COUNTIFS($BL$2:$BL155,$BL155,$O$2:$O155,$O155)=1,_xlfn.MAXIFS($BO$2:$BO154,$O$2:$O154,$O155)+1,_xlfn.MAXIFS($BO$2:$BO154,$O$2:$O154,$O155))</f>
        <v>11</v>
      </c>
      <c r="BP155">
        <f t="shared" si="32"/>
        <v>22</v>
      </c>
      <c r="BQ155">
        <f t="shared" si="34"/>
        <v>0</v>
      </c>
      <c r="BR155">
        <f t="shared" si="35"/>
        <v>0</v>
      </c>
      <c r="BS155">
        <f t="shared" si="36"/>
        <v>0</v>
      </c>
      <c r="BT155">
        <f t="shared" si="37"/>
        <v>0</v>
      </c>
      <c r="BU155">
        <f t="shared" si="38"/>
        <v>0</v>
      </c>
      <c r="BV155">
        <f t="shared" si="39"/>
        <v>0</v>
      </c>
      <c r="BW155">
        <f t="shared" si="33"/>
        <v>22</v>
      </c>
    </row>
    <row r="156" spans="1:75" x14ac:dyDescent="0.3">
      <c r="A156" s="38">
        <f t="shared" si="29"/>
        <v>45795</v>
      </c>
      <c r="B156" s="3">
        <v>45795.607789351852</v>
      </c>
      <c r="C156" t="s">
        <v>61</v>
      </c>
      <c r="D156" t="s">
        <v>61</v>
      </c>
      <c r="E156" t="s">
        <v>61</v>
      </c>
      <c r="F156" t="s">
        <v>62</v>
      </c>
      <c r="G156" s="2" t="s">
        <v>63</v>
      </c>
      <c r="H156" t="s">
        <v>64</v>
      </c>
      <c r="I156" t="s">
        <v>74</v>
      </c>
      <c r="J156" t="s">
        <v>66</v>
      </c>
      <c r="K156" t="s">
        <v>67</v>
      </c>
      <c r="L156">
        <v>15</v>
      </c>
      <c r="M156">
        <v>3</v>
      </c>
      <c r="N156">
        <v>168</v>
      </c>
      <c r="O156" s="41">
        <v>9999</v>
      </c>
      <c r="P156" t="s">
        <v>62</v>
      </c>
      <c r="Q156" s="1">
        <v>45786.608721180557</v>
      </c>
      <c r="R156">
        <v>17.579999999999998</v>
      </c>
      <c r="S156">
        <v>4.5839999999999996</v>
      </c>
      <c r="T156">
        <v>3.835</v>
      </c>
      <c r="U156">
        <v>1498</v>
      </c>
      <c r="V156">
        <v>16</v>
      </c>
      <c r="W156">
        <v>165</v>
      </c>
      <c r="X156">
        <v>418</v>
      </c>
      <c r="Y156">
        <v>0</v>
      </c>
      <c r="Z156">
        <v>5</v>
      </c>
      <c r="AA156">
        <v>0</v>
      </c>
      <c r="AB156">
        <v>0</v>
      </c>
      <c r="AC156">
        <v>89</v>
      </c>
      <c r="AD156">
        <v>42.25</v>
      </c>
      <c r="AE156">
        <v>48.054582000000003</v>
      </c>
      <c r="AF156">
        <v>97.2</v>
      </c>
      <c r="AG156">
        <v>0.7</v>
      </c>
      <c r="AH156">
        <v>0.8</v>
      </c>
      <c r="AI156">
        <v>1.1000000000000001</v>
      </c>
      <c r="AJ156">
        <v>0.1</v>
      </c>
      <c r="AK156">
        <v>0</v>
      </c>
      <c r="AL156">
        <v>0</v>
      </c>
      <c r="AM156">
        <v>2.95</v>
      </c>
      <c r="AN156">
        <v>41.91</v>
      </c>
      <c r="AO156">
        <v>1.0680000000000001</v>
      </c>
      <c r="AP156">
        <v>11.015000000000001</v>
      </c>
      <c r="AQ156">
        <v>0.22800000000000001</v>
      </c>
      <c r="AR156">
        <v>0</v>
      </c>
      <c r="AS156">
        <v>28.440999999999999</v>
      </c>
      <c r="AT156">
        <v>22.68</v>
      </c>
      <c r="AU156">
        <v>0.16300000000000001</v>
      </c>
      <c r="AV156">
        <v>0.187</v>
      </c>
      <c r="AW156">
        <v>0.25700000000000001</v>
      </c>
      <c r="AX156">
        <v>2.3E-2</v>
      </c>
      <c r="AY156">
        <v>0</v>
      </c>
      <c r="AZ156">
        <v>0</v>
      </c>
      <c r="BA156">
        <v>0</v>
      </c>
      <c r="BB156">
        <v>36</v>
      </c>
      <c r="BC156" t="s">
        <v>75</v>
      </c>
      <c r="BD156">
        <v>0</v>
      </c>
      <c r="BE156" t="s">
        <v>69</v>
      </c>
      <c r="BF156" t="s">
        <v>76</v>
      </c>
      <c r="BG156">
        <v>1.3</v>
      </c>
      <c r="BH156">
        <v>0</v>
      </c>
      <c r="BI156" s="1">
        <v>45799.56102734954</v>
      </c>
      <c r="BJ156">
        <v>3</v>
      </c>
      <c r="BK156" s="4">
        <v>1.2784</v>
      </c>
      <c r="BL156" s="42">
        <f>HLOOKUP($A156,차량별코스!$E$1:$AD$20,_xlfn.XLOOKUP(탕데이터!$I156,차량별코스!$D$2:$D$20,차량별코스!$A$2:$A$20),0)</f>
        <v>9</v>
      </c>
      <c r="BM156">
        <f t="shared" si="30"/>
        <v>2533.6809999999991</v>
      </c>
      <c r="BN156">
        <f t="shared" si="31"/>
        <v>1655.4559999999997</v>
      </c>
      <c r="BO156">
        <f>IF(COUNTIFS($BL$2:$BL156,$BL156,$O$2:$O156,$O156)=1,_xlfn.MAXIFS($BO$2:$BO155,$O$2:$O155,$O156)+1,_xlfn.MAXIFS($BO$2:$BO155,$O$2:$O155,$O156))</f>
        <v>11</v>
      </c>
      <c r="BP156">
        <f t="shared" si="32"/>
        <v>1275.056</v>
      </c>
      <c r="BQ156">
        <f t="shared" si="34"/>
        <v>10.485999999999999</v>
      </c>
      <c r="BR156">
        <f t="shared" si="35"/>
        <v>11.984</v>
      </c>
      <c r="BS156">
        <f t="shared" si="36"/>
        <v>16.478000000000002</v>
      </c>
      <c r="BT156">
        <f t="shared" si="37"/>
        <v>1.498</v>
      </c>
      <c r="BU156">
        <f t="shared" si="38"/>
        <v>0</v>
      </c>
      <c r="BV156">
        <f t="shared" si="39"/>
        <v>0</v>
      </c>
      <c r="BW156">
        <f t="shared" si="33"/>
        <v>1315.5020000000002</v>
      </c>
    </row>
    <row r="157" spans="1:75" x14ac:dyDescent="0.3">
      <c r="A157" s="38">
        <f t="shared" si="29"/>
        <v>45795</v>
      </c>
      <c r="B157" s="3">
        <v>45795.628009259257</v>
      </c>
      <c r="C157" t="s">
        <v>61</v>
      </c>
      <c r="D157" t="s">
        <v>61</v>
      </c>
      <c r="E157" t="s">
        <v>61</v>
      </c>
      <c r="F157" t="s">
        <v>62</v>
      </c>
      <c r="G157" s="2" t="s">
        <v>63</v>
      </c>
      <c r="H157" t="s">
        <v>64</v>
      </c>
      <c r="I157" t="s">
        <v>74</v>
      </c>
      <c r="J157" t="s">
        <v>66</v>
      </c>
      <c r="K157" t="s">
        <v>67</v>
      </c>
      <c r="L157">
        <v>15</v>
      </c>
      <c r="M157">
        <v>3</v>
      </c>
      <c r="N157">
        <v>168</v>
      </c>
      <c r="O157" s="41">
        <v>9999</v>
      </c>
      <c r="P157" t="s">
        <v>62</v>
      </c>
      <c r="Q157" s="1">
        <v>45786.608721180557</v>
      </c>
      <c r="R157">
        <v>17.367999999999999</v>
      </c>
      <c r="S157">
        <v>4.3239999999999998</v>
      </c>
      <c r="T157">
        <v>4.0170000000000003</v>
      </c>
      <c r="U157">
        <v>1447</v>
      </c>
      <c r="V157">
        <v>42</v>
      </c>
      <c r="W157">
        <v>291</v>
      </c>
      <c r="X157">
        <v>439</v>
      </c>
      <c r="Y157">
        <v>0</v>
      </c>
      <c r="Z157">
        <v>5</v>
      </c>
      <c r="AA157">
        <v>0</v>
      </c>
      <c r="AB157">
        <v>0</v>
      </c>
      <c r="AC157">
        <v>94</v>
      </c>
      <c r="AD157">
        <v>43.21</v>
      </c>
      <c r="AE157">
        <v>56.126289999999997</v>
      </c>
      <c r="AF157">
        <v>98.6</v>
      </c>
      <c r="AG157">
        <v>0.1</v>
      </c>
      <c r="AH157">
        <v>0.3</v>
      </c>
      <c r="AI157">
        <v>0.8</v>
      </c>
      <c r="AJ157">
        <v>0.2</v>
      </c>
      <c r="AK157">
        <v>0</v>
      </c>
      <c r="AL157">
        <v>0</v>
      </c>
      <c r="AM157">
        <v>3.09</v>
      </c>
      <c r="AN157">
        <v>47.555</v>
      </c>
      <c r="AO157">
        <v>2.9020000000000001</v>
      </c>
      <c r="AP157">
        <v>20.111000000000001</v>
      </c>
      <c r="AQ157">
        <v>0.23</v>
      </c>
      <c r="AR157">
        <v>0</v>
      </c>
      <c r="AS157">
        <v>28.789000000000001</v>
      </c>
      <c r="AT157">
        <v>23.007000000000001</v>
      </c>
      <c r="AU157">
        <v>2.3E-2</v>
      </c>
      <c r="AV157">
        <v>7.0000000000000007E-2</v>
      </c>
      <c r="AW157">
        <v>0.187</v>
      </c>
      <c r="AX157">
        <v>4.7E-2</v>
      </c>
      <c r="AY157">
        <v>0</v>
      </c>
      <c r="AZ157">
        <v>0</v>
      </c>
      <c r="BA157">
        <v>0</v>
      </c>
      <c r="BB157">
        <v>33</v>
      </c>
      <c r="BC157" t="s">
        <v>75</v>
      </c>
      <c r="BD157">
        <v>0</v>
      </c>
      <c r="BE157" t="s">
        <v>69</v>
      </c>
      <c r="BF157" t="s">
        <v>76</v>
      </c>
      <c r="BG157">
        <v>1.3</v>
      </c>
      <c r="BH157">
        <v>0</v>
      </c>
      <c r="BI157" s="1">
        <v>45799.56102734954</v>
      </c>
      <c r="BJ157">
        <v>3</v>
      </c>
      <c r="BK157" s="4">
        <v>1.3389</v>
      </c>
      <c r="BL157" s="42">
        <f>HLOOKUP($A157,차량별코스!$E$1:$AD$20,_xlfn.XLOOKUP(탕데이터!$I157,차량별코스!$D$2:$D$20,차량별코스!$A$2:$A$20),0)</f>
        <v>9</v>
      </c>
      <c r="BM157">
        <f t="shared" si="30"/>
        <v>2533.6809999999991</v>
      </c>
      <c r="BN157">
        <f t="shared" si="31"/>
        <v>1655.4559999999997</v>
      </c>
      <c r="BO157">
        <f>IF(COUNTIFS($BL$2:$BL157,$BL157,$O$2:$O157,$O157)=1,_xlfn.MAXIFS($BO$2:$BO156,$O$2:$O156,$O157)+1,_xlfn.MAXIFS($BO$2:$BO156,$O$2:$O156,$O157))</f>
        <v>11</v>
      </c>
      <c r="BP157">
        <f t="shared" si="32"/>
        <v>1093.742</v>
      </c>
      <c r="BQ157">
        <f t="shared" si="34"/>
        <v>1.4470000000000001</v>
      </c>
      <c r="BR157">
        <f t="shared" si="35"/>
        <v>4.3410000000000002</v>
      </c>
      <c r="BS157">
        <f t="shared" si="36"/>
        <v>11.576000000000001</v>
      </c>
      <c r="BT157">
        <f t="shared" si="37"/>
        <v>2.8940000000000001</v>
      </c>
      <c r="BU157">
        <f t="shared" si="38"/>
        <v>0</v>
      </c>
      <c r="BV157">
        <f t="shared" si="39"/>
        <v>0</v>
      </c>
      <c r="BW157">
        <f t="shared" si="33"/>
        <v>1113.9999999999998</v>
      </c>
    </row>
    <row r="158" spans="1:75" x14ac:dyDescent="0.3">
      <c r="A158" s="38">
        <f t="shared" si="29"/>
        <v>45795</v>
      </c>
      <c r="B158" s="3">
        <v>45795.650150462963</v>
      </c>
      <c r="C158" t="s">
        <v>61</v>
      </c>
      <c r="D158" t="s">
        <v>61</v>
      </c>
      <c r="E158" t="s">
        <v>61</v>
      </c>
      <c r="F158" t="s">
        <v>62</v>
      </c>
      <c r="G158" s="2" t="s">
        <v>63</v>
      </c>
      <c r="H158" t="s">
        <v>64</v>
      </c>
      <c r="I158" t="s">
        <v>74</v>
      </c>
      <c r="J158" t="s">
        <v>66</v>
      </c>
      <c r="K158" t="s">
        <v>67</v>
      </c>
      <c r="L158">
        <v>15</v>
      </c>
      <c r="M158">
        <v>3</v>
      </c>
      <c r="N158">
        <v>168</v>
      </c>
      <c r="O158" s="41">
        <v>9999</v>
      </c>
      <c r="P158" t="s">
        <v>62</v>
      </c>
      <c r="Q158" s="1">
        <v>45786.608721180557</v>
      </c>
      <c r="R158">
        <v>40.927</v>
      </c>
      <c r="S158">
        <v>10.09</v>
      </c>
      <c r="T158">
        <v>4.056</v>
      </c>
      <c r="U158">
        <v>3545</v>
      </c>
      <c r="V158">
        <v>240</v>
      </c>
      <c r="W158">
        <v>379</v>
      </c>
      <c r="X158">
        <v>1083</v>
      </c>
      <c r="Y158">
        <v>0</v>
      </c>
      <c r="Z158">
        <v>9</v>
      </c>
      <c r="AA158">
        <v>0</v>
      </c>
      <c r="AB158">
        <v>0</v>
      </c>
      <c r="AC158">
        <v>94</v>
      </c>
      <c r="AD158">
        <v>41.56</v>
      </c>
      <c r="AE158">
        <v>50.354401000000003</v>
      </c>
      <c r="AF158">
        <v>52.9</v>
      </c>
      <c r="AG158">
        <v>13.9</v>
      </c>
      <c r="AH158">
        <v>10.4</v>
      </c>
      <c r="AI158">
        <v>14.1</v>
      </c>
      <c r="AJ158">
        <v>8.6999999999999993</v>
      </c>
      <c r="AK158">
        <v>0</v>
      </c>
      <c r="AL158">
        <v>0</v>
      </c>
      <c r="AM158">
        <v>3.12</v>
      </c>
      <c r="AN158">
        <v>41.462000000000003</v>
      </c>
      <c r="AO158">
        <v>6.77</v>
      </c>
      <c r="AP158">
        <v>10.691000000000001</v>
      </c>
      <c r="AQ158">
        <v>0.24399999999999999</v>
      </c>
      <c r="AR158">
        <v>0</v>
      </c>
      <c r="AS158">
        <v>21.99</v>
      </c>
      <c r="AT158">
        <v>30.858000000000001</v>
      </c>
      <c r="AU158">
        <v>8.1080000000000005</v>
      </c>
      <c r="AV158">
        <v>6.0670000000000002</v>
      </c>
      <c r="AW158">
        <v>8.2249999999999996</v>
      </c>
      <c r="AX158">
        <v>5.0750000000000002</v>
      </c>
      <c r="AY158">
        <v>0</v>
      </c>
      <c r="AZ158">
        <v>0</v>
      </c>
      <c r="BA158">
        <v>0</v>
      </c>
      <c r="BB158">
        <v>83</v>
      </c>
      <c r="BC158" t="s">
        <v>75</v>
      </c>
      <c r="BD158">
        <v>0</v>
      </c>
      <c r="BE158" t="s">
        <v>69</v>
      </c>
      <c r="BF158" t="s">
        <v>76</v>
      </c>
      <c r="BG158">
        <v>1.3</v>
      </c>
      <c r="BH158">
        <v>0</v>
      </c>
      <c r="BI158" s="1">
        <v>45799.56102734954</v>
      </c>
      <c r="BJ158">
        <v>3</v>
      </c>
      <c r="BK158" s="4">
        <v>1.3521000000000001</v>
      </c>
      <c r="BL158" s="42">
        <f>HLOOKUP($A158,차량별코스!$E$1:$AD$20,_xlfn.XLOOKUP(탕데이터!$I158,차량별코스!$D$2:$D$20,차량별코스!$A$2:$A$20),0)</f>
        <v>9</v>
      </c>
      <c r="BM158">
        <f t="shared" si="30"/>
        <v>2533.6809999999991</v>
      </c>
      <c r="BN158">
        <f t="shared" si="31"/>
        <v>1655.4559999999997</v>
      </c>
      <c r="BO158">
        <f>IF(COUNTIFS($BL$2:$BL158,$BL158,$O$2:$O158,$O158)=1,_xlfn.MAXIFS($BO$2:$BO157,$O$2:$O157,$O158)+1,_xlfn.MAXIFS($BO$2:$BO157,$O$2:$O157,$O158))</f>
        <v>11</v>
      </c>
      <c r="BP158">
        <f t="shared" si="32"/>
        <v>1256.3050000000001</v>
      </c>
      <c r="BQ158">
        <f t="shared" si="34"/>
        <v>492.75500000000005</v>
      </c>
      <c r="BR158">
        <f t="shared" si="35"/>
        <v>368.68</v>
      </c>
      <c r="BS158">
        <f t="shared" si="36"/>
        <v>499.84499999999997</v>
      </c>
      <c r="BT158">
        <f t="shared" si="37"/>
        <v>308.41499999999996</v>
      </c>
      <c r="BU158">
        <f t="shared" si="38"/>
        <v>0</v>
      </c>
      <c r="BV158">
        <f t="shared" si="39"/>
        <v>0</v>
      </c>
      <c r="BW158">
        <f t="shared" si="33"/>
        <v>2926</v>
      </c>
    </row>
    <row r="159" spans="1:75" x14ac:dyDescent="0.3">
      <c r="A159" s="38">
        <f t="shared" si="29"/>
        <v>45795</v>
      </c>
      <c r="B159" s="3">
        <v>45795.694085648145</v>
      </c>
      <c r="C159" t="s">
        <v>61</v>
      </c>
      <c r="D159" t="s">
        <v>61</v>
      </c>
      <c r="E159" t="s">
        <v>61</v>
      </c>
      <c r="F159" t="s">
        <v>62</v>
      </c>
      <c r="G159" s="2" t="s">
        <v>63</v>
      </c>
      <c r="H159" t="s">
        <v>64</v>
      </c>
      <c r="I159" t="s">
        <v>74</v>
      </c>
      <c r="J159" t="s">
        <v>66</v>
      </c>
      <c r="K159" t="s">
        <v>67</v>
      </c>
      <c r="L159">
        <v>15</v>
      </c>
      <c r="M159">
        <v>3</v>
      </c>
      <c r="N159">
        <v>168</v>
      </c>
      <c r="O159" s="41">
        <v>9999</v>
      </c>
      <c r="P159" t="s">
        <v>62</v>
      </c>
      <c r="Q159" s="1">
        <v>45786.608721180557</v>
      </c>
      <c r="R159">
        <v>19.812000000000001</v>
      </c>
      <c r="S159">
        <v>6.0960000000000001</v>
      </c>
      <c r="T159">
        <v>3.25</v>
      </c>
      <c r="U159">
        <v>1615</v>
      </c>
      <c r="V159">
        <v>29</v>
      </c>
      <c r="W159">
        <v>161</v>
      </c>
      <c r="X159">
        <v>532</v>
      </c>
      <c r="Y159">
        <v>1</v>
      </c>
      <c r="Z159">
        <v>6</v>
      </c>
      <c r="AA159">
        <v>0</v>
      </c>
      <c r="AB159">
        <v>0</v>
      </c>
      <c r="AC159">
        <v>97</v>
      </c>
      <c r="AD159">
        <v>44.16</v>
      </c>
      <c r="AE159">
        <v>50.051284000000003</v>
      </c>
      <c r="AF159">
        <v>97.1</v>
      </c>
      <c r="AG159">
        <v>0.7</v>
      </c>
      <c r="AH159">
        <v>0.9</v>
      </c>
      <c r="AI159">
        <v>0.9</v>
      </c>
      <c r="AJ159">
        <v>0.4</v>
      </c>
      <c r="AK159">
        <v>0</v>
      </c>
      <c r="AL159">
        <v>0</v>
      </c>
      <c r="AM159">
        <v>2.5</v>
      </c>
      <c r="AN159">
        <v>53.067</v>
      </c>
      <c r="AO159">
        <v>1.796</v>
      </c>
      <c r="AP159">
        <v>9.9689999999999994</v>
      </c>
      <c r="AQ159">
        <v>0.252</v>
      </c>
      <c r="AR159">
        <v>5.0469999999999997</v>
      </c>
      <c r="AS159">
        <v>30.285</v>
      </c>
      <c r="AT159">
        <v>25.893000000000001</v>
      </c>
      <c r="AU159">
        <v>0.187</v>
      </c>
      <c r="AV159">
        <v>0.24</v>
      </c>
      <c r="AW159">
        <v>0.24</v>
      </c>
      <c r="AX159">
        <v>0.107</v>
      </c>
      <c r="AY159">
        <v>0</v>
      </c>
      <c r="AZ159">
        <v>0</v>
      </c>
      <c r="BA159">
        <v>0</v>
      </c>
      <c r="BB159">
        <v>34</v>
      </c>
      <c r="BC159" t="s">
        <v>75</v>
      </c>
      <c r="BD159">
        <v>0</v>
      </c>
      <c r="BE159" t="s">
        <v>69</v>
      </c>
      <c r="BF159" t="s">
        <v>76</v>
      </c>
      <c r="BG159">
        <v>1.3</v>
      </c>
      <c r="BH159">
        <v>0</v>
      </c>
      <c r="BI159" s="1">
        <v>45799.56102734954</v>
      </c>
      <c r="BJ159">
        <v>3</v>
      </c>
      <c r="BK159" s="4">
        <v>1.0832999999999999</v>
      </c>
      <c r="BL159" s="42">
        <f>HLOOKUP($A159,차량별코스!$E$1:$AD$20,_xlfn.XLOOKUP(탕데이터!$I159,차량별코스!$D$2:$D$20,차량별코스!$A$2:$A$20),0)</f>
        <v>9</v>
      </c>
      <c r="BM159">
        <f t="shared" si="30"/>
        <v>2533.6809999999991</v>
      </c>
      <c r="BN159">
        <f t="shared" si="31"/>
        <v>1655.4559999999997</v>
      </c>
      <c r="BO159">
        <f>IF(COUNTIFS($BL$2:$BL159,$BL159,$O$2:$O159,$O159)=1,_xlfn.MAXIFS($BO$2:$BO158,$O$2:$O158,$O159)+1,_xlfn.MAXIFS($BO$2:$BO158,$O$2:$O158,$O159))</f>
        <v>11</v>
      </c>
      <c r="BP159">
        <f t="shared" si="32"/>
        <v>1378.165</v>
      </c>
      <c r="BQ159">
        <f t="shared" si="34"/>
        <v>11.305</v>
      </c>
      <c r="BR159">
        <f t="shared" si="35"/>
        <v>14.535000000000002</v>
      </c>
      <c r="BS159">
        <f t="shared" si="36"/>
        <v>14.535000000000002</v>
      </c>
      <c r="BT159">
        <f t="shared" si="37"/>
        <v>6.46</v>
      </c>
      <c r="BU159">
        <f t="shared" si="38"/>
        <v>0</v>
      </c>
      <c r="BV159">
        <f t="shared" si="39"/>
        <v>0</v>
      </c>
      <c r="BW159">
        <f t="shared" si="33"/>
        <v>1425.0000000000002</v>
      </c>
    </row>
    <row r="160" spans="1:75" x14ac:dyDescent="0.3">
      <c r="A160" s="38">
        <f t="shared" si="29"/>
        <v>45795</v>
      </c>
      <c r="B160" s="3">
        <v>45795.714942129627</v>
      </c>
      <c r="C160" t="s">
        <v>61</v>
      </c>
      <c r="D160" t="s">
        <v>61</v>
      </c>
      <c r="E160" t="s">
        <v>61</v>
      </c>
      <c r="F160" t="s">
        <v>62</v>
      </c>
      <c r="G160" s="2" t="s">
        <v>63</v>
      </c>
      <c r="H160" t="s">
        <v>64</v>
      </c>
      <c r="I160" t="s">
        <v>74</v>
      </c>
      <c r="J160" t="s">
        <v>66</v>
      </c>
      <c r="K160" t="s">
        <v>67</v>
      </c>
      <c r="L160">
        <v>15</v>
      </c>
      <c r="M160">
        <v>3</v>
      </c>
      <c r="N160">
        <v>168</v>
      </c>
      <c r="O160" s="41">
        <v>9999</v>
      </c>
      <c r="P160" t="s">
        <v>62</v>
      </c>
      <c r="Q160" s="1">
        <v>45786.608721180557</v>
      </c>
      <c r="R160">
        <v>40.241999999999997</v>
      </c>
      <c r="S160">
        <v>10.747999999999999</v>
      </c>
      <c r="T160">
        <v>3.7440000000000002</v>
      </c>
      <c r="U160">
        <v>4576</v>
      </c>
      <c r="V160">
        <v>36</v>
      </c>
      <c r="W160">
        <v>1211</v>
      </c>
      <c r="X160">
        <v>1209</v>
      </c>
      <c r="Y160">
        <v>0</v>
      </c>
      <c r="Z160">
        <v>7</v>
      </c>
      <c r="AA160">
        <v>0</v>
      </c>
      <c r="AB160">
        <v>0</v>
      </c>
      <c r="AC160">
        <v>97</v>
      </c>
      <c r="AD160">
        <v>31.66</v>
      </c>
      <c r="AE160">
        <v>43.517896</v>
      </c>
      <c r="AF160">
        <v>93.8</v>
      </c>
      <c r="AG160">
        <v>1.8</v>
      </c>
      <c r="AH160">
        <v>2.4</v>
      </c>
      <c r="AI160">
        <v>1.6</v>
      </c>
      <c r="AJ160">
        <v>0.4</v>
      </c>
      <c r="AK160">
        <v>0</v>
      </c>
      <c r="AL160">
        <v>0</v>
      </c>
      <c r="AM160">
        <v>2.88</v>
      </c>
      <c r="AN160">
        <v>38.360999999999997</v>
      </c>
      <c r="AO160">
        <v>0.78700000000000003</v>
      </c>
      <c r="AP160">
        <v>26.463999999999999</v>
      </c>
      <c r="AQ160">
        <v>0.29799999999999999</v>
      </c>
      <c r="AR160">
        <v>0</v>
      </c>
      <c r="AS160">
        <v>17.395</v>
      </c>
      <c r="AT160">
        <v>70.349999999999994</v>
      </c>
      <c r="AU160">
        <v>1.35</v>
      </c>
      <c r="AV160">
        <v>1.8</v>
      </c>
      <c r="AW160">
        <v>1.2</v>
      </c>
      <c r="AX160">
        <v>0.3</v>
      </c>
      <c r="AY160">
        <v>0</v>
      </c>
      <c r="AZ160">
        <v>0</v>
      </c>
      <c r="BA160">
        <v>0</v>
      </c>
      <c r="BB160">
        <v>90</v>
      </c>
      <c r="BC160" t="s">
        <v>75</v>
      </c>
      <c r="BD160">
        <v>0</v>
      </c>
      <c r="BE160" t="s">
        <v>69</v>
      </c>
      <c r="BF160" t="s">
        <v>76</v>
      </c>
      <c r="BG160">
        <v>1.3</v>
      </c>
      <c r="BH160">
        <v>0</v>
      </c>
      <c r="BI160" s="1">
        <v>45799.56102734954</v>
      </c>
      <c r="BJ160">
        <v>3</v>
      </c>
      <c r="BK160" s="4">
        <v>1.248</v>
      </c>
      <c r="BL160" s="42">
        <f>HLOOKUP($A160,차량별코스!$E$1:$AD$20,_xlfn.XLOOKUP(탕데이터!$I160,차량별코스!$D$2:$D$20,차량별코스!$A$2:$A$20),0)</f>
        <v>9</v>
      </c>
      <c r="BM160">
        <f t="shared" si="30"/>
        <v>2533.6809999999991</v>
      </c>
      <c r="BN160">
        <f t="shared" si="31"/>
        <v>1655.4559999999997</v>
      </c>
      <c r="BO160">
        <f>IF(COUNTIFS($BL$2:$BL160,$BL160,$O$2:$O160,$O160)=1,_xlfn.MAXIFS($BO$2:$BO159,$O$2:$O159,$O160)+1,_xlfn.MAXIFS($BO$2:$BO159,$O$2:$O159,$O160))</f>
        <v>11</v>
      </c>
      <c r="BP160">
        <f t="shared" si="32"/>
        <v>3045.2879999999996</v>
      </c>
      <c r="BQ160">
        <f t="shared" si="34"/>
        <v>82.368000000000009</v>
      </c>
      <c r="BR160">
        <f t="shared" si="35"/>
        <v>109.824</v>
      </c>
      <c r="BS160">
        <f t="shared" si="36"/>
        <v>73.216000000000008</v>
      </c>
      <c r="BT160">
        <f t="shared" si="37"/>
        <v>18.304000000000002</v>
      </c>
      <c r="BU160">
        <f t="shared" si="38"/>
        <v>0</v>
      </c>
      <c r="BV160">
        <f t="shared" si="39"/>
        <v>0</v>
      </c>
      <c r="BW160">
        <f t="shared" si="33"/>
        <v>3328.9999999999995</v>
      </c>
    </row>
    <row r="161" spans="1:75" x14ac:dyDescent="0.3">
      <c r="A161" s="38">
        <f t="shared" si="29"/>
        <v>45795</v>
      </c>
      <c r="B161" s="3">
        <v>45795.783032407409</v>
      </c>
      <c r="C161" t="s">
        <v>61</v>
      </c>
      <c r="D161" t="s">
        <v>61</v>
      </c>
      <c r="E161" t="s">
        <v>61</v>
      </c>
      <c r="F161" t="s">
        <v>62</v>
      </c>
      <c r="G161" s="2" t="s">
        <v>63</v>
      </c>
      <c r="H161" t="s">
        <v>64</v>
      </c>
      <c r="I161" t="s">
        <v>74</v>
      </c>
      <c r="J161" t="s">
        <v>66</v>
      </c>
      <c r="K161" t="s">
        <v>67</v>
      </c>
      <c r="L161">
        <v>15</v>
      </c>
      <c r="M161">
        <v>3</v>
      </c>
      <c r="N161">
        <v>168</v>
      </c>
      <c r="O161" s="41">
        <v>9999</v>
      </c>
      <c r="P161" t="s">
        <v>62</v>
      </c>
      <c r="Q161" s="1">
        <v>45786.608721180557</v>
      </c>
      <c r="R161">
        <v>6.5000000000000002E-2</v>
      </c>
      <c r="S161">
        <v>5</v>
      </c>
      <c r="T161">
        <v>1.2999999999999999E-2</v>
      </c>
      <c r="U161">
        <v>3956</v>
      </c>
      <c r="V161">
        <v>502</v>
      </c>
      <c r="W161">
        <v>3387</v>
      </c>
      <c r="X161">
        <v>0</v>
      </c>
      <c r="Y161">
        <v>0</v>
      </c>
      <c r="Z161">
        <v>0</v>
      </c>
      <c r="AA161">
        <v>1</v>
      </c>
      <c r="AB161">
        <v>3077</v>
      </c>
      <c r="AC161">
        <v>8</v>
      </c>
      <c r="AD161">
        <v>0.06</v>
      </c>
      <c r="AE161">
        <v>3.4925579999999998</v>
      </c>
      <c r="AF161">
        <v>100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0.01</v>
      </c>
      <c r="AN161">
        <v>1646.2619999999999</v>
      </c>
      <c r="AO161">
        <v>12.69</v>
      </c>
      <c r="AP161">
        <v>85.617000000000004</v>
      </c>
      <c r="AQ161">
        <v>0</v>
      </c>
      <c r="AR161">
        <v>0</v>
      </c>
      <c r="AS161">
        <v>0</v>
      </c>
      <c r="AT161">
        <v>65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105</v>
      </c>
      <c r="BC161" t="s">
        <v>75</v>
      </c>
      <c r="BD161">
        <v>0</v>
      </c>
      <c r="BE161" t="s">
        <v>69</v>
      </c>
      <c r="BF161" t="s">
        <v>76</v>
      </c>
      <c r="BG161">
        <v>1.3</v>
      </c>
      <c r="BH161">
        <v>0</v>
      </c>
      <c r="BI161" s="1">
        <v>45799.56102734954</v>
      </c>
      <c r="BJ161">
        <v>3</v>
      </c>
      <c r="BK161" s="4">
        <v>4.3E-3</v>
      </c>
      <c r="BL161" s="42">
        <f>HLOOKUP($A161,차량별코스!$E$1:$AD$20,_xlfn.XLOOKUP(탕데이터!$I161,차량별코스!$D$2:$D$20,차량별코스!$A$2:$A$20),0)</f>
        <v>9</v>
      </c>
      <c r="BM161">
        <f t="shared" si="30"/>
        <v>2533.6809999999991</v>
      </c>
      <c r="BN161">
        <f t="shared" si="31"/>
        <v>1655.4559999999997</v>
      </c>
      <c r="BO161">
        <f>IF(COUNTIFS($BL$2:$BL161,$BL161,$O$2:$O161,$O161)=1,_xlfn.MAXIFS($BO$2:$BO160,$O$2:$O160,$O161)+1,_xlfn.MAXIFS($BO$2:$BO160,$O$2:$O160,$O161))</f>
        <v>11</v>
      </c>
      <c r="BP161">
        <f t="shared" si="32"/>
        <v>67</v>
      </c>
      <c r="BQ161">
        <f t="shared" si="34"/>
        <v>0</v>
      </c>
      <c r="BR161">
        <f t="shared" si="35"/>
        <v>0</v>
      </c>
      <c r="BS161">
        <f t="shared" si="36"/>
        <v>0</v>
      </c>
      <c r="BT161">
        <f t="shared" si="37"/>
        <v>0</v>
      </c>
      <c r="BU161">
        <f t="shared" si="38"/>
        <v>0</v>
      </c>
      <c r="BV161">
        <f t="shared" si="39"/>
        <v>0</v>
      </c>
      <c r="BW161">
        <f t="shared" si="33"/>
        <v>67</v>
      </c>
    </row>
    <row r="162" spans="1:75" x14ac:dyDescent="0.3">
      <c r="A162" s="38">
        <f t="shared" si="29"/>
        <v>45795</v>
      </c>
      <c r="B162" s="3">
        <v>45795.83384259259</v>
      </c>
      <c r="C162" t="s">
        <v>61</v>
      </c>
      <c r="D162" t="s">
        <v>61</v>
      </c>
      <c r="E162" t="s">
        <v>61</v>
      </c>
      <c r="F162" t="s">
        <v>62</v>
      </c>
      <c r="G162" s="2" t="s">
        <v>63</v>
      </c>
      <c r="H162" t="s">
        <v>64</v>
      </c>
      <c r="I162" t="s">
        <v>74</v>
      </c>
      <c r="J162" t="s">
        <v>66</v>
      </c>
      <c r="K162" t="s">
        <v>67</v>
      </c>
      <c r="L162">
        <v>15</v>
      </c>
      <c r="M162">
        <v>3</v>
      </c>
      <c r="N162">
        <v>168</v>
      </c>
      <c r="O162" s="41">
        <v>9999</v>
      </c>
      <c r="P162" t="s">
        <v>62</v>
      </c>
      <c r="Q162" s="1">
        <v>45786.608721180557</v>
      </c>
      <c r="R162">
        <v>2.5999999999999999E-2</v>
      </c>
      <c r="S162">
        <v>2.1999999999999999E-2</v>
      </c>
      <c r="T162">
        <v>1.1819999999999999</v>
      </c>
      <c r="U162">
        <v>43</v>
      </c>
      <c r="V162">
        <v>16</v>
      </c>
      <c r="W162">
        <v>5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7</v>
      </c>
      <c r="AD162">
        <v>2.1800000000000002</v>
      </c>
      <c r="AE162">
        <v>4.2539259999999999</v>
      </c>
      <c r="AF162">
        <v>100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0.93</v>
      </c>
      <c r="AN162">
        <v>6.6790000000000003</v>
      </c>
      <c r="AO162">
        <v>37.207000000000001</v>
      </c>
      <c r="AP162">
        <v>11.621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 t="s">
        <v>75</v>
      </c>
      <c r="BD162">
        <v>0</v>
      </c>
      <c r="BE162" t="s">
        <v>69</v>
      </c>
      <c r="BF162" t="s">
        <v>76</v>
      </c>
      <c r="BG162">
        <v>1.3</v>
      </c>
      <c r="BH162">
        <v>0</v>
      </c>
      <c r="BI162" s="1">
        <v>45799.56102734954</v>
      </c>
      <c r="BJ162">
        <v>3</v>
      </c>
      <c r="BK162" s="4">
        <v>0.39389999999999997</v>
      </c>
      <c r="BL162" s="42">
        <f>HLOOKUP($A162,차량별코스!$E$1:$AD$20,_xlfn.XLOOKUP(탕데이터!$I162,차량별코스!$D$2:$D$20,차량별코스!$A$2:$A$20),0)</f>
        <v>9</v>
      </c>
      <c r="BM162">
        <f t="shared" si="30"/>
        <v>2533.6809999999991</v>
      </c>
      <c r="BN162">
        <f t="shared" si="31"/>
        <v>1655.4559999999997</v>
      </c>
      <c r="BO162">
        <f>IF(COUNTIFS($BL$2:$BL162,$BL162,$O$2:$O162,$O162)=1,_xlfn.MAXIFS($BO$2:$BO161,$O$2:$O161,$O162)+1,_xlfn.MAXIFS($BO$2:$BO161,$O$2:$O161,$O162))</f>
        <v>11</v>
      </c>
      <c r="BP162">
        <f t="shared" si="32"/>
        <v>22</v>
      </c>
      <c r="BQ162">
        <f t="shared" si="34"/>
        <v>0</v>
      </c>
      <c r="BR162">
        <f t="shared" si="35"/>
        <v>0</v>
      </c>
      <c r="BS162">
        <f t="shared" si="36"/>
        <v>0</v>
      </c>
      <c r="BT162">
        <f t="shared" si="37"/>
        <v>0</v>
      </c>
      <c r="BU162">
        <f t="shared" si="38"/>
        <v>0</v>
      </c>
      <c r="BV162">
        <f t="shared" si="39"/>
        <v>0</v>
      </c>
      <c r="BW162">
        <f t="shared" si="33"/>
        <v>22</v>
      </c>
    </row>
    <row r="163" spans="1:75" x14ac:dyDescent="0.3">
      <c r="A163" s="38">
        <f t="shared" si="29"/>
        <v>45795</v>
      </c>
      <c r="B163" s="3">
        <v>45795.839872685188</v>
      </c>
      <c r="C163" t="s">
        <v>61</v>
      </c>
      <c r="D163" t="s">
        <v>61</v>
      </c>
      <c r="E163" t="s">
        <v>61</v>
      </c>
      <c r="F163" t="s">
        <v>62</v>
      </c>
      <c r="G163" s="2" t="s">
        <v>63</v>
      </c>
      <c r="H163" t="s">
        <v>64</v>
      </c>
      <c r="I163" t="s">
        <v>74</v>
      </c>
      <c r="J163" t="s">
        <v>66</v>
      </c>
      <c r="K163" t="s">
        <v>67</v>
      </c>
      <c r="L163">
        <v>15</v>
      </c>
      <c r="M163">
        <v>3</v>
      </c>
      <c r="N163">
        <v>168</v>
      </c>
      <c r="O163" s="41">
        <v>9999</v>
      </c>
      <c r="P163" t="s">
        <v>62</v>
      </c>
      <c r="Q163" s="1">
        <v>45786.608721180557</v>
      </c>
      <c r="R163">
        <v>59.667999999999999</v>
      </c>
      <c r="S163">
        <v>19.123999999999999</v>
      </c>
      <c r="T163">
        <v>3.12</v>
      </c>
      <c r="U163">
        <v>7889</v>
      </c>
      <c r="V163">
        <v>41</v>
      </c>
      <c r="W163">
        <v>3671</v>
      </c>
      <c r="X163">
        <v>1745</v>
      </c>
      <c r="Y163">
        <v>0</v>
      </c>
      <c r="Z163">
        <v>9</v>
      </c>
      <c r="AA163">
        <v>2</v>
      </c>
      <c r="AB163">
        <v>1548</v>
      </c>
      <c r="AC163">
        <v>103</v>
      </c>
      <c r="AD163">
        <v>27.23</v>
      </c>
      <c r="AE163">
        <v>51.425606000000002</v>
      </c>
      <c r="AF163">
        <v>85.4</v>
      </c>
      <c r="AG163">
        <v>3.7</v>
      </c>
      <c r="AH163">
        <v>3.8</v>
      </c>
      <c r="AI163">
        <v>3.6</v>
      </c>
      <c r="AJ163">
        <v>3.4</v>
      </c>
      <c r="AK163">
        <v>0</v>
      </c>
      <c r="AL163">
        <v>0</v>
      </c>
      <c r="AM163">
        <v>2.4</v>
      </c>
      <c r="AN163">
        <v>57.215000000000003</v>
      </c>
      <c r="AO163">
        <v>0.52</v>
      </c>
      <c r="AP163">
        <v>46.533000000000001</v>
      </c>
      <c r="AQ163">
        <v>0.28499999999999998</v>
      </c>
      <c r="AR163">
        <v>0</v>
      </c>
      <c r="AS163">
        <v>15.083</v>
      </c>
      <c r="AT163">
        <v>111.02</v>
      </c>
      <c r="AU163">
        <v>4.8099999999999996</v>
      </c>
      <c r="AV163">
        <v>4.9400000000000004</v>
      </c>
      <c r="AW163">
        <v>4.68</v>
      </c>
      <c r="AX163">
        <v>4.42</v>
      </c>
      <c r="AY163">
        <v>0</v>
      </c>
      <c r="AZ163">
        <v>0</v>
      </c>
      <c r="BA163">
        <v>0</v>
      </c>
      <c r="BB163">
        <v>190</v>
      </c>
      <c r="BC163" t="s">
        <v>75</v>
      </c>
      <c r="BD163">
        <v>0</v>
      </c>
      <c r="BE163" t="s">
        <v>69</v>
      </c>
      <c r="BF163" t="s">
        <v>76</v>
      </c>
      <c r="BG163">
        <v>1.3</v>
      </c>
      <c r="BH163">
        <v>0</v>
      </c>
      <c r="BI163" s="1">
        <v>45799.56102734954</v>
      </c>
      <c r="BJ163">
        <v>3</v>
      </c>
      <c r="BK163" s="4">
        <v>1.04</v>
      </c>
      <c r="BL163" s="42">
        <f>HLOOKUP($A163,차량별코스!$E$1:$AD$20,_xlfn.XLOOKUP(탕데이터!$I163,차량별코스!$D$2:$D$20,차량별코스!$A$2:$A$20),0)</f>
        <v>9</v>
      </c>
      <c r="BM163">
        <f t="shared" si="30"/>
        <v>2533.6809999999991</v>
      </c>
      <c r="BN163">
        <f t="shared" si="31"/>
        <v>1655.4559999999997</v>
      </c>
      <c r="BO163">
        <f>IF(COUNTIFS($BL$2:$BL163,$BL163,$O$2:$O163,$O163)=1,_xlfn.MAXIFS($BO$2:$BO162,$O$2:$O162,$O163)+1,_xlfn.MAXIFS($BO$2:$BO162,$O$2:$O162,$O163))</f>
        <v>11</v>
      </c>
      <c r="BP163">
        <f t="shared" si="32"/>
        <v>3025.206000000001</v>
      </c>
      <c r="BQ163">
        <f t="shared" si="34"/>
        <v>291.89300000000003</v>
      </c>
      <c r="BR163">
        <f t="shared" si="35"/>
        <v>299.78199999999998</v>
      </c>
      <c r="BS163">
        <f t="shared" si="36"/>
        <v>284.00400000000002</v>
      </c>
      <c r="BT163">
        <f t="shared" si="37"/>
        <v>268.226</v>
      </c>
      <c r="BU163">
        <f t="shared" si="38"/>
        <v>0</v>
      </c>
      <c r="BV163">
        <f t="shared" si="39"/>
        <v>0</v>
      </c>
      <c r="BW163">
        <f t="shared" si="33"/>
        <v>4169.1110000000008</v>
      </c>
    </row>
    <row r="164" spans="1:75" x14ac:dyDescent="0.3">
      <c r="A164" s="38">
        <f t="shared" si="29"/>
        <v>45796</v>
      </c>
      <c r="B164" s="3">
        <v>45796.292210648149</v>
      </c>
      <c r="C164" t="s">
        <v>61</v>
      </c>
      <c r="D164" t="s">
        <v>61</v>
      </c>
      <c r="E164" t="s">
        <v>61</v>
      </c>
      <c r="F164" t="s">
        <v>62</v>
      </c>
      <c r="G164" s="2" t="s">
        <v>63</v>
      </c>
      <c r="H164" t="s">
        <v>64</v>
      </c>
      <c r="I164" t="s">
        <v>74</v>
      </c>
      <c r="J164" t="s">
        <v>66</v>
      </c>
      <c r="K164" t="s">
        <v>67</v>
      </c>
      <c r="L164">
        <v>15</v>
      </c>
      <c r="M164">
        <v>3</v>
      </c>
      <c r="N164">
        <v>168</v>
      </c>
      <c r="O164" s="41">
        <v>9999</v>
      </c>
      <c r="P164" t="s">
        <v>62</v>
      </c>
      <c r="Q164" s="1">
        <v>45786.608721180557</v>
      </c>
      <c r="R164">
        <v>1E-3</v>
      </c>
      <c r="S164">
        <v>1E-3</v>
      </c>
      <c r="T164">
        <v>1</v>
      </c>
      <c r="U164">
        <v>477</v>
      </c>
      <c r="V164">
        <v>477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0.01</v>
      </c>
      <c r="AE164" t="s">
        <v>61</v>
      </c>
      <c r="AF164">
        <v>100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1</v>
      </c>
      <c r="AN164" t="s">
        <v>61</v>
      </c>
      <c r="AO164">
        <v>100</v>
      </c>
      <c r="AP164">
        <v>0</v>
      </c>
      <c r="AQ164">
        <v>0</v>
      </c>
      <c r="AR164">
        <v>0</v>
      </c>
      <c r="AS164">
        <v>0</v>
      </c>
      <c r="AT164">
        <v>6.6669999999999998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12</v>
      </c>
      <c r="BC164" t="s">
        <v>75</v>
      </c>
      <c r="BD164">
        <v>0</v>
      </c>
      <c r="BE164" t="s">
        <v>69</v>
      </c>
      <c r="BF164" t="s">
        <v>76</v>
      </c>
      <c r="BG164">
        <v>1.3</v>
      </c>
      <c r="BH164">
        <v>0</v>
      </c>
      <c r="BI164" s="1">
        <v>45799.56102734954</v>
      </c>
      <c r="BJ164">
        <v>3</v>
      </c>
      <c r="BK164" s="4">
        <v>0.33329999999999999</v>
      </c>
      <c r="BL164" s="42">
        <f>HLOOKUP($A164,차량별코스!$E$1:$AD$20,_xlfn.XLOOKUP(탕데이터!$I164,차량별코스!$D$2:$D$20,차량별코스!$A$2:$A$20),0)</f>
        <v>10</v>
      </c>
      <c r="BM164">
        <f t="shared" si="30"/>
        <v>2533.6809999999991</v>
      </c>
      <c r="BN164">
        <f t="shared" si="31"/>
        <v>1498.4239999999998</v>
      </c>
      <c r="BO164">
        <f>IF(COUNTIFS($BL$2:$BL164,$BL164,$O$2:$O164,$O164)=1,_xlfn.MAXIFS($BO$2:$BO163,$O$2:$O163,$O164)+1,_xlfn.MAXIFS($BO$2:$BO163,$O$2:$O163,$O164))</f>
        <v>11</v>
      </c>
      <c r="BP164">
        <f t="shared" si="32"/>
        <v>0</v>
      </c>
      <c r="BQ164">
        <f t="shared" si="34"/>
        <v>0</v>
      </c>
      <c r="BR164">
        <f t="shared" si="35"/>
        <v>0</v>
      </c>
      <c r="BS164">
        <f t="shared" si="36"/>
        <v>0</v>
      </c>
      <c r="BT164">
        <f t="shared" si="37"/>
        <v>0</v>
      </c>
      <c r="BU164">
        <f t="shared" si="38"/>
        <v>0</v>
      </c>
      <c r="BV164">
        <f t="shared" si="39"/>
        <v>0</v>
      </c>
      <c r="BW164">
        <f t="shared" si="33"/>
        <v>0</v>
      </c>
    </row>
    <row r="165" spans="1:75" x14ac:dyDescent="0.3">
      <c r="A165" s="38">
        <f t="shared" si="29"/>
        <v>45796</v>
      </c>
      <c r="B165" s="3">
        <v>45796.305046296293</v>
      </c>
      <c r="C165" t="s">
        <v>61</v>
      </c>
      <c r="D165" t="s">
        <v>61</v>
      </c>
      <c r="E165" t="s">
        <v>61</v>
      </c>
      <c r="F165" t="s">
        <v>62</v>
      </c>
      <c r="G165" s="2" t="s">
        <v>63</v>
      </c>
      <c r="H165" t="s">
        <v>64</v>
      </c>
      <c r="I165" t="s">
        <v>74</v>
      </c>
      <c r="J165" t="s">
        <v>66</v>
      </c>
      <c r="K165" t="s">
        <v>67</v>
      </c>
      <c r="L165">
        <v>15</v>
      </c>
      <c r="M165">
        <v>3</v>
      </c>
      <c r="N165">
        <v>168</v>
      </c>
      <c r="O165" s="41">
        <v>9999</v>
      </c>
      <c r="P165" t="s">
        <v>62</v>
      </c>
      <c r="Q165" s="1">
        <v>45786.608721180557</v>
      </c>
      <c r="R165">
        <v>46.96</v>
      </c>
      <c r="S165">
        <v>11.468</v>
      </c>
      <c r="T165">
        <v>4.0949999999999998</v>
      </c>
      <c r="U165">
        <v>4127</v>
      </c>
      <c r="V165">
        <v>54</v>
      </c>
      <c r="W165">
        <v>716</v>
      </c>
      <c r="X165">
        <v>1295</v>
      </c>
      <c r="Y165">
        <v>0</v>
      </c>
      <c r="Z165">
        <v>8</v>
      </c>
      <c r="AA165">
        <v>0</v>
      </c>
      <c r="AB165">
        <v>0</v>
      </c>
      <c r="AC165">
        <v>104</v>
      </c>
      <c r="AD165">
        <v>40.96</v>
      </c>
      <c r="AE165">
        <v>50.359248999999998</v>
      </c>
      <c r="AF165">
        <v>79.7</v>
      </c>
      <c r="AG165">
        <v>5.0999999999999996</v>
      </c>
      <c r="AH165">
        <v>5.7</v>
      </c>
      <c r="AI165">
        <v>5.9</v>
      </c>
      <c r="AJ165">
        <v>3.5</v>
      </c>
      <c r="AK165">
        <v>0.1</v>
      </c>
      <c r="AL165">
        <v>0</v>
      </c>
      <c r="AM165">
        <v>3.15</v>
      </c>
      <c r="AN165">
        <v>40.945</v>
      </c>
      <c r="AO165">
        <v>1.3080000000000001</v>
      </c>
      <c r="AP165">
        <v>17.349</v>
      </c>
      <c r="AQ165">
        <v>0.25600000000000001</v>
      </c>
      <c r="AR165">
        <v>0</v>
      </c>
      <c r="AS165">
        <v>17.036000000000001</v>
      </c>
      <c r="AT165">
        <v>54.462000000000003</v>
      </c>
      <c r="AU165">
        <v>3.4849999999999999</v>
      </c>
      <c r="AV165">
        <v>3.895</v>
      </c>
      <c r="AW165">
        <v>4.032</v>
      </c>
      <c r="AX165">
        <v>2.3919999999999999</v>
      </c>
      <c r="AY165">
        <v>6.8000000000000005E-2</v>
      </c>
      <c r="AZ165">
        <v>0</v>
      </c>
      <c r="BA165">
        <v>0</v>
      </c>
      <c r="BB165">
        <v>91</v>
      </c>
      <c r="BC165" t="s">
        <v>75</v>
      </c>
      <c r="BD165">
        <v>0</v>
      </c>
      <c r="BE165" t="s">
        <v>69</v>
      </c>
      <c r="BF165" t="s">
        <v>76</v>
      </c>
      <c r="BG165">
        <v>1.3</v>
      </c>
      <c r="BH165">
        <v>0</v>
      </c>
      <c r="BI165" s="1">
        <v>45799.56102734954</v>
      </c>
      <c r="BJ165">
        <v>3</v>
      </c>
      <c r="BK165" s="4">
        <v>1.365</v>
      </c>
      <c r="BL165" s="42">
        <f>HLOOKUP($A165,차량별코스!$E$1:$AD$20,_xlfn.XLOOKUP(탕데이터!$I165,차량별코스!$D$2:$D$20,차량별코스!$A$2:$A$20),0)</f>
        <v>10</v>
      </c>
      <c r="BM165">
        <f t="shared" si="30"/>
        <v>2533.6809999999991</v>
      </c>
      <c r="BN165">
        <f t="shared" si="31"/>
        <v>1498.4239999999998</v>
      </c>
      <c r="BO165">
        <f>IF(COUNTIFS($BL$2:$BL165,$BL165,$O$2:$O165,$O165)=1,_xlfn.MAXIFS($BO$2:$BO164,$O$2:$O164,$O165)+1,_xlfn.MAXIFS($BO$2:$BO164,$O$2:$O164,$O165))</f>
        <v>11</v>
      </c>
      <c r="BP165">
        <f t="shared" si="32"/>
        <v>2519.2190000000001</v>
      </c>
      <c r="BQ165">
        <f t="shared" si="34"/>
        <v>210.47699999999998</v>
      </c>
      <c r="BR165">
        <f t="shared" si="35"/>
        <v>235.239</v>
      </c>
      <c r="BS165">
        <f t="shared" si="36"/>
        <v>243.49300000000002</v>
      </c>
      <c r="BT165">
        <f t="shared" si="37"/>
        <v>144.44500000000002</v>
      </c>
      <c r="BU165">
        <f t="shared" si="38"/>
        <v>4.1269999999999998</v>
      </c>
      <c r="BV165">
        <f t="shared" si="39"/>
        <v>0</v>
      </c>
      <c r="BW165">
        <f t="shared" si="33"/>
        <v>3357</v>
      </c>
    </row>
    <row r="166" spans="1:75" x14ac:dyDescent="0.3">
      <c r="A166" s="38">
        <f t="shared" si="29"/>
        <v>45796</v>
      </c>
      <c r="B166" s="3">
        <v>45796.387604166666</v>
      </c>
      <c r="C166" t="s">
        <v>61</v>
      </c>
      <c r="D166" t="s">
        <v>61</v>
      </c>
      <c r="E166" t="s">
        <v>61</v>
      </c>
      <c r="F166" t="s">
        <v>62</v>
      </c>
      <c r="G166" s="2" t="s">
        <v>63</v>
      </c>
      <c r="H166" t="s">
        <v>64</v>
      </c>
      <c r="I166" t="s">
        <v>74</v>
      </c>
      <c r="J166" t="s">
        <v>66</v>
      </c>
      <c r="K166" t="s">
        <v>67</v>
      </c>
      <c r="L166">
        <v>15</v>
      </c>
      <c r="M166">
        <v>3</v>
      </c>
      <c r="N166">
        <v>168</v>
      </c>
      <c r="O166" s="41">
        <v>9999</v>
      </c>
      <c r="P166" t="s">
        <v>62</v>
      </c>
      <c r="Q166" s="1">
        <v>45786.608721180557</v>
      </c>
      <c r="R166">
        <v>4.2999999999999997E-2</v>
      </c>
      <c r="S166">
        <v>2.4E-2</v>
      </c>
      <c r="T166">
        <v>1.792</v>
      </c>
      <c r="U166">
        <v>38</v>
      </c>
      <c r="V166">
        <v>5</v>
      </c>
      <c r="W166">
        <v>3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8</v>
      </c>
      <c r="AD166">
        <v>4.07</v>
      </c>
      <c r="AE166">
        <v>5.1595870000000001</v>
      </c>
      <c r="AF166">
        <v>100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1.36</v>
      </c>
      <c r="AN166">
        <v>4.3979999999999997</v>
      </c>
      <c r="AO166">
        <v>13.15</v>
      </c>
      <c r="AP166">
        <v>7.8920000000000003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 t="s">
        <v>75</v>
      </c>
      <c r="BD166">
        <v>0</v>
      </c>
      <c r="BE166" t="s">
        <v>69</v>
      </c>
      <c r="BF166" t="s">
        <v>76</v>
      </c>
      <c r="BG166">
        <v>1.3</v>
      </c>
      <c r="BH166">
        <v>0</v>
      </c>
      <c r="BI166" s="1">
        <v>45799.56102734954</v>
      </c>
      <c r="BJ166">
        <v>3</v>
      </c>
      <c r="BK166" s="4">
        <v>0.59719999999999995</v>
      </c>
      <c r="BL166" s="42">
        <f>HLOOKUP($A166,차량별코스!$E$1:$AD$20,_xlfn.XLOOKUP(탕데이터!$I166,차량별코스!$D$2:$D$20,차량별코스!$A$2:$A$20),0)</f>
        <v>10</v>
      </c>
      <c r="BM166">
        <f t="shared" si="30"/>
        <v>2533.6809999999991</v>
      </c>
      <c r="BN166">
        <f t="shared" si="31"/>
        <v>1498.4239999999998</v>
      </c>
      <c r="BO166">
        <f>IF(COUNTIFS($BL$2:$BL166,$BL166,$O$2:$O166,$O166)=1,_xlfn.MAXIFS($BO$2:$BO165,$O$2:$O165,$O166)+1,_xlfn.MAXIFS($BO$2:$BO165,$O$2:$O165,$O166))</f>
        <v>11</v>
      </c>
      <c r="BP166">
        <f t="shared" si="32"/>
        <v>30</v>
      </c>
      <c r="BQ166">
        <f t="shared" si="34"/>
        <v>0</v>
      </c>
      <c r="BR166">
        <f t="shared" si="35"/>
        <v>0</v>
      </c>
      <c r="BS166">
        <f t="shared" si="36"/>
        <v>0</v>
      </c>
      <c r="BT166">
        <f t="shared" si="37"/>
        <v>0</v>
      </c>
      <c r="BU166">
        <f t="shared" si="38"/>
        <v>0</v>
      </c>
      <c r="BV166">
        <f t="shared" si="39"/>
        <v>0</v>
      </c>
      <c r="BW166">
        <f t="shared" si="33"/>
        <v>30</v>
      </c>
    </row>
    <row r="167" spans="1:75" x14ac:dyDescent="0.3">
      <c r="A167" s="38">
        <f t="shared" si="29"/>
        <v>45796</v>
      </c>
      <c r="B167" s="3">
        <v>45796.390289351853</v>
      </c>
      <c r="C167" t="s">
        <v>61</v>
      </c>
      <c r="D167" t="s">
        <v>61</v>
      </c>
      <c r="E167" t="s">
        <v>61</v>
      </c>
      <c r="F167" t="s">
        <v>62</v>
      </c>
      <c r="G167" s="2" t="s">
        <v>63</v>
      </c>
      <c r="H167" t="s">
        <v>64</v>
      </c>
      <c r="I167" t="s">
        <v>74</v>
      </c>
      <c r="J167" t="s">
        <v>66</v>
      </c>
      <c r="K167" t="s">
        <v>67</v>
      </c>
      <c r="L167">
        <v>15</v>
      </c>
      <c r="M167">
        <v>3</v>
      </c>
      <c r="N167">
        <v>168</v>
      </c>
      <c r="O167" s="41">
        <v>9999</v>
      </c>
      <c r="P167" t="s">
        <v>62</v>
      </c>
      <c r="Q167" s="1">
        <v>45786.608721180557</v>
      </c>
      <c r="R167">
        <v>4.2000000000000003E-2</v>
      </c>
      <c r="S167">
        <v>0.104</v>
      </c>
      <c r="T167">
        <v>0.40400000000000003</v>
      </c>
      <c r="U167">
        <v>247</v>
      </c>
      <c r="V167">
        <v>5</v>
      </c>
      <c r="W167">
        <v>186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4</v>
      </c>
      <c r="AD167">
        <v>0.61</v>
      </c>
      <c r="AE167">
        <v>2.6997490000000002</v>
      </c>
      <c r="AF167">
        <v>100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0.31</v>
      </c>
      <c r="AN167">
        <v>19.462</v>
      </c>
      <c r="AO167">
        <v>2.0230000000000001</v>
      </c>
      <c r="AP167">
        <v>75.302999999999997</v>
      </c>
      <c r="AQ167">
        <v>0</v>
      </c>
      <c r="AR167">
        <v>0</v>
      </c>
      <c r="AS167">
        <v>0</v>
      </c>
      <c r="AT167">
        <v>3.3330000000000002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4</v>
      </c>
      <c r="BC167" t="s">
        <v>75</v>
      </c>
      <c r="BD167">
        <v>0</v>
      </c>
      <c r="BE167" t="s">
        <v>69</v>
      </c>
      <c r="BF167" t="s">
        <v>76</v>
      </c>
      <c r="BG167">
        <v>1.3</v>
      </c>
      <c r="BH167">
        <v>0</v>
      </c>
      <c r="BI167" s="1">
        <v>45799.56102734954</v>
      </c>
      <c r="BJ167">
        <v>3</v>
      </c>
      <c r="BK167" s="4">
        <v>0.1346</v>
      </c>
      <c r="BL167" s="42">
        <f>HLOOKUP($A167,차량별코스!$E$1:$AD$20,_xlfn.XLOOKUP(탕데이터!$I167,차량별코스!$D$2:$D$20,차량별코스!$A$2:$A$20),0)</f>
        <v>10</v>
      </c>
      <c r="BM167">
        <f t="shared" si="30"/>
        <v>2533.6809999999991</v>
      </c>
      <c r="BN167">
        <f t="shared" si="31"/>
        <v>1498.4239999999998</v>
      </c>
      <c r="BO167">
        <f>IF(COUNTIFS($BL$2:$BL167,$BL167,$O$2:$O167,$O167)=1,_xlfn.MAXIFS($BO$2:$BO166,$O$2:$O166,$O167)+1,_xlfn.MAXIFS($BO$2:$BO166,$O$2:$O166,$O167))</f>
        <v>11</v>
      </c>
      <c r="BP167">
        <f t="shared" si="32"/>
        <v>56</v>
      </c>
      <c r="BQ167">
        <f t="shared" si="34"/>
        <v>0</v>
      </c>
      <c r="BR167">
        <f t="shared" si="35"/>
        <v>0</v>
      </c>
      <c r="BS167">
        <f t="shared" si="36"/>
        <v>0</v>
      </c>
      <c r="BT167">
        <f t="shared" si="37"/>
        <v>0</v>
      </c>
      <c r="BU167">
        <f t="shared" si="38"/>
        <v>0</v>
      </c>
      <c r="BV167">
        <f t="shared" si="39"/>
        <v>0</v>
      </c>
      <c r="BW167">
        <f t="shared" si="33"/>
        <v>56</v>
      </c>
    </row>
    <row r="168" spans="1:75" x14ac:dyDescent="0.3">
      <c r="A168" s="38">
        <f t="shared" si="29"/>
        <v>45796</v>
      </c>
      <c r="B168" s="3">
        <v>45796.483946759261</v>
      </c>
      <c r="C168" t="s">
        <v>61</v>
      </c>
      <c r="D168" t="s">
        <v>61</v>
      </c>
      <c r="E168" t="s">
        <v>61</v>
      </c>
      <c r="F168" t="s">
        <v>62</v>
      </c>
      <c r="G168" s="2" t="s">
        <v>63</v>
      </c>
      <c r="H168" t="s">
        <v>64</v>
      </c>
      <c r="I168" t="s">
        <v>74</v>
      </c>
      <c r="J168" t="s">
        <v>66</v>
      </c>
      <c r="K168" t="s">
        <v>67</v>
      </c>
      <c r="L168">
        <v>15</v>
      </c>
      <c r="M168">
        <v>3</v>
      </c>
      <c r="N168">
        <v>168</v>
      </c>
      <c r="O168" s="41">
        <v>9999</v>
      </c>
      <c r="P168" t="s">
        <v>62</v>
      </c>
      <c r="Q168" s="1">
        <v>45786.608721180557</v>
      </c>
      <c r="R168">
        <v>1E-3</v>
      </c>
      <c r="S168">
        <v>7.6999999999999999E-2</v>
      </c>
      <c r="T168">
        <v>1.2999999999999999E-2</v>
      </c>
      <c r="U168">
        <v>167</v>
      </c>
      <c r="V168">
        <v>167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0.02</v>
      </c>
      <c r="AE168" t="s">
        <v>61</v>
      </c>
      <c r="AF168">
        <v>100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0.01</v>
      </c>
      <c r="AN168" t="s">
        <v>61</v>
      </c>
      <c r="AO168">
        <v>100</v>
      </c>
      <c r="AP168">
        <v>0</v>
      </c>
      <c r="AQ168">
        <v>0</v>
      </c>
      <c r="AR168">
        <v>0</v>
      </c>
      <c r="AS168">
        <v>0</v>
      </c>
      <c r="AT168">
        <v>1.667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4</v>
      </c>
      <c r="BC168" t="s">
        <v>75</v>
      </c>
      <c r="BD168">
        <v>0</v>
      </c>
      <c r="BE168" t="s">
        <v>69</v>
      </c>
      <c r="BF168" t="s">
        <v>76</v>
      </c>
      <c r="BG168">
        <v>1.3</v>
      </c>
      <c r="BH168">
        <v>0</v>
      </c>
      <c r="BI168" s="1">
        <v>45799.56102734954</v>
      </c>
      <c r="BJ168">
        <v>3</v>
      </c>
      <c r="BK168" s="4">
        <v>4.3E-3</v>
      </c>
      <c r="BL168" s="42">
        <f>HLOOKUP($A168,차량별코스!$E$1:$AD$20,_xlfn.XLOOKUP(탕데이터!$I168,차량별코스!$D$2:$D$20,차량별코스!$A$2:$A$20),0)</f>
        <v>10</v>
      </c>
      <c r="BM168">
        <f t="shared" si="30"/>
        <v>2533.6809999999991</v>
      </c>
      <c r="BN168">
        <f t="shared" si="31"/>
        <v>1498.4239999999998</v>
      </c>
      <c r="BO168">
        <f>IF(COUNTIFS($BL$2:$BL168,$BL168,$O$2:$O168,$O168)=1,_xlfn.MAXIFS($BO$2:$BO167,$O$2:$O167,$O168)+1,_xlfn.MAXIFS($BO$2:$BO167,$O$2:$O167,$O168))</f>
        <v>11</v>
      </c>
      <c r="BP168">
        <f t="shared" si="32"/>
        <v>0</v>
      </c>
      <c r="BQ168">
        <f t="shared" si="34"/>
        <v>0</v>
      </c>
      <c r="BR168">
        <f t="shared" si="35"/>
        <v>0</v>
      </c>
      <c r="BS168">
        <f t="shared" si="36"/>
        <v>0</v>
      </c>
      <c r="BT168">
        <f t="shared" si="37"/>
        <v>0</v>
      </c>
      <c r="BU168">
        <f t="shared" si="38"/>
        <v>0</v>
      </c>
      <c r="BV168">
        <f t="shared" si="39"/>
        <v>0</v>
      </c>
      <c r="BW168">
        <f t="shared" si="33"/>
        <v>0</v>
      </c>
    </row>
    <row r="169" spans="1:75" x14ac:dyDescent="0.3">
      <c r="A169" s="38">
        <f t="shared" si="29"/>
        <v>45796</v>
      </c>
      <c r="B169" s="3">
        <v>45796.503298611111</v>
      </c>
      <c r="C169" t="s">
        <v>61</v>
      </c>
      <c r="D169" t="s">
        <v>61</v>
      </c>
      <c r="E169" t="s">
        <v>61</v>
      </c>
      <c r="F169" t="s">
        <v>62</v>
      </c>
      <c r="G169" s="2" t="s">
        <v>63</v>
      </c>
      <c r="H169" t="s">
        <v>64</v>
      </c>
      <c r="I169" t="s">
        <v>74</v>
      </c>
      <c r="J169" t="s">
        <v>66</v>
      </c>
      <c r="K169" t="s">
        <v>67</v>
      </c>
      <c r="L169">
        <v>15</v>
      </c>
      <c r="M169">
        <v>3</v>
      </c>
      <c r="N169">
        <v>168</v>
      </c>
      <c r="O169" s="41">
        <v>9999</v>
      </c>
      <c r="P169" t="s">
        <v>62</v>
      </c>
      <c r="Q169" s="1">
        <v>45786.608721180557</v>
      </c>
      <c r="R169">
        <v>2.1999999999999999E-2</v>
      </c>
      <c r="S169">
        <v>4.1000000000000002E-2</v>
      </c>
      <c r="T169">
        <v>0.53700000000000003</v>
      </c>
      <c r="U169">
        <v>65</v>
      </c>
      <c r="V169">
        <v>36</v>
      </c>
      <c r="W169">
        <v>8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5</v>
      </c>
      <c r="AD169">
        <v>1.22</v>
      </c>
      <c r="AE169">
        <v>3.7716440000000002</v>
      </c>
      <c r="AF169">
        <v>100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0.41</v>
      </c>
      <c r="AN169">
        <v>20.858000000000001</v>
      </c>
      <c r="AO169">
        <v>55.386000000000003</v>
      </c>
      <c r="AP169">
        <v>12.307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 t="s">
        <v>75</v>
      </c>
      <c r="BD169">
        <v>0</v>
      </c>
      <c r="BE169" t="s">
        <v>69</v>
      </c>
      <c r="BF169" t="s">
        <v>76</v>
      </c>
      <c r="BG169">
        <v>1.3</v>
      </c>
      <c r="BH169">
        <v>0</v>
      </c>
      <c r="BI169" s="1">
        <v>45799.56102734954</v>
      </c>
      <c r="BJ169">
        <v>3</v>
      </c>
      <c r="BK169" s="4">
        <v>0.1789</v>
      </c>
      <c r="BL169" s="42">
        <f>HLOOKUP($A169,차량별코스!$E$1:$AD$20,_xlfn.XLOOKUP(탕데이터!$I169,차량별코스!$D$2:$D$20,차량별코스!$A$2:$A$20),0)</f>
        <v>10</v>
      </c>
      <c r="BM169">
        <f t="shared" si="30"/>
        <v>2533.6809999999991</v>
      </c>
      <c r="BN169">
        <f t="shared" si="31"/>
        <v>1498.4239999999998</v>
      </c>
      <c r="BO169">
        <f>IF(COUNTIFS($BL$2:$BL169,$BL169,$O$2:$O169,$O169)=1,_xlfn.MAXIFS($BO$2:$BO168,$O$2:$O168,$O169)+1,_xlfn.MAXIFS($BO$2:$BO168,$O$2:$O168,$O169))</f>
        <v>11</v>
      </c>
      <c r="BP169">
        <f t="shared" si="32"/>
        <v>21</v>
      </c>
      <c r="BQ169">
        <f t="shared" si="34"/>
        <v>0</v>
      </c>
      <c r="BR169">
        <f t="shared" si="35"/>
        <v>0</v>
      </c>
      <c r="BS169">
        <f t="shared" si="36"/>
        <v>0</v>
      </c>
      <c r="BT169">
        <f t="shared" si="37"/>
        <v>0</v>
      </c>
      <c r="BU169">
        <f t="shared" si="38"/>
        <v>0</v>
      </c>
      <c r="BV169">
        <f t="shared" si="39"/>
        <v>0</v>
      </c>
      <c r="BW169">
        <f t="shared" si="33"/>
        <v>21</v>
      </c>
    </row>
    <row r="170" spans="1:75" x14ac:dyDescent="0.3">
      <c r="A170" s="38">
        <f t="shared" si="29"/>
        <v>45796</v>
      </c>
      <c r="B170" s="3">
        <v>45796.510196759256</v>
      </c>
      <c r="C170" t="s">
        <v>61</v>
      </c>
      <c r="D170" t="s">
        <v>61</v>
      </c>
      <c r="E170" t="s">
        <v>61</v>
      </c>
      <c r="F170" t="s">
        <v>62</v>
      </c>
      <c r="G170" s="2" t="s">
        <v>63</v>
      </c>
      <c r="H170" t="s">
        <v>64</v>
      </c>
      <c r="I170" t="s">
        <v>74</v>
      </c>
      <c r="J170" t="s">
        <v>66</v>
      </c>
      <c r="K170" t="s">
        <v>67</v>
      </c>
      <c r="L170">
        <v>15</v>
      </c>
      <c r="M170">
        <v>3</v>
      </c>
      <c r="N170">
        <v>168</v>
      </c>
      <c r="O170" s="41">
        <v>9999</v>
      </c>
      <c r="P170" t="s">
        <v>62</v>
      </c>
      <c r="Q170" s="1">
        <v>45786.608721180557</v>
      </c>
      <c r="R170">
        <v>17.414999999999999</v>
      </c>
      <c r="S170">
        <v>4.2530000000000001</v>
      </c>
      <c r="T170">
        <v>4.0949999999999998</v>
      </c>
      <c r="U170">
        <v>1571</v>
      </c>
      <c r="V170">
        <v>21</v>
      </c>
      <c r="W170">
        <v>397</v>
      </c>
      <c r="X170">
        <v>343</v>
      </c>
      <c r="Y170">
        <v>0</v>
      </c>
      <c r="Z170">
        <v>4</v>
      </c>
      <c r="AA170">
        <v>0</v>
      </c>
      <c r="AB170">
        <v>0</v>
      </c>
      <c r="AC170">
        <v>94</v>
      </c>
      <c r="AD170">
        <v>39.909999999999997</v>
      </c>
      <c r="AE170">
        <v>54.374637</v>
      </c>
      <c r="AF170">
        <v>97.6</v>
      </c>
      <c r="AG170">
        <v>0.4</v>
      </c>
      <c r="AH170">
        <v>0.4</v>
      </c>
      <c r="AI170">
        <v>0.8</v>
      </c>
      <c r="AJ170">
        <v>0.8</v>
      </c>
      <c r="AK170">
        <v>0</v>
      </c>
      <c r="AL170">
        <v>0</v>
      </c>
      <c r="AM170">
        <v>3.15</v>
      </c>
      <c r="AN170">
        <v>44.776000000000003</v>
      </c>
      <c r="AO170">
        <v>1.337</v>
      </c>
      <c r="AP170">
        <v>25.27</v>
      </c>
      <c r="AQ170">
        <v>0.17199999999999999</v>
      </c>
      <c r="AR170">
        <v>0</v>
      </c>
      <c r="AS170">
        <v>22.969000000000001</v>
      </c>
      <c r="AT170">
        <v>24.4</v>
      </c>
      <c r="AU170">
        <v>0.1</v>
      </c>
      <c r="AV170">
        <v>0.1</v>
      </c>
      <c r="AW170">
        <v>0.2</v>
      </c>
      <c r="AX170">
        <v>0.2</v>
      </c>
      <c r="AY170">
        <v>0</v>
      </c>
      <c r="AZ170">
        <v>0</v>
      </c>
      <c r="BA170">
        <v>0</v>
      </c>
      <c r="BB170">
        <v>32</v>
      </c>
      <c r="BC170" t="s">
        <v>75</v>
      </c>
      <c r="BD170">
        <v>0</v>
      </c>
      <c r="BE170" t="s">
        <v>69</v>
      </c>
      <c r="BF170" t="s">
        <v>76</v>
      </c>
      <c r="BG170">
        <v>1.3</v>
      </c>
      <c r="BH170">
        <v>0</v>
      </c>
      <c r="BI170" s="1">
        <v>45799.56102734954</v>
      </c>
      <c r="BJ170">
        <v>3</v>
      </c>
      <c r="BK170" s="4">
        <v>1.3649</v>
      </c>
      <c r="BL170" s="42">
        <f>HLOOKUP($A170,차량별코스!$E$1:$AD$20,_xlfn.XLOOKUP(탕데이터!$I170,차량별코스!$D$2:$D$20,차량별코스!$A$2:$A$20),0)</f>
        <v>10</v>
      </c>
      <c r="BM170">
        <f t="shared" si="30"/>
        <v>2533.6809999999991</v>
      </c>
      <c r="BN170">
        <f t="shared" si="31"/>
        <v>1498.4239999999998</v>
      </c>
      <c r="BO170">
        <f>IF(COUNTIFS($BL$2:$BL170,$BL170,$O$2:$O170,$O170)=1,_xlfn.MAXIFS($BO$2:$BO169,$O$2:$O169,$O170)+1,_xlfn.MAXIFS($BO$2:$BO169,$O$2:$O169,$O170))</f>
        <v>11</v>
      </c>
      <c r="BP170">
        <f t="shared" si="32"/>
        <v>1115.296</v>
      </c>
      <c r="BQ170">
        <f t="shared" si="34"/>
        <v>6.2839999999999998</v>
      </c>
      <c r="BR170">
        <f t="shared" si="35"/>
        <v>6.2839999999999998</v>
      </c>
      <c r="BS170">
        <f t="shared" si="36"/>
        <v>12.568</v>
      </c>
      <c r="BT170">
        <f t="shared" si="37"/>
        <v>12.568</v>
      </c>
      <c r="BU170">
        <f t="shared" si="38"/>
        <v>0</v>
      </c>
      <c r="BV170">
        <f t="shared" si="39"/>
        <v>0</v>
      </c>
      <c r="BW170">
        <f t="shared" si="33"/>
        <v>1153.0000000000002</v>
      </c>
    </row>
    <row r="171" spans="1:75" x14ac:dyDescent="0.3">
      <c r="A171" s="38">
        <f t="shared" si="29"/>
        <v>45796</v>
      </c>
      <c r="B171" s="3">
        <v>45796.530578703707</v>
      </c>
      <c r="C171" t="s">
        <v>61</v>
      </c>
      <c r="D171" t="s">
        <v>61</v>
      </c>
      <c r="E171" t="s">
        <v>61</v>
      </c>
      <c r="F171" t="s">
        <v>62</v>
      </c>
      <c r="G171" s="2" t="s">
        <v>63</v>
      </c>
      <c r="H171" t="s">
        <v>64</v>
      </c>
      <c r="I171" t="s">
        <v>74</v>
      </c>
      <c r="J171" t="s">
        <v>66</v>
      </c>
      <c r="K171" t="s">
        <v>67</v>
      </c>
      <c r="L171">
        <v>15</v>
      </c>
      <c r="M171">
        <v>3</v>
      </c>
      <c r="N171">
        <v>168</v>
      </c>
      <c r="O171" s="41">
        <v>9999</v>
      </c>
      <c r="P171" t="s">
        <v>62</v>
      </c>
      <c r="Q171" s="1">
        <v>45786.608721180557</v>
      </c>
      <c r="R171">
        <v>99.058999999999997</v>
      </c>
      <c r="S171">
        <v>24.983000000000001</v>
      </c>
      <c r="T171">
        <v>3.9649999999999999</v>
      </c>
      <c r="U171">
        <v>10020</v>
      </c>
      <c r="V171">
        <v>60</v>
      </c>
      <c r="W171">
        <v>1844</v>
      </c>
      <c r="X171">
        <v>3064</v>
      </c>
      <c r="Y171">
        <v>3</v>
      </c>
      <c r="Z171">
        <v>14</v>
      </c>
      <c r="AA171">
        <v>0</v>
      </c>
      <c r="AB171">
        <v>0</v>
      </c>
      <c r="AC171">
        <v>101</v>
      </c>
      <c r="AD171">
        <v>35.590000000000003</v>
      </c>
      <c r="AE171">
        <v>43.939416999999999</v>
      </c>
      <c r="AF171">
        <v>67.599999999999994</v>
      </c>
      <c r="AG171">
        <v>10.3</v>
      </c>
      <c r="AH171">
        <v>14.2</v>
      </c>
      <c r="AI171">
        <v>6.2</v>
      </c>
      <c r="AJ171">
        <v>1.8</v>
      </c>
      <c r="AK171">
        <v>0</v>
      </c>
      <c r="AL171">
        <v>0</v>
      </c>
      <c r="AM171">
        <v>3.05</v>
      </c>
      <c r="AN171">
        <v>36.210999999999999</v>
      </c>
      <c r="AO171">
        <v>0.59899999999999998</v>
      </c>
      <c r="AP171">
        <v>18.402999999999999</v>
      </c>
      <c r="AQ171">
        <v>0.30299999999999999</v>
      </c>
      <c r="AR171">
        <v>3.028</v>
      </c>
      <c r="AS171">
        <v>14.132999999999999</v>
      </c>
      <c r="AT171">
        <v>112.667</v>
      </c>
      <c r="AU171">
        <v>17.167000000000002</v>
      </c>
      <c r="AV171">
        <v>23.667000000000002</v>
      </c>
      <c r="AW171">
        <v>10.333</v>
      </c>
      <c r="AX171">
        <v>3</v>
      </c>
      <c r="AY171">
        <v>0</v>
      </c>
      <c r="AZ171">
        <v>0</v>
      </c>
      <c r="BA171">
        <v>0</v>
      </c>
      <c r="BB171">
        <v>224</v>
      </c>
      <c r="BC171" t="s">
        <v>75</v>
      </c>
      <c r="BD171">
        <v>0</v>
      </c>
      <c r="BE171" t="s">
        <v>69</v>
      </c>
      <c r="BF171" t="s">
        <v>76</v>
      </c>
      <c r="BG171">
        <v>1.3</v>
      </c>
      <c r="BH171">
        <v>0</v>
      </c>
      <c r="BI171" s="1">
        <v>45799.56102734954</v>
      </c>
      <c r="BJ171">
        <v>3</v>
      </c>
      <c r="BK171" s="4">
        <v>1.3217000000000001</v>
      </c>
      <c r="BL171" s="42">
        <f>HLOOKUP($A171,차량별코스!$E$1:$AD$20,_xlfn.XLOOKUP(탕데이터!$I171,차량별코스!$D$2:$D$20,차량별코스!$A$2:$A$20),0)</f>
        <v>10</v>
      </c>
      <c r="BM171">
        <f t="shared" si="30"/>
        <v>2533.6809999999991</v>
      </c>
      <c r="BN171">
        <f t="shared" si="31"/>
        <v>1498.4239999999998</v>
      </c>
      <c r="BO171">
        <f>IF(COUNTIFS($BL$2:$BL171,$BL171,$O$2:$O171,$O171)=1,_xlfn.MAXIFS($BO$2:$BO170,$O$2:$O170,$O171)+1,_xlfn.MAXIFS($BO$2:$BO170,$O$2:$O170,$O171))</f>
        <v>11</v>
      </c>
      <c r="BP171">
        <f t="shared" si="32"/>
        <v>4869.5199999999995</v>
      </c>
      <c r="BQ171">
        <f t="shared" si="34"/>
        <v>1032.0600000000002</v>
      </c>
      <c r="BR171">
        <f t="shared" si="35"/>
        <v>1422.84</v>
      </c>
      <c r="BS171">
        <f t="shared" si="36"/>
        <v>621.24</v>
      </c>
      <c r="BT171">
        <f t="shared" si="37"/>
        <v>180.36</v>
      </c>
      <c r="BU171">
        <f t="shared" si="38"/>
        <v>0</v>
      </c>
      <c r="BV171">
        <f t="shared" si="39"/>
        <v>0</v>
      </c>
      <c r="BW171">
        <f t="shared" si="33"/>
        <v>8126.0199999999995</v>
      </c>
    </row>
    <row r="172" spans="1:75" x14ac:dyDescent="0.3">
      <c r="A172" s="38">
        <f t="shared" si="29"/>
        <v>45796</v>
      </c>
      <c r="B172" s="3">
        <v>45796.649409722224</v>
      </c>
      <c r="C172" t="s">
        <v>61</v>
      </c>
      <c r="D172" t="s">
        <v>61</v>
      </c>
      <c r="E172" t="s">
        <v>61</v>
      </c>
      <c r="F172" t="s">
        <v>62</v>
      </c>
      <c r="G172" s="2" t="s">
        <v>63</v>
      </c>
      <c r="H172" t="s">
        <v>64</v>
      </c>
      <c r="I172" t="s">
        <v>74</v>
      </c>
      <c r="J172" t="s">
        <v>66</v>
      </c>
      <c r="K172" t="s">
        <v>67</v>
      </c>
      <c r="L172">
        <v>15</v>
      </c>
      <c r="M172">
        <v>3</v>
      </c>
      <c r="N172">
        <v>168</v>
      </c>
      <c r="O172" s="41">
        <v>9999</v>
      </c>
      <c r="P172" t="s">
        <v>62</v>
      </c>
      <c r="Q172" s="1">
        <v>45786.608721180557</v>
      </c>
      <c r="R172">
        <v>7.6999999999999999E-2</v>
      </c>
      <c r="S172">
        <v>0.13500000000000001</v>
      </c>
      <c r="T172">
        <v>0.56999999999999995</v>
      </c>
      <c r="U172">
        <v>268</v>
      </c>
      <c r="V172">
        <v>30</v>
      </c>
      <c r="W172">
        <v>181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9</v>
      </c>
      <c r="AD172">
        <v>1.03</v>
      </c>
      <c r="AE172">
        <v>4.8629530000000001</v>
      </c>
      <c r="AF172">
        <v>100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0.44</v>
      </c>
      <c r="AN172">
        <v>25.911000000000001</v>
      </c>
      <c r="AO172">
        <v>11.194000000000001</v>
      </c>
      <c r="AP172">
        <v>67.537000000000006</v>
      </c>
      <c r="AQ172">
        <v>0</v>
      </c>
      <c r="AR172">
        <v>0</v>
      </c>
      <c r="AS172">
        <v>0</v>
      </c>
      <c r="AT172">
        <v>3.3330000000000002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4</v>
      </c>
      <c r="BC172" t="s">
        <v>75</v>
      </c>
      <c r="BD172">
        <v>0</v>
      </c>
      <c r="BE172" t="s">
        <v>69</v>
      </c>
      <c r="BF172" t="s">
        <v>76</v>
      </c>
      <c r="BG172">
        <v>1.3</v>
      </c>
      <c r="BH172">
        <v>0</v>
      </c>
      <c r="BI172" s="1">
        <v>45799.56102734954</v>
      </c>
      <c r="BJ172">
        <v>3</v>
      </c>
      <c r="BK172" s="4">
        <v>0.19009999999999999</v>
      </c>
      <c r="BL172" s="42">
        <f>HLOOKUP($A172,차량별코스!$E$1:$AD$20,_xlfn.XLOOKUP(탕데이터!$I172,차량별코스!$D$2:$D$20,차량별코스!$A$2:$A$20),0)</f>
        <v>10</v>
      </c>
      <c r="BM172">
        <f t="shared" si="30"/>
        <v>2533.6809999999991</v>
      </c>
      <c r="BN172">
        <f t="shared" si="31"/>
        <v>1498.4239999999998</v>
      </c>
      <c r="BO172">
        <f>IF(COUNTIFS($BL$2:$BL172,$BL172,$O$2:$O172,$O172)=1,_xlfn.MAXIFS($BO$2:$BO171,$O$2:$O171,$O172)+1,_xlfn.MAXIFS($BO$2:$BO171,$O$2:$O171,$O172))</f>
        <v>11</v>
      </c>
      <c r="BP172">
        <f t="shared" si="32"/>
        <v>57</v>
      </c>
      <c r="BQ172">
        <f t="shared" si="34"/>
        <v>0</v>
      </c>
      <c r="BR172">
        <f t="shared" si="35"/>
        <v>0</v>
      </c>
      <c r="BS172">
        <f t="shared" si="36"/>
        <v>0</v>
      </c>
      <c r="BT172">
        <f t="shared" si="37"/>
        <v>0</v>
      </c>
      <c r="BU172">
        <f t="shared" si="38"/>
        <v>0</v>
      </c>
      <c r="BV172">
        <f t="shared" si="39"/>
        <v>0</v>
      </c>
      <c r="BW172">
        <f t="shared" si="33"/>
        <v>57</v>
      </c>
    </row>
    <row r="173" spans="1:75" x14ac:dyDescent="0.3">
      <c r="A173" s="38">
        <f t="shared" si="29"/>
        <v>45796</v>
      </c>
      <c r="B173" s="3">
        <v>45796.671736111108</v>
      </c>
      <c r="C173" t="s">
        <v>61</v>
      </c>
      <c r="D173" t="s">
        <v>61</v>
      </c>
      <c r="E173" t="s">
        <v>61</v>
      </c>
      <c r="F173" t="s">
        <v>62</v>
      </c>
      <c r="G173" s="2" t="s">
        <v>63</v>
      </c>
      <c r="H173" t="s">
        <v>64</v>
      </c>
      <c r="I173" t="s">
        <v>74</v>
      </c>
      <c r="J173" t="s">
        <v>66</v>
      </c>
      <c r="K173" t="s">
        <v>67</v>
      </c>
      <c r="L173">
        <v>15</v>
      </c>
      <c r="M173">
        <v>3</v>
      </c>
      <c r="N173">
        <v>168</v>
      </c>
      <c r="O173" s="41">
        <v>9999</v>
      </c>
      <c r="P173" t="s">
        <v>62</v>
      </c>
      <c r="Q173" s="1">
        <v>45786.608721180557</v>
      </c>
      <c r="R173">
        <v>0.1</v>
      </c>
      <c r="S173">
        <v>6.4000000000000001E-2</v>
      </c>
      <c r="T173">
        <v>1.5629999999999999</v>
      </c>
      <c r="U173">
        <v>112</v>
      </c>
      <c r="V173">
        <v>8</v>
      </c>
      <c r="W173">
        <v>25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9</v>
      </c>
      <c r="AD173">
        <v>3.21</v>
      </c>
      <c r="AE173">
        <v>4.5568460000000002</v>
      </c>
      <c r="AF173">
        <v>100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1.21</v>
      </c>
      <c r="AN173">
        <v>4.3410000000000002</v>
      </c>
      <c r="AO173">
        <v>7.1420000000000003</v>
      </c>
      <c r="AP173">
        <v>22.32</v>
      </c>
      <c r="AQ173">
        <v>0</v>
      </c>
      <c r="AR173">
        <v>0</v>
      </c>
      <c r="AS173">
        <v>0</v>
      </c>
      <c r="AT173">
        <v>1.667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1</v>
      </c>
      <c r="BC173" t="s">
        <v>75</v>
      </c>
      <c r="BD173">
        <v>0</v>
      </c>
      <c r="BE173" t="s">
        <v>69</v>
      </c>
      <c r="BF173" t="s">
        <v>76</v>
      </c>
      <c r="BG173">
        <v>1.3</v>
      </c>
      <c r="BH173">
        <v>0</v>
      </c>
      <c r="BI173" s="1">
        <v>45799.56102734954</v>
      </c>
      <c r="BJ173">
        <v>3</v>
      </c>
      <c r="BK173" s="4">
        <v>0.52080000000000004</v>
      </c>
      <c r="BL173" s="42">
        <f>HLOOKUP($A173,차량별코스!$E$1:$AD$20,_xlfn.XLOOKUP(탕데이터!$I173,차량별코스!$D$2:$D$20,차량별코스!$A$2:$A$20),0)</f>
        <v>10</v>
      </c>
      <c r="BM173">
        <f t="shared" si="30"/>
        <v>2533.6809999999991</v>
      </c>
      <c r="BN173">
        <f t="shared" si="31"/>
        <v>1498.4239999999998</v>
      </c>
      <c r="BO173">
        <f>IF(COUNTIFS($BL$2:$BL173,$BL173,$O$2:$O173,$O173)=1,_xlfn.MAXIFS($BO$2:$BO172,$O$2:$O172,$O173)+1,_xlfn.MAXIFS($BO$2:$BO172,$O$2:$O172,$O173))</f>
        <v>11</v>
      </c>
      <c r="BP173">
        <f t="shared" si="32"/>
        <v>79</v>
      </c>
      <c r="BQ173">
        <f t="shared" si="34"/>
        <v>0</v>
      </c>
      <c r="BR173">
        <f t="shared" si="35"/>
        <v>0</v>
      </c>
      <c r="BS173">
        <f t="shared" si="36"/>
        <v>0</v>
      </c>
      <c r="BT173">
        <f t="shared" si="37"/>
        <v>0</v>
      </c>
      <c r="BU173">
        <f t="shared" si="38"/>
        <v>0</v>
      </c>
      <c r="BV173">
        <f t="shared" si="39"/>
        <v>0</v>
      </c>
      <c r="BW173">
        <f t="shared" si="33"/>
        <v>79</v>
      </c>
    </row>
    <row r="174" spans="1:75" x14ac:dyDescent="0.3">
      <c r="A174" s="38">
        <f t="shared" si="29"/>
        <v>45796</v>
      </c>
      <c r="B174" s="3">
        <v>45796.681620370371</v>
      </c>
      <c r="C174" t="s">
        <v>61</v>
      </c>
      <c r="D174" t="s">
        <v>61</v>
      </c>
      <c r="E174" t="s">
        <v>61</v>
      </c>
      <c r="F174" t="s">
        <v>62</v>
      </c>
      <c r="G174" s="2" t="s">
        <v>63</v>
      </c>
      <c r="H174" t="s">
        <v>64</v>
      </c>
      <c r="I174" t="s">
        <v>74</v>
      </c>
      <c r="J174" t="s">
        <v>66</v>
      </c>
      <c r="K174" t="s">
        <v>67</v>
      </c>
      <c r="L174">
        <v>15</v>
      </c>
      <c r="M174">
        <v>3</v>
      </c>
      <c r="N174">
        <v>168</v>
      </c>
      <c r="O174" s="41">
        <v>9999</v>
      </c>
      <c r="P174" t="s">
        <v>62</v>
      </c>
      <c r="Q174" s="1">
        <v>45786.608721180557</v>
      </c>
      <c r="R174">
        <v>5.6000000000000001E-2</v>
      </c>
      <c r="S174">
        <v>5.0999999999999997E-2</v>
      </c>
      <c r="T174">
        <v>1.0980000000000001</v>
      </c>
      <c r="U174">
        <v>103</v>
      </c>
      <c r="V174">
        <v>3</v>
      </c>
      <c r="W174">
        <v>41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6</v>
      </c>
      <c r="AD174">
        <v>1.96</v>
      </c>
      <c r="AE174">
        <v>3.4167169999999998</v>
      </c>
      <c r="AF174">
        <v>100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0.84</v>
      </c>
      <c r="AN174">
        <v>5.2190000000000003</v>
      </c>
      <c r="AO174">
        <v>2.911</v>
      </c>
      <c r="AP174">
        <v>39.802999999999997</v>
      </c>
      <c r="AQ174">
        <v>0</v>
      </c>
      <c r="AR174">
        <v>0</v>
      </c>
      <c r="AS174">
        <v>0</v>
      </c>
      <c r="AT174">
        <v>1.667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 t="s">
        <v>75</v>
      </c>
      <c r="BD174">
        <v>0</v>
      </c>
      <c r="BE174" t="s">
        <v>69</v>
      </c>
      <c r="BF174" t="s">
        <v>76</v>
      </c>
      <c r="BG174">
        <v>1.3</v>
      </c>
      <c r="BH174">
        <v>0</v>
      </c>
      <c r="BI174" s="1">
        <v>45799.56102734954</v>
      </c>
      <c r="BJ174">
        <v>3</v>
      </c>
      <c r="BK174" s="4">
        <v>0.36599999999999999</v>
      </c>
      <c r="BL174" s="42">
        <f>HLOOKUP($A174,차량별코스!$E$1:$AD$20,_xlfn.XLOOKUP(탕데이터!$I174,차량별코스!$D$2:$D$20,차량별코스!$A$2:$A$20),0)</f>
        <v>10</v>
      </c>
      <c r="BM174">
        <f t="shared" si="30"/>
        <v>2533.6809999999991</v>
      </c>
      <c r="BN174">
        <f t="shared" si="31"/>
        <v>1498.4239999999998</v>
      </c>
      <c r="BO174">
        <f>IF(COUNTIFS($BL$2:$BL174,$BL174,$O$2:$O174,$O174)=1,_xlfn.MAXIFS($BO$2:$BO173,$O$2:$O173,$O174)+1,_xlfn.MAXIFS($BO$2:$BO173,$O$2:$O173,$O174))</f>
        <v>11</v>
      </c>
      <c r="BP174">
        <f t="shared" si="32"/>
        <v>59</v>
      </c>
      <c r="BQ174">
        <f t="shared" si="34"/>
        <v>0</v>
      </c>
      <c r="BR174">
        <f t="shared" si="35"/>
        <v>0</v>
      </c>
      <c r="BS174">
        <f t="shared" si="36"/>
        <v>0</v>
      </c>
      <c r="BT174">
        <f t="shared" si="37"/>
        <v>0</v>
      </c>
      <c r="BU174">
        <f t="shared" si="38"/>
        <v>0</v>
      </c>
      <c r="BV174">
        <f t="shared" si="39"/>
        <v>0</v>
      </c>
      <c r="BW174">
        <f t="shared" si="33"/>
        <v>59</v>
      </c>
    </row>
    <row r="175" spans="1:75" x14ac:dyDescent="0.3">
      <c r="A175" s="38">
        <f t="shared" si="29"/>
        <v>45796</v>
      </c>
      <c r="B175" s="3">
        <v>45796.77884259259</v>
      </c>
      <c r="C175" t="s">
        <v>61</v>
      </c>
      <c r="D175" t="s">
        <v>61</v>
      </c>
      <c r="E175" t="s">
        <v>61</v>
      </c>
      <c r="F175" t="s">
        <v>62</v>
      </c>
      <c r="G175" s="2" t="s">
        <v>63</v>
      </c>
      <c r="H175" t="s">
        <v>64</v>
      </c>
      <c r="I175" t="s">
        <v>74</v>
      </c>
      <c r="J175" t="s">
        <v>66</v>
      </c>
      <c r="K175" t="s">
        <v>67</v>
      </c>
      <c r="L175">
        <v>15</v>
      </c>
      <c r="M175">
        <v>3</v>
      </c>
      <c r="N175">
        <v>168</v>
      </c>
      <c r="O175" s="41">
        <v>9999</v>
      </c>
      <c r="P175" t="s">
        <v>62</v>
      </c>
      <c r="Q175" s="1">
        <v>45786.608721180557</v>
      </c>
      <c r="R175">
        <v>2.7E-2</v>
      </c>
      <c r="S175">
        <v>3.1E-2</v>
      </c>
      <c r="T175">
        <v>0.871</v>
      </c>
      <c r="U175">
        <v>49</v>
      </c>
      <c r="V175">
        <v>27</v>
      </c>
      <c r="W175">
        <v>4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8</v>
      </c>
      <c r="AD175">
        <v>1.98</v>
      </c>
      <c r="AE175">
        <v>5.4</v>
      </c>
      <c r="AF175">
        <v>100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0.66</v>
      </c>
      <c r="AN175">
        <v>17.5</v>
      </c>
      <c r="AO175">
        <v>55.101999999999997</v>
      </c>
      <c r="AP175">
        <v>8.1630000000000003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 t="s">
        <v>75</v>
      </c>
      <c r="BD175">
        <v>0</v>
      </c>
      <c r="BE175" t="s">
        <v>69</v>
      </c>
      <c r="BF175" t="s">
        <v>76</v>
      </c>
      <c r="BG175">
        <v>1.3</v>
      </c>
      <c r="BH175">
        <v>0</v>
      </c>
      <c r="BI175" s="1">
        <v>45799.56102734954</v>
      </c>
      <c r="BJ175">
        <v>3</v>
      </c>
      <c r="BK175" s="4">
        <v>0.2903</v>
      </c>
      <c r="BL175" s="42">
        <f>HLOOKUP($A175,차량별코스!$E$1:$AD$20,_xlfn.XLOOKUP(탕데이터!$I175,차량별코스!$D$2:$D$20,차량별코스!$A$2:$A$20),0)</f>
        <v>10</v>
      </c>
      <c r="BM175">
        <f t="shared" si="30"/>
        <v>2533.6809999999991</v>
      </c>
      <c r="BN175">
        <f t="shared" si="31"/>
        <v>1498.4239999999998</v>
      </c>
      <c r="BO175">
        <f>IF(COUNTIFS($BL$2:$BL175,$BL175,$O$2:$O175,$O175)=1,_xlfn.MAXIFS($BO$2:$BO174,$O$2:$O174,$O175)+1,_xlfn.MAXIFS($BO$2:$BO174,$O$2:$O174,$O175))</f>
        <v>11</v>
      </c>
      <c r="BP175">
        <f t="shared" si="32"/>
        <v>18</v>
      </c>
      <c r="BQ175">
        <f t="shared" si="34"/>
        <v>0</v>
      </c>
      <c r="BR175">
        <f t="shared" si="35"/>
        <v>0</v>
      </c>
      <c r="BS175">
        <f t="shared" si="36"/>
        <v>0</v>
      </c>
      <c r="BT175">
        <f t="shared" si="37"/>
        <v>0</v>
      </c>
      <c r="BU175">
        <f t="shared" si="38"/>
        <v>0</v>
      </c>
      <c r="BV175">
        <f t="shared" si="39"/>
        <v>0</v>
      </c>
      <c r="BW175">
        <f t="shared" si="33"/>
        <v>18</v>
      </c>
    </row>
    <row r="176" spans="1:75" x14ac:dyDescent="0.3">
      <c r="A176" s="38">
        <f t="shared" si="29"/>
        <v>45796</v>
      </c>
      <c r="B176" s="3">
        <v>45796.784328703703</v>
      </c>
      <c r="C176" t="s">
        <v>61</v>
      </c>
      <c r="D176" t="s">
        <v>61</v>
      </c>
      <c r="E176" t="s">
        <v>61</v>
      </c>
      <c r="F176" t="s">
        <v>62</v>
      </c>
      <c r="G176" s="2" t="s">
        <v>63</v>
      </c>
      <c r="H176" t="s">
        <v>64</v>
      </c>
      <c r="I176" t="s">
        <v>74</v>
      </c>
      <c r="J176" t="s">
        <v>66</v>
      </c>
      <c r="K176" t="s">
        <v>67</v>
      </c>
      <c r="L176">
        <v>15</v>
      </c>
      <c r="M176">
        <v>3</v>
      </c>
      <c r="N176">
        <v>168</v>
      </c>
      <c r="O176" s="41">
        <v>9999</v>
      </c>
      <c r="P176" t="s">
        <v>62</v>
      </c>
      <c r="Q176" s="1">
        <v>45786.608721180557</v>
      </c>
      <c r="R176">
        <v>114.613</v>
      </c>
      <c r="S176">
        <v>28.077999999999999</v>
      </c>
      <c r="T176">
        <v>4.0819999999999999</v>
      </c>
      <c r="U176">
        <v>11261</v>
      </c>
      <c r="V176">
        <v>40</v>
      </c>
      <c r="W176">
        <v>2460</v>
      </c>
      <c r="X176">
        <v>3246</v>
      </c>
      <c r="Y176">
        <v>0</v>
      </c>
      <c r="Z176">
        <v>35</v>
      </c>
      <c r="AA176">
        <v>0</v>
      </c>
      <c r="AB176">
        <v>0</v>
      </c>
      <c r="AC176">
        <v>100</v>
      </c>
      <c r="AD176">
        <v>36.64</v>
      </c>
      <c r="AE176">
        <v>47.095858</v>
      </c>
      <c r="AF176">
        <v>14.9</v>
      </c>
      <c r="AG176">
        <v>23.4</v>
      </c>
      <c r="AH176">
        <v>30.7</v>
      </c>
      <c r="AI176">
        <v>23.2</v>
      </c>
      <c r="AJ176">
        <v>7.9</v>
      </c>
      <c r="AK176">
        <v>0</v>
      </c>
      <c r="AL176">
        <v>0</v>
      </c>
      <c r="AM176">
        <v>3.14</v>
      </c>
      <c r="AN176">
        <v>37.987000000000002</v>
      </c>
      <c r="AO176">
        <v>0.35499999999999998</v>
      </c>
      <c r="AP176">
        <v>21.844999999999999</v>
      </c>
      <c r="AQ176">
        <v>0.27900000000000003</v>
      </c>
      <c r="AR176">
        <v>0</v>
      </c>
      <c r="AS176">
        <v>30.538</v>
      </c>
      <c r="AT176">
        <v>27.812999999999999</v>
      </c>
      <c r="AU176">
        <v>43.68</v>
      </c>
      <c r="AV176">
        <v>57.307000000000002</v>
      </c>
      <c r="AW176">
        <v>43.307000000000002</v>
      </c>
      <c r="AX176">
        <v>14.747</v>
      </c>
      <c r="AY176">
        <v>0</v>
      </c>
      <c r="AZ176">
        <v>0</v>
      </c>
      <c r="BA176">
        <v>0</v>
      </c>
      <c r="BB176">
        <v>254</v>
      </c>
      <c r="BC176" t="s">
        <v>75</v>
      </c>
      <c r="BD176">
        <v>0</v>
      </c>
      <c r="BE176" t="s">
        <v>69</v>
      </c>
      <c r="BF176" t="s">
        <v>76</v>
      </c>
      <c r="BG176">
        <v>1.3</v>
      </c>
      <c r="BH176">
        <v>0</v>
      </c>
      <c r="BI176" s="1">
        <v>45799.56102734954</v>
      </c>
      <c r="BJ176">
        <v>3</v>
      </c>
      <c r="BK176" s="4">
        <v>1.3606</v>
      </c>
      <c r="BL176" s="42">
        <f>HLOOKUP($A176,차량별코스!$E$1:$AD$20,_xlfn.XLOOKUP(탕데이터!$I176,차량별코스!$D$2:$D$20,차량별코스!$A$2:$A$20),0)</f>
        <v>10</v>
      </c>
      <c r="BM176">
        <f t="shared" si="30"/>
        <v>2533.6809999999991</v>
      </c>
      <c r="BN176">
        <f t="shared" si="31"/>
        <v>1498.4239999999998</v>
      </c>
      <c r="BO176">
        <f>IF(COUNTIFS($BL$2:$BL176,$BL176,$O$2:$O176,$O176)=1,_xlfn.MAXIFS($BO$2:$BO175,$O$2:$O175,$O176)+1,_xlfn.MAXIFS($BO$2:$BO175,$O$2:$O175,$O176))</f>
        <v>11</v>
      </c>
      <c r="BP176">
        <f t="shared" si="32"/>
        <v>-822.1110000000001</v>
      </c>
      <c r="BQ176">
        <f t="shared" si="34"/>
        <v>2635.0739999999996</v>
      </c>
      <c r="BR176">
        <f t="shared" si="35"/>
        <v>3457.127</v>
      </c>
      <c r="BS176">
        <f t="shared" si="36"/>
        <v>2612.5519999999997</v>
      </c>
      <c r="BT176">
        <f t="shared" si="37"/>
        <v>889.61900000000003</v>
      </c>
      <c r="BU176">
        <f t="shared" si="38"/>
        <v>0</v>
      </c>
      <c r="BV176">
        <f t="shared" si="39"/>
        <v>0</v>
      </c>
      <c r="BW176">
        <f t="shared" si="33"/>
        <v>8772.2609999999986</v>
      </c>
    </row>
    <row r="177" spans="1:75" x14ac:dyDescent="0.3">
      <c r="A177" s="38">
        <f t="shared" si="29"/>
        <v>45797</v>
      </c>
      <c r="B177" s="3">
        <v>45797.298657407409</v>
      </c>
      <c r="C177" t="s">
        <v>61</v>
      </c>
      <c r="D177" t="s">
        <v>61</v>
      </c>
      <c r="E177" t="s">
        <v>61</v>
      </c>
      <c r="F177" t="s">
        <v>62</v>
      </c>
      <c r="G177" s="2" t="s">
        <v>63</v>
      </c>
      <c r="H177" t="s">
        <v>64</v>
      </c>
      <c r="I177" t="s">
        <v>74</v>
      </c>
      <c r="J177" t="s">
        <v>66</v>
      </c>
      <c r="K177" t="s">
        <v>67</v>
      </c>
      <c r="L177">
        <v>15</v>
      </c>
      <c r="M177">
        <v>3</v>
      </c>
      <c r="N177">
        <v>168</v>
      </c>
      <c r="O177" s="41">
        <v>9999</v>
      </c>
      <c r="P177" t="s">
        <v>62</v>
      </c>
      <c r="Q177" s="1">
        <v>45786.608721180557</v>
      </c>
      <c r="R177">
        <v>2.4E-2</v>
      </c>
      <c r="S177">
        <v>0.61499999999999999</v>
      </c>
      <c r="T177">
        <v>3.9E-2</v>
      </c>
      <c r="U177">
        <v>949</v>
      </c>
      <c r="V177">
        <v>928</v>
      </c>
      <c r="W177">
        <v>4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8</v>
      </c>
      <c r="AD177">
        <v>0.09</v>
      </c>
      <c r="AE177">
        <v>5.0815149999999996</v>
      </c>
      <c r="AF177">
        <v>100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0.03</v>
      </c>
      <c r="AN177">
        <v>551.14300000000003</v>
      </c>
      <c r="AO177">
        <v>97.787000000000006</v>
      </c>
      <c r="AP177">
        <v>0.42099999999999999</v>
      </c>
      <c r="AQ177">
        <v>0</v>
      </c>
      <c r="AR177">
        <v>0</v>
      </c>
      <c r="AS177">
        <v>0</v>
      </c>
      <c r="AT177">
        <v>15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25</v>
      </c>
      <c r="BC177" t="s">
        <v>75</v>
      </c>
      <c r="BD177">
        <v>0</v>
      </c>
      <c r="BE177" t="s">
        <v>69</v>
      </c>
      <c r="BF177" t="s">
        <v>76</v>
      </c>
      <c r="BG177">
        <v>1.3</v>
      </c>
      <c r="BH177">
        <v>0</v>
      </c>
      <c r="BI177" s="1">
        <v>45799.56102734954</v>
      </c>
      <c r="BJ177">
        <v>3</v>
      </c>
      <c r="BK177" s="4">
        <v>1.2999999999999999E-2</v>
      </c>
      <c r="BL177" s="42">
        <f>HLOOKUP($A177,차량별코스!$E$1:$AD$20,_xlfn.XLOOKUP(탕데이터!$I177,차량별코스!$D$2:$D$20,차량별코스!$A$2:$A$20),0)</f>
        <v>11</v>
      </c>
      <c r="BM177">
        <f t="shared" si="30"/>
        <v>2533.6809999999991</v>
      </c>
      <c r="BN177">
        <f t="shared" si="31"/>
        <v>2517.2719999999995</v>
      </c>
      <c r="BO177">
        <f>IF(COUNTIFS($BL$2:$BL177,$BL177,$O$2:$O177,$O177)=1,_xlfn.MAXIFS($BO$2:$BO176,$O$2:$O176,$O177)+1,_xlfn.MAXIFS($BO$2:$BO176,$O$2:$O176,$O177))</f>
        <v>11</v>
      </c>
      <c r="BP177">
        <f t="shared" si="32"/>
        <v>17</v>
      </c>
      <c r="BQ177">
        <f t="shared" si="34"/>
        <v>0</v>
      </c>
      <c r="BR177">
        <f t="shared" si="35"/>
        <v>0</v>
      </c>
      <c r="BS177">
        <f t="shared" si="36"/>
        <v>0</v>
      </c>
      <c r="BT177">
        <f t="shared" si="37"/>
        <v>0</v>
      </c>
      <c r="BU177">
        <f t="shared" si="38"/>
        <v>0</v>
      </c>
      <c r="BV177">
        <f t="shared" si="39"/>
        <v>0</v>
      </c>
      <c r="BW177">
        <f t="shared" si="33"/>
        <v>17</v>
      </c>
    </row>
    <row r="178" spans="1:75" x14ac:dyDescent="0.3">
      <c r="A178" s="38">
        <f t="shared" si="29"/>
        <v>45797</v>
      </c>
      <c r="B178" s="3">
        <v>45797.317800925928</v>
      </c>
      <c r="C178" t="s">
        <v>61</v>
      </c>
      <c r="D178" t="s">
        <v>61</v>
      </c>
      <c r="E178" t="s">
        <v>61</v>
      </c>
      <c r="F178" t="s">
        <v>62</v>
      </c>
      <c r="G178" s="2" t="s">
        <v>63</v>
      </c>
      <c r="H178" t="s">
        <v>64</v>
      </c>
      <c r="I178" t="s">
        <v>74</v>
      </c>
      <c r="J178" t="s">
        <v>66</v>
      </c>
      <c r="K178" t="s">
        <v>67</v>
      </c>
      <c r="L178">
        <v>15</v>
      </c>
      <c r="M178">
        <v>3</v>
      </c>
      <c r="N178">
        <v>168</v>
      </c>
      <c r="O178" s="41">
        <v>9999</v>
      </c>
      <c r="P178" t="s">
        <v>62</v>
      </c>
      <c r="Q178" s="1">
        <v>45786.608721180557</v>
      </c>
      <c r="R178">
        <v>17.399000000000001</v>
      </c>
      <c r="S178">
        <v>4.0190000000000001</v>
      </c>
      <c r="T178">
        <v>4.3289999999999997</v>
      </c>
      <c r="U178">
        <v>1569</v>
      </c>
      <c r="V178">
        <v>143</v>
      </c>
      <c r="W178">
        <v>263</v>
      </c>
      <c r="X178">
        <v>327</v>
      </c>
      <c r="Y178">
        <v>0</v>
      </c>
      <c r="Z178">
        <v>7</v>
      </c>
      <c r="AA178">
        <v>0</v>
      </c>
      <c r="AB178">
        <v>0</v>
      </c>
      <c r="AC178">
        <v>98</v>
      </c>
      <c r="AD178">
        <v>39.92</v>
      </c>
      <c r="AE178">
        <v>53.857534999999999</v>
      </c>
      <c r="AF178">
        <v>97.4</v>
      </c>
      <c r="AG178">
        <v>0.4</v>
      </c>
      <c r="AH178">
        <v>0.5</v>
      </c>
      <c r="AI178">
        <v>1</v>
      </c>
      <c r="AJ178">
        <v>0.7</v>
      </c>
      <c r="AK178">
        <v>0</v>
      </c>
      <c r="AL178">
        <v>0</v>
      </c>
      <c r="AM178">
        <v>3.33</v>
      </c>
      <c r="AN178">
        <v>41.567</v>
      </c>
      <c r="AO178">
        <v>9.1140000000000008</v>
      </c>
      <c r="AP178">
        <v>16.762</v>
      </c>
      <c r="AQ178">
        <v>0.17199999999999999</v>
      </c>
      <c r="AR178">
        <v>0</v>
      </c>
      <c r="AS178">
        <v>40.231999999999999</v>
      </c>
      <c r="AT178">
        <v>24.35</v>
      </c>
      <c r="AU178">
        <v>0.1</v>
      </c>
      <c r="AV178">
        <v>0.125</v>
      </c>
      <c r="AW178">
        <v>0.25</v>
      </c>
      <c r="AX178">
        <v>0.17499999999999999</v>
      </c>
      <c r="AY178">
        <v>0</v>
      </c>
      <c r="AZ178">
        <v>0</v>
      </c>
      <c r="BA178">
        <v>0</v>
      </c>
      <c r="BB178">
        <v>34</v>
      </c>
      <c r="BC178" t="s">
        <v>75</v>
      </c>
      <c r="BD178">
        <v>0</v>
      </c>
      <c r="BE178" t="s">
        <v>69</v>
      </c>
      <c r="BF178" t="s">
        <v>76</v>
      </c>
      <c r="BG178">
        <v>1.3</v>
      </c>
      <c r="BH178">
        <v>0</v>
      </c>
      <c r="BI178" s="1">
        <v>45799.56102734954</v>
      </c>
      <c r="BJ178">
        <v>3</v>
      </c>
      <c r="BK178" s="4">
        <v>1.4431</v>
      </c>
      <c r="BL178" s="42">
        <f>HLOOKUP($A178,차량별코스!$E$1:$AD$20,_xlfn.XLOOKUP(탕데이터!$I178,차량별코스!$D$2:$D$20,차량별코스!$A$2:$A$20),0)</f>
        <v>11</v>
      </c>
      <c r="BM178">
        <f t="shared" si="30"/>
        <v>2533.6809999999991</v>
      </c>
      <c r="BN178">
        <f t="shared" si="31"/>
        <v>2517.2719999999995</v>
      </c>
      <c r="BO178">
        <f>IF(COUNTIFS($BL$2:$BL178,$BL178,$O$2:$O178,$O178)=1,_xlfn.MAXIFS($BO$2:$BO177,$O$2:$O177,$O178)+1,_xlfn.MAXIFS($BO$2:$BO177,$O$2:$O177,$O178))</f>
        <v>11</v>
      </c>
      <c r="BP178">
        <f t="shared" si="32"/>
        <v>1122.2060000000001</v>
      </c>
      <c r="BQ178">
        <f t="shared" si="34"/>
        <v>6.2759999999999998</v>
      </c>
      <c r="BR178">
        <f t="shared" si="35"/>
        <v>7.8449999999999998</v>
      </c>
      <c r="BS178">
        <f t="shared" si="36"/>
        <v>15.69</v>
      </c>
      <c r="BT178">
        <f t="shared" si="37"/>
        <v>10.982999999999999</v>
      </c>
      <c r="BU178">
        <f t="shared" si="38"/>
        <v>0</v>
      </c>
      <c r="BV178">
        <f t="shared" si="39"/>
        <v>0</v>
      </c>
      <c r="BW178">
        <f t="shared" si="33"/>
        <v>1163.0000000000002</v>
      </c>
    </row>
    <row r="179" spans="1:75" x14ac:dyDescent="0.3">
      <c r="A179" s="38">
        <f t="shared" si="29"/>
        <v>45797</v>
      </c>
      <c r="B179" s="3">
        <v>45797.339803240742</v>
      </c>
      <c r="C179" t="s">
        <v>61</v>
      </c>
      <c r="D179" t="s">
        <v>61</v>
      </c>
      <c r="E179" t="s">
        <v>61</v>
      </c>
      <c r="F179" t="s">
        <v>62</v>
      </c>
      <c r="G179" s="2" t="s">
        <v>63</v>
      </c>
      <c r="H179" t="s">
        <v>64</v>
      </c>
      <c r="I179" t="s">
        <v>74</v>
      </c>
      <c r="J179" t="s">
        <v>66</v>
      </c>
      <c r="K179" t="s">
        <v>67</v>
      </c>
      <c r="L179">
        <v>15</v>
      </c>
      <c r="M179">
        <v>3</v>
      </c>
      <c r="N179">
        <v>168</v>
      </c>
      <c r="O179" s="41">
        <v>9999</v>
      </c>
      <c r="P179" t="s">
        <v>62</v>
      </c>
      <c r="Q179" s="1">
        <v>45786.608721180557</v>
      </c>
      <c r="R179">
        <v>29.988</v>
      </c>
      <c r="S179">
        <v>7.37</v>
      </c>
      <c r="T179">
        <v>4.069</v>
      </c>
      <c r="U179">
        <v>2725</v>
      </c>
      <c r="V179">
        <v>71</v>
      </c>
      <c r="W179">
        <v>457</v>
      </c>
      <c r="X179">
        <v>971</v>
      </c>
      <c r="Y179">
        <v>1</v>
      </c>
      <c r="Z179">
        <v>3</v>
      </c>
      <c r="AA179">
        <v>0</v>
      </c>
      <c r="AB179">
        <v>0</v>
      </c>
      <c r="AC179">
        <v>94</v>
      </c>
      <c r="AD179">
        <v>39.619999999999997</v>
      </c>
      <c r="AE179">
        <v>49.138261</v>
      </c>
      <c r="AF179">
        <v>91.6</v>
      </c>
      <c r="AG179">
        <v>1.9</v>
      </c>
      <c r="AH179">
        <v>3</v>
      </c>
      <c r="AI179">
        <v>2.5</v>
      </c>
      <c r="AJ179">
        <v>0.9</v>
      </c>
      <c r="AK179">
        <v>0</v>
      </c>
      <c r="AL179">
        <v>0</v>
      </c>
      <c r="AM179">
        <v>3.13</v>
      </c>
      <c r="AN179">
        <v>40.131999999999998</v>
      </c>
      <c r="AO179">
        <v>2.605</v>
      </c>
      <c r="AP179">
        <v>16.771000000000001</v>
      </c>
      <c r="AQ179">
        <v>0.3</v>
      </c>
      <c r="AR179">
        <v>3.335</v>
      </c>
      <c r="AS179">
        <v>10.004</v>
      </c>
      <c r="AT179">
        <v>41.22</v>
      </c>
      <c r="AU179">
        <v>0.85499999999999998</v>
      </c>
      <c r="AV179">
        <v>1.35</v>
      </c>
      <c r="AW179">
        <v>1.125</v>
      </c>
      <c r="AX179">
        <v>0.40500000000000003</v>
      </c>
      <c r="AY179">
        <v>0</v>
      </c>
      <c r="AZ179">
        <v>0</v>
      </c>
      <c r="BA179">
        <v>0</v>
      </c>
      <c r="BB179">
        <v>61</v>
      </c>
      <c r="BC179" t="s">
        <v>75</v>
      </c>
      <c r="BD179">
        <v>0</v>
      </c>
      <c r="BE179" t="s">
        <v>69</v>
      </c>
      <c r="BF179" t="s">
        <v>76</v>
      </c>
      <c r="BG179">
        <v>1.3</v>
      </c>
      <c r="BH179">
        <v>0</v>
      </c>
      <c r="BI179" s="1">
        <v>45799.56102734954</v>
      </c>
      <c r="BJ179">
        <v>3</v>
      </c>
      <c r="BK179" s="4">
        <v>1.3563000000000001</v>
      </c>
      <c r="BL179" s="42">
        <f>HLOOKUP($A179,차량별코스!$E$1:$AD$20,_xlfn.XLOOKUP(탕데이터!$I179,차량별코스!$D$2:$D$20,차량별코스!$A$2:$A$20),0)</f>
        <v>11</v>
      </c>
      <c r="BM179">
        <f t="shared" si="30"/>
        <v>2533.6809999999991</v>
      </c>
      <c r="BN179">
        <f t="shared" si="31"/>
        <v>2517.2719999999995</v>
      </c>
      <c r="BO179">
        <f>IF(COUNTIFS($BL$2:$BL179,$BL179,$O$2:$O179,$O179)=1,_xlfn.MAXIFS($BO$2:$BO178,$O$2:$O178,$O179)+1,_xlfn.MAXIFS($BO$2:$BO178,$O$2:$O178,$O179))</f>
        <v>11</v>
      </c>
      <c r="BP179">
        <f t="shared" si="32"/>
        <v>1968.1</v>
      </c>
      <c r="BQ179">
        <f t="shared" si="34"/>
        <v>51.774999999999999</v>
      </c>
      <c r="BR179">
        <f t="shared" si="35"/>
        <v>81.75</v>
      </c>
      <c r="BS179">
        <f t="shared" si="36"/>
        <v>68.125</v>
      </c>
      <c r="BT179">
        <f t="shared" si="37"/>
        <v>24.525000000000002</v>
      </c>
      <c r="BU179">
        <f t="shared" si="38"/>
        <v>0</v>
      </c>
      <c r="BV179">
        <f t="shared" si="39"/>
        <v>0</v>
      </c>
      <c r="BW179">
        <f t="shared" si="33"/>
        <v>2194.2750000000001</v>
      </c>
    </row>
    <row r="180" spans="1:75" x14ac:dyDescent="0.3">
      <c r="A180" s="38">
        <f t="shared" si="29"/>
        <v>45797</v>
      </c>
      <c r="B180" s="3">
        <v>45797.374618055554</v>
      </c>
      <c r="C180" t="s">
        <v>61</v>
      </c>
      <c r="D180" t="s">
        <v>61</v>
      </c>
      <c r="E180" t="s">
        <v>61</v>
      </c>
      <c r="F180" t="s">
        <v>62</v>
      </c>
      <c r="G180" s="2" t="s">
        <v>63</v>
      </c>
      <c r="H180" t="s">
        <v>64</v>
      </c>
      <c r="I180" t="s">
        <v>74</v>
      </c>
      <c r="J180" t="s">
        <v>66</v>
      </c>
      <c r="K180" t="s">
        <v>67</v>
      </c>
      <c r="L180">
        <v>15</v>
      </c>
      <c r="M180">
        <v>3</v>
      </c>
      <c r="N180">
        <v>168</v>
      </c>
      <c r="O180" s="41">
        <v>9999</v>
      </c>
      <c r="P180" t="s">
        <v>62</v>
      </c>
      <c r="Q180" s="1">
        <v>45786.608721180557</v>
      </c>
      <c r="R180">
        <v>67.272000000000006</v>
      </c>
      <c r="S180">
        <v>19.98</v>
      </c>
      <c r="T180">
        <v>3.367</v>
      </c>
      <c r="U180">
        <v>7394</v>
      </c>
      <c r="V180">
        <v>34</v>
      </c>
      <c r="W180">
        <v>1922</v>
      </c>
      <c r="X180">
        <v>1759</v>
      </c>
      <c r="Y180">
        <v>1</v>
      </c>
      <c r="Z180">
        <v>18</v>
      </c>
      <c r="AA180">
        <v>1</v>
      </c>
      <c r="AB180">
        <v>112</v>
      </c>
      <c r="AC180">
        <v>99</v>
      </c>
      <c r="AD180">
        <v>32.75</v>
      </c>
      <c r="AE180">
        <v>44.534595000000003</v>
      </c>
      <c r="AF180">
        <v>92.3</v>
      </c>
      <c r="AG180">
        <v>2.2999999999999998</v>
      </c>
      <c r="AH180">
        <v>3.3</v>
      </c>
      <c r="AI180">
        <v>1.8</v>
      </c>
      <c r="AJ180">
        <v>0.3</v>
      </c>
      <c r="AK180">
        <v>0</v>
      </c>
      <c r="AL180">
        <v>0</v>
      </c>
      <c r="AM180">
        <v>2.59</v>
      </c>
      <c r="AN180">
        <v>44.667999999999999</v>
      </c>
      <c r="AO180">
        <v>0.46</v>
      </c>
      <c r="AP180">
        <v>25.994</v>
      </c>
      <c r="AQ180">
        <v>0.253</v>
      </c>
      <c r="AR180">
        <v>1.4870000000000001</v>
      </c>
      <c r="AS180">
        <v>26.757000000000001</v>
      </c>
      <c r="AT180">
        <v>112.298</v>
      </c>
      <c r="AU180">
        <v>2.798</v>
      </c>
      <c r="AV180">
        <v>4.0149999999999997</v>
      </c>
      <c r="AW180">
        <v>2.19</v>
      </c>
      <c r="AX180">
        <v>0.36499999999999999</v>
      </c>
      <c r="AY180">
        <v>0</v>
      </c>
      <c r="AZ180">
        <v>0</v>
      </c>
      <c r="BA180">
        <v>0</v>
      </c>
      <c r="BB180">
        <v>163</v>
      </c>
      <c r="BC180" t="s">
        <v>75</v>
      </c>
      <c r="BD180">
        <v>0</v>
      </c>
      <c r="BE180" t="s">
        <v>69</v>
      </c>
      <c r="BF180" t="s">
        <v>76</v>
      </c>
      <c r="BG180">
        <v>1.3</v>
      </c>
      <c r="BH180">
        <v>0</v>
      </c>
      <c r="BI180" s="1">
        <v>45799.56102734954</v>
      </c>
      <c r="BJ180">
        <v>3</v>
      </c>
      <c r="BK180" s="4">
        <v>1.1223000000000001</v>
      </c>
      <c r="BL180" s="42">
        <f>HLOOKUP($A180,차량별코스!$E$1:$AD$20,_xlfn.XLOOKUP(탕데이터!$I180,차량별코스!$D$2:$D$20,차량별코스!$A$2:$A$20),0)</f>
        <v>11</v>
      </c>
      <c r="BM180">
        <f t="shared" si="30"/>
        <v>2533.6809999999991</v>
      </c>
      <c r="BN180">
        <f t="shared" si="31"/>
        <v>2517.2719999999995</v>
      </c>
      <c r="BO180">
        <f>IF(COUNTIFS($BL$2:$BL180,$BL180,$O$2:$O180,$O180)=1,_xlfn.MAXIFS($BO$2:$BO179,$O$2:$O179,$O180)+1,_xlfn.MAXIFS($BO$2:$BO179,$O$2:$O179,$O180))</f>
        <v>11</v>
      </c>
      <c r="BP180">
        <f t="shared" si="32"/>
        <v>4868.6619999999994</v>
      </c>
      <c r="BQ180">
        <f t="shared" si="34"/>
        <v>170.06199999999998</v>
      </c>
      <c r="BR180">
        <f t="shared" si="35"/>
        <v>244.00200000000001</v>
      </c>
      <c r="BS180">
        <f t="shared" si="36"/>
        <v>133.09200000000001</v>
      </c>
      <c r="BT180">
        <f t="shared" si="37"/>
        <v>22.182000000000002</v>
      </c>
      <c r="BU180">
        <f t="shared" si="38"/>
        <v>0</v>
      </c>
      <c r="BV180">
        <f t="shared" si="39"/>
        <v>0</v>
      </c>
      <c r="BW180">
        <f t="shared" si="33"/>
        <v>5437.9999999999991</v>
      </c>
    </row>
    <row r="181" spans="1:75" x14ac:dyDescent="0.3">
      <c r="A181" s="38">
        <f t="shared" si="29"/>
        <v>45797</v>
      </c>
      <c r="B181" s="3">
        <v>45797.471203703702</v>
      </c>
      <c r="C181" t="s">
        <v>61</v>
      </c>
      <c r="D181" t="s">
        <v>61</v>
      </c>
      <c r="E181" t="s">
        <v>61</v>
      </c>
      <c r="F181" t="s">
        <v>62</v>
      </c>
      <c r="G181" s="2" t="s">
        <v>63</v>
      </c>
      <c r="H181" t="s">
        <v>64</v>
      </c>
      <c r="I181" t="s">
        <v>74</v>
      </c>
      <c r="J181" t="s">
        <v>66</v>
      </c>
      <c r="K181" t="s">
        <v>67</v>
      </c>
      <c r="L181">
        <v>15</v>
      </c>
      <c r="M181">
        <v>3</v>
      </c>
      <c r="N181">
        <v>168</v>
      </c>
      <c r="O181" s="41">
        <v>9999</v>
      </c>
      <c r="P181" t="s">
        <v>62</v>
      </c>
      <c r="Q181" s="1">
        <v>45786.608721180557</v>
      </c>
      <c r="R181">
        <v>36.499000000000002</v>
      </c>
      <c r="S181">
        <v>14.855</v>
      </c>
      <c r="T181">
        <v>2.4569999999999999</v>
      </c>
      <c r="U181">
        <v>5500</v>
      </c>
      <c r="V181">
        <v>88</v>
      </c>
      <c r="W181">
        <v>3113</v>
      </c>
      <c r="X181">
        <v>654</v>
      </c>
      <c r="Y181">
        <v>0</v>
      </c>
      <c r="Z181">
        <v>0</v>
      </c>
      <c r="AA181">
        <v>1</v>
      </c>
      <c r="AB181">
        <v>2384</v>
      </c>
      <c r="AC181">
        <v>106</v>
      </c>
      <c r="AD181">
        <v>23.89</v>
      </c>
      <c r="AE181">
        <v>57.153728000000001</v>
      </c>
      <c r="AF181">
        <v>89.5</v>
      </c>
      <c r="AG181">
        <v>2.4</v>
      </c>
      <c r="AH181">
        <v>1.9</v>
      </c>
      <c r="AI181">
        <v>1.7</v>
      </c>
      <c r="AJ181">
        <v>3.3</v>
      </c>
      <c r="AK181">
        <v>1.1000000000000001</v>
      </c>
      <c r="AL181">
        <v>0</v>
      </c>
      <c r="AM181">
        <v>1.89</v>
      </c>
      <c r="AN181">
        <v>83.909000000000006</v>
      </c>
      <c r="AO181">
        <v>1.6</v>
      </c>
      <c r="AP181">
        <v>56.6</v>
      </c>
      <c r="AQ181">
        <v>0.16400000000000001</v>
      </c>
      <c r="AR181">
        <v>0</v>
      </c>
      <c r="AS181">
        <v>0</v>
      </c>
      <c r="AT181">
        <v>82.042000000000002</v>
      </c>
      <c r="AU181">
        <v>2.2000000000000002</v>
      </c>
      <c r="AV181">
        <v>1.742</v>
      </c>
      <c r="AW181">
        <v>1.5580000000000001</v>
      </c>
      <c r="AX181">
        <v>3.0249999999999999</v>
      </c>
      <c r="AY181">
        <v>1.008</v>
      </c>
      <c r="AZ181">
        <v>0</v>
      </c>
      <c r="BA181">
        <v>0</v>
      </c>
      <c r="BB181">
        <v>139</v>
      </c>
      <c r="BC181" t="s">
        <v>75</v>
      </c>
      <c r="BD181">
        <v>0</v>
      </c>
      <c r="BE181" t="s">
        <v>69</v>
      </c>
      <c r="BF181" t="s">
        <v>76</v>
      </c>
      <c r="BG181">
        <v>1.3</v>
      </c>
      <c r="BH181">
        <v>0</v>
      </c>
      <c r="BI181" s="1">
        <v>45799.56102734954</v>
      </c>
      <c r="BJ181">
        <v>3</v>
      </c>
      <c r="BK181" s="4">
        <v>0.81899999999999995</v>
      </c>
      <c r="BL181" s="42">
        <f>HLOOKUP($A181,차량별코스!$E$1:$AD$20,_xlfn.XLOOKUP(탕데이터!$I181,차량별코스!$D$2:$D$20,차량별코스!$A$2:$A$20),0)</f>
        <v>11</v>
      </c>
      <c r="BM181">
        <f t="shared" si="30"/>
        <v>2533.6809999999991</v>
      </c>
      <c r="BN181">
        <f t="shared" si="31"/>
        <v>2517.2719999999995</v>
      </c>
      <c r="BO181">
        <f>IF(COUNTIFS($BL$2:$BL181,$BL181,$O$2:$O181,$O181)=1,_xlfn.MAXIFS($BO$2:$BO180,$O$2:$O180,$O181)+1,_xlfn.MAXIFS($BO$2:$BO180,$O$2:$O180,$O181))</f>
        <v>11</v>
      </c>
      <c r="BP181">
        <f t="shared" si="32"/>
        <v>1721.5</v>
      </c>
      <c r="BQ181">
        <f t="shared" si="34"/>
        <v>132</v>
      </c>
      <c r="BR181">
        <f t="shared" si="35"/>
        <v>104.5</v>
      </c>
      <c r="BS181">
        <f t="shared" si="36"/>
        <v>93.5</v>
      </c>
      <c r="BT181">
        <f t="shared" si="37"/>
        <v>181.5</v>
      </c>
      <c r="BU181">
        <f t="shared" si="38"/>
        <v>60.500000000000007</v>
      </c>
      <c r="BV181">
        <f t="shared" si="39"/>
        <v>0</v>
      </c>
      <c r="BW181">
        <f t="shared" si="33"/>
        <v>2293.5</v>
      </c>
    </row>
    <row r="182" spans="1:75" x14ac:dyDescent="0.3">
      <c r="A182" s="38">
        <f t="shared" si="29"/>
        <v>45797</v>
      </c>
      <c r="B182" s="3">
        <v>45797.538657407407</v>
      </c>
      <c r="C182" t="s">
        <v>61</v>
      </c>
      <c r="D182" t="s">
        <v>61</v>
      </c>
      <c r="E182" t="s">
        <v>61</v>
      </c>
      <c r="F182" t="s">
        <v>62</v>
      </c>
      <c r="G182" s="2" t="s">
        <v>63</v>
      </c>
      <c r="H182" t="s">
        <v>64</v>
      </c>
      <c r="I182" t="s">
        <v>74</v>
      </c>
      <c r="J182" t="s">
        <v>66</v>
      </c>
      <c r="K182" t="s">
        <v>67</v>
      </c>
      <c r="L182">
        <v>15</v>
      </c>
      <c r="M182">
        <v>3</v>
      </c>
      <c r="N182">
        <v>168</v>
      </c>
      <c r="O182" s="41">
        <v>9999</v>
      </c>
      <c r="P182" t="s">
        <v>62</v>
      </c>
      <c r="Q182" s="1">
        <v>45786.608721180557</v>
      </c>
      <c r="R182">
        <v>150.251</v>
      </c>
      <c r="S182">
        <v>43.287999999999997</v>
      </c>
      <c r="T182">
        <v>3.4710000000000001</v>
      </c>
      <c r="U182">
        <v>16909</v>
      </c>
      <c r="V182">
        <v>269</v>
      </c>
      <c r="W182">
        <v>5190</v>
      </c>
      <c r="X182">
        <v>3485</v>
      </c>
      <c r="Y182">
        <v>2</v>
      </c>
      <c r="Z182">
        <v>18</v>
      </c>
      <c r="AA182">
        <v>3</v>
      </c>
      <c r="AB182">
        <v>1513</v>
      </c>
      <c r="AC182">
        <v>105</v>
      </c>
      <c r="AD182">
        <v>31.99</v>
      </c>
      <c r="AE182">
        <v>47.240482</v>
      </c>
      <c r="AF182">
        <v>87.2</v>
      </c>
      <c r="AG182">
        <v>3.5</v>
      </c>
      <c r="AH182">
        <v>4.2</v>
      </c>
      <c r="AI182">
        <v>3.5</v>
      </c>
      <c r="AJ182">
        <v>1.5</v>
      </c>
      <c r="AK182">
        <v>0.1</v>
      </c>
      <c r="AL182">
        <v>0</v>
      </c>
      <c r="AM182">
        <v>2.67</v>
      </c>
      <c r="AN182">
        <v>46.164000000000001</v>
      </c>
      <c r="AO182">
        <v>1.591</v>
      </c>
      <c r="AP182">
        <v>30.693999999999999</v>
      </c>
      <c r="AQ182">
        <v>0.22600000000000001</v>
      </c>
      <c r="AR182">
        <v>1.331</v>
      </c>
      <c r="AS182">
        <v>11.98</v>
      </c>
      <c r="AT182">
        <v>245.613</v>
      </c>
      <c r="AU182">
        <v>9.8580000000000005</v>
      </c>
      <c r="AV182">
        <v>11.83</v>
      </c>
      <c r="AW182">
        <v>9.8580000000000005</v>
      </c>
      <c r="AX182">
        <v>4.2249999999999996</v>
      </c>
      <c r="AY182">
        <v>0.28199999999999997</v>
      </c>
      <c r="AZ182">
        <v>0</v>
      </c>
      <c r="BA182">
        <v>0</v>
      </c>
      <c r="BB182">
        <v>395</v>
      </c>
      <c r="BC182" t="s">
        <v>75</v>
      </c>
      <c r="BD182">
        <v>0</v>
      </c>
      <c r="BE182" t="s">
        <v>69</v>
      </c>
      <c r="BF182" t="s">
        <v>76</v>
      </c>
      <c r="BG182">
        <v>1.3</v>
      </c>
      <c r="BH182">
        <v>0</v>
      </c>
      <c r="BI182" s="1">
        <v>45799.56102734954</v>
      </c>
      <c r="BJ182">
        <v>3</v>
      </c>
      <c r="BK182" s="4">
        <v>1.157</v>
      </c>
      <c r="BL182" s="42">
        <f>HLOOKUP($A182,차량별코스!$E$1:$AD$20,_xlfn.XLOOKUP(탕데이터!$I182,차량별코스!$D$2:$D$20,차량별코스!$A$2:$A$20),0)</f>
        <v>11</v>
      </c>
      <c r="BM182">
        <f t="shared" si="30"/>
        <v>2533.6809999999991</v>
      </c>
      <c r="BN182">
        <f t="shared" si="31"/>
        <v>2517.2719999999995</v>
      </c>
      <c r="BO182">
        <f>IF(COUNTIFS($BL$2:$BL182,$BL182,$O$2:$O182,$O182)=1,_xlfn.MAXIFS($BO$2:$BO181,$O$2:$O181,$O182)+1,_xlfn.MAXIFS($BO$2:$BO181,$O$2:$O181,$O182))</f>
        <v>11</v>
      </c>
      <c r="BP182">
        <f t="shared" si="32"/>
        <v>9285.6479999999992</v>
      </c>
      <c r="BQ182">
        <f t="shared" si="34"/>
        <v>591.81500000000005</v>
      </c>
      <c r="BR182">
        <f t="shared" si="35"/>
        <v>710.178</v>
      </c>
      <c r="BS182">
        <f t="shared" si="36"/>
        <v>591.81500000000005</v>
      </c>
      <c r="BT182">
        <f t="shared" si="37"/>
        <v>253.63499999999999</v>
      </c>
      <c r="BU182">
        <f t="shared" si="38"/>
        <v>16.908999999999999</v>
      </c>
      <c r="BV182">
        <f t="shared" si="39"/>
        <v>0</v>
      </c>
      <c r="BW182">
        <f t="shared" si="33"/>
        <v>11450</v>
      </c>
    </row>
    <row r="183" spans="1:75" x14ac:dyDescent="0.3">
      <c r="A183" s="38">
        <f t="shared" si="29"/>
        <v>45797</v>
      </c>
      <c r="B183" s="3">
        <v>45797.793020833335</v>
      </c>
      <c r="C183" t="s">
        <v>61</v>
      </c>
      <c r="D183" t="s">
        <v>61</v>
      </c>
      <c r="E183" t="s">
        <v>61</v>
      </c>
      <c r="F183" t="s">
        <v>62</v>
      </c>
      <c r="G183" s="2" t="s">
        <v>63</v>
      </c>
      <c r="H183" t="s">
        <v>64</v>
      </c>
      <c r="I183" t="s">
        <v>74</v>
      </c>
      <c r="J183" t="s">
        <v>66</v>
      </c>
      <c r="K183" t="s">
        <v>67</v>
      </c>
      <c r="L183">
        <v>15</v>
      </c>
      <c r="M183">
        <v>3</v>
      </c>
      <c r="N183">
        <v>168</v>
      </c>
      <c r="O183" s="41">
        <v>9999</v>
      </c>
      <c r="P183" t="s">
        <v>62</v>
      </c>
      <c r="Q183" s="1">
        <v>45786.608721180557</v>
      </c>
      <c r="R183">
        <v>3.3000000000000002E-2</v>
      </c>
      <c r="S183">
        <v>4.8000000000000001E-2</v>
      </c>
      <c r="T183">
        <v>0.68799999999999994</v>
      </c>
      <c r="U183">
        <v>84</v>
      </c>
      <c r="V183">
        <v>30</v>
      </c>
      <c r="W183">
        <v>14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6</v>
      </c>
      <c r="AD183">
        <v>1.41</v>
      </c>
      <c r="AE183">
        <v>2.9697619999999998</v>
      </c>
      <c r="AF183">
        <v>100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0.53</v>
      </c>
      <c r="AN183">
        <v>9.798</v>
      </c>
      <c r="AO183">
        <v>35.713000000000001</v>
      </c>
      <c r="AP183">
        <v>16.663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1</v>
      </c>
      <c r="BC183" t="s">
        <v>75</v>
      </c>
      <c r="BD183">
        <v>0</v>
      </c>
      <c r="BE183" t="s">
        <v>69</v>
      </c>
      <c r="BF183" t="s">
        <v>76</v>
      </c>
      <c r="BG183">
        <v>1.3</v>
      </c>
      <c r="BH183">
        <v>0</v>
      </c>
      <c r="BI183" s="1">
        <v>45799.56102734954</v>
      </c>
      <c r="BJ183">
        <v>3</v>
      </c>
      <c r="BK183" s="4">
        <v>0.22919999999999999</v>
      </c>
      <c r="BL183" s="42">
        <f>HLOOKUP($A183,차량별코스!$E$1:$AD$20,_xlfn.XLOOKUP(탕데이터!$I183,차량별코스!$D$2:$D$20,차량별코스!$A$2:$A$20),0)</f>
        <v>11</v>
      </c>
      <c r="BM183">
        <f t="shared" si="30"/>
        <v>2533.6809999999991</v>
      </c>
      <c r="BN183">
        <f t="shared" si="31"/>
        <v>2517.2719999999995</v>
      </c>
      <c r="BO183">
        <f>IF(COUNTIFS($BL$2:$BL183,$BL183,$O$2:$O183,$O183)=1,_xlfn.MAXIFS($BO$2:$BO182,$O$2:$O182,$O183)+1,_xlfn.MAXIFS($BO$2:$BO182,$O$2:$O182,$O183))</f>
        <v>11</v>
      </c>
      <c r="BP183">
        <f t="shared" si="32"/>
        <v>40</v>
      </c>
      <c r="BQ183">
        <f t="shared" si="34"/>
        <v>0</v>
      </c>
      <c r="BR183">
        <f t="shared" si="35"/>
        <v>0</v>
      </c>
      <c r="BS183">
        <f t="shared" si="36"/>
        <v>0</v>
      </c>
      <c r="BT183">
        <f t="shared" si="37"/>
        <v>0</v>
      </c>
      <c r="BU183">
        <f t="shared" si="38"/>
        <v>0</v>
      </c>
      <c r="BV183">
        <f t="shared" si="39"/>
        <v>0</v>
      </c>
      <c r="BW183">
        <f t="shared" si="33"/>
        <v>40</v>
      </c>
    </row>
    <row r="184" spans="1:75" x14ac:dyDescent="0.3">
      <c r="A184" s="38">
        <f t="shared" si="29"/>
        <v>45797</v>
      </c>
      <c r="B184" s="3">
        <v>45797.800983796296</v>
      </c>
      <c r="C184" t="s">
        <v>61</v>
      </c>
      <c r="D184" t="s">
        <v>61</v>
      </c>
      <c r="E184" t="s">
        <v>61</v>
      </c>
      <c r="F184" t="s">
        <v>62</v>
      </c>
      <c r="G184" s="2" t="s">
        <v>63</v>
      </c>
      <c r="H184" t="s">
        <v>64</v>
      </c>
      <c r="I184" t="s">
        <v>74</v>
      </c>
      <c r="J184" t="s">
        <v>66</v>
      </c>
      <c r="K184" t="s">
        <v>67</v>
      </c>
      <c r="L184">
        <v>15</v>
      </c>
      <c r="M184">
        <v>3</v>
      </c>
      <c r="N184">
        <v>168</v>
      </c>
      <c r="O184" s="41">
        <v>9999</v>
      </c>
      <c r="P184" t="s">
        <v>62</v>
      </c>
      <c r="Q184" s="1">
        <v>45786.608721180557</v>
      </c>
      <c r="R184">
        <v>115.751</v>
      </c>
      <c r="S184">
        <v>28.088000000000001</v>
      </c>
      <c r="T184">
        <v>4.1210000000000004</v>
      </c>
      <c r="U184">
        <v>12319</v>
      </c>
      <c r="V184">
        <v>101</v>
      </c>
      <c r="W184">
        <v>3149</v>
      </c>
      <c r="X184">
        <v>3048</v>
      </c>
      <c r="Y184">
        <v>0</v>
      </c>
      <c r="Z184">
        <v>24</v>
      </c>
      <c r="AA184">
        <v>1</v>
      </c>
      <c r="AB184">
        <v>97</v>
      </c>
      <c r="AC184">
        <v>99</v>
      </c>
      <c r="AD184">
        <v>33.83</v>
      </c>
      <c r="AE184">
        <v>45.948124</v>
      </c>
      <c r="AF184">
        <v>28.6</v>
      </c>
      <c r="AG184">
        <v>19.3</v>
      </c>
      <c r="AH184">
        <v>29.3</v>
      </c>
      <c r="AI184">
        <v>18.600000000000001</v>
      </c>
      <c r="AJ184">
        <v>4.2</v>
      </c>
      <c r="AK184">
        <v>0</v>
      </c>
      <c r="AL184">
        <v>0</v>
      </c>
      <c r="AM184">
        <v>3.17</v>
      </c>
      <c r="AN184">
        <v>36.468000000000004</v>
      </c>
      <c r="AO184">
        <v>0.82</v>
      </c>
      <c r="AP184">
        <v>25.562000000000001</v>
      </c>
      <c r="AQ184">
        <v>0.25900000000000001</v>
      </c>
      <c r="AR184">
        <v>0</v>
      </c>
      <c r="AS184">
        <v>20.734000000000002</v>
      </c>
      <c r="AT184">
        <v>58.63</v>
      </c>
      <c r="AU184">
        <v>39.564999999999998</v>
      </c>
      <c r="AV184">
        <v>60.064999999999998</v>
      </c>
      <c r="AW184">
        <v>38.130000000000003</v>
      </c>
      <c r="AX184">
        <v>8.61</v>
      </c>
      <c r="AY184">
        <v>0</v>
      </c>
      <c r="AZ184">
        <v>0</v>
      </c>
      <c r="BA184">
        <v>0</v>
      </c>
      <c r="BB184">
        <v>277</v>
      </c>
      <c r="BC184" t="s">
        <v>75</v>
      </c>
      <c r="BD184">
        <v>0</v>
      </c>
      <c r="BE184" t="s">
        <v>69</v>
      </c>
      <c r="BF184" t="s">
        <v>76</v>
      </c>
      <c r="BG184">
        <v>1.3</v>
      </c>
      <c r="BH184">
        <v>0</v>
      </c>
      <c r="BI184" s="1">
        <v>45799.56102734954</v>
      </c>
      <c r="BJ184">
        <v>3</v>
      </c>
      <c r="BK184" s="4">
        <v>1.3736999999999999</v>
      </c>
      <c r="BL184" s="42">
        <f>HLOOKUP($A184,차량별코스!$E$1:$AD$20,_xlfn.XLOOKUP(탕데이터!$I184,차량별코스!$D$2:$D$20,차량별코스!$A$2:$A$20),0)</f>
        <v>11</v>
      </c>
      <c r="BM184">
        <f t="shared" si="30"/>
        <v>2533.6809999999991</v>
      </c>
      <c r="BN184">
        <f t="shared" si="31"/>
        <v>2517.2719999999995</v>
      </c>
      <c r="BO184">
        <f>IF(COUNTIFS($BL$2:$BL184,$BL184,$O$2:$O184,$O184)=1,_xlfn.MAXIFS($BO$2:$BO183,$O$2:$O183,$O184)+1,_xlfn.MAXIFS($BO$2:$BO183,$O$2:$O183,$O184))</f>
        <v>11</v>
      </c>
      <c r="BP184">
        <f t="shared" si="32"/>
        <v>273.23400000000038</v>
      </c>
      <c r="BQ184">
        <f t="shared" si="34"/>
        <v>2377.567</v>
      </c>
      <c r="BR184">
        <f t="shared" si="35"/>
        <v>3609.4669999999996</v>
      </c>
      <c r="BS184">
        <f t="shared" si="36"/>
        <v>2291.3340000000003</v>
      </c>
      <c r="BT184">
        <f t="shared" si="37"/>
        <v>517.39800000000002</v>
      </c>
      <c r="BU184">
        <f t="shared" si="38"/>
        <v>0</v>
      </c>
      <c r="BV184">
        <f t="shared" si="39"/>
        <v>0</v>
      </c>
      <c r="BW184">
        <f t="shared" si="33"/>
        <v>9069</v>
      </c>
    </row>
    <row r="185" spans="1:75" x14ac:dyDescent="0.3">
      <c r="A185" s="38">
        <f t="shared" si="29"/>
        <v>45798</v>
      </c>
      <c r="B185" s="3">
        <v>45798.305752314816</v>
      </c>
      <c r="C185" t="s">
        <v>61</v>
      </c>
      <c r="D185" t="s">
        <v>61</v>
      </c>
      <c r="E185" t="s">
        <v>61</v>
      </c>
      <c r="F185" t="s">
        <v>62</v>
      </c>
      <c r="G185" s="2" t="s">
        <v>63</v>
      </c>
      <c r="H185" t="s">
        <v>64</v>
      </c>
      <c r="I185" t="s">
        <v>74</v>
      </c>
      <c r="J185" t="s">
        <v>66</v>
      </c>
      <c r="K185" t="s">
        <v>67</v>
      </c>
      <c r="L185">
        <v>15</v>
      </c>
      <c r="M185">
        <v>3</v>
      </c>
      <c r="N185">
        <v>168</v>
      </c>
      <c r="O185" s="41">
        <v>9999</v>
      </c>
      <c r="P185" t="s">
        <v>62</v>
      </c>
      <c r="Q185" s="1">
        <v>45786.608721180557</v>
      </c>
      <c r="R185">
        <v>0.17199999999999999</v>
      </c>
      <c r="S185">
        <v>0.66200000000000003</v>
      </c>
      <c r="T185">
        <v>0.26</v>
      </c>
      <c r="U185">
        <v>771</v>
      </c>
      <c r="V185">
        <v>565</v>
      </c>
      <c r="W185">
        <v>117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10</v>
      </c>
      <c r="AD185">
        <v>0.8</v>
      </c>
      <c r="AE185">
        <v>6.9573650000000002</v>
      </c>
      <c r="AF185">
        <v>100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0.2</v>
      </c>
      <c r="AN185">
        <v>96.956000000000003</v>
      </c>
      <c r="AO185">
        <v>73.281000000000006</v>
      </c>
      <c r="AP185">
        <v>15.175000000000001</v>
      </c>
      <c r="AQ185">
        <v>0</v>
      </c>
      <c r="AR185">
        <v>0</v>
      </c>
      <c r="AS185">
        <v>0</v>
      </c>
      <c r="AT185">
        <v>11.667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19</v>
      </c>
      <c r="BC185" t="s">
        <v>75</v>
      </c>
      <c r="BD185">
        <v>0</v>
      </c>
      <c r="BE185" t="s">
        <v>69</v>
      </c>
      <c r="BF185" t="s">
        <v>76</v>
      </c>
      <c r="BG185">
        <v>1.3</v>
      </c>
      <c r="BH185">
        <v>0</v>
      </c>
      <c r="BI185" s="1">
        <v>45799.56102734954</v>
      </c>
      <c r="BJ185">
        <v>3</v>
      </c>
      <c r="BK185" s="4">
        <v>8.6599999999999996E-2</v>
      </c>
      <c r="BL185" s="42">
        <f>HLOOKUP($A185,차량별코스!$E$1:$AD$20,_xlfn.XLOOKUP(탕데이터!$I185,차량별코스!$D$2:$D$20,차량별코스!$A$2:$A$20),0)</f>
        <v>1</v>
      </c>
      <c r="BM185">
        <f t="shared" si="30"/>
        <v>2533.6809999999991</v>
      </c>
      <c r="BN185">
        <f t="shared" si="31"/>
        <v>4124.9780000000028</v>
      </c>
      <c r="BO185">
        <f>IF(COUNTIFS($BL$2:$BL185,$BL185,$O$2:$O185,$O185)=1,_xlfn.MAXIFS($BO$2:$BO184,$O$2:$O184,$O185)+1,_xlfn.MAXIFS($BO$2:$BO184,$O$2:$O184,$O185))</f>
        <v>11</v>
      </c>
      <c r="BP185">
        <f t="shared" si="32"/>
        <v>89</v>
      </c>
      <c r="BQ185">
        <f t="shared" si="34"/>
        <v>0</v>
      </c>
      <c r="BR185">
        <f t="shared" si="35"/>
        <v>0</v>
      </c>
      <c r="BS185">
        <f t="shared" si="36"/>
        <v>0</v>
      </c>
      <c r="BT185">
        <f t="shared" si="37"/>
        <v>0</v>
      </c>
      <c r="BU185">
        <f t="shared" si="38"/>
        <v>0</v>
      </c>
      <c r="BV185">
        <f t="shared" si="39"/>
        <v>0</v>
      </c>
      <c r="BW185">
        <f t="shared" si="33"/>
        <v>89</v>
      </c>
    </row>
    <row r="186" spans="1:75" x14ac:dyDescent="0.3">
      <c r="A186" s="38">
        <f t="shared" si="29"/>
        <v>45798</v>
      </c>
      <c r="B186" s="3">
        <v>45798.321458333332</v>
      </c>
      <c r="C186" t="s">
        <v>61</v>
      </c>
      <c r="D186" t="s">
        <v>61</v>
      </c>
      <c r="E186" t="s">
        <v>61</v>
      </c>
      <c r="F186" t="s">
        <v>62</v>
      </c>
      <c r="G186" s="2" t="s">
        <v>63</v>
      </c>
      <c r="H186" t="s">
        <v>64</v>
      </c>
      <c r="I186" t="s">
        <v>74</v>
      </c>
      <c r="J186" t="s">
        <v>66</v>
      </c>
      <c r="K186" t="s">
        <v>67</v>
      </c>
      <c r="L186">
        <v>15</v>
      </c>
      <c r="M186">
        <v>3</v>
      </c>
      <c r="N186">
        <v>168</v>
      </c>
      <c r="O186" s="41">
        <v>9999</v>
      </c>
      <c r="P186" t="s">
        <v>62</v>
      </c>
      <c r="Q186" s="1">
        <v>45786.608721180557</v>
      </c>
      <c r="R186">
        <v>2.7E-2</v>
      </c>
      <c r="S186">
        <v>3.7999999999999999E-2</v>
      </c>
      <c r="T186">
        <v>0.71099999999999997</v>
      </c>
      <c r="U186">
        <v>60</v>
      </c>
      <c r="V186">
        <v>32</v>
      </c>
      <c r="W186">
        <v>7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9</v>
      </c>
      <c r="AD186">
        <v>1.62</v>
      </c>
      <c r="AE186">
        <v>4.6280419999999998</v>
      </c>
      <c r="AF186">
        <v>100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0.54</v>
      </c>
      <c r="AN186">
        <v>18.71</v>
      </c>
      <c r="AO186">
        <v>53.33</v>
      </c>
      <c r="AP186">
        <v>11.664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 t="s">
        <v>75</v>
      </c>
      <c r="BD186">
        <v>0</v>
      </c>
      <c r="BE186" t="s">
        <v>69</v>
      </c>
      <c r="BF186" t="s">
        <v>76</v>
      </c>
      <c r="BG186">
        <v>1.3</v>
      </c>
      <c r="BH186">
        <v>0</v>
      </c>
      <c r="BI186" s="1">
        <v>45799.56102734954</v>
      </c>
      <c r="BJ186">
        <v>3</v>
      </c>
      <c r="BK186" s="4">
        <v>0.23680000000000001</v>
      </c>
      <c r="BL186" s="42">
        <f>HLOOKUP($A186,차량별코스!$E$1:$AD$20,_xlfn.XLOOKUP(탕데이터!$I186,차량별코스!$D$2:$D$20,차량별코스!$A$2:$A$20),0)</f>
        <v>1</v>
      </c>
      <c r="BM186">
        <f t="shared" si="30"/>
        <v>2533.6809999999991</v>
      </c>
      <c r="BN186">
        <f t="shared" si="31"/>
        <v>4124.9780000000028</v>
      </c>
      <c r="BO186">
        <f>IF(COUNTIFS($BL$2:$BL186,$BL186,$O$2:$O186,$O186)=1,_xlfn.MAXIFS($BO$2:$BO185,$O$2:$O185,$O186)+1,_xlfn.MAXIFS($BO$2:$BO185,$O$2:$O185,$O186))</f>
        <v>11</v>
      </c>
      <c r="BP186">
        <f t="shared" si="32"/>
        <v>21</v>
      </c>
      <c r="BQ186">
        <f t="shared" si="34"/>
        <v>0</v>
      </c>
      <c r="BR186">
        <f t="shared" si="35"/>
        <v>0</v>
      </c>
      <c r="BS186">
        <f t="shared" si="36"/>
        <v>0</v>
      </c>
      <c r="BT186">
        <f t="shared" si="37"/>
        <v>0</v>
      </c>
      <c r="BU186">
        <f t="shared" si="38"/>
        <v>0</v>
      </c>
      <c r="BV186">
        <f t="shared" si="39"/>
        <v>0</v>
      </c>
      <c r="BW186">
        <f t="shared" si="33"/>
        <v>21</v>
      </c>
    </row>
    <row r="187" spans="1:75" x14ac:dyDescent="0.3">
      <c r="A187" s="38">
        <f t="shared" si="29"/>
        <v>45798</v>
      </c>
      <c r="B187" s="3">
        <v>45798.325057870374</v>
      </c>
      <c r="C187" t="s">
        <v>61</v>
      </c>
      <c r="D187" t="s">
        <v>61</v>
      </c>
      <c r="E187" t="s">
        <v>61</v>
      </c>
      <c r="F187" t="s">
        <v>62</v>
      </c>
      <c r="G187" s="2" t="s">
        <v>63</v>
      </c>
      <c r="H187" t="s">
        <v>64</v>
      </c>
      <c r="I187" t="s">
        <v>74</v>
      </c>
      <c r="J187" t="s">
        <v>66</v>
      </c>
      <c r="K187" t="s">
        <v>67</v>
      </c>
      <c r="L187">
        <v>15</v>
      </c>
      <c r="M187">
        <v>3</v>
      </c>
      <c r="N187">
        <v>168</v>
      </c>
      <c r="O187" s="41">
        <v>9999</v>
      </c>
      <c r="P187" t="s">
        <v>62</v>
      </c>
      <c r="Q187" s="1">
        <v>45786.608721180557</v>
      </c>
      <c r="R187">
        <v>59.45</v>
      </c>
      <c r="S187">
        <v>16.509</v>
      </c>
      <c r="T187">
        <v>3.601</v>
      </c>
      <c r="U187">
        <v>6814</v>
      </c>
      <c r="V187">
        <v>116</v>
      </c>
      <c r="W187">
        <v>1841</v>
      </c>
      <c r="X187">
        <v>1600</v>
      </c>
      <c r="Y187">
        <v>2</v>
      </c>
      <c r="Z187">
        <v>11</v>
      </c>
      <c r="AA187">
        <v>1</v>
      </c>
      <c r="AB187">
        <v>24</v>
      </c>
      <c r="AC187">
        <v>99</v>
      </c>
      <c r="AD187">
        <v>31.41</v>
      </c>
      <c r="AE187">
        <v>44.064225999999998</v>
      </c>
      <c r="AF187">
        <v>92.7</v>
      </c>
      <c r="AG187">
        <v>2.6</v>
      </c>
      <c r="AH187">
        <v>2</v>
      </c>
      <c r="AI187">
        <v>1.6</v>
      </c>
      <c r="AJ187">
        <v>1</v>
      </c>
      <c r="AK187">
        <v>0</v>
      </c>
      <c r="AL187">
        <v>0</v>
      </c>
      <c r="AM187">
        <v>2.77</v>
      </c>
      <c r="AN187">
        <v>40.698999999999998</v>
      </c>
      <c r="AO187">
        <v>1.702</v>
      </c>
      <c r="AP187">
        <v>27.018000000000001</v>
      </c>
      <c r="AQ187">
        <v>0.26900000000000002</v>
      </c>
      <c r="AR187">
        <v>3.3639999999999999</v>
      </c>
      <c r="AS187">
        <v>18.503</v>
      </c>
      <c r="AT187">
        <v>105.06</v>
      </c>
      <c r="AU187">
        <v>2.9470000000000001</v>
      </c>
      <c r="AV187">
        <v>2.2669999999999999</v>
      </c>
      <c r="AW187">
        <v>1.8129999999999999</v>
      </c>
      <c r="AX187">
        <v>1.133</v>
      </c>
      <c r="AY187">
        <v>0</v>
      </c>
      <c r="AZ187">
        <v>0</v>
      </c>
      <c r="BA187">
        <v>0</v>
      </c>
      <c r="BB187">
        <v>147</v>
      </c>
      <c r="BC187" t="s">
        <v>75</v>
      </c>
      <c r="BD187">
        <v>0</v>
      </c>
      <c r="BE187" t="s">
        <v>69</v>
      </c>
      <c r="BF187" t="s">
        <v>76</v>
      </c>
      <c r="BG187">
        <v>1.3</v>
      </c>
      <c r="BH187">
        <v>0</v>
      </c>
      <c r="BI187" s="1">
        <v>45799.56102734954</v>
      </c>
      <c r="BJ187">
        <v>3</v>
      </c>
      <c r="BK187" s="4">
        <v>1.2003999999999999</v>
      </c>
      <c r="BL187" s="42">
        <f>HLOOKUP($A187,차량별코스!$E$1:$AD$20,_xlfn.XLOOKUP(탕데이터!$I187,차량별코스!$D$2:$D$20,차량별코스!$A$2:$A$20),0)</f>
        <v>1</v>
      </c>
      <c r="BM187">
        <f t="shared" si="30"/>
        <v>2533.6809999999991</v>
      </c>
      <c r="BN187">
        <f t="shared" si="31"/>
        <v>4124.9780000000028</v>
      </c>
      <c r="BO187">
        <f>IF(COUNTIFS($BL$2:$BL187,$BL187,$O$2:$O187,$O187)=1,_xlfn.MAXIFS($BO$2:$BO186,$O$2:$O186,$O187)+1,_xlfn.MAXIFS($BO$2:$BO186,$O$2:$O186,$O187))</f>
        <v>11</v>
      </c>
      <c r="BP187">
        <f t="shared" si="32"/>
        <v>4359.5780000000004</v>
      </c>
      <c r="BQ187">
        <f t="shared" si="34"/>
        <v>177.16400000000002</v>
      </c>
      <c r="BR187">
        <f t="shared" si="35"/>
        <v>136.28</v>
      </c>
      <c r="BS187">
        <f t="shared" si="36"/>
        <v>109.024</v>
      </c>
      <c r="BT187">
        <f t="shared" si="37"/>
        <v>68.14</v>
      </c>
      <c r="BU187">
        <f t="shared" si="38"/>
        <v>0</v>
      </c>
      <c r="BV187">
        <f t="shared" si="39"/>
        <v>0</v>
      </c>
      <c r="BW187">
        <f t="shared" si="33"/>
        <v>4850.1860000000006</v>
      </c>
    </row>
    <row r="188" spans="1:75" x14ac:dyDescent="0.3">
      <c r="A188" s="38">
        <f t="shared" si="29"/>
        <v>45798</v>
      </c>
      <c r="B188" s="3">
        <v>45798.406886574077</v>
      </c>
      <c r="C188" t="s">
        <v>61</v>
      </c>
      <c r="D188" t="s">
        <v>61</v>
      </c>
      <c r="E188" t="s">
        <v>61</v>
      </c>
      <c r="F188" t="s">
        <v>62</v>
      </c>
      <c r="G188" s="2" t="s">
        <v>63</v>
      </c>
      <c r="H188" t="s">
        <v>64</v>
      </c>
      <c r="I188" t="s">
        <v>74</v>
      </c>
      <c r="J188" t="s">
        <v>66</v>
      </c>
      <c r="K188" t="s">
        <v>67</v>
      </c>
      <c r="L188">
        <v>15</v>
      </c>
      <c r="M188">
        <v>3</v>
      </c>
      <c r="N188">
        <v>168</v>
      </c>
      <c r="O188" s="41">
        <v>9999</v>
      </c>
      <c r="P188" t="s">
        <v>62</v>
      </c>
      <c r="Q188" s="1">
        <v>45786.608721180557</v>
      </c>
      <c r="R188">
        <v>0.126</v>
      </c>
      <c r="S188">
        <v>1.077</v>
      </c>
      <c r="T188">
        <v>0.11700000000000001</v>
      </c>
      <c r="U188">
        <v>1624</v>
      </c>
      <c r="V188">
        <v>7</v>
      </c>
      <c r="W188">
        <v>1503</v>
      </c>
      <c r="X188">
        <v>0</v>
      </c>
      <c r="Y188">
        <v>0</v>
      </c>
      <c r="Z188">
        <v>0</v>
      </c>
      <c r="AA188">
        <v>2</v>
      </c>
      <c r="AB188">
        <v>884</v>
      </c>
      <c r="AC188">
        <v>11</v>
      </c>
      <c r="AD188">
        <v>0.28000000000000003</v>
      </c>
      <c r="AE188">
        <v>3.9789050000000001</v>
      </c>
      <c r="AF188">
        <v>100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0.09</v>
      </c>
      <c r="AN188">
        <v>121.209</v>
      </c>
      <c r="AO188">
        <v>0.43099999999999999</v>
      </c>
      <c r="AP188">
        <v>92.549000000000007</v>
      </c>
      <c r="AQ188">
        <v>0</v>
      </c>
      <c r="AR188">
        <v>0</v>
      </c>
      <c r="AS188">
        <v>0</v>
      </c>
      <c r="AT188">
        <v>26.667000000000002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41</v>
      </c>
      <c r="BC188" t="s">
        <v>75</v>
      </c>
      <c r="BD188">
        <v>0</v>
      </c>
      <c r="BE188" t="s">
        <v>69</v>
      </c>
      <c r="BF188" t="s">
        <v>76</v>
      </c>
      <c r="BG188">
        <v>1.3</v>
      </c>
      <c r="BH188">
        <v>0</v>
      </c>
      <c r="BI188" s="1">
        <v>45799.56102734954</v>
      </c>
      <c r="BJ188">
        <v>3</v>
      </c>
      <c r="BK188" s="4">
        <v>3.9E-2</v>
      </c>
      <c r="BL188" s="42">
        <f>HLOOKUP($A188,차량별코스!$E$1:$AD$20,_xlfn.XLOOKUP(탕데이터!$I188,차량별코스!$D$2:$D$20,차량별코스!$A$2:$A$20),0)</f>
        <v>1</v>
      </c>
      <c r="BM188">
        <f t="shared" si="30"/>
        <v>2533.6809999999991</v>
      </c>
      <c r="BN188">
        <f t="shared" si="31"/>
        <v>4124.9780000000028</v>
      </c>
      <c r="BO188">
        <f>IF(COUNTIFS($BL$2:$BL188,$BL188,$O$2:$O188,$O188)=1,_xlfn.MAXIFS($BO$2:$BO187,$O$2:$O187,$O188)+1,_xlfn.MAXIFS($BO$2:$BO187,$O$2:$O187,$O188))</f>
        <v>11</v>
      </c>
      <c r="BP188">
        <f t="shared" si="32"/>
        <v>114</v>
      </c>
      <c r="BQ188">
        <f t="shared" si="34"/>
        <v>0</v>
      </c>
      <c r="BR188">
        <f t="shared" si="35"/>
        <v>0</v>
      </c>
      <c r="BS188">
        <f t="shared" si="36"/>
        <v>0</v>
      </c>
      <c r="BT188">
        <f t="shared" si="37"/>
        <v>0</v>
      </c>
      <c r="BU188">
        <f t="shared" si="38"/>
        <v>0</v>
      </c>
      <c r="BV188">
        <f t="shared" si="39"/>
        <v>0</v>
      </c>
      <c r="BW188">
        <f t="shared" si="33"/>
        <v>114</v>
      </c>
    </row>
    <row r="189" spans="1:75" x14ac:dyDescent="0.3">
      <c r="A189" s="38">
        <f t="shared" si="29"/>
        <v>45798</v>
      </c>
      <c r="B189" s="3">
        <v>45798.459108796298</v>
      </c>
      <c r="C189" t="s">
        <v>61</v>
      </c>
      <c r="D189" t="s">
        <v>61</v>
      </c>
      <c r="E189" t="s">
        <v>61</v>
      </c>
      <c r="F189" t="s">
        <v>62</v>
      </c>
      <c r="G189" s="2" t="s">
        <v>63</v>
      </c>
      <c r="H189" t="s">
        <v>64</v>
      </c>
      <c r="I189" t="s">
        <v>74</v>
      </c>
      <c r="J189" t="s">
        <v>66</v>
      </c>
      <c r="K189" t="s">
        <v>67</v>
      </c>
      <c r="L189">
        <v>15</v>
      </c>
      <c r="M189">
        <v>3</v>
      </c>
      <c r="N189">
        <v>168</v>
      </c>
      <c r="O189" s="41">
        <v>9999</v>
      </c>
      <c r="P189" t="s">
        <v>62</v>
      </c>
      <c r="Q189" s="1">
        <v>45786.608721180557</v>
      </c>
      <c r="R189">
        <v>67.384</v>
      </c>
      <c r="S189">
        <v>19.559999999999999</v>
      </c>
      <c r="T189">
        <v>3.4449999999999998</v>
      </c>
      <c r="U189">
        <v>7834</v>
      </c>
      <c r="V189">
        <v>271</v>
      </c>
      <c r="W189">
        <v>1891</v>
      </c>
      <c r="X189">
        <v>1597</v>
      </c>
      <c r="Y189">
        <v>1</v>
      </c>
      <c r="Z189">
        <v>17</v>
      </c>
      <c r="AA189">
        <v>1</v>
      </c>
      <c r="AB189">
        <v>56</v>
      </c>
      <c r="AC189">
        <v>92</v>
      </c>
      <c r="AD189">
        <v>30.97</v>
      </c>
      <c r="AE189">
        <v>42.768366</v>
      </c>
      <c r="AF189">
        <v>69.5</v>
      </c>
      <c r="AG189">
        <v>10.3</v>
      </c>
      <c r="AH189">
        <v>12.7</v>
      </c>
      <c r="AI189">
        <v>6.1</v>
      </c>
      <c r="AJ189">
        <v>1.4</v>
      </c>
      <c r="AK189">
        <v>0</v>
      </c>
      <c r="AL189">
        <v>0</v>
      </c>
      <c r="AM189">
        <v>2.65</v>
      </c>
      <c r="AN189">
        <v>41.341000000000001</v>
      </c>
      <c r="AO189">
        <v>3.4590000000000001</v>
      </c>
      <c r="AP189">
        <v>24.138000000000002</v>
      </c>
      <c r="AQ189">
        <v>0.223</v>
      </c>
      <c r="AR189">
        <v>1.484</v>
      </c>
      <c r="AS189">
        <v>25.228999999999999</v>
      </c>
      <c r="AT189">
        <v>90.35</v>
      </c>
      <c r="AU189">
        <v>13.39</v>
      </c>
      <c r="AV189">
        <v>16.510000000000002</v>
      </c>
      <c r="AW189">
        <v>7.93</v>
      </c>
      <c r="AX189">
        <v>1.82</v>
      </c>
      <c r="AY189">
        <v>0</v>
      </c>
      <c r="AZ189">
        <v>0</v>
      </c>
      <c r="BA189">
        <v>0</v>
      </c>
      <c r="BB189">
        <v>179</v>
      </c>
      <c r="BC189" t="s">
        <v>75</v>
      </c>
      <c r="BD189">
        <v>0</v>
      </c>
      <c r="BE189" t="s">
        <v>69</v>
      </c>
      <c r="BF189" t="s">
        <v>76</v>
      </c>
      <c r="BG189">
        <v>1.3</v>
      </c>
      <c r="BH189">
        <v>0</v>
      </c>
      <c r="BI189" s="1">
        <v>45799.56102734954</v>
      </c>
      <c r="BJ189">
        <v>3</v>
      </c>
      <c r="BK189" s="4">
        <v>1.1483000000000001</v>
      </c>
      <c r="BL189" s="42">
        <f>HLOOKUP($A189,차량별코스!$E$1:$AD$20,_xlfn.XLOOKUP(탕데이터!$I189,차량별코스!$D$2:$D$20,차량별코스!$A$2:$A$20),0)</f>
        <v>1</v>
      </c>
      <c r="BM189">
        <f t="shared" si="30"/>
        <v>2533.6809999999991</v>
      </c>
      <c r="BN189">
        <f t="shared" si="31"/>
        <v>4124.9780000000028</v>
      </c>
      <c r="BO189">
        <f>IF(COUNTIFS($BL$2:$BL189,$BL189,$O$2:$O189,$O189)=1,_xlfn.MAXIFS($BO$2:$BO188,$O$2:$O188,$O189)+1,_xlfn.MAXIFS($BO$2:$BO188,$O$2:$O188,$O189))</f>
        <v>11</v>
      </c>
      <c r="BP189">
        <f t="shared" si="32"/>
        <v>3282.6299999999992</v>
      </c>
      <c r="BQ189">
        <f t="shared" si="34"/>
        <v>806.90200000000004</v>
      </c>
      <c r="BR189">
        <f t="shared" si="35"/>
        <v>994.91800000000001</v>
      </c>
      <c r="BS189">
        <f t="shared" si="36"/>
        <v>477.87399999999997</v>
      </c>
      <c r="BT189">
        <f t="shared" si="37"/>
        <v>109.67599999999999</v>
      </c>
      <c r="BU189">
        <f t="shared" si="38"/>
        <v>0</v>
      </c>
      <c r="BV189">
        <f t="shared" si="39"/>
        <v>0</v>
      </c>
      <c r="BW189">
        <f t="shared" si="33"/>
        <v>5671.9999999999991</v>
      </c>
    </row>
    <row r="190" spans="1:75" x14ac:dyDescent="0.3">
      <c r="A190" s="38">
        <f t="shared" si="29"/>
        <v>45798</v>
      </c>
      <c r="B190" s="3">
        <v>45798.588402777779</v>
      </c>
      <c r="C190" t="s">
        <v>61</v>
      </c>
      <c r="D190" t="s">
        <v>61</v>
      </c>
      <c r="E190" t="s">
        <v>61</v>
      </c>
      <c r="F190" t="s">
        <v>62</v>
      </c>
      <c r="G190" s="2" t="s">
        <v>63</v>
      </c>
      <c r="H190" t="s">
        <v>64</v>
      </c>
      <c r="I190" t="s">
        <v>74</v>
      </c>
      <c r="J190" t="s">
        <v>66</v>
      </c>
      <c r="K190" t="s">
        <v>67</v>
      </c>
      <c r="L190">
        <v>15</v>
      </c>
      <c r="M190">
        <v>3</v>
      </c>
      <c r="N190">
        <v>168</v>
      </c>
      <c r="O190" s="41">
        <v>9999</v>
      </c>
      <c r="P190" t="s">
        <v>62</v>
      </c>
      <c r="Q190" s="1">
        <v>45786.608721180557</v>
      </c>
      <c r="R190">
        <v>101.054</v>
      </c>
      <c r="S190">
        <v>27.565000000000001</v>
      </c>
      <c r="T190">
        <v>3.6659999999999999</v>
      </c>
      <c r="U190">
        <v>12076</v>
      </c>
      <c r="V190">
        <v>1401</v>
      </c>
      <c r="W190">
        <v>2592</v>
      </c>
      <c r="X190">
        <v>2745</v>
      </c>
      <c r="Y190">
        <v>2</v>
      </c>
      <c r="Z190">
        <v>22</v>
      </c>
      <c r="AA190">
        <v>1</v>
      </c>
      <c r="AB190">
        <v>88</v>
      </c>
      <c r="AC190">
        <v>93</v>
      </c>
      <c r="AD190">
        <v>30.13</v>
      </c>
      <c r="AE190">
        <v>45.007344000000003</v>
      </c>
      <c r="AF190">
        <v>46</v>
      </c>
      <c r="AG190">
        <v>15.3</v>
      </c>
      <c r="AH190">
        <v>24.3</v>
      </c>
      <c r="AI190">
        <v>11.3</v>
      </c>
      <c r="AJ190">
        <v>3.1</v>
      </c>
      <c r="AK190">
        <v>0</v>
      </c>
      <c r="AL190">
        <v>0</v>
      </c>
      <c r="AM190">
        <v>2.82</v>
      </c>
      <c r="AN190">
        <v>40.808</v>
      </c>
      <c r="AO190">
        <v>11.602</v>
      </c>
      <c r="AP190">
        <v>21.463999999999999</v>
      </c>
      <c r="AQ190">
        <v>0.26700000000000002</v>
      </c>
      <c r="AR190">
        <v>1.9790000000000001</v>
      </c>
      <c r="AS190">
        <v>21.771000000000001</v>
      </c>
      <c r="AT190">
        <v>92</v>
      </c>
      <c r="AU190">
        <v>30.6</v>
      </c>
      <c r="AV190">
        <v>48.6</v>
      </c>
      <c r="AW190">
        <v>22.6</v>
      </c>
      <c r="AX190">
        <v>6.2</v>
      </c>
      <c r="AY190">
        <v>0</v>
      </c>
      <c r="AZ190">
        <v>0</v>
      </c>
      <c r="BA190">
        <v>0</v>
      </c>
      <c r="BB190">
        <v>282</v>
      </c>
      <c r="BC190" t="s">
        <v>75</v>
      </c>
      <c r="BD190">
        <v>0</v>
      </c>
      <c r="BE190" t="s">
        <v>69</v>
      </c>
      <c r="BF190" t="s">
        <v>76</v>
      </c>
      <c r="BG190">
        <v>1.3</v>
      </c>
      <c r="BH190">
        <v>0</v>
      </c>
      <c r="BI190" s="1">
        <v>45799.56102734954</v>
      </c>
      <c r="BJ190">
        <v>3</v>
      </c>
      <c r="BK190" s="4">
        <v>1.222</v>
      </c>
      <c r="BL190" s="42">
        <f>HLOOKUP($A190,차량별코스!$E$1:$AD$20,_xlfn.XLOOKUP(탕데이터!$I190,차량별코스!$D$2:$D$20,차량별코스!$A$2:$A$20),0)</f>
        <v>1</v>
      </c>
      <c r="BM190">
        <f t="shared" si="30"/>
        <v>2533.6809999999991</v>
      </c>
      <c r="BN190">
        <f t="shared" si="31"/>
        <v>4124.9780000000028</v>
      </c>
      <c r="BO190">
        <f>IF(COUNTIFS($BL$2:$BL190,$BL190,$O$2:$O190,$O190)=1,_xlfn.MAXIFS($BO$2:$BO189,$O$2:$O189,$O190)+1,_xlfn.MAXIFS($BO$2:$BO189,$O$2:$O189,$O190))</f>
        <v>11</v>
      </c>
      <c r="BP190">
        <f t="shared" si="32"/>
        <v>1561.96</v>
      </c>
      <c r="BQ190">
        <f t="shared" si="34"/>
        <v>1847.6279999999999</v>
      </c>
      <c r="BR190">
        <f t="shared" si="35"/>
        <v>2934.4679999999998</v>
      </c>
      <c r="BS190">
        <f t="shared" si="36"/>
        <v>1364.588</v>
      </c>
      <c r="BT190">
        <f t="shared" si="37"/>
        <v>374.35599999999999</v>
      </c>
      <c r="BU190">
        <f t="shared" si="38"/>
        <v>0</v>
      </c>
      <c r="BV190">
        <f t="shared" si="39"/>
        <v>0</v>
      </c>
      <c r="BW190">
        <f t="shared" si="33"/>
        <v>8082.9999999999991</v>
      </c>
    </row>
    <row r="191" spans="1:75" x14ac:dyDescent="0.3">
      <c r="A191" s="38">
        <f t="shared" si="29"/>
        <v>45798</v>
      </c>
      <c r="B191" s="3">
        <v>45798.75576388889</v>
      </c>
      <c r="C191" t="s">
        <v>61</v>
      </c>
      <c r="D191" t="s">
        <v>61</v>
      </c>
      <c r="E191" t="s">
        <v>61</v>
      </c>
      <c r="F191" t="s">
        <v>62</v>
      </c>
      <c r="G191" s="2" t="s">
        <v>63</v>
      </c>
      <c r="H191" t="s">
        <v>64</v>
      </c>
      <c r="I191" t="s">
        <v>74</v>
      </c>
      <c r="J191" t="s">
        <v>66</v>
      </c>
      <c r="K191" t="s">
        <v>67</v>
      </c>
      <c r="L191">
        <v>15</v>
      </c>
      <c r="M191">
        <v>3</v>
      </c>
      <c r="N191">
        <v>168</v>
      </c>
      <c r="O191" s="41">
        <v>9999</v>
      </c>
      <c r="P191" t="s">
        <v>62</v>
      </c>
      <c r="Q191" s="1">
        <v>45786.608721180557</v>
      </c>
      <c r="R191">
        <v>104.357</v>
      </c>
      <c r="S191">
        <v>24.623999999999999</v>
      </c>
      <c r="T191">
        <v>4.2380000000000004</v>
      </c>
      <c r="U191">
        <v>10165</v>
      </c>
      <c r="V191">
        <v>120</v>
      </c>
      <c r="W191">
        <v>1875</v>
      </c>
      <c r="X191">
        <v>2846</v>
      </c>
      <c r="Y191">
        <v>1</v>
      </c>
      <c r="Z191">
        <v>15</v>
      </c>
      <c r="AA191">
        <v>1</v>
      </c>
      <c r="AB191">
        <v>118</v>
      </c>
      <c r="AC191">
        <v>101</v>
      </c>
      <c r="AD191">
        <v>36.96</v>
      </c>
      <c r="AE191">
        <v>45.983488999999999</v>
      </c>
      <c r="AF191">
        <v>88.3</v>
      </c>
      <c r="AG191">
        <v>3.6</v>
      </c>
      <c r="AH191">
        <v>4.9000000000000004</v>
      </c>
      <c r="AI191">
        <v>2.5</v>
      </c>
      <c r="AJ191">
        <v>0.7</v>
      </c>
      <c r="AK191">
        <v>0</v>
      </c>
      <c r="AL191">
        <v>0</v>
      </c>
      <c r="AM191">
        <v>3.26</v>
      </c>
      <c r="AN191">
        <v>35.302</v>
      </c>
      <c r="AO191">
        <v>1.181</v>
      </c>
      <c r="AP191">
        <v>18.446000000000002</v>
      </c>
      <c r="AQ191">
        <v>0.26800000000000002</v>
      </c>
      <c r="AR191">
        <v>0.95799999999999996</v>
      </c>
      <c r="AS191">
        <v>14.374000000000001</v>
      </c>
      <c r="AT191">
        <v>148.63800000000001</v>
      </c>
      <c r="AU191">
        <v>6.06</v>
      </c>
      <c r="AV191">
        <v>8.2479999999999993</v>
      </c>
      <c r="AW191">
        <v>4.2080000000000002</v>
      </c>
      <c r="AX191">
        <v>1.1779999999999999</v>
      </c>
      <c r="AY191">
        <v>0</v>
      </c>
      <c r="AZ191">
        <v>0</v>
      </c>
      <c r="BA191">
        <v>0</v>
      </c>
      <c r="BB191">
        <v>233</v>
      </c>
      <c r="BC191" t="s">
        <v>75</v>
      </c>
      <c r="BD191">
        <v>0</v>
      </c>
      <c r="BE191" t="s">
        <v>69</v>
      </c>
      <c r="BF191" t="s">
        <v>76</v>
      </c>
      <c r="BG191">
        <v>1.3</v>
      </c>
      <c r="BH191">
        <v>0</v>
      </c>
      <c r="BI191" s="1">
        <v>45799.56102734954</v>
      </c>
      <c r="BJ191">
        <v>3</v>
      </c>
      <c r="BK191" s="4">
        <v>1.4127000000000001</v>
      </c>
      <c r="BL191" s="42">
        <f>HLOOKUP($A191,차량별코스!$E$1:$AD$20,_xlfn.XLOOKUP(탕데이터!$I191,차량별코스!$D$2:$D$20,차량별코스!$A$2:$A$20),0)</f>
        <v>1</v>
      </c>
      <c r="BM191">
        <f t="shared" si="30"/>
        <v>2533.6809999999991</v>
      </c>
      <c r="BN191">
        <f t="shared" si="31"/>
        <v>4124.9780000000028</v>
      </c>
      <c r="BO191">
        <f>IF(COUNTIFS($BL$2:$BL191,$BL191,$O$2:$O191,$O191)=1,_xlfn.MAXIFS($BO$2:$BO190,$O$2:$O190,$O191)+1,_xlfn.MAXIFS($BO$2:$BO190,$O$2:$O190,$O191))</f>
        <v>11</v>
      </c>
      <c r="BP191">
        <f t="shared" si="32"/>
        <v>6980.6949999999997</v>
      </c>
      <c r="BQ191">
        <f t="shared" si="34"/>
        <v>365.94000000000005</v>
      </c>
      <c r="BR191">
        <f t="shared" si="35"/>
        <v>498.08500000000004</v>
      </c>
      <c r="BS191">
        <f t="shared" si="36"/>
        <v>254.125</v>
      </c>
      <c r="BT191">
        <f t="shared" si="37"/>
        <v>71.154999999999987</v>
      </c>
      <c r="BU191">
        <f t="shared" si="38"/>
        <v>0</v>
      </c>
      <c r="BV191">
        <f t="shared" si="39"/>
        <v>0</v>
      </c>
      <c r="BW191">
        <f t="shared" si="33"/>
        <v>8170</v>
      </c>
    </row>
    <row r="192" spans="1:75" x14ac:dyDescent="0.3">
      <c r="A192" s="38">
        <f t="shared" si="29"/>
        <v>45799</v>
      </c>
      <c r="B192" s="3">
        <v>45799.289537037039</v>
      </c>
      <c r="C192" t="s">
        <v>61</v>
      </c>
      <c r="D192" t="s">
        <v>61</v>
      </c>
      <c r="E192" t="s">
        <v>61</v>
      </c>
      <c r="F192" t="s">
        <v>62</v>
      </c>
      <c r="G192" s="2" t="s">
        <v>63</v>
      </c>
      <c r="H192" t="s">
        <v>64</v>
      </c>
      <c r="I192" t="s">
        <v>74</v>
      </c>
      <c r="J192" t="s">
        <v>66</v>
      </c>
      <c r="K192" t="s">
        <v>67</v>
      </c>
      <c r="L192">
        <v>15</v>
      </c>
      <c r="M192">
        <v>3</v>
      </c>
      <c r="N192">
        <v>168</v>
      </c>
      <c r="O192" s="41">
        <v>9999</v>
      </c>
      <c r="P192" t="s">
        <v>62</v>
      </c>
      <c r="Q192" s="1">
        <v>45786.608721180557</v>
      </c>
      <c r="R192">
        <v>0.161</v>
      </c>
      <c r="S192">
        <v>0.442</v>
      </c>
      <c r="T192">
        <v>0.36399999999999999</v>
      </c>
      <c r="U192">
        <v>512</v>
      </c>
      <c r="V192">
        <v>413</v>
      </c>
      <c r="W192">
        <v>12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13</v>
      </c>
      <c r="AD192">
        <v>1.1299999999999999</v>
      </c>
      <c r="AE192">
        <v>6.6619770000000003</v>
      </c>
      <c r="AF192">
        <v>100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0.28000000000000003</v>
      </c>
      <c r="AN192">
        <v>63.62</v>
      </c>
      <c r="AO192">
        <v>80.664000000000001</v>
      </c>
      <c r="AP192">
        <v>2.3439999999999999</v>
      </c>
      <c r="AQ192">
        <v>0</v>
      </c>
      <c r="AR192">
        <v>0</v>
      </c>
      <c r="AS192">
        <v>0</v>
      </c>
      <c r="AT192">
        <v>8.3330000000000002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12</v>
      </c>
      <c r="BC192" t="s">
        <v>75</v>
      </c>
      <c r="BD192">
        <v>0</v>
      </c>
      <c r="BE192" t="s">
        <v>69</v>
      </c>
      <c r="BF192" t="s">
        <v>76</v>
      </c>
      <c r="BG192">
        <v>1.3</v>
      </c>
      <c r="BH192">
        <v>0</v>
      </c>
      <c r="BI192" s="1">
        <v>45799.56102734954</v>
      </c>
      <c r="BJ192">
        <v>3</v>
      </c>
      <c r="BK192" s="4">
        <v>0.12139999999999999</v>
      </c>
      <c r="BL192" s="42">
        <f>HLOOKUP($A192,차량별코스!$E$1:$AD$20,_xlfn.XLOOKUP(탕데이터!$I192,차량별코스!$D$2:$D$20,차량별코스!$A$2:$A$20),0)</f>
        <v>2</v>
      </c>
      <c r="BM192">
        <f t="shared" si="30"/>
        <v>2533.6809999999991</v>
      </c>
      <c r="BN192">
        <f t="shared" si="31"/>
        <v>4171.0680000000048</v>
      </c>
      <c r="BO192">
        <f>IF(COUNTIFS($BL$2:$BL192,$BL192,$O$2:$O192,$O192)=1,_xlfn.MAXIFS($BO$2:$BO191,$O$2:$O191,$O192)+1,_xlfn.MAXIFS($BO$2:$BO191,$O$2:$O191,$O192))</f>
        <v>11</v>
      </c>
      <c r="BP192">
        <f t="shared" si="32"/>
        <v>87</v>
      </c>
      <c r="BQ192">
        <f t="shared" si="34"/>
        <v>0</v>
      </c>
      <c r="BR192">
        <f t="shared" si="35"/>
        <v>0</v>
      </c>
      <c r="BS192">
        <f t="shared" si="36"/>
        <v>0</v>
      </c>
      <c r="BT192">
        <f t="shared" si="37"/>
        <v>0</v>
      </c>
      <c r="BU192">
        <f t="shared" si="38"/>
        <v>0</v>
      </c>
      <c r="BV192">
        <f t="shared" si="39"/>
        <v>0</v>
      </c>
      <c r="BW192">
        <f t="shared" si="33"/>
        <v>87</v>
      </c>
    </row>
    <row r="193" spans="1:75" x14ac:dyDescent="0.3">
      <c r="A193" s="38">
        <f t="shared" si="29"/>
        <v>45799</v>
      </c>
      <c r="B193" s="3">
        <v>45799.305173611108</v>
      </c>
      <c r="C193" t="s">
        <v>61</v>
      </c>
      <c r="D193" t="s">
        <v>61</v>
      </c>
      <c r="E193" t="s">
        <v>61</v>
      </c>
      <c r="F193" t="s">
        <v>62</v>
      </c>
      <c r="G193" s="2" t="s">
        <v>63</v>
      </c>
      <c r="H193" t="s">
        <v>64</v>
      </c>
      <c r="I193" t="s">
        <v>74</v>
      </c>
      <c r="J193" t="s">
        <v>66</v>
      </c>
      <c r="K193" t="s">
        <v>67</v>
      </c>
      <c r="L193">
        <v>15</v>
      </c>
      <c r="M193">
        <v>3</v>
      </c>
      <c r="N193">
        <v>168</v>
      </c>
      <c r="O193" s="41">
        <v>9999</v>
      </c>
      <c r="P193" t="s">
        <v>62</v>
      </c>
      <c r="Q193" s="1">
        <v>45786.608721180557</v>
      </c>
      <c r="R193">
        <v>71.625</v>
      </c>
      <c r="S193">
        <v>17.547000000000001</v>
      </c>
      <c r="T193">
        <v>4.0819999999999999</v>
      </c>
      <c r="U193">
        <v>7036</v>
      </c>
      <c r="V193">
        <v>38</v>
      </c>
      <c r="W193">
        <v>1296</v>
      </c>
      <c r="X193">
        <v>2112</v>
      </c>
      <c r="Y193">
        <v>1</v>
      </c>
      <c r="Z193">
        <v>20</v>
      </c>
      <c r="AA193">
        <v>0</v>
      </c>
      <c r="AB193">
        <v>0</v>
      </c>
      <c r="AC193">
        <v>90</v>
      </c>
      <c r="AD193">
        <v>36.65</v>
      </c>
      <c r="AE193">
        <v>45.220970999999999</v>
      </c>
      <c r="AF193">
        <v>89.6</v>
      </c>
      <c r="AG193">
        <v>3</v>
      </c>
      <c r="AH193">
        <v>4.0999999999999996</v>
      </c>
      <c r="AI193">
        <v>3.1</v>
      </c>
      <c r="AJ193">
        <v>0.3</v>
      </c>
      <c r="AK193">
        <v>0</v>
      </c>
      <c r="AL193">
        <v>0</v>
      </c>
      <c r="AM193">
        <v>3.14</v>
      </c>
      <c r="AN193">
        <v>36.188000000000002</v>
      </c>
      <c r="AO193">
        <v>0.54</v>
      </c>
      <c r="AP193">
        <v>18.420000000000002</v>
      </c>
      <c r="AQ193">
        <v>0.29299999999999998</v>
      </c>
      <c r="AR193">
        <v>1.3959999999999999</v>
      </c>
      <c r="AS193">
        <v>27.922999999999998</v>
      </c>
      <c r="AT193">
        <v>104.533</v>
      </c>
      <c r="AU193">
        <v>3.5</v>
      </c>
      <c r="AV193">
        <v>4.7830000000000004</v>
      </c>
      <c r="AW193">
        <v>3.617</v>
      </c>
      <c r="AX193">
        <v>0.35</v>
      </c>
      <c r="AY193">
        <v>0</v>
      </c>
      <c r="AZ193">
        <v>0</v>
      </c>
      <c r="BA193">
        <v>0</v>
      </c>
      <c r="BB193">
        <v>148</v>
      </c>
      <c r="BC193" t="s">
        <v>75</v>
      </c>
      <c r="BD193">
        <v>0</v>
      </c>
      <c r="BE193" t="s">
        <v>69</v>
      </c>
      <c r="BF193" t="s">
        <v>76</v>
      </c>
      <c r="BG193">
        <v>1.3</v>
      </c>
      <c r="BH193">
        <v>0</v>
      </c>
      <c r="BI193" s="1">
        <v>45799.56102734954</v>
      </c>
      <c r="BJ193">
        <v>3</v>
      </c>
      <c r="BK193" s="4">
        <v>1.3606</v>
      </c>
      <c r="BL193" s="42">
        <f>HLOOKUP($A193,차량별코스!$E$1:$AD$20,_xlfn.XLOOKUP(탕데이터!$I193,차량별코스!$D$2:$D$20,차량별코스!$A$2:$A$20),0)</f>
        <v>2</v>
      </c>
      <c r="BM193">
        <f t="shared" si="30"/>
        <v>2533.6809999999991</v>
      </c>
      <c r="BN193">
        <f t="shared" si="31"/>
        <v>4171.0680000000048</v>
      </c>
      <c r="BO193">
        <f>IF(COUNTIFS($BL$2:$BL193,$BL193,$O$2:$O193,$O193)=1,_xlfn.MAXIFS($BO$2:$BO192,$O$2:$O192,$O193)+1,_xlfn.MAXIFS($BO$2:$BO192,$O$2:$O192,$O193))</f>
        <v>11</v>
      </c>
      <c r="BP193">
        <f t="shared" si="32"/>
        <v>4970.2559999999994</v>
      </c>
      <c r="BQ193">
        <f t="shared" si="34"/>
        <v>211.07999999999998</v>
      </c>
      <c r="BR193">
        <f t="shared" si="35"/>
        <v>288.47599999999994</v>
      </c>
      <c r="BS193">
        <f t="shared" si="36"/>
        <v>218.11599999999999</v>
      </c>
      <c r="BT193">
        <f t="shared" si="37"/>
        <v>21.108000000000001</v>
      </c>
      <c r="BU193">
        <f t="shared" si="38"/>
        <v>0</v>
      </c>
      <c r="BV193">
        <f t="shared" si="39"/>
        <v>0</v>
      </c>
      <c r="BW193">
        <f t="shared" si="33"/>
        <v>5709.0359999999991</v>
      </c>
    </row>
    <row r="194" spans="1:75" x14ac:dyDescent="0.3">
      <c r="A194" s="38">
        <f t="shared" si="29"/>
        <v>45799</v>
      </c>
      <c r="B194" s="3">
        <v>45799.395590277774</v>
      </c>
      <c r="C194" t="s">
        <v>61</v>
      </c>
      <c r="D194" t="s">
        <v>61</v>
      </c>
      <c r="E194" t="s">
        <v>61</v>
      </c>
      <c r="F194" t="s">
        <v>62</v>
      </c>
      <c r="G194" s="2" t="s">
        <v>63</v>
      </c>
      <c r="H194" t="s">
        <v>64</v>
      </c>
      <c r="I194" t="s">
        <v>74</v>
      </c>
      <c r="J194" t="s">
        <v>66</v>
      </c>
      <c r="K194" t="s">
        <v>67</v>
      </c>
      <c r="L194">
        <v>15</v>
      </c>
      <c r="M194">
        <v>3</v>
      </c>
      <c r="N194">
        <v>168</v>
      </c>
      <c r="O194" s="41">
        <v>9999</v>
      </c>
      <c r="P194" t="s">
        <v>62</v>
      </c>
      <c r="Q194" s="1">
        <v>45786.608721180557</v>
      </c>
      <c r="R194">
        <v>25.402000000000001</v>
      </c>
      <c r="S194">
        <v>5.7640000000000002</v>
      </c>
      <c r="T194">
        <v>4.407</v>
      </c>
      <c r="U194">
        <v>2697</v>
      </c>
      <c r="V194">
        <v>26</v>
      </c>
      <c r="W194">
        <v>648</v>
      </c>
      <c r="X194">
        <v>764</v>
      </c>
      <c r="Y194">
        <v>0</v>
      </c>
      <c r="Z194">
        <v>2</v>
      </c>
      <c r="AA194">
        <v>0</v>
      </c>
      <c r="AB194">
        <v>0</v>
      </c>
      <c r="AC194">
        <v>83</v>
      </c>
      <c r="AD194">
        <v>33.909999999999997</v>
      </c>
      <c r="AE194">
        <v>45.203792</v>
      </c>
      <c r="AF194">
        <v>95.6</v>
      </c>
      <c r="AG194">
        <v>1.6</v>
      </c>
      <c r="AH194">
        <v>1.4</v>
      </c>
      <c r="AI194">
        <v>1.4</v>
      </c>
      <c r="AJ194">
        <v>0.1</v>
      </c>
      <c r="AK194">
        <v>0</v>
      </c>
      <c r="AL194">
        <v>0</v>
      </c>
      <c r="AM194">
        <v>3.39</v>
      </c>
      <c r="AN194">
        <v>32.994999999999997</v>
      </c>
      <c r="AO194">
        <v>0.96399999999999997</v>
      </c>
      <c r="AP194">
        <v>24.027000000000001</v>
      </c>
      <c r="AQ194">
        <v>0.27600000000000002</v>
      </c>
      <c r="AR194">
        <v>0</v>
      </c>
      <c r="AS194">
        <v>7.8730000000000002</v>
      </c>
      <c r="AT194">
        <v>41.427</v>
      </c>
      <c r="AU194">
        <v>0.69299999999999995</v>
      </c>
      <c r="AV194">
        <v>0.60699999999999998</v>
      </c>
      <c r="AW194">
        <v>0.60699999999999998</v>
      </c>
      <c r="AX194">
        <v>4.2999999999999997E-2</v>
      </c>
      <c r="AY194">
        <v>0</v>
      </c>
      <c r="AZ194">
        <v>0</v>
      </c>
      <c r="BA194">
        <v>0</v>
      </c>
      <c r="BB194">
        <v>61</v>
      </c>
      <c r="BC194" t="s">
        <v>75</v>
      </c>
      <c r="BD194">
        <v>0</v>
      </c>
      <c r="BE194" t="s">
        <v>69</v>
      </c>
      <c r="BF194" t="s">
        <v>76</v>
      </c>
      <c r="BG194">
        <v>1.3</v>
      </c>
      <c r="BH194">
        <v>0</v>
      </c>
      <c r="BI194" s="1">
        <v>45799.56102734954</v>
      </c>
      <c r="BJ194">
        <v>3</v>
      </c>
      <c r="BK194" s="4">
        <v>1.4690000000000001</v>
      </c>
      <c r="BL194" s="42">
        <f>HLOOKUP($A194,차량별코스!$E$1:$AD$20,_xlfn.XLOOKUP(탕데이터!$I194,차량별코스!$D$2:$D$20,차량별코스!$A$2:$A$20),0)</f>
        <v>2</v>
      </c>
      <c r="BM194">
        <f t="shared" si="30"/>
        <v>2533.6809999999991</v>
      </c>
      <c r="BN194">
        <f t="shared" si="31"/>
        <v>4171.0680000000048</v>
      </c>
      <c r="BO194">
        <f>IF(COUNTIFS($BL$2:$BL194,$BL194,$O$2:$O194,$O194)=1,_xlfn.MAXIFS($BO$2:$BO193,$O$2:$O193,$O194)+1,_xlfn.MAXIFS($BO$2:$BO193,$O$2:$O193,$O194))</f>
        <v>11</v>
      </c>
      <c r="BP194">
        <f t="shared" si="32"/>
        <v>1904.3319999999999</v>
      </c>
      <c r="BQ194">
        <f t="shared" si="34"/>
        <v>43.152000000000001</v>
      </c>
      <c r="BR194">
        <f t="shared" si="35"/>
        <v>37.757999999999996</v>
      </c>
      <c r="BS194">
        <f t="shared" si="36"/>
        <v>37.757999999999996</v>
      </c>
      <c r="BT194">
        <f t="shared" si="37"/>
        <v>2.6970000000000001</v>
      </c>
      <c r="BU194">
        <f t="shared" si="38"/>
        <v>0</v>
      </c>
      <c r="BV194">
        <f t="shared" si="39"/>
        <v>0</v>
      </c>
      <c r="BW194">
        <f t="shared" si="33"/>
        <v>2025.6969999999999</v>
      </c>
    </row>
    <row r="195" spans="1:75" x14ac:dyDescent="0.3">
      <c r="A195" s="38">
        <f t="shared" ref="A195:A258" si="40">DATE(YEAR(B195),MONTH(B195),DAY(B195))</f>
        <v>45799</v>
      </c>
      <c r="B195" s="3">
        <v>45799.494351851848</v>
      </c>
      <c r="C195" t="s">
        <v>61</v>
      </c>
      <c r="D195" t="s">
        <v>61</v>
      </c>
      <c r="E195" t="s">
        <v>61</v>
      </c>
      <c r="F195" t="s">
        <v>62</v>
      </c>
      <c r="G195" s="2" t="s">
        <v>63</v>
      </c>
      <c r="H195" t="s">
        <v>64</v>
      </c>
      <c r="I195" t="s">
        <v>74</v>
      </c>
      <c r="J195" t="s">
        <v>66</v>
      </c>
      <c r="K195" t="s">
        <v>67</v>
      </c>
      <c r="L195">
        <v>15</v>
      </c>
      <c r="M195">
        <v>3</v>
      </c>
      <c r="N195">
        <v>168</v>
      </c>
      <c r="O195" s="41">
        <v>9999</v>
      </c>
      <c r="P195" t="s">
        <v>62</v>
      </c>
      <c r="Q195" s="1">
        <v>45786.608721180557</v>
      </c>
      <c r="R195">
        <v>4.9000000000000002E-2</v>
      </c>
      <c r="S195">
        <v>4.3999999999999997E-2</v>
      </c>
      <c r="T195">
        <v>1.1140000000000001</v>
      </c>
      <c r="U195">
        <v>77</v>
      </c>
      <c r="V195">
        <v>17</v>
      </c>
      <c r="W195">
        <v>11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5</v>
      </c>
      <c r="AD195">
        <v>2.29</v>
      </c>
      <c r="AE195">
        <v>3.6000290000000001</v>
      </c>
      <c r="AF195">
        <v>100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0.86</v>
      </c>
      <c r="AN195">
        <v>5.5709999999999997</v>
      </c>
      <c r="AO195">
        <v>22.077999999999999</v>
      </c>
      <c r="AP195">
        <v>14.284000000000001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 t="s">
        <v>75</v>
      </c>
      <c r="BD195">
        <v>0</v>
      </c>
      <c r="BE195" t="s">
        <v>69</v>
      </c>
      <c r="BF195" t="s">
        <v>76</v>
      </c>
      <c r="BG195">
        <v>1.3</v>
      </c>
      <c r="BH195">
        <v>0</v>
      </c>
      <c r="BI195" s="1">
        <v>45799.56102734954</v>
      </c>
      <c r="BJ195">
        <v>3</v>
      </c>
      <c r="BK195" s="4">
        <v>0.37119999999999997</v>
      </c>
      <c r="BL195" s="42">
        <f>HLOOKUP($A195,차량별코스!$E$1:$AD$20,_xlfn.XLOOKUP(탕데이터!$I195,차량별코스!$D$2:$D$20,차량별코스!$A$2:$A$20),0)</f>
        <v>2</v>
      </c>
      <c r="BM195">
        <f t="shared" ref="BM195:BM258" si="41">SUMIFS(R:R,I:I,I195,O:O,O195)</f>
        <v>2533.6809999999991</v>
      </c>
      <c r="BN195">
        <f t="shared" ref="BN195:BN258" si="42">SUMIFS(R:R,O:O,O195,BL:BL,BL195)</f>
        <v>4171.0680000000048</v>
      </c>
      <c r="BO195">
        <f>IF(COUNTIFS($BL$2:$BL195,$BL195,$O$2:$O195,$O195)=1,_xlfn.MAXIFS($BO$2:$BO194,$O$2:$O194,$O195)+1,_xlfn.MAXIFS($BO$2:$BO194,$O$2:$O194,$O195))</f>
        <v>11</v>
      </c>
      <c r="BP195">
        <f t="shared" ref="BP195:BP258" si="43">$U195*AF195%-V195-W195</f>
        <v>49</v>
      </c>
      <c r="BQ195">
        <f t="shared" si="34"/>
        <v>0</v>
      </c>
      <c r="BR195">
        <f t="shared" si="35"/>
        <v>0</v>
      </c>
      <c r="BS195">
        <f t="shared" si="36"/>
        <v>0</v>
      </c>
      <c r="BT195">
        <f t="shared" si="37"/>
        <v>0</v>
      </c>
      <c r="BU195">
        <f t="shared" si="38"/>
        <v>0</v>
      </c>
      <c r="BV195">
        <f t="shared" si="39"/>
        <v>0</v>
      </c>
      <c r="BW195">
        <f t="shared" ref="BW195:BW258" si="44">SUM(BP195:BV195)</f>
        <v>49</v>
      </c>
    </row>
    <row r="196" spans="1:75" x14ac:dyDescent="0.3">
      <c r="A196" s="38">
        <f t="shared" si="40"/>
        <v>45799</v>
      </c>
      <c r="B196" s="3">
        <v>45799.499652777777</v>
      </c>
      <c r="C196" t="s">
        <v>61</v>
      </c>
      <c r="D196" t="s">
        <v>61</v>
      </c>
      <c r="E196" t="s">
        <v>61</v>
      </c>
      <c r="F196" t="s">
        <v>62</v>
      </c>
      <c r="G196" s="2" t="s">
        <v>63</v>
      </c>
      <c r="H196" t="s">
        <v>64</v>
      </c>
      <c r="I196" t="s">
        <v>74</v>
      </c>
      <c r="J196" t="s">
        <v>66</v>
      </c>
      <c r="K196" t="s">
        <v>67</v>
      </c>
      <c r="L196">
        <v>15</v>
      </c>
      <c r="M196">
        <v>3</v>
      </c>
      <c r="N196">
        <v>168</v>
      </c>
      <c r="O196" s="41">
        <v>9999</v>
      </c>
      <c r="P196" t="s">
        <v>62</v>
      </c>
      <c r="Q196" s="1">
        <v>45786.608721180557</v>
      </c>
      <c r="R196">
        <v>56.582000000000001</v>
      </c>
      <c r="S196">
        <v>13.861000000000001</v>
      </c>
      <c r="T196">
        <v>4.0819999999999999</v>
      </c>
      <c r="U196">
        <v>5268</v>
      </c>
      <c r="V196">
        <v>56</v>
      </c>
      <c r="W196">
        <v>772</v>
      </c>
      <c r="X196">
        <v>1506</v>
      </c>
      <c r="Y196">
        <v>0</v>
      </c>
      <c r="Z196">
        <v>12</v>
      </c>
      <c r="AA196">
        <v>0</v>
      </c>
      <c r="AB196">
        <v>0</v>
      </c>
      <c r="AC196">
        <v>92</v>
      </c>
      <c r="AD196">
        <v>38.67</v>
      </c>
      <c r="AE196">
        <v>45.877271999999998</v>
      </c>
      <c r="AF196">
        <v>91.6</v>
      </c>
      <c r="AG196">
        <v>2.8</v>
      </c>
      <c r="AH196">
        <v>2.7</v>
      </c>
      <c r="AI196">
        <v>2.4</v>
      </c>
      <c r="AJ196">
        <v>0.5</v>
      </c>
      <c r="AK196">
        <v>0</v>
      </c>
      <c r="AL196">
        <v>0</v>
      </c>
      <c r="AM196">
        <v>3.14</v>
      </c>
      <c r="AN196">
        <v>36.9</v>
      </c>
      <c r="AO196">
        <v>1.0629999999999999</v>
      </c>
      <c r="AP196">
        <v>14.654</v>
      </c>
      <c r="AQ196">
        <v>0.26500000000000001</v>
      </c>
      <c r="AR196">
        <v>0</v>
      </c>
      <c r="AS196">
        <v>21.207999999999998</v>
      </c>
      <c r="AT196">
        <v>79.387</v>
      </c>
      <c r="AU196">
        <v>2.427</v>
      </c>
      <c r="AV196">
        <v>2.34</v>
      </c>
      <c r="AW196">
        <v>2.08</v>
      </c>
      <c r="AX196">
        <v>0.433</v>
      </c>
      <c r="AY196">
        <v>0</v>
      </c>
      <c r="AZ196">
        <v>0</v>
      </c>
      <c r="BA196">
        <v>0</v>
      </c>
      <c r="BB196">
        <v>117</v>
      </c>
      <c r="BC196" t="s">
        <v>75</v>
      </c>
      <c r="BD196">
        <v>0</v>
      </c>
      <c r="BE196" t="s">
        <v>69</v>
      </c>
      <c r="BF196" t="s">
        <v>76</v>
      </c>
      <c r="BG196">
        <v>1.3</v>
      </c>
      <c r="BH196">
        <v>0</v>
      </c>
      <c r="BI196" s="1">
        <v>45799.56102734954</v>
      </c>
      <c r="BJ196">
        <v>3</v>
      </c>
      <c r="BK196" s="4">
        <v>1.3607</v>
      </c>
      <c r="BL196" s="42">
        <f>HLOOKUP($A196,차량별코스!$E$1:$AD$20,_xlfn.XLOOKUP(탕데이터!$I196,차량별코스!$D$2:$D$20,차량별코스!$A$2:$A$20),0)</f>
        <v>2</v>
      </c>
      <c r="BM196">
        <f t="shared" si="41"/>
        <v>2533.6809999999991</v>
      </c>
      <c r="BN196">
        <f t="shared" si="42"/>
        <v>4171.0680000000048</v>
      </c>
      <c r="BO196">
        <f>IF(COUNTIFS($BL$2:$BL196,$BL196,$O$2:$O196,$O196)=1,_xlfn.MAXIFS($BO$2:$BO195,$O$2:$O195,$O196)+1,_xlfn.MAXIFS($BO$2:$BO195,$O$2:$O195,$O196))</f>
        <v>11</v>
      </c>
      <c r="BP196">
        <f t="shared" si="43"/>
        <v>3997.4879999999994</v>
      </c>
      <c r="BQ196">
        <f t="shared" si="34"/>
        <v>147.50399999999999</v>
      </c>
      <c r="BR196">
        <f t="shared" si="35"/>
        <v>142.23600000000002</v>
      </c>
      <c r="BS196">
        <f t="shared" si="36"/>
        <v>126.432</v>
      </c>
      <c r="BT196">
        <f t="shared" si="37"/>
        <v>26.34</v>
      </c>
      <c r="BU196">
        <f t="shared" si="38"/>
        <v>0</v>
      </c>
      <c r="BV196">
        <f t="shared" si="39"/>
        <v>0</v>
      </c>
      <c r="BW196">
        <f t="shared" si="44"/>
        <v>4439.9999999999991</v>
      </c>
    </row>
    <row r="197" spans="1:75" x14ac:dyDescent="0.3">
      <c r="A197" s="38">
        <f t="shared" si="40"/>
        <v>45791</v>
      </c>
      <c r="B197" s="3">
        <v>45791.557650462964</v>
      </c>
      <c r="C197" t="s">
        <v>61</v>
      </c>
      <c r="D197" t="s">
        <v>61</v>
      </c>
      <c r="E197" t="s">
        <v>61</v>
      </c>
      <c r="F197" t="s">
        <v>62</v>
      </c>
      <c r="G197" s="2" t="s">
        <v>63</v>
      </c>
      <c r="H197" t="s">
        <v>64</v>
      </c>
      <c r="I197" t="s">
        <v>77</v>
      </c>
      <c r="J197" t="s">
        <v>66</v>
      </c>
      <c r="K197" t="s">
        <v>67</v>
      </c>
      <c r="L197">
        <v>14</v>
      </c>
      <c r="M197">
        <v>1</v>
      </c>
      <c r="N197">
        <v>168</v>
      </c>
      <c r="O197" s="41">
        <v>9999</v>
      </c>
      <c r="P197" t="s">
        <v>62</v>
      </c>
      <c r="Q197" s="1">
        <v>45786.608721180557</v>
      </c>
      <c r="R197">
        <v>0.16500000000000001</v>
      </c>
      <c r="S197">
        <v>9.9000000000000005E-2</v>
      </c>
      <c r="T197">
        <v>1.667</v>
      </c>
      <c r="U197">
        <v>107</v>
      </c>
      <c r="V197">
        <v>9</v>
      </c>
      <c r="W197">
        <v>8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12</v>
      </c>
      <c r="AD197">
        <v>5.55</v>
      </c>
      <c r="AE197">
        <v>6.6</v>
      </c>
      <c r="AF197">
        <v>100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1.28</v>
      </c>
      <c r="AN197">
        <v>8.4550000000000001</v>
      </c>
      <c r="AO197">
        <v>8.4109999999999996</v>
      </c>
      <c r="AP197">
        <v>7.476</v>
      </c>
      <c r="AQ197">
        <v>0</v>
      </c>
      <c r="AR197">
        <v>0</v>
      </c>
      <c r="AS197">
        <v>0</v>
      </c>
      <c r="AT197">
        <v>1.667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1</v>
      </c>
      <c r="BC197" t="s">
        <v>68</v>
      </c>
      <c r="BD197">
        <v>0</v>
      </c>
      <c r="BE197" t="s">
        <v>69</v>
      </c>
      <c r="BF197" t="s">
        <v>70</v>
      </c>
      <c r="BG197">
        <v>1.3</v>
      </c>
      <c r="BH197">
        <v>0</v>
      </c>
      <c r="BI197" s="1">
        <v>45799.451651504627</v>
      </c>
      <c r="BJ197">
        <v>3</v>
      </c>
      <c r="BK197" s="4">
        <v>0.55559999999999998</v>
      </c>
      <c r="BL197" s="42">
        <f>HLOOKUP($A197,차량별코스!$E$1:$AD$20,_xlfn.XLOOKUP(탕데이터!$I197,차량별코스!$D$2:$D$20,차량별코스!$A$2:$A$20),0)</f>
        <v>1</v>
      </c>
      <c r="BM197">
        <f t="shared" si="41"/>
        <v>2710.0700000000006</v>
      </c>
      <c r="BN197">
        <f t="shared" si="42"/>
        <v>4124.9780000000028</v>
      </c>
      <c r="BO197">
        <f>IF(COUNTIFS($BL$2:$BL197,$BL197,$O$2:$O197,$O197)=1,_xlfn.MAXIFS($BO$2:$BO196,$O$2:$O196,$O197)+1,_xlfn.MAXIFS($BO$2:$BO196,$O$2:$O196,$O197))</f>
        <v>11</v>
      </c>
      <c r="BP197">
        <f t="shared" si="43"/>
        <v>90</v>
      </c>
      <c r="BQ197">
        <f t="shared" ref="BQ197:BQ260" si="45">$U197*AG197%</f>
        <v>0</v>
      </c>
      <c r="BR197">
        <f t="shared" ref="BR197:BR260" si="46">$U197*AH197%</f>
        <v>0</v>
      </c>
      <c r="BS197">
        <f t="shared" ref="BS197:BS260" si="47">$U197*AI197%</f>
        <v>0</v>
      </c>
      <c r="BT197">
        <f t="shared" ref="BT197:BT260" si="48">$U197*AJ197%</f>
        <v>0</v>
      </c>
      <c r="BU197">
        <f t="shared" ref="BU197:BU260" si="49">$U197*AK197%</f>
        <v>0</v>
      </c>
      <c r="BV197">
        <f t="shared" ref="BV197:BV260" si="50">$U197*AL197%</f>
        <v>0</v>
      </c>
      <c r="BW197">
        <f t="shared" si="44"/>
        <v>90</v>
      </c>
    </row>
    <row r="198" spans="1:75" x14ac:dyDescent="0.3">
      <c r="A198" s="38">
        <f t="shared" si="40"/>
        <v>45791</v>
      </c>
      <c r="B198" s="3">
        <v>45791.562916666669</v>
      </c>
      <c r="C198" t="s">
        <v>61</v>
      </c>
      <c r="D198" t="s">
        <v>61</v>
      </c>
      <c r="E198" t="s">
        <v>61</v>
      </c>
      <c r="F198" t="s">
        <v>62</v>
      </c>
      <c r="G198" s="2" t="s">
        <v>63</v>
      </c>
      <c r="H198" t="s">
        <v>64</v>
      </c>
      <c r="I198" t="s">
        <v>77</v>
      </c>
      <c r="J198" t="s">
        <v>66</v>
      </c>
      <c r="K198" t="s">
        <v>67</v>
      </c>
      <c r="L198">
        <v>14</v>
      </c>
      <c r="M198">
        <v>1</v>
      </c>
      <c r="N198">
        <v>168</v>
      </c>
      <c r="O198" s="41">
        <v>9999</v>
      </c>
      <c r="P198" t="s">
        <v>62</v>
      </c>
      <c r="Q198" s="1">
        <v>45786.608721180557</v>
      </c>
      <c r="R198">
        <v>7.0000000000000001E-3</v>
      </c>
      <c r="S198">
        <v>2.5999999999999999E-2</v>
      </c>
      <c r="T198">
        <v>0.26900000000000002</v>
      </c>
      <c r="U198">
        <v>40</v>
      </c>
      <c r="V198">
        <v>1</v>
      </c>
      <c r="W198">
        <v>32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6</v>
      </c>
      <c r="AD198">
        <v>0.63</v>
      </c>
      <c r="AE198">
        <v>3.5971220000000002</v>
      </c>
      <c r="AF198">
        <v>100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0.21</v>
      </c>
      <c r="AN198">
        <v>44.387</v>
      </c>
      <c r="AO198">
        <v>2.4929999999999999</v>
      </c>
      <c r="AP198">
        <v>79.992999999999995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 t="s">
        <v>68</v>
      </c>
      <c r="BD198">
        <v>0</v>
      </c>
      <c r="BE198" t="s">
        <v>69</v>
      </c>
      <c r="BF198" t="s">
        <v>70</v>
      </c>
      <c r="BG198">
        <v>1.3</v>
      </c>
      <c r="BH198">
        <v>0</v>
      </c>
      <c r="BI198" s="1">
        <v>45799.451651504627</v>
      </c>
      <c r="BJ198">
        <v>3</v>
      </c>
      <c r="BK198" s="4">
        <v>8.9700000000000002E-2</v>
      </c>
      <c r="BL198" s="42">
        <f>HLOOKUP($A198,차량별코스!$E$1:$AD$20,_xlfn.XLOOKUP(탕데이터!$I198,차량별코스!$D$2:$D$20,차량별코스!$A$2:$A$20),0)</f>
        <v>1</v>
      </c>
      <c r="BM198">
        <f t="shared" si="41"/>
        <v>2710.0700000000006</v>
      </c>
      <c r="BN198">
        <f t="shared" si="42"/>
        <v>4124.9780000000028</v>
      </c>
      <c r="BO198">
        <f>IF(COUNTIFS($BL$2:$BL198,$BL198,$O$2:$O198,$O198)=1,_xlfn.MAXIFS($BO$2:$BO197,$O$2:$O197,$O198)+1,_xlfn.MAXIFS($BO$2:$BO197,$O$2:$O197,$O198))</f>
        <v>11</v>
      </c>
      <c r="BP198">
        <f t="shared" si="43"/>
        <v>7</v>
      </c>
      <c r="BQ198">
        <f t="shared" si="45"/>
        <v>0</v>
      </c>
      <c r="BR198">
        <f t="shared" si="46"/>
        <v>0</v>
      </c>
      <c r="BS198">
        <f t="shared" si="47"/>
        <v>0</v>
      </c>
      <c r="BT198">
        <f t="shared" si="48"/>
        <v>0</v>
      </c>
      <c r="BU198">
        <f t="shared" si="49"/>
        <v>0</v>
      </c>
      <c r="BV198">
        <f t="shared" si="50"/>
        <v>0</v>
      </c>
      <c r="BW198">
        <f t="shared" si="44"/>
        <v>7</v>
      </c>
    </row>
    <row r="199" spans="1:75" x14ac:dyDescent="0.3">
      <c r="A199" s="38">
        <f t="shared" si="40"/>
        <v>45791</v>
      </c>
      <c r="B199" s="3">
        <v>45791.601863425924</v>
      </c>
      <c r="C199" t="s">
        <v>61</v>
      </c>
      <c r="D199" t="s">
        <v>61</v>
      </c>
      <c r="E199" t="s">
        <v>61</v>
      </c>
      <c r="F199" t="s">
        <v>62</v>
      </c>
      <c r="G199" s="2" t="s">
        <v>63</v>
      </c>
      <c r="H199" t="s">
        <v>64</v>
      </c>
      <c r="I199" t="s">
        <v>77</v>
      </c>
      <c r="J199" t="s">
        <v>66</v>
      </c>
      <c r="K199" t="s">
        <v>67</v>
      </c>
      <c r="L199">
        <v>14</v>
      </c>
      <c r="M199">
        <v>1</v>
      </c>
      <c r="N199">
        <v>168</v>
      </c>
      <c r="O199" s="41">
        <v>9999</v>
      </c>
      <c r="P199" t="s">
        <v>62</v>
      </c>
      <c r="Q199" s="1">
        <v>45786.608721180557</v>
      </c>
      <c r="R199">
        <v>6.7000000000000004E-2</v>
      </c>
      <c r="S199">
        <v>0.10299999999999999</v>
      </c>
      <c r="T199">
        <v>0.65</v>
      </c>
      <c r="U199">
        <v>145</v>
      </c>
      <c r="V199">
        <v>112</v>
      </c>
      <c r="W199">
        <v>3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10</v>
      </c>
      <c r="AD199">
        <v>1.66</v>
      </c>
      <c r="AE199">
        <v>8.0403210000000005</v>
      </c>
      <c r="AF199">
        <v>100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0.5</v>
      </c>
      <c r="AN199">
        <v>41.334000000000003</v>
      </c>
      <c r="AO199">
        <v>77.242999999999995</v>
      </c>
      <c r="AP199">
        <v>2.0680000000000001</v>
      </c>
      <c r="AQ199">
        <v>0</v>
      </c>
      <c r="AR199">
        <v>0</v>
      </c>
      <c r="AS199">
        <v>0</v>
      </c>
      <c r="AT199">
        <v>1.667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2</v>
      </c>
      <c r="BC199" t="s">
        <v>68</v>
      </c>
      <c r="BD199">
        <v>0</v>
      </c>
      <c r="BE199" t="s">
        <v>69</v>
      </c>
      <c r="BF199" t="s">
        <v>70</v>
      </c>
      <c r="BG199">
        <v>1.3</v>
      </c>
      <c r="BH199">
        <v>0</v>
      </c>
      <c r="BI199" s="1">
        <v>45799.451651504627</v>
      </c>
      <c r="BJ199">
        <v>3</v>
      </c>
      <c r="BK199" s="4">
        <v>0.21679999999999999</v>
      </c>
      <c r="BL199" s="42">
        <f>HLOOKUP($A199,차량별코스!$E$1:$AD$20,_xlfn.XLOOKUP(탕데이터!$I199,차량별코스!$D$2:$D$20,차량별코스!$A$2:$A$20),0)</f>
        <v>1</v>
      </c>
      <c r="BM199">
        <f t="shared" si="41"/>
        <v>2710.0700000000006</v>
      </c>
      <c r="BN199">
        <f t="shared" si="42"/>
        <v>4124.9780000000028</v>
      </c>
      <c r="BO199">
        <f>IF(COUNTIFS($BL$2:$BL199,$BL199,$O$2:$O199,$O199)=1,_xlfn.MAXIFS($BO$2:$BO198,$O$2:$O198,$O199)+1,_xlfn.MAXIFS($BO$2:$BO198,$O$2:$O198,$O199))</f>
        <v>11</v>
      </c>
      <c r="BP199">
        <f t="shared" si="43"/>
        <v>30</v>
      </c>
      <c r="BQ199">
        <f t="shared" si="45"/>
        <v>0</v>
      </c>
      <c r="BR199">
        <f t="shared" si="46"/>
        <v>0</v>
      </c>
      <c r="BS199">
        <f t="shared" si="47"/>
        <v>0</v>
      </c>
      <c r="BT199">
        <f t="shared" si="48"/>
        <v>0</v>
      </c>
      <c r="BU199">
        <f t="shared" si="49"/>
        <v>0</v>
      </c>
      <c r="BV199">
        <f t="shared" si="50"/>
        <v>0</v>
      </c>
      <c r="BW199">
        <f t="shared" si="44"/>
        <v>30</v>
      </c>
    </row>
    <row r="200" spans="1:75" x14ac:dyDescent="0.3">
      <c r="A200" s="38">
        <f t="shared" si="40"/>
        <v>45791</v>
      </c>
      <c r="B200" s="3">
        <v>45791.605914351851</v>
      </c>
      <c r="C200" t="s">
        <v>61</v>
      </c>
      <c r="D200" t="s">
        <v>61</v>
      </c>
      <c r="E200" t="s">
        <v>61</v>
      </c>
      <c r="F200" t="s">
        <v>62</v>
      </c>
      <c r="G200" s="2" t="s">
        <v>63</v>
      </c>
      <c r="H200" t="s">
        <v>64</v>
      </c>
      <c r="I200" t="s">
        <v>77</v>
      </c>
      <c r="J200" t="s">
        <v>66</v>
      </c>
      <c r="K200" t="s">
        <v>67</v>
      </c>
      <c r="L200">
        <v>14</v>
      </c>
      <c r="M200">
        <v>1</v>
      </c>
      <c r="N200">
        <v>168</v>
      </c>
      <c r="O200" s="41">
        <v>9999</v>
      </c>
      <c r="P200" t="s">
        <v>62</v>
      </c>
      <c r="Q200" s="1">
        <v>45786.608721180557</v>
      </c>
      <c r="R200">
        <v>75.671000000000006</v>
      </c>
      <c r="S200">
        <v>27.850999999999999</v>
      </c>
      <c r="T200">
        <v>2.7170000000000001</v>
      </c>
      <c r="U200">
        <v>6992</v>
      </c>
      <c r="V200">
        <v>450</v>
      </c>
      <c r="W200">
        <v>1455</v>
      </c>
      <c r="X200">
        <v>1442</v>
      </c>
      <c r="Y200">
        <v>5</v>
      </c>
      <c r="Z200">
        <v>34</v>
      </c>
      <c r="AA200">
        <v>0</v>
      </c>
      <c r="AB200">
        <v>0</v>
      </c>
      <c r="AC200">
        <v>108</v>
      </c>
      <c r="AD200">
        <v>38.96</v>
      </c>
      <c r="AE200">
        <v>53.551310000000001</v>
      </c>
      <c r="AF200">
        <v>86.9</v>
      </c>
      <c r="AG200">
        <v>3.1</v>
      </c>
      <c r="AH200">
        <v>3.5</v>
      </c>
      <c r="AI200">
        <v>3.3</v>
      </c>
      <c r="AJ200">
        <v>2.5</v>
      </c>
      <c r="AK200">
        <v>0.7</v>
      </c>
      <c r="AL200">
        <v>0</v>
      </c>
      <c r="AM200">
        <v>2.09</v>
      </c>
      <c r="AN200">
        <v>69.971000000000004</v>
      </c>
      <c r="AO200">
        <v>6.4359999999999999</v>
      </c>
      <c r="AP200">
        <v>20.809000000000001</v>
      </c>
      <c r="AQ200">
        <v>0.185</v>
      </c>
      <c r="AR200">
        <v>6.6079999999999997</v>
      </c>
      <c r="AS200">
        <v>44.930999999999997</v>
      </c>
      <c r="AT200">
        <v>99.935000000000002</v>
      </c>
      <c r="AU200">
        <v>3.5649999999999999</v>
      </c>
      <c r="AV200">
        <v>4.0250000000000004</v>
      </c>
      <c r="AW200">
        <v>3.7949999999999999</v>
      </c>
      <c r="AX200">
        <v>2.875</v>
      </c>
      <c r="AY200">
        <v>0.80500000000000005</v>
      </c>
      <c r="AZ200">
        <v>0</v>
      </c>
      <c r="BA200">
        <v>0</v>
      </c>
      <c r="BB200">
        <v>168</v>
      </c>
      <c r="BC200" t="s">
        <v>68</v>
      </c>
      <c r="BD200">
        <v>0</v>
      </c>
      <c r="BE200" t="s">
        <v>69</v>
      </c>
      <c r="BF200" t="s">
        <v>70</v>
      </c>
      <c r="BG200">
        <v>1.3</v>
      </c>
      <c r="BH200">
        <v>0</v>
      </c>
      <c r="BI200" s="1">
        <v>45799.451651504627</v>
      </c>
      <c r="BJ200">
        <v>3</v>
      </c>
      <c r="BK200" s="4">
        <v>0.90569999999999995</v>
      </c>
      <c r="BL200" s="42">
        <f>HLOOKUP($A200,차량별코스!$E$1:$AD$20,_xlfn.XLOOKUP(탕데이터!$I200,차량별코스!$D$2:$D$20,차량별코스!$A$2:$A$20),0)</f>
        <v>1</v>
      </c>
      <c r="BM200">
        <f t="shared" si="41"/>
        <v>2710.0700000000006</v>
      </c>
      <c r="BN200">
        <f t="shared" si="42"/>
        <v>4124.9780000000028</v>
      </c>
      <c r="BO200">
        <f>IF(COUNTIFS($BL$2:$BL200,$BL200,$O$2:$O200,$O200)=1,_xlfn.MAXIFS($BO$2:$BO199,$O$2:$O199,$O200)+1,_xlfn.MAXIFS($BO$2:$BO199,$O$2:$O199,$O200))</f>
        <v>11</v>
      </c>
      <c r="BP200">
        <f t="shared" si="43"/>
        <v>4171.0480000000007</v>
      </c>
      <c r="BQ200">
        <f t="shared" si="45"/>
        <v>216.75200000000001</v>
      </c>
      <c r="BR200">
        <f t="shared" si="46"/>
        <v>244.72000000000003</v>
      </c>
      <c r="BS200">
        <f t="shared" si="47"/>
        <v>230.73600000000002</v>
      </c>
      <c r="BT200">
        <f t="shared" si="48"/>
        <v>174.8</v>
      </c>
      <c r="BU200">
        <f t="shared" si="49"/>
        <v>48.943999999999996</v>
      </c>
      <c r="BV200">
        <f t="shared" si="50"/>
        <v>0</v>
      </c>
      <c r="BW200">
        <f t="shared" si="44"/>
        <v>5087.0000000000018</v>
      </c>
    </row>
    <row r="201" spans="1:75" x14ac:dyDescent="0.3">
      <c r="A201" s="38">
        <f t="shared" si="40"/>
        <v>45791</v>
      </c>
      <c r="B201" s="3">
        <v>45791.691145833334</v>
      </c>
      <c r="C201" t="s">
        <v>61</v>
      </c>
      <c r="D201" t="s">
        <v>61</v>
      </c>
      <c r="E201" t="s">
        <v>61</v>
      </c>
      <c r="F201" t="s">
        <v>62</v>
      </c>
      <c r="G201" s="2" t="s">
        <v>63</v>
      </c>
      <c r="H201" t="s">
        <v>64</v>
      </c>
      <c r="I201" t="s">
        <v>77</v>
      </c>
      <c r="J201" t="s">
        <v>66</v>
      </c>
      <c r="K201" t="s">
        <v>67</v>
      </c>
      <c r="L201">
        <v>14</v>
      </c>
      <c r="M201">
        <v>1</v>
      </c>
      <c r="N201">
        <v>168</v>
      </c>
      <c r="O201" s="41">
        <v>9999</v>
      </c>
      <c r="P201" t="s">
        <v>62</v>
      </c>
      <c r="Q201" s="1">
        <v>45786.608721180557</v>
      </c>
      <c r="R201">
        <v>29.885000000000002</v>
      </c>
      <c r="S201">
        <v>9.3450000000000006</v>
      </c>
      <c r="T201">
        <v>3.198</v>
      </c>
      <c r="U201">
        <v>2189</v>
      </c>
      <c r="V201">
        <v>0</v>
      </c>
      <c r="W201">
        <v>145</v>
      </c>
      <c r="X201">
        <v>781</v>
      </c>
      <c r="Y201">
        <v>1</v>
      </c>
      <c r="Z201">
        <v>9</v>
      </c>
      <c r="AA201">
        <v>0</v>
      </c>
      <c r="AB201">
        <v>0</v>
      </c>
      <c r="AC201">
        <v>88</v>
      </c>
      <c r="AD201">
        <v>49.15</v>
      </c>
      <c r="AE201">
        <v>52.635007999999999</v>
      </c>
      <c r="AF201">
        <v>86.9</v>
      </c>
      <c r="AG201">
        <v>2.6</v>
      </c>
      <c r="AH201">
        <v>4.3</v>
      </c>
      <c r="AI201">
        <v>5.7</v>
      </c>
      <c r="AJ201">
        <v>0.5</v>
      </c>
      <c r="AK201">
        <v>0</v>
      </c>
      <c r="AL201">
        <v>0</v>
      </c>
      <c r="AM201">
        <v>2.46</v>
      </c>
      <c r="AN201">
        <v>57.256</v>
      </c>
      <c r="AO201">
        <v>0</v>
      </c>
      <c r="AP201">
        <v>6.6239999999999997</v>
      </c>
      <c r="AQ201">
        <v>0.23400000000000001</v>
      </c>
      <c r="AR201">
        <v>3.3460000000000001</v>
      </c>
      <c r="AS201">
        <v>30.114999999999998</v>
      </c>
      <c r="AT201">
        <v>30.414999999999999</v>
      </c>
      <c r="AU201">
        <v>0.91</v>
      </c>
      <c r="AV201">
        <v>1.5049999999999999</v>
      </c>
      <c r="AW201">
        <v>1.9950000000000001</v>
      </c>
      <c r="AX201">
        <v>0.17499999999999999</v>
      </c>
      <c r="AY201">
        <v>0</v>
      </c>
      <c r="AZ201">
        <v>0</v>
      </c>
      <c r="BA201">
        <v>0</v>
      </c>
      <c r="BB201">
        <v>53</v>
      </c>
      <c r="BC201" t="s">
        <v>68</v>
      </c>
      <c r="BD201">
        <v>0</v>
      </c>
      <c r="BE201" t="s">
        <v>69</v>
      </c>
      <c r="BF201" t="s">
        <v>70</v>
      </c>
      <c r="BG201">
        <v>1.3</v>
      </c>
      <c r="BH201">
        <v>0</v>
      </c>
      <c r="BI201" s="1">
        <v>45799.451651504627</v>
      </c>
      <c r="BJ201">
        <v>3</v>
      </c>
      <c r="BK201" s="4">
        <v>1.0660000000000001</v>
      </c>
      <c r="BL201" s="42">
        <f>HLOOKUP($A201,차량별코스!$E$1:$AD$20,_xlfn.XLOOKUP(탕데이터!$I201,차량별코스!$D$2:$D$20,차량별코스!$A$2:$A$20),0)</f>
        <v>1</v>
      </c>
      <c r="BM201">
        <f t="shared" si="41"/>
        <v>2710.0700000000006</v>
      </c>
      <c r="BN201">
        <f t="shared" si="42"/>
        <v>4124.9780000000028</v>
      </c>
      <c r="BO201">
        <f>IF(COUNTIFS($BL$2:$BL201,$BL201,$O$2:$O201,$O201)=1,_xlfn.MAXIFS($BO$2:$BO200,$O$2:$O200,$O201)+1,_xlfn.MAXIFS($BO$2:$BO200,$O$2:$O200,$O201))</f>
        <v>11</v>
      </c>
      <c r="BP201">
        <f t="shared" si="43"/>
        <v>1757.2410000000002</v>
      </c>
      <c r="BQ201">
        <f t="shared" si="45"/>
        <v>56.914000000000001</v>
      </c>
      <c r="BR201">
        <f t="shared" si="46"/>
        <v>94.126999999999995</v>
      </c>
      <c r="BS201">
        <f t="shared" si="47"/>
        <v>124.77300000000001</v>
      </c>
      <c r="BT201">
        <f t="shared" si="48"/>
        <v>10.945</v>
      </c>
      <c r="BU201">
        <f t="shared" si="49"/>
        <v>0</v>
      </c>
      <c r="BV201">
        <f t="shared" si="50"/>
        <v>0</v>
      </c>
      <c r="BW201">
        <f t="shared" si="44"/>
        <v>2044</v>
      </c>
    </row>
    <row r="202" spans="1:75" x14ac:dyDescent="0.3">
      <c r="A202" s="38">
        <f t="shared" si="40"/>
        <v>45791</v>
      </c>
      <c r="B202" s="3">
        <v>45791.755902777775</v>
      </c>
      <c r="C202" t="s">
        <v>61</v>
      </c>
      <c r="D202" t="s">
        <v>61</v>
      </c>
      <c r="E202" t="s">
        <v>61</v>
      </c>
      <c r="F202" t="s">
        <v>62</v>
      </c>
      <c r="G202" s="2" t="s">
        <v>63</v>
      </c>
      <c r="H202" t="s">
        <v>64</v>
      </c>
      <c r="I202" t="s">
        <v>77</v>
      </c>
      <c r="J202" t="s">
        <v>66</v>
      </c>
      <c r="K202" t="s">
        <v>67</v>
      </c>
      <c r="L202">
        <v>14</v>
      </c>
      <c r="M202">
        <v>1</v>
      </c>
      <c r="N202">
        <v>168</v>
      </c>
      <c r="O202" s="41">
        <v>9999</v>
      </c>
      <c r="P202" t="s">
        <v>62</v>
      </c>
      <c r="Q202" s="1">
        <v>45786.608721180557</v>
      </c>
      <c r="R202">
        <v>29.966999999999999</v>
      </c>
      <c r="S202">
        <v>9.1470000000000002</v>
      </c>
      <c r="T202">
        <v>3.2759999999999998</v>
      </c>
      <c r="U202">
        <v>2257</v>
      </c>
      <c r="V202">
        <v>83</v>
      </c>
      <c r="W202">
        <v>153</v>
      </c>
      <c r="X202">
        <v>609</v>
      </c>
      <c r="Y202">
        <v>1</v>
      </c>
      <c r="Z202">
        <v>20</v>
      </c>
      <c r="AA202">
        <v>0</v>
      </c>
      <c r="AB202">
        <v>0</v>
      </c>
      <c r="AC202">
        <v>84</v>
      </c>
      <c r="AD202">
        <v>47.8</v>
      </c>
      <c r="AE202">
        <v>53.380097999999997</v>
      </c>
      <c r="AF202">
        <v>96.2</v>
      </c>
      <c r="AG202">
        <v>0.9</v>
      </c>
      <c r="AH202">
        <v>0.8</v>
      </c>
      <c r="AI202">
        <v>2</v>
      </c>
      <c r="AJ202">
        <v>0.1</v>
      </c>
      <c r="AK202">
        <v>0</v>
      </c>
      <c r="AL202">
        <v>0</v>
      </c>
      <c r="AM202">
        <v>2.52</v>
      </c>
      <c r="AN202">
        <v>56.655999999999999</v>
      </c>
      <c r="AO202">
        <v>3.677</v>
      </c>
      <c r="AP202">
        <v>6.7789999999999999</v>
      </c>
      <c r="AQ202">
        <v>0.2</v>
      </c>
      <c r="AR202">
        <v>3.3370000000000002</v>
      </c>
      <c r="AS202">
        <v>66.739999999999995</v>
      </c>
      <c r="AT202">
        <v>35.273000000000003</v>
      </c>
      <c r="AU202">
        <v>0.33</v>
      </c>
      <c r="AV202">
        <v>0.29299999999999998</v>
      </c>
      <c r="AW202">
        <v>0.73299999999999998</v>
      </c>
      <c r="AX202">
        <v>3.6999999999999998E-2</v>
      </c>
      <c r="AY202">
        <v>0</v>
      </c>
      <c r="AZ202">
        <v>0</v>
      </c>
      <c r="BA202">
        <v>0</v>
      </c>
      <c r="BB202">
        <v>53</v>
      </c>
      <c r="BC202" t="s">
        <v>68</v>
      </c>
      <c r="BD202">
        <v>0</v>
      </c>
      <c r="BE202" t="s">
        <v>69</v>
      </c>
      <c r="BF202" t="s">
        <v>70</v>
      </c>
      <c r="BG202">
        <v>1.3</v>
      </c>
      <c r="BH202">
        <v>0</v>
      </c>
      <c r="BI202" s="1">
        <v>45799.451651504627</v>
      </c>
      <c r="BJ202">
        <v>3</v>
      </c>
      <c r="BK202" s="4">
        <v>1.0921000000000001</v>
      </c>
      <c r="BL202" s="42">
        <f>HLOOKUP($A202,차량별코스!$E$1:$AD$20,_xlfn.XLOOKUP(탕데이터!$I202,차량별코스!$D$2:$D$20,차량별코스!$A$2:$A$20),0)</f>
        <v>1</v>
      </c>
      <c r="BM202">
        <f t="shared" si="41"/>
        <v>2710.0700000000006</v>
      </c>
      <c r="BN202">
        <f t="shared" si="42"/>
        <v>4124.9780000000028</v>
      </c>
      <c r="BO202">
        <f>IF(COUNTIFS($BL$2:$BL202,$BL202,$O$2:$O202,$O202)=1,_xlfn.MAXIFS($BO$2:$BO201,$O$2:$O201,$O202)+1,_xlfn.MAXIFS($BO$2:$BO201,$O$2:$O201,$O202))</f>
        <v>11</v>
      </c>
      <c r="BP202">
        <f t="shared" si="43"/>
        <v>1935.2340000000004</v>
      </c>
      <c r="BQ202">
        <f t="shared" si="45"/>
        <v>20.313000000000002</v>
      </c>
      <c r="BR202">
        <f t="shared" si="46"/>
        <v>18.056000000000001</v>
      </c>
      <c r="BS202">
        <f t="shared" si="47"/>
        <v>45.14</v>
      </c>
      <c r="BT202">
        <f t="shared" si="48"/>
        <v>2.2570000000000001</v>
      </c>
      <c r="BU202">
        <f t="shared" si="49"/>
        <v>0</v>
      </c>
      <c r="BV202">
        <f t="shared" si="50"/>
        <v>0</v>
      </c>
      <c r="BW202">
        <f t="shared" si="44"/>
        <v>2021.0000000000007</v>
      </c>
    </row>
    <row r="203" spans="1:75" x14ac:dyDescent="0.3">
      <c r="A203" s="38">
        <f t="shared" si="40"/>
        <v>45791</v>
      </c>
      <c r="B203" s="3">
        <v>45791.784942129627</v>
      </c>
      <c r="C203" t="s">
        <v>61</v>
      </c>
      <c r="D203" t="s">
        <v>61</v>
      </c>
      <c r="E203" t="s">
        <v>61</v>
      </c>
      <c r="F203" t="s">
        <v>62</v>
      </c>
      <c r="G203" s="2" t="s">
        <v>63</v>
      </c>
      <c r="H203" t="s">
        <v>64</v>
      </c>
      <c r="I203" t="s">
        <v>77</v>
      </c>
      <c r="J203" t="s">
        <v>66</v>
      </c>
      <c r="K203" t="s">
        <v>67</v>
      </c>
      <c r="L203">
        <v>14</v>
      </c>
      <c r="M203">
        <v>1</v>
      </c>
      <c r="N203">
        <v>168</v>
      </c>
      <c r="O203" s="41">
        <v>9999</v>
      </c>
      <c r="P203" t="s">
        <v>62</v>
      </c>
      <c r="Q203" s="1">
        <v>45786.608721180557</v>
      </c>
      <c r="R203">
        <v>34.872999999999998</v>
      </c>
      <c r="S203">
        <v>10.52</v>
      </c>
      <c r="T203">
        <v>3.3149999999999999</v>
      </c>
      <c r="U203">
        <v>2686</v>
      </c>
      <c r="V203">
        <v>0</v>
      </c>
      <c r="W203">
        <v>189</v>
      </c>
      <c r="X203">
        <v>781</v>
      </c>
      <c r="Y203">
        <v>3</v>
      </c>
      <c r="Z203">
        <v>16</v>
      </c>
      <c r="AA203">
        <v>0</v>
      </c>
      <c r="AB203">
        <v>0</v>
      </c>
      <c r="AC203">
        <v>106</v>
      </c>
      <c r="AD203">
        <v>46.74</v>
      </c>
      <c r="AE203">
        <v>50.277459999999998</v>
      </c>
      <c r="AF203">
        <v>95.9</v>
      </c>
      <c r="AG203">
        <v>1.3</v>
      </c>
      <c r="AH203">
        <v>1.2</v>
      </c>
      <c r="AI203">
        <v>1.1000000000000001</v>
      </c>
      <c r="AJ203">
        <v>0.4</v>
      </c>
      <c r="AK203">
        <v>0.1</v>
      </c>
      <c r="AL203">
        <v>0</v>
      </c>
      <c r="AM203">
        <v>2.5499999999999998</v>
      </c>
      <c r="AN203">
        <v>52.162999999999997</v>
      </c>
      <c r="AO203">
        <v>0</v>
      </c>
      <c r="AP203">
        <v>7.0359999999999996</v>
      </c>
      <c r="AQ203">
        <v>0.20100000000000001</v>
      </c>
      <c r="AR203">
        <v>8.6029999999999998</v>
      </c>
      <c r="AS203">
        <v>45.881</v>
      </c>
      <c r="AT203">
        <v>41.557000000000002</v>
      </c>
      <c r="AU203">
        <v>0.56299999999999994</v>
      </c>
      <c r="AV203">
        <v>0.52</v>
      </c>
      <c r="AW203">
        <v>0.47699999999999998</v>
      </c>
      <c r="AX203">
        <v>0.17299999999999999</v>
      </c>
      <c r="AY203">
        <v>4.2999999999999997E-2</v>
      </c>
      <c r="AZ203">
        <v>0</v>
      </c>
      <c r="BA203">
        <v>0</v>
      </c>
      <c r="BB203">
        <v>62</v>
      </c>
      <c r="BC203" t="s">
        <v>68</v>
      </c>
      <c r="BD203">
        <v>0</v>
      </c>
      <c r="BE203" t="s">
        <v>69</v>
      </c>
      <c r="BF203" t="s">
        <v>70</v>
      </c>
      <c r="BG203">
        <v>1.3</v>
      </c>
      <c r="BH203">
        <v>0</v>
      </c>
      <c r="BI203" s="1">
        <v>45799.451651504627</v>
      </c>
      <c r="BJ203">
        <v>3</v>
      </c>
      <c r="BK203" s="4">
        <v>1.105</v>
      </c>
      <c r="BL203" s="42">
        <f>HLOOKUP($A203,차량별코스!$E$1:$AD$20,_xlfn.XLOOKUP(탕데이터!$I203,차량별코스!$D$2:$D$20,차량별코스!$A$2:$A$20),0)</f>
        <v>1</v>
      </c>
      <c r="BM203">
        <f t="shared" si="41"/>
        <v>2710.0700000000006</v>
      </c>
      <c r="BN203">
        <f t="shared" si="42"/>
        <v>4124.9780000000028</v>
      </c>
      <c r="BO203">
        <f>IF(COUNTIFS($BL$2:$BL203,$BL203,$O$2:$O203,$O203)=1,_xlfn.MAXIFS($BO$2:$BO202,$O$2:$O202,$O203)+1,_xlfn.MAXIFS($BO$2:$BO202,$O$2:$O202,$O203))</f>
        <v>11</v>
      </c>
      <c r="BP203">
        <f t="shared" si="43"/>
        <v>2386.8740000000003</v>
      </c>
      <c r="BQ203">
        <f t="shared" si="45"/>
        <v>34.918000000000006</v>
      </c>
      <c r="BR203">
        <f t="shared" si="46"/>
        <v>32.231999999999999</v>
      </c>
      <c r="BS203">
        <f t="shared" si="47"/>
        <v>29.546000000000003</v>
      </c>
      <c r="BT203">
        <f t="shared" si="48"/>
        <v>10.744</v>
      </c>
      <c r="BU203">
        <f t="shared" si="49"/>
        <v>2.6859999999999999</v>
      </c>
      <c r="BV203">
        <f t="shared" si="50"/>
        <v>0</v>
      </c>
      <c r="BW203">
        <f t="shared" si="44"/>
        <v>2497.0000000000005</v>
      </c>
    </row>
    <row r="204" spans="1:75" x14ac:dyDescent="0.3">
      <c r="A204" s="38">
        <f t="shared" si="40"/>
        <v>45791</v>
      </c>
      <c r="B204" s="3">
        <v>45791.818437499998</v>
      </c>
      <c r="C204" t="s">
        <v>61</v>
      </c>
      <c r="D204" t="s">
        <v>61</v>
      </c>
      <c r="E204" t="s">
        <v>61</v>
      </c>
      <c r="F204" t="s">
        <v>62</v>
      </c>
      <c r="G204" s="2" t="s">
        <v>63</v>
      </c>
      <c r="H204" t="s">
        <v>64</v>
      </c>
      <c r="I204" t="s">
        <v>77</v>
      </c>
      <c r="J204" t="s">
        <v>66</v>
      </c>
      <c r="K204" t="s">
        <v>67</v>
      </c>
      <c r="L204">
        <v>14</v>
      </c>
      <c r="M204">
        <v>1</v>
      </c>
      <c r="N204">
        <v>168</v>
      </c>
      <c r="O204" s="41">
        <v>9999</v>
      </c>
      <c r="P204" t="s">
        <v>62</v>
      </c>
      <c r="Q204" s="1">
        <v>45786.608721180557</v>
      </c>
      <c r="R204">
        <v>42.351999999999997</v>
      </c>
      <c r="S204">
        <v>13.922000000000001</v>
      </c>
      <c r="T204">
        <v>3.0419999999999998</v>
      </c>
      <c r="U204">
        <v>3754</v>
      </c>
      <c r="V204">
        <v>81</v>
      </c>
      <c r="W204">
        <v>714</v>
      </c>
      <c r="X204">
        <v>896</v>
      </c>
      <c r="Y204">
        <v>4</v>
      </c>
      <c r="Z204">
        <v>26</v>
      </c>
      <c r="AA204">
        <v>0</v>
      </c>
      <c r="AB204">
        <v>0</v>
      </c>
      <c r="AC204">
        <v>107</v>
      </c>
      <c r="AD204">
        <v>40.61</v>
      </c>
      <c r="AE204">
        <v>51.526623999999998</v>
      </c>
      <c r="AF204">
        <v>96</v>
      </c>
      <c r="AG204">
        <v>0.8</v>
      </c>
      <c r="AH204">
        <v>1.5</v>
      </c>
      <c r="AI204">
        <v>1</v>
      </c>
      <c r="AJ204">
        <v>0.5</v>
      </c>
      <c r="AK204">
        <v>0.2</v>
      </c>
      <c r="AL204">
        <v>0</v>
      </c>
      <c r="AM204">
        <v>2.34</v>
      </c>
      <c r="AN204">
        <v>58.970999999999997</v>
      </c>
      <c r="AO204">
        <v>2.1579999999999999</v>
      </c>
      <c r="AP204">
        <v>19.02</v>
      </c>
      <c r="AQ204">
        <v>0.189</v>
      </c>
      <c r="AR204">
        <v>9.4450000000000003</v>
      </c>
      <c r="AS204">
        <v>61.39</v>
      </c>
      <c r="AT204">
        <v>59.2</v>
      </c>
      <c r="AU204">
        <v>0.49299999999999999</v>
      </c>
      <c r="AV204">
        <v>0.92500000000000004</v>
      </c>
      <c r="AW204">
        <v>0.61699999999999999</v>
      </c>
      <c r="AX204">
        <v>0.308</v>
      </c>
      <c r="AY204">
        <v>0.123</v>
      </c>
      <c r="AZ204">
        <v>0</v>
      </c>
      <c r="BA204">
        <v>0</v>
      </c>
      <c r="BB204">
        <v>90</v>
      </c>
      <c r="BC204" t="s">
        <v>68</v>
      </c>
      <c r="BD204">
        <v>0</v>
      </c>
      <c r="BE204" t="s">
        <v>69</v>
      </c>
      <c r="BF204" t="s">
        <v>70</v>
      </c>
      <c r="BG204">
        <v>1.3</v>
      </c>
      <c r="BH204">
        <v>0</v>
      </c>
      <c r="BI204" s="1">
        <v>45799.451651504627</v>
      </c>
      <c r="BJ204">
        <v>3</v>
      </c>
      <c r="BK204" s="4">
        <v>1.014</v>
      </c>
      <c r="BL204" s="42">
        <f>HLOOKUP($A204,차량별코스!$E$1:$AD$20,_xlfn.XLOOKUP(탕데이터!$I204,차량별코스!$D$2:$D$20,차량별코스!$A$2:$A$20),0)</f>
        <v>1</v>
      </c>
      <c r="BM204">
        <f t="shared" si="41"/>
        <v>2710.0700000000006</v>
      </c>
      <c r="BN204">
        <f t="shared" si="42"/>
        <v>4124.9780000000028</v>
      </c>
      <c r="BO204">
        <f>IF(COUNTIFS($BL$2:$BL204,$BL204,$O$2:$O204,$O204)=1,_xlfn.MAXIFS($BO$2:$BO203,$O$2:$O203,$O204)+1,_xlfn.MAXIFS($BO$2:$BO203,$O$2:$O203,$O204))</f>
        <v>11</v>
      </c>
      <c r="BP204">
        <f t="shared" si="43"/>
        <v>2808.8399999999997</v>
      </c>
      <c r="BQ204">
        <f t="shared" si="45"/>
        <v>30.032</v>
      </c>
      <c r="BR204">
        <f t="shared" si="46"/>
        <v>56.309999999999995</v>
      </c>
      <c r="BS204">
        <f t="shared" si="47"/>
        <v>37.54</v>
      </c>
      <c r="BT204">
        <f t="shared" si="48"/>
        <v>18.77</v>
      </c>
      <c r="BU204">
        <f t="shared" si="49"/>
        <v>7.508</v>
      </c>
      <c r="BV204">
        <f t="shared" si="50"/>
        <v>0</v>
      </c>
      <c r="BW204">
        <f t="shared" si="44"/>
        <v>2958.9999999999995</v>
      </c>
    </row>
    <row r="205" spans="1:75" x14ac:dyDescent="0.3">
      <c r="A205" s="38">
        <f t="shared" si="40"/>
        <v>45792</v>
      </c>
      <c r="B205" s="3">
        <v>45792.290219907409</v>
      </c>
      <c r="C205" t="s">
        <v>61</v>
      </c>
      <c r="D205" t="s">
        <v>61</v>
      </c>
      <c r="E205" t="s">
        <v>61</v>
      </c>
      <c r="F205" t="s">
        <v>62</v>
      </c>
      <c r="G205" s="2" t="s">
        <v>63</v>
      </c>
      <c r="H205" t="s">
        <v>64</v>
      </c>
      <c r="I205" t="s">
        <v>77</v>
      </c>
      <c r="J205" t="s">
        <v>66</v>
      </c>
      <c r="K205" t="s">
        <v>67</v>
      </c>
      <c r="L205">
        <v>14</v>
      </c>
      <c r="M205">
        <v>1</v>
      </c>
      <c r="N205">
        <v>168</v>
      </c>
      <c r="O205" s="41">
        <v>9999</v>
      </c>
      <c r="P205" t="s">
        <v>62</v>
      </c>
      <c r="Q205" s="1">
        <v>45786.608721180557</v>
      </c>
      <c r="R205">
        <v>0.13</v>
      </c>
      <c r="S205">
        <v>0.152</v>
      </c>
      <c r="T205">
        <v>0.85499999999999998</v>
      </c>
      <c r="U205">
        <v>236</v>
      </c>
      <c r="V205">
        <v>58</v>
      </c>
      <c r="W205">
        <v>59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7</v>
      </c>
      <c r="AD205">
        <v>1.98</v>
      </c>
      <c r="AE205">
        <v>3.9327200000000002</v>
      </c>
      <c r="AF205">
        <v>100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0.66</v>
      </c>
      <c r="AN205">
        <v>10.848000000000001</v>
      </c>
      <c r="AO205">
        <v>24.576000000000001</v>
      </c>
      <c r="AP205">
        <v>24.998999999999999</v>
      </c>
      <c r="AQ205">
        <v>0</v>
      </c>
      <c r="AR205">
        <v>0</v>
      </c>
      <c r="AS205">
        <v>0</v>
      </c>
      <c r="AT205">
        <v>3.3330000000000002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3</v>
      </c>
      <c r="BC205" t="s">
        <v>68</v>
      </c>
      <c r="BD205">
        <v>0</v>
      </c>
      <c r="BE205" t="s">
        <v>69</v>
      </c>
      <c r="BF205" t="s">
        <v>70</v>
      </c>
      <c r="BG205">
        <v>1.3</v>
      </c>
      <c r="BH205">
        <v>0</v>
      </c>
      <c r="BI205" s="1">
        <v>45799.451651504627</v>
      </c>
      <c r="BJ205">
        <v>3</v>
      </c>
      <c r="BK205" s="4">
        <v>0.28510000000000002</v>
      </c>
      <c r="BL205" s="42">
        <f>HLOOKUP($A205,차량별코스!$E$1:$AD$20,_xlfn.XLOOKUP(탕데이터!$I205,차량별코스!$D$2:$D$20,차량별코스!$A$2:$A$20),0)</f>
        <v>2</v>
      </c>
      <c r="BM205">
        <f t="shared" si="41"/>
        <v>2710.0700000000006</v>
      </c>
      <c r="BN205">
        <f t="shared" si="42"/>
        <v>4171.0680000000048</v>
      </c>
      <c r="BO205">
        <f>IF(COUNTIFS($BL$2:$BL205,$BL205,$O$2:$O205,$O205)=1,_xlfn.MAXIFS($BO$2:$BO204,$O$2:$O204,$O205)+1,_xlfn.MAXIFS($BO$2:$BO204,$O$2:$O204,$O205))</f>
        <v>11</v>
      </c>
      <c r="BP205">
        <f t="shared" si="43"/>
        <v>119</v>
      </c>
      <c r="BQ205">
        <f t="shared" si="45"/>
        <v>0</v>
      </c>
      <c r="BR205">
        <f t="shared" si="46"/>
        <v>0</v>
      </c>
      <c r="BS205">
        <f t="shared" si="47"/>
        <v>0</v>
      </c>
      <c r="BT205">
        <f t="shared" si="48"/>
        <v>0</v>
      </c>
      <c r="BU205">
        <f t="shared" si="49"/>
        <v>0</v>
      </c>
      <c r="BV205">
        <f t="shared" si="50"/>
        <v>0</v>
      </c>
      <c r="BW205">
        <f t="shared" si="44"/>
        <v>119</v>
      </c>
    </row>
    <row r="206" spans="1:75" x14ac:dyDescent="0.3">
      <c r="A206" s="38">
        <f t="shared" si="40"/>
        <v>45792</v>
      </c>
      <c r="B206" s="3">
        <v>45792.305127314816</v>
      </c>
      <c r="C206" t="s">
        <v>61</v>
      </c>
      <c r="D206" t="s">
        <v>61</v>
      </c>
      <c r="E206" t="s">
        <v>61</v>
      </c>
      <c r="F206" t="s">
        <v>62</v>
      </c>
      <c r="G206" s="2" t="s">
        <v>63</v>
      </c>
      <c r="H206" t="s">
        <v>64</v>
      </c>
      <c r="I206" t="s">
        <v>77</v>
      </c>
      <c r="J206" t="s">
        <v>66</v>
      </c>
      <c r="K206" t="s">
        <v>67</v>
      </c>
      <c r="L206">
        <v>14</v>
      </c>
      <c r="M206">
        <v>1</v>
      </c>
      <c r="N206">
        <v>168</v>
      </c>
      <c r="O206" s="41">
        <v>9999</v>
      </c>
      <c r="P206" t="s">
        <v>62</v>
      </c>
      <c r="Q206" s="1">
        <v>45786.608721180557</v>
      </c>
      <c r="R206">
        <v>75.710999999999999</v>
      </c>
      <c r="S206">
        <v>24.888999999999999</v>
      </c>
      <c r="T206">
        <v>3.0419999999999998</v>
      </c>
      <c r="U206">
        <v>7129</v>
      </c>
      <c r="V206">
        <v>55</v>
      </c>
      <c r="W206">
        <v>1351</v>
      </c>
      <c r="X206">
        <v>1597</v>
      </c>
      <c r="Y206">
        <v>1</v>
      </c>
      <c r="Z206">
        <v>24</v>
      </c>
      <c r="AA206">
        <v>0</v>
      </c>
      <c r="AB206">
        <v>0</v>
      </c>
      <c r="AC206">
        <v>107</v>
      </c>
      <c r="AD206">
        <v>38.229999999999997</v>
      </c>
      <c r="AE206">
        <v>47.625278000000002</v>
      </c>
      <c r="AF206">
        <v>88.6</v>
      </c>
      <c r="AG206">
        <v>2.9</v>
      </c>
      <c r="AH206">
        <v>4</v>
      </c>
      <c r="AI206">
        <v>2.9</v>
      </c>
      <c r="AJ206">
        <v>1.4</v>
      </c>
      <c r="AK206">
        <v>0.1</v>
      </c>
      <c r="AL206">
        <v>0</v>
      </c>
      <c r="AM206">
        <v>2.34</v>
      </c>
      <c r="AN206">
        <v>54.037999999999997</v>
      </c>
      <c r="AO206">
        <v>0.77100000000000002</v>
      </c>
      <c r="AP206">
        <v>18.951000000000001</v>
      </c>
      <c r="AQ206">
        <v>0.19800000000000001</v>
      </c>
      <c r="AR206">
        <v>1.321</v>
      </c>
      <c r="AS206">
        <v>31.699000000000002</v>
      </c>
      <c r="AT206">
        <v>104.843</v>
      </c>
      <c r="AU206">
        <v>3.4319999999999999</v>
      </c>
      <c r="AV206">
        <v>4.7329999999999997</v>
      </c>
      <c r="AW206">
        <v>3.4319999999999999</v>
      </c>
      <c r="AX206">
        <v>1.657</v>
      </c>
      <c r="AY206">
        <v>0.11799999999999999</v>
      </c>
      <c r="AZ206">
        <v>0</v>
      </c>
      <c r="BA206">
        <v>0</v>
      </c>
      <c r="BB206">
        <v>168</v>
      </c>
      <c r="BC206" t="s">
        <v>68</v>
      </c>
      <c r="BD206">
        <v>0</v>
      </c>
      <c r="BE206" t="s">
        <v>69</v>
      </c>
      <c r="BF206" t="s">
        <v>70</v>
      </c>
      <c r="BG206">
        <v>1.3</v>
      </c>
      <c r="BH206">
        <v>0</v>
      </c>
      <c r="BI206" s="1">
        <v>45799.451651504627</v>
      </c>
      <c r="BJ206">
        <v>3</v>
      </c>
      <c r="BK206" s="4">
        <v>1.014</v>
      </c>
      <c r="BL206" s="42">
        <f>HLOOKUP($A206,차량별코스!$E$1:$AD$20,_xlfn.XLOOKUP(탕데이터!$I206,차량별코스!$D$2:$D$20,차량별코스!$A$2:$A$20),0)</f>
        <v>2</v>
      </c>
      <c r="BM206">
        <f t="shared" si="41"/>
        <v>2710.0700000000006</v>
      </c>
      <c r="BN206">
        <f t="shared" si="42"/>
        <v>4171.0680000000048</v>
      </c>
      <c r="BO206">
        <f>IF(COUNTIFS($BL$2:$BL206,$BL206,$O$2:$O206,$O206)=1,_xlfn.MAXIFS($BO$2:$BO205,$O$2:$O205,$O206)+1,_xlfn.MAXIFS($BO$2:$BO205,$O$2:$O205,$O206))</f>
        <v>11</v>
      </c>
      <c r="BP206">
        <f t="shared" si="43"/>
        <v>4910.293999999999</v>
      </c>
      <c r="BQ206">
        <f t="shared" si="45"/>
        <v>206.74099999999999</v>
      </c>
      <c r="BR206">
        <f t="shared" si="46"/>
        <v>285.16000000000003</v>
      </c>
      <c r="BS206">
        <f t="shared" si="47"/>
        <v>206.74099999999999</v>
      </c>
      <c r="BT206">
        <f t="shared" si="48"/>
        <v>99.805999999999983</v>
      </c>
      <c r="BU206">
        <f t="shared" si="49"/>
        <v>7.1290000000000004</v>
      </c>
      <c r="BV206">
        <f t="shared" si="50"/>
        <v>0</v>
      </c>
      <c r="BW206">
        <f t="shared" si="44"/>
        <v>5715.8709999999983</v>
      </c>
    </row>
    <row r="207" spans="1:75" x14ac:dyDescent="0.3">
      <c r="A207" s="38">
        <f t="shared" si="40"/>
        <v>45792</v>
      </c>
      <c r="B207" s="3">
        <v>45792.397245370368</v>
      </c>
      <c r="C207" t="s">
        <v>61</v>
      </c>
      <c r="D207" t="s">
        <v>61</v>
      </c>
      <c r="E207" t="s">
        <v>61</v>
      </c>
      <c r="F207" t="s">
        <v>62</v>
      </c>
      <c r="G207" s="2" t="s">
        <v>63</v>
      </c>
      <c r="H207" t="s">
        <v>64</v>
      </c>
      <c r="I207" t="s">
        <v>77</v>
      </c>
      <c r="J207" t="s">
        <v>66</v>
      </c>
      <c r="K207" t="s">
        <v>67</v>
      </c>
      <c r="L207">
        <v>14</v>
      </c>
      <c r="M207">
        <v>1</v>
      </c>
      <c r="N207">
        <v>168</v>
      </c>
      <c r="O207" s="41">
        <v>9999</v>
      </c>
      <c r="P207" t="s">
        <v>62</v>
      </c>
      <c r="Q207" s="1">
        <v>45786.608721180557</v>
      </c>
      <c r="R207">
        <v>25.614000000000001</v>
      </c>
      <c r="S207">
        <v>8.7569999999999997</v>
      </c>
      <c r="T207">
        <v>2.9249999999999998</v>
      </c>
      <c r="U207">
        <v>2194</v>
      </c>
      <c r="V207">
        <v>0</v>
      </c>
      <c r="W207">
        <v>492</v>
      </c>
      <c r="X207">
        <v>603</v>
      </c>
      <c r="Y207">
        <v>1</v>
      </c>
      <c r="Z207">
        <v>15</v>
      </c>
      <c r="AA207">
        <v>0</v>
      </c>
      <c r="AB207">
        <v>0</v>
      </c>
      <c r="AC207">
        <v>101</v>
      </c>
      <c r="AD207">
        <v>42.03</v>
      </c>
      <c r="AE207">
        <v>54.177647</v>
      </c>
      <c r="AF207">
        <v>96.1</v>
      </c>
      <c r="AG207">
        <v>1.1000000000000001</v>
      </c>
      <c r="AH207">
        <v>1.1000000000000001</v>
      </c>
      <c r="AI207">
        <v>0.7</v>
      </c>
      <c r="AJ207">
        <v>1</v>
      </c>
      <c r="AK207">
        <v>0</v>
      </c>
      <c r="AL207">
        <v>0</v>
      </c>
      <c r="AM207">
        <v>2.25</v>
      </c>
      <c r="AN207">
        <v>65.188000000000002</v>
      </c>
      <c r="AO207">
        <v>0</v>
      </c>
      <c r="AP207">
        <v>22.425000000000001</v>
      </c>
      <c r="AQ207">
        <v>0.23400000000000001</v>
      </c>
      <c r="AR207">
        <v>3.9039999999999999</v>
      </c>
      <c r="AS207">
        <v>58.561999999999998</v>
      </c>
      <c r="AT207">
        <v>33.634999999999998</v>
      </c>
      <c r="AU207">
        <v>0.38500000000000001</v>
      </c>
      <c r="AV207">
        <v>0.38500000000000001</v>
      </c>
      <c r="AW207">
        <v>0.245</v>
      </c>
      <c r="AX207">
        <v>0.35</v>
      </c>
      <c r="AY207">
        <v>0</v>
      </c>
      <c r="AZ207">
        <v>0</v>
      </c>
      <c r="BA207">
        <v>0</v>
      </c>
      <c r="BB207">
        <v>55</v>
      </c>
      <c r="BC207" t="s">
        <v>68</v>
      </c>
      <c r="BD207">
        <v>0</v>
      </c>
      <c r="BE207" t="s">
        <v>69</v>
      </c>
      <c r="BF207" t="s">
        <v>70</v>
      </c>
      <c r="BG207">
        <v>1.3</v>
      </c>
      <c r="BH207">
        <v>0</v>
      </c>
      <c r="BI207" s="1">
        <v>45799.451651504627</v>
      </c>
      <c r="BJ207">
        <v>3</v>
      </c>
      <c r="BK207" s="4">
        <v>0.97499999999999998</v>
      </c>
      <c r="BL207" s="42">
        <f>HLOOKUP($A207,차량별코스!$E$1:$AD$20,_xlfn.XLOOKUP(탕데이터!$I207,차량별코스!$D$2:$D$20,차량별코스!$A$2:$A$20),0)</f>
        <v>2</v>
      </c>
      <c r="BM207">
        <f t="shared" si="41"/>
        <v>2710.0700000000006</v>
      </c>
      <c r="BN207">
        <f t="shared" si="42"/>
        <v>4171.0680000000048</v>
      </c>
      <c r="BO207">
        <f>IF(COUNTIFS($BL$2:$BL207,$BL207,$O$2:$O207,$O207)=1,_xlfn.MAXIFS($BO$2:$BO206,$O$2:$O206,$O207)+1,_xlfn.MAXIFS($BO$2:$BO206,$O$2:$O206,$O207))</f>
        <v>11</v>
      </c>
      <c r="BP207">
        <f t="shared" si="43"/>
        <v>1616.4339999999997</v>
      </c>
      <c r="BQ207">
        <f t="shared" si="45"/>
        <v>24.134000000000004</v>
      </c>
      <c r="BR207">
        <f t="shared" si="46"/>
        <v>24.134000000000004</v>
      </c>
      <c r="BS207">
        <f t="shared" si="47"/>
        <v>15.357999999999999</v>
      </c>
      <c r="BT207">
        <f t="shared" si="48"/>
        <v>21.94</v>
      </c>
      <c r="BU207">
        <f t="shared" si="49"/>
        <v>0</v>
      </c>
      <c r="BV207">
        <f t="shared" si="50"/>
        <v>0</v>
      </c>
      <c r="BW207">
        <f t="shared" si="44"/>
        <v>1701.9999999999998</v>
      </c>
    </row>
    <row r="208" spans="1:75" x14ac:dyDescent="0.3">
      <c r="A208" s="38">
        <f t="shared" si="40"/>
        <v>45792</v>
      </c>
      <c r="B208" s="3">
        <v>45792.425682870373</v>
      </c>
      <c r="C208" t="s">
        <v>61</v>
      </c>
      <c r="D208" t="s">
        <v>61</v>
      </c>
      <c r="E208" t="s">
        <v>61</v>
      </c>
      <c r="F208" t="s">
        <v>62</v>
      </c>
      <c r="G208" s="2" t="s">
        <v>63</v>
      </c>
      <c r="H208" t="s">
        <v>64</v>
      </c>
      <c r="I208" t="s">
        <v>77</v>
      </c>
      <c r="J208" t="s">
        <v>66</v>
      </c>
      <c r="K208" t="s">
        <v>67</v>
      </c>
      <c r="L208">
        <v>14</v>
      </c>
      <c r="M208">
        <v>1</v>
      </c>
      <c r="N208">
        <v>168</v>
      </c>
      <c r="O208" s="41">
        <v>9999</v>
      </c>
      <c r="P208" t="s">
        <v>62</v>
      </c>
      <c r="Q208" s="1">
        <v>45786.608721180557</v>
      </c>
      <c r="R208">
        <v>3.7999999999999999E-2</v>
      </c>
      <c r="S208">
        <v>2.8000000000000001E-2</v>
      </c>
      <c r="T208">
        <v>1.357</v>
      </c>
      <c r="U208">
        <v>30</v>
      </c>
      <c r="V208">
        <v>0</v>
      </c>
      <c r="W208">
        <v>3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9</v>
      </c>
      <c r="AD208">
        <v>4.5599999999999996</v>
      </c>
      <c r="AE208">
        <v>5.0666659999999997</v>
      </c>
      <c r="AF208">
        <v>100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1.05</v>
      </c>
      <c r="AN208">
        <v>7.444</v>
      </c>
      <c r="AO208">
        <v>0</v>
      </c>
      <c r="AP208">
        <v>9.9960000000000004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 t="s">
        <v>68</v>
      </c>
      <c r="BD208">
        <v>0</v>
      </c>
      <c r="BE208" t="s">
        <v>69</v>
      </c>
      <c r="BF208" t="s">
        <v>70</v>
      </c>
      <c r="BG208">
        <v>1.3</v>
      </c>
      <c r="BH208">
        <v>0</v>
      </c>
      <c r="BI208" s="1">
        <v>45799.451651504627</v>
      </c>
      <c r="BJ208">
        <v>3</v>
      </c>
      <c r="BK208" s="4">
        <v>0.45240000000000002</v>
      </c>
      <c r="BL208" s="42">
        <f>HLOOKUP($A208,차량별코스!$E$1:$AD$20,_xlfn.XLOOKUP(탕데이터!$I208,차량별코스!$D$2:$D$20,차량별코스!$A$2:$A$20),0)</f>
        <v>2</v>
      </c>
      <c r="BM208">
        <f t="shared" si="41"/>
        <v>2710.0700000000006</v>
      </c>
      <c r="BN208">
        <f t="shared" si="42"/>
        <v>4171.0680000000048</v>
      </c>
      <c r="BO208">
        <f>IF(COUNTIFS($BL$2:$BL208,$BL208,$O$2:$O208,$O208)=1,_xlfn.MAXIFS($BO$2:$BO207,$O$2:$O207,$O208)+1,_xlfn.MAXIFS($BO$2:$BO207,$O$2:$O207,$O208))</f>
        <v>11</v>
      </c>
      <c r="BP208">
        <f t="shared" si="43"/>
        <v>27</v>
      </c>
      <c r="BQ208">
        <f t="shared" si="45"/>
        <v>0</v>
      </c>
      <c r="BR208">
        <f t="shared" si="46"/>
        <v>0</v>
      </c>
      <c r="BS208">
        <f t="shared" si="47"/>
        <v>0</v>
      </c>
      <c r="BT208">
        <f t="shared" si="48"/>
        <v>0</v>
      </c>
      <c r="BU208">
        <f t="shared" si="49"/>
        <v>0</v>
      </c>
      <c r="BV208">
        <f t="shared" si="50"/>
        <v>0</v>
      </c>
      <c r="BW208">
        <f t="shared" si="44"/>
        <v>27</v>
      </c>
    </row>
    <row r="209" spans="1:75" x14ac:dyDescent="0.3">
      <c r="A209" s="38">
        <f t="shared" si="40"/>
        <v>45792</v>
      </c>
      <c r="B209" s="3">
        <v>45792.493067129632</v>
      </c>
      <c r="C209" t="s">
        <v>61</v>
      </c>
      <c r="D209" t="s">
        <v>61</v>
      </c>
      <c r="E209" t="s">
        <v>61</v>
      </c>
      <c r="F209" t="s">
        <v>62</v>
      </c>
      <c r="G209" s="2" t="s">
        <v>63</v>
      </c>
      <c r="H209" t="s">
        <v>64</v>
      </c>
      <c r="I209" t="s">
        <v>77</v>
      </c>
      <c r="J209" t="s">
        <v>66</v>
      </c>
      <c r="K209" t="s">
        <v>67</v>
      </c>
      <c r="L209">
        <v>14</v>
      </c>
      <c r="M209">
        <v>1</v>
      </c>
      <c r="N209">
        <v>168</v>
      </c>
      <c r="O209" s="41">
        <v>9999</v>
      </c>
      <c r="P209" t="s">
        <v>62</v>
      </c>
      <c r="Q209" s="1">
        <v>45786.608721180557</v>
      </c>
      <c r="R209">
        <v>2.8000000000000001E-2</v>
      </c>
      <c r="S209">
        <v>1.7000000000000001E-2</v>
      </c>
      <c r="T209">
        <v>1.647</v>
      </c>
      <c r="U209">
        <v>20</v>
      </c>
      <c r="V209">
        <v>0</v>
      </c>
      <c r="W209">
        <v>3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8</v>
      </c>
      <c r="AD209">
        <v>5.04</v>
      </c>
      <c r="AE209">
        <v>5.9296899999999999</v>
      </c>
      <c r="AF209">
        <v>100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1.26</v>
      </c>
      <c r="AN209">
        <v>7.117</v>
      </c>
      <c r="AO209">
        <v>0</v>
      </c>
      <c r="AP209">
        <v>14.994999999999999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 t="s">
        <v>68</v>
      </c>
      <c r="BD209">
        <v>0</v>
      </c>
      <c r="BE209" t="s">
        <v>69</v>
      </c>
      <c r="BF209" t="s">
        <v>70</v>
      </c>
      <c r="BG209">
        <v>1.3</v>
      </c>
      <c r="BH209">
        <v>0</v>
      </c>
      <c r="BI209" s="1">
        <v>45799.451651504627</v>
      </c>
      <c r="BJ209">
        <v>3</v>
      </c>
      <c r="BK209" s="4">
        <v>0.54900000000000004</v>
      </c>
      <c r="BL209" s="42">
        <f>HLOOKUP($A209,차량별코스!$E$1:$AD$20,_xlfn.XLOOKUP(탕데이터!$I209,차량별코스!$D$2:$D$20,차량별코스!$A$2:$A$20),0)</f>
        <v>2</v>
      </c>
      <c r="BM209">
        <f t="shared" si="41"/>
        <v>2710.0700000000006</v>
      </c>
      <c r="BN209">
        <f t="shared" si="42"/>
        <v>4171.0680000000048</v>
      </c>
      <c r="BO209">
        <f>IF(COUNTIFS($BL$2:$BL209,$BL209,$O$2:$O209,$O209)=1,_xlfn.MAXIFS($BO$2:$BO208,$O$2:$O208,$O209)+1,_xlfn.MAXIFS($BO$2:$BO208,$O$2:$O208,$O209))</f>
        <v>11</v>
      </c>
      <c r="BP209">
        <f t="shared" si="43"/>
        <v>17</v>
      </c>
      <c r="BQ209">
        <f t="shared" si="45"/>
        <v>0</v>
      </c>
      <c r="BR209">
        <f t="shared" si="46"/>
        <v>0</v>
      </c>
      <c r="BS209">
        <f t="shared" si="47"/>
        <v>0</v>
      </c>
      <c r="BT209">
        <f t="shared" si="48"/>
        <v>0</v>
      </c>
      <c r="BU209">
        <f t="shared" si="49"/>
        <v>0</v>
      </c>
      <c r="BV209">
        <f t="shared" si="50"/>
        <v>0</v>
      </c>
      <c r="BW209">
        <f t="shared" si="44"/>
        <v>17</v>
      </c>
    </row>
    <row r="210" spans="1:75" x14ac:dyDescent="0.3">
      <c r="A210" s="38">
        <f t="shared" si="40"/>
        <v>45792</v>
      </c>
      <c r="B210" s="3">
        <v>45792.499791666669</v>
      </c>
      <c r="C210" t="s">
        <v>61</v>
      </c>
      <c r="D210" t="s">
        <v>61</v>
      </c>
      <c r="E210" t="s">
        <v>61</v>
      </c>
      <c r="F210" t="s">
        <v>62</v>
      </c>
      <c r="G210" s="2" t="s">
        <v>63</v>
      </c>
      <c r="H210" t="s">
        <v>64</v>
      </c>
      <c r="I210" t="s">
        <v>77</v>
      </c>
      <c r="J210" t="s">
        <v>66</v>
      </c>
      <c r="K210" t="s">
        <v>67</v>
      </c>
      <c r="L210">
        <v>14</v>
      </c>
      <c r="M210">
        <v>1</v>
      </c>
      <c r="N210">
        <v>168</v>
      </c>
      <c r="O210" s="41">
        <v>9999</v>
      </c>
      <c r="P210" t="s">
        <v>62</v>
      </c>
      <c r="Q210" s="1">
        <v>45786.608721180557</v>
      </c>
      <c r="R210">
        <v>36.625</v>
      </c>
      <c r="S210">
        <v>11.499000000000001</v>
      </c>
      <c r="T210">
        <v>3.1850000000000001</v>
      </c>
      <c r="U210">
        <v>3171</v>
      </c>
      <c r="V210">
        <v>49</v>
      </c>
      <c r="W210">
        <v>482</v>
      </c>
      <c r="X210">
        <v>910</v>
      </c>
      <c r="Y210">
        <v>1</v>
      </c>
      <c r="Z210">
        <v>24</v>
      </c>
      <c r="AA210">
        <v>0</v>
      </c>
      <c r="AB210">
        <v>0</v>
      </c>
      <c r="AC210">
        <v>107</v>
      </c>
      <c r="AD210">
        <v>41.58</v>
      </c>
      <c r="AE210">
        <v>49.943136000000003</v>
      </c>
      <c r="AF210">
        <v>91.7</v>
      </c>
      <c r="AG210">
        <v>3.1</v>
      </c>
      <c r="AH210">
        <v>1.8</v>
      </c>
      <c r="AI210">
        <v>1.5</v>
      </c>
      <c r="AJ210">
        <v>1.6</v>
      </c>
      <c r="AK210">
        <v>0.2</v>
      </c>
      <c r="AL210">
        <v>0</v>
      </c>
      <c r="AM210">
        <v>2.4500000000000002</v>
      </c>
      <c r="AN210">
        <v>54.258000000000003</v>
      </c>
      <c r="AO210">
        <v>1.5449999999999999</v>
      </c>
      <c r="AP210">
        <v>15.2</v>
      </c>
      <c r="AQ210">
        <v>0.246</v>
      </c>
      <c r="AR210">
        <v>2.73</v>
      </c>
      <c r="AS210">
        <v>65.528999999999996</v>
      </c>
      <c r="AT210">
        <v>47.378</v>
      </c>
      <c r="AU210">
        <v>1.6020000000000001</v>
      </c>
      <c r="AV210">
        <v>0.93</v>
      </c>
      <c r="AW210">
        <v>0.77500000000000002</v>
      </c>
      <c r="AX210">
        <v>0.82699999999999996</v>
      </c>
      <c r="AY210">
        <v>0.10299999999999999</v>
      </c>
      <c r="AZ210">
        <v>0</v>
      </c>
      <c r="BA210">
        <v>0</v>
      </c>
      <c r="BB210">
        <v>77</v>
      </c>
      <c r="BC210" t="s">
        <v>68</v>
      </c>
      <c r="BD210">
        <v>0</v>
      </c>
      <c r="BE210" t="s">
        <v>69</v>
      </c>
      <c r="BF210" t="s">
        <v>70</v>
      </c>
      <c r="BG210">
        <v>1.3</v>
      </c>
      <c r="BH210">
        <v>0</v>
      </c>
      <c r="BI210" s="1">
        <v>45799.451651504627</v>
      </c>
      <c r="BJ210">
        <v>3</v>
      </c>
      <c r="BK210" s="4">
        <v>1.0617000000000001</v>
      </c>
      <c r="BL210" s="42">
        <f>HLOOKUP($A210,차량별코스!$E$1:$AD$20,_xlfn.XLOOKUP(탕데이터!$I210,차량별코스!$D$2:$D$20,차량별코스!$A$2:$A$20),0)</f>
        <v>2</v>
      </c>
      <c r="BM210">
        <f t="shared" si="41"/>
        <v>2710.0700000000006</v>
      </c>
      <c r="BN210">
        <f t="shared" si="42"/>
        <v>4171.0680000000048</v>
      </c>
      <c r="BO210">
        <f>IF(COUNTIFS($BL$2:$BL210,$BL210,$O$2:$O210,$O210)=1,_xlfn.MAXIFS($BO$2:$BO209,$O$2:$O209,$O210)+1,_xlfn.MAXIFS($BO$2:$BO209,$O$2:$O209,$O210))</f>
        <v>11</v>
      </c>
      <c r="BP210">
        <f t="shared" si="43"/>
        <v>2376.8070000000002</v>
      </c>
      <c r="BQ210">
        <f t="shared" si="45"/>
        <v>98.301000000000002</v>
      </c>
      <c r="BR210">
        <f t="shared" si="46"/>
        <v>57.07800000000001</v>
      </c>
      <c r="BS210">
        <f t="shared" si="47"/>
        <v>47.564999999999998</v>
      </c>
      <c r="BT210">
        <f t="shared" si="48"/>
        <v>50.736000000000004</v>
      </c>
      <c r="BU210">
        <f t="shared" si="49"/>
        <v>6.3420000000000005</v>
      </c>
      <c r="BV210">
        <f t="shared" si="50"/>
        <v>0</v>
      </c>
      <c r="BW210">
        <f t="shared" si="44"/>
        <v>2636.8290000000002</v>
      </c>
    </row>
    <row r="211" spans="1:75" x14ac:dyDescent="0.3">
      <c r="A211" s="38">
        <f t="shared" si="40"/>
        <v>45792</v>
      </c>
      <c r="B211" s="3">
        <v>45792.542060185187</v>
      </c>
      <c r="C211" t="s">
        <v>61</v>
      </c>
      <c r="D211" t="s">
        <v>61</v>
      </c>
      <c r="E211" t="s">
        <v>61</v>
      </c>
      <c r="F211" t="s">
        <v>62</v>
      </c>
      <c r="G211" s="2" t="s">
        <v>63</v>
      </c>
      <c r="H211" t="s">
        <v>64</v>
      </c>
      <c r="I211" t="s">
        <v>77</v>
      </c>
      <c r="J211" t="s">
        <v>66</v>
      </c>
      <c r="K211" t="s">
        <v>67</v>
      </c>
      <c r="L211">
        <v>14</v>
      </c>
      <c r="M211">
        <v>1</v>
      </c>
      <c r="N211">
        <v>168</v>
      </c>
      <c r="O211" s="41">
        <v>9999</v>
      </c>
      <c r="P211" t="s">
        <v>62</v>
      </c>
      <c r="Q211" s="1">
        <v>45786.608721180557</v>
      </c>
      <c r="R211">
        <v>63.655999999999999</v>
      </c>
      <c r="S211">
        <v>22.056999999999999</v>
      </c>
      <c r="T211">
        <v>2.8860000000000001</v>
      </c>
      <c r="U211">
        <v>5441</v>
      </c>
      <c r="V211">
        <v>18</v>
      </c>
      <c r="W211">
        <v>1070</v>
      </c>
      <c r="X211">
        <v>1425</v>
      </c>
      <c r="Y211">
        <v>5</v>
      </c>
      <c r="Z211">
        <v>47</v>
      </c>
      <c r="AA211">
        <v>0</v>
      </c>
      <c r="AB211">
        <v>0</v>
      </c>
      <c r="AC211">
        <v>108</v>
      </c>
      <c r="AD211">
        <v>42.12</v>
      </c>
      <c r="AE211">
        <v>52.644550000000002</v>
      </c>
      <c r="AF211">
        <v>78.7</v>
      </c>
      <c r="AG211">
        <v>4.0999999999999996</v>
      </c>
      <c r="AH211">
        <v>6.4</v>
      </c>
      <c r="AI211">
        <v>6</v>
      </c>
      <c r="AJ211">
        <v>4</v>
      </c>
      <c r="AK211">
        <v>0.7</v>
      </c>
      <c r="AL211">
        <v>0</v>
      </c>
      <c r="AM211">
        <v>2.2200000000000002</v>
      </c>
      <c r="AN211">
        <v>64.247</v>
      </c>
      <c r="AO211">
        <v>0.33100000000000002</v>
      </c>
      <c r="AP211">
        <v>19.664999999999999</v>
      </c>
      <c r="AQ211">
        <v>0.22</v>
      </c>
      <c r="AR211">
        <v>7.8550000000000004</v>
      </c>
      <c r="AS211">
        <v>73.834000000000003</v>
      </c>
      <c r="AT211">
        <v>70.83</v>
      </c>
      <c r="AU211">
        <v>3.69</v>
      </c>
      <c r="AV211">
        <v>5.76</v>
      </c>
      <c r="AW211">
        <v>5.4</v>
      </c>
      <c r="AX211">
        <v>3.6</v>
      </c>
      <c r="AY211">
        <v>0.63</v>
      </c>
      <c r="AZ211">
        <v>0</v>
      </c>
      <c r="BA211">
        <v>0</v>
      </c>
      <c r="BB211">
        <v>124</v>
      </c>
      <c r="BC211" t="s">
        <v>68</v>
      </c>
      <c r="BD211">
        <v>0</v>
      </c>
      <c r="BE211" t="s">
        <v>69</v>
      </c>
      <c r="BF211" t="s">
        <v>70</v>
      </c>
      <c r="BG211">
        <v>1.3</v>
      </c>
      <c r="BH211">
        <v>0</v>
      </c>
      <c r="BI211" s="1">
        <v>45799.451651504627</v>
      </c>
      <c r="BJ211">
        <v>3</v>
      </c>
      <c r="BK211" s="4">
        <v>0.96199999999999997</v>
      </c>
      <c r="BL211" s="42">
        <f>HLOOKUP($A211,차량별코스!$E$1:$AD$20,_xlfn.XLOOKUP(탕데이터!$I211,차량별코스!$D$2:$D$20,차량별코스!$A$2:$A$20),0)</f>
        <v>2</v>
      </c>
      <c r="BM211">
        <f t="shared" si="41"/>
        <v>2710.0700000000006</v>
      </c>
      <c r="BN211">
        <f t="shared" si="42"/>
        <v>4171.0680000000048</v>
      </c>
      <c r="BO211">
        <f>IF(COUNTIFS($BL$2:$BL211,$BL211,$O$2:$O211,$O211)=1,_xlfn.MAXIFS($BO$2:$BO210,$O$2:$O210,$O211)+1,_xlfn.MAXIFS($BO$2:$BO210,$O$2:$O210,$O211))</f>
        <v>11</v>
      </c>
      <c r="BP211">
        <f t="shared" si="43"/>
        <v>3194.067</v>
      </c>
      <c r="BQ211">
        <f t="shared" si="45"/>
        <v>223.08099999999996</v>
      </c>
      <c r="BR211">
        <f t="shared" si="46"/>
        <v>348.22399999999999</v>
      </c>
      <c r="BS211">
        <f t="shared" si="47"/>
        <v>326.45999999999998</v>
      </c>
      <c r="BT211">
        <f t="shared" si="48"/>
        <v>217.64000000000001</v>
      </c>
      <c r="BU211">
        <f t="shared" si="49"/>
        <v>38.086999999999996</v>
      </c>
      <c r="BV211">
        <f t="shared" si="50"/>
        <v>0</v>
      </c>
      <c r="BW211">
        <f t="shared" si="44"/>
        <v>4347.5590000000011</v>
      </c>
    </row>
    <row r="212" spans="1:75" x14ac:dyDescent="0.3">
      <c r="A212" s="38">
        <f t="shared" si="40"/>
        <v>45792</v>
      </c>
      <c r="B212" s="3">
        <v>45792.6483912037</v>
      </c>
      <c r="C212" t="s">
        <v>61</v>
      </c>
      <c r="D212" t="s">
        <v>61</v>
      </c>
      <c r="E212" t="s">
        <v>61</v>
      </c>
      <c r="F212" t="s">
        <v>62</v>
      </c>
      <c r="G212" s="2" t="s">
        <v>63</v>
      </c>
      <c r="H212" t="s">
        <v>64</v>
      </c>
      <c r="I212" t="s">
        <v>77</v>
      </c>
      <c r="J212" t="s">
        <v>66</v>
      </c>
      <c r="K212" t="s">
        <v>67</v>
      </c>
      <c r="L212">
        <v>14</v>
      </c>
      <c r="M212">
        <v>1</v>
      </c>
      <c r="N212">
        <v>168</v>
      </c>
      <c r="O212" s="41">
        <v>9999</v>
      </c>
      <c r="P212" t="s">
        <v>62</v>
      </c>
      <c r="Q212" s="1">
        <v>45786.608721180557</v>
      </c>
      <c r="R212">
        <v>9.5000000000000001E-2</v>
      </c>
      <c r="S212">
        <v>4.7E-2</v>
      </c>
      <c r="T212">
        <v>2.0209999999999999</v>
      </c>
      <c r="U212">
        <v>60</v>
      </c>
      <c r="V212">
        <v>6</v>
      </c>
      <c r="W212">
        <v>1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12</v>
      </c>
      <c r="AD212">
        <v>5.7</v>
      </c>
      <c r="AE212">
        <v>6.4524889999999999</v>
      </c>
      <c r="AF212">
        <v>100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1.55</v>
      </c>
      <c r="AN212">
        <v>5.452</v>
      </c>
      <c r="AO212">
        <v>9.9960000000000004</v>
      </c>
      <c r="AP212">
        <v>1.6619999999999999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 t="s">
        <v>68</v>
      </c>
      <c r="BD212">
        <v>0</v>
      </c>
      <c r="BE212" t="s">
        <v>69</v>
      </c>
      <c r="BF212" t="s">
        <v>70</v>
      </c>
      <c r="BG212">
        <v>1.3</v>
      </c>
      <c r="BH212">
        <v>0</v>
      </c>
      <c r="BI212" s="1">
        <v>45799.451651504627</v>
      </c>
      <c r="BJ212">
        <v>3</v>
      </c>
      <c r="BK212" s="4">
        <v>0.67379999999999995</v>
      </c>
      <c r="BL212" s="42">
        <f>HLOOKUP($A212,차량별코스!$E$1:$AD$20,_xlfn.XLOOKUP(탕데이터!$I212,차량별코스!$D$2:$D$20,차량별코스!$A$2:$A$20),0)</f>
        <v>2</v>
      </c>
      <c r="BM212">
        <f t="shared" si="41"/>
        <v>2710.0700000000006</v>
      </c>
      <c r="BN212">
        <f t="shared" si="42"/>
        <v>4171.0680000000048</v>
      </c>
      <c r="BO212">
        <f>IF(COUNTIFS($BL$2:$BL212,$BL212,$O$2:$O212,$O212)=1,_xlfn.MAXIFS($BO$2:$BO211,$O$2:$O211,$O212)+1,_xlfn.MAXIFS($BO$2:$BO211,$O$2:$O211,$O212))</f>
        <v>11</v>
      </c>
      <c r="BP212">
        <f t="shared" si="43"/>
        <v>53</v>
      </c>
      <c r="BQ212">
        <f t="shared" si="45"/>
        <v>0</v>
      </c>
      <c r="BR212">
        <f t="shared" si="46"/>
        <v>0</v>
      </c>
      <c r="BS212">
        <f t="shared" si="47"/>
        <v>0</v>
      </c>
      <c r="BT212">
        <f t="shared" si="48"/>
        <v>0</v>
      </c>
      <c r="BU212">
        <f t="shared" si="49"/>
        <v>0</v>
      </c>
      <c r="BV212">
        <f t="shared" si="50"/>
        <v>0</v>
      </c>
      <c r="BW212">
        <f t="shared" si="44"/>
        <v>53</v>
      </c>
    </row>
    <row r="213" spans="1:75" x14ac:dyDescent="0.3">
      <c r="A213" s="38">
        <f t="shared" si="40"/>
        <v>45792</v>
      </c>
      <c r="B213" s="3">
        <v>45792.657256944447</v>
      </c>
      <c r="C213" t="s">
        <v>61</v>
      </c>
      <c r="D213" t="s">
        <v>61</v>
      </c>
      <c r="E213" t="s">
        <v>61</v>
      </c>
      <c r="F213" t="s">
        <v>62</v>
      </c>
      <c r="G213" s="2" t="s">
        <v>63</v>
      </c>
      <c r="H213" t="s">
        <v>64</v>
      </c>
      <c r="I213" t="s">
        <v>77</v>
      </c>
      <c r="J213" t="s">
        <v>66</v>
      </c>
      <c r="K213" t="s">
        <v>67</v>
      </c>
      <c r="L213">
        <v>14</v>
      </c>
      <c r="M213">
        <v>1</v>
      </c>
      <c r="N213">
        <v>168</v>
      </c>
      <c r="O213" s="41">
        <v>9999</v>
      </c>
      <c r="P213" t="s">
        <v>62</v>
      </c>
      <c r="Q213" s="1">
        <v>45786.608721180557</v>
      </c>
      <c r="R213">
        <v>16.306000000000001</v>
      </c>
      <c r="S213">
        <v>6.03</v>
      </c>
      <c r="T213">
        <v>2.7040000000000002</v>
      </c>
      <c r="U213">
        <v>2117</v>
      </c>
      <c r="V213">
        <v>206</v>
      </c>
      <c r="W213">
        <v>538</v>
      </c>
      <c r="X213">
        <v>382</v>
      </c>
      <c r="Y213">
        <v>0</v>
      </c>
      <c r="Z213">
        <v>2</v>
      </c>
      <c r="AA213">
        <v>0</v>
      </c>
      <c r="AB213">
        <v>0</v>
      </c>
      <c r="AC213">
        <v>102</v>
      </c>
      <c r="AD213">
        <v>27.73</v>
      </c>
      <c r="AE213">
        <v>42.754247999999997</v>
      </c>
      <c r="AF213">
        <v>62.3</v>
      </c>
      <c r="AG213">
        <v>13.7</v>
      </c>
      <c r="AH213">
        <v>14.1</v>
      </c>
      <c r="AI213">
        <v>4.3</v>
      </c>
      <c r="AJ213">
        <v>5.4</v>
      </c>
      <c r="AK213">
        <v>0.2</v>
      </c>
      <c r="AL213">
        <v>0</v>
      </c>
      <c r="AM213">
        <v>2.08</v>
      </c>
      <c r="AN213">
        <v>54.674999999999997</v>
      </c>
      <c r="AO213">
        <v>9.7309999999999999</v>
      </c>
      <c r="AP213">
        <v>25.413</v>
      </c>
      <c r="AQ213">
        <v>0.184</v>
      </c>
      <c r="AR213">
        <v>0</v>
      </c>
      <c r="AS213">
        <v>12.265000000000001</v>
      </c>
      <c r="AT213">
        <v>21.805</v>
      </c>
      <c r="AU213">
        <v>4.7949999999999999</v>
      </c>
      <c r="AV213">
        <v>4.9349999999999996</v>
      </c>
      <c r="AW213">
        <v>1.5049999999999999</v>
      </c>
      <c r="AX213">
        <v>1.89</v>
      </c>
      <c r="AY213">
        <v>7.0000000000000007E-2</v>
      </c>
      <c r="AZ213">
        <v>0</v>
      </c>
      <c r="BA213">
        <v>0</v>
      </c>
      <c r="BB213">
        <v>48</v>
      </c>
      <c r="BC213" t="s">
        <v>68</v>
      </c>
      <c r="BD213">
        <v>0</v>
      </c>
      <c r="BE213" t="s">
        <v>69</v>
      </c>
      <c r="BF213" t="s">
        <v>70</v>
      </c>
      <c r="BG213">
        <v>1.3</v>
      </c>
      <c r="BH213">
        <v>0</v>
      </c>
      <c r="BI213" s="1">
        <v>45799.451651504627</v>
      </c>
      <c r="BJ213">
        <v>3</v>
      </c>
      <c r="BK213" s="4">
        <v>0.90139999999999998</v>
      </c>
      <c r="BL213" s="42">
        <f>HLOOKUP($A213,차량별코스!$E$1:$AD$20,_xlfn.XLOOKUP(탕데이터!$I213,차량별코스!$D$2:$D$20,차량별코스!$A$2:$A$20),0)</f>
        <v>2</v>
      </c>
      <c r="BM213">
        <f t="shared" si="41"/>
        <v>2710.0700000000006</v>
      </c>
      <c r="BN213">
        <f t="shared" si="42"/>
        <v>4171.0680000000048</v>
      </c>
      <c r="BO213">
        <f>IF(COUNTIFS($BL$2:$BL213,$BL213,$O$2:$O213,$O213)=1,_xlfn.MAXIFS($BO$2:$BO212,$O$2:$O212,$O213)+1,_xlfn.MAXIFS($BO$2:$BO212,$O$2:$O212,$O213))</f>
        <v>11</v>
      </c>
      <c r="BP213">
        <f t="shared" si="43"/>
        <v>574.89100000000008</v>
      </c>
      <c r="BQ213">
        <f t="shared" si="45"/>
        <v>290.02899999999994</v>
      </c>
      <c r="BR213">
        <f t="shared" si="46"/>
        <v>298.49699999999996</v>
      </c>
      <c r="BS213">
        <f t="shared" si="47"/>
        <v>91.030999999999992</v>
      </c>
      <c r="BT213">
        <f t="shared" si="48"/>
        <v>114.31800000000001</v>
      </c>
      <c r="BU213">
        <f t="shared" si="49"/>
        <v>4.234</v>
      </c>
      <c r="BV213">
        <f t="shared" si="50"/>
        <v>0</v>
      </c>
      <c r="BW213">
        <f t="shared" si="44"/>
        <v>1372.9999999999998</v>
      </c>
    </row>
    <row r="214" spans="1:75" x14ac:dyDescent="0.3">
      <c r="A214" s="38">
        <f t="shared" si="40"/>
        <v>45792</v>
      </c>
      <c r="B214" s="3">
        <v>45792.688923611109</v>
      </c>
      <c r="C214" t="s">
        <v>61</v>
      </c>
      <c r="D214" t="s">
        <v>61</v>
      </c>
      <c r="E214" t="s">
        <v>61</v>
      </c>
      <c r="F214" t="s">
        <v>62</v>
      </c>
      <c r="G214" s="2" t="s">
        <v>63</v>
      </c>
      <c r="H214" t="s">
        <v>64</v>
      </c>
      <c r="I214" t="s">
        <v>77</v>
      </c>
      <c r="J214" t="s">
        <v>66</v>
      </c>
      <c r="K214" t="s">
        <v>67</v>
      </c>
      <c r="L214">
        <v>14</v>
      </c>
      <c r="M214">
        <v>1</v>
      </c>
      <c r="N214">
        <v>168</v>
      </c>
      <c r="O214" s="41">
        <v>9999</v>
      </c>
      <c r="P214" t="s">
        <v>62</v>
      </c>
      <c r="Q214" s="1">
        <v>45786.608721180557</v>
      </c>
      <c r="R214">
        <v>51.8</v>
      </c>
      <c r="S214">
        <v>19.343</v>
      </c>
      <c r="T214">
        <v>2.6779999999999999</v>
      </c>
      <c r="U214">
        <v>4058</v>
      </c>
      <c r="V214">
        <v>45</v>
      </c>
      <c r="W214">
        <v>666</v>
      </c>
      <c r="X214">
        <v>1126</v>
      </c>
      <c r="Y214">
        <v>3</v>
      </c>
      <c r="Z214">
        <v>26</v>
      </c>
      <c r="AA214">
        <v>0</v>
      </c>
      <c r="AB214">
        <v>0</v>
      </c>
      <c r="AC214">
        <v>108</v>
      </c>
      <c r="AD214">
        <v>45.95</v>
      </c>
      <c r="AE214">
        <v>55.715578999999998</v>
      </c>
      <c r="AF214">
        <v>94.1</v>
      </c>
      <c r="AG214">
        <v>1</v>
      </c>
      <c r="AH214">
        <v>1.7</v>
      </c>
      <c r="AI214">
        <v>1.6</v>
      </c>
      <c r="AJ214">
        <v>1.1000000000000001</v>
      </c>
      <c r="AK214">
        <v>0.4</v>
      </c>
      <c r="AL214">
        <v>0</v>
      </c>
      <c r="AM214">
        <v>2.06</v>
      </c>
      <c r="AN214">
        <v>74.233000000000004</v>
      </c>
      <c r="AO214">
        <v>1.109</v>
      </c>
      <c r="AP214">
        <v>16.411999999999999</v>
      </c>
      <c r="AQ214">
        <v>0.21199999999999999</v>
      </c>
      <c r="AR214">
        <v>5.7919999999999998</v>
      </c>
      <c r="AS214">
        <v>50.192999999999998</v>
      </c>
      <c r="AT214">
        <v>62.732999999999997</v>
      </c>
      <c r="AU214">
        <v>0.66700000000000004</v>
      </c>
      <c r="AV214">
        <v>1.133</v>
      </c>
      <c r="AW214">
        <v>1.0669999999999999</v>
      </c>
      <c r="AX214">
        <v>0.73299999999999998</v>
      </c>
      <c r="AY214">
        <v>0.26700000000000002</v>
      </c>
      <c r="AZ214">
        <v>0</v>
      </c>
      <c r="BA214">
        <v>0</v>
      </c>
      <c r="BB214">
        <v>96</v>
      </c>
      <c r="BC214" t="s">
        <v>68</v>
      </c>
      <c r="BD214">
        <v>0</v>
      </c>
      <c r="BE214" t="s">
        <v>69</v>
      </c>
      <c r="BF214" t="s">
        <v>70</v>
      </c>
      <c r="BG214">
        <v>1.3</v>
      </c>
      <c r="BH214">
        <v>0</v>
      </c>
      <c r="BI214" s="1">
        <v>45799.451651504627</v>
      </c>
      <c r="BJ214">
        <v>3</v>
      </c>
      <c r="BK214" s="4">
        <v>0.89270000000000005</v>
      </c>
      <c r="BL214" s="42">
        <f>HLOOKUP($A214,차량별코스!$E$1:$AD$20,_xlfn.XLOOKUP(탕데이터!$I214,차량별코스!$D$2:$D$20,차량별코스!$A$2:$A$20),0)</f>
        <v>2</v>
      </c>
      <c r="BM214">
        <f t="shared" si="41"/>
        <v>2710.0700000000006</v>
      </c>
      <c r="BN214">
        <f t="shared" si="42"/>
        <v>4171.0680000000048</v>
      </c>
      <c r="BO214">
        <f>IF(COUNTIFS($BL$2:$BL214,$BL214,$O$2:$O214,$O214)=1,_xlfn.MAXIFS($BO$2:$BO213,$O$2:$O213,$O214)+1,_xlfn.MAXIFS($BO$2:$BO213,$O$2:$O213,$O214))</f>
        <v>11</v>
      </c>
      <c r="BP214">
        <f t="shared" si="43"/>
        <v>3107.578</v>
      </c>
      <c r="BQ214">
        <f t="shared" si="45"/>
        <v>40.58</v>
      </c>
      <c r="BR214">
        <f t="shared" si="46"/>
        <v>68.986000000000004</v>
      </c>
      <c r="BS214">
        <f t="shared" si="47"/>
        <v>64.927999999999997</v>
      </c>
      <c r="BT214">
        <f t="shared" si="48"/>
        <v>44.638000000000005</v>
      </c>
      <c r="BU214">
        <f t="shared" si="49"/>
        <v>16.231999999999999</v>
      </c>
      <c r="BV214">
        <f t="shared" si="50"/>
        <v>0</v>
      </c>
      <c r="BW214">
        <f t="shared" si="44"/>
        <v>3342.9419999999996</v>
      </c>
    </row>
    <row r="215" spans="1:75" x14ac:dyDescent="0.3">
      <c r="A215" s="38">
        <f t="shared" si="40"/>
        <v>45792</v>
      </c>
      <c r="B215" s="3">
        <v>45792.739201388889</v>
      </c>
      <c r="C215" t="s">
        <v>61</v>
      </c>
      <c r="D215" t="s">
        <v>61</v>
      </c>
      <c r="E215" t="s">
        <v>61</v>
      </c>
      <c r="F215" t="s">
        <v>62</v>
      </c>
      <c r="G215" s="2" t="s">
        <v>63</v>
      </c>
      <c r="H215" t="s">
        <v>64</v>
      </c>
      <c r="I215" t="s">
        <v>77</v>
      </c>
      <c r="J215" t="s">
        <v>66</v>
      </c>
      <c r="K215" t="s">
        <v>67</v>
      </c>
      <c r="L215">
        <v>14</v>
      </c>
      <c r="M215">
        <v>1</v>
      </c>
      <c r="N215">
        <v>168</v>
      </c>
      <c r="O215" s="41">
        <v>9999</v>
      </c>
      <c r="P215" t="s">
        <v>62</v>
      </c>
      <c r="Q215" s="1">
        <v>45786.608721180557</v>
      </c>
      <c r="R215">
        <v>41.765000000000001</v>
      </c>
      <c r="S215">
        <v>14.603</v>
      </c>
      <c r="T215">
        <v>2.86</v>
      </c>
      <c r="U215">
        <v>3055</v>
      </c>
      <c r="V215">
        <v>48</v>
      </c>
      <c r="W215">
        <v>408</v>
      </c>
      <c r="X215">
        <v>898</v>
      </c>
      <c r="Y215">
        <v>1</v>
      </c>
      <c r="Z215">
        <v>18</v>
      </c>
      <c r="AA215">
        <v>0</v>
      </c>
      <c r="AB215">
        <v>0</v>
      </c>
      <c r="AC215">
        <v>108</v>
      </c>
      <c r="AD215">
        <v>49.22</v>
      </c>
      <c r="AE215">
        <v>57.850667000000001</v>
      </c>
      <c r="AF215">
        <v>87.9</v>
      </c>
      <c r="AG215">
        <v>2.7</v>
      </c>
      <c r="AH215">
        <v>3.2</v>
      </c>
      <c r="AI215">
        <v>1.8</v>
      </c>
      <c r="AJ215">
        <v>2.8</v>
      </c>
      <c r="AK215">
        <v>1.7</v>
      </c>
      <c r="AL215">
        <v>0</v>
      </c>
      <c r="AM215">
        <v>2.2000000000000002</v>
      </c>
      <c r="AN215">
        <v>71.754999999999995</v>
      </c>
      <c r="AO215">
        <v>1.571</v>
      </c>
      <c r="AP215">
        <v>13.355</v>
      </c>
      <c r="AQ215">
        <v>0.192</v>
      </c>
      <c r="AR215">
        <v>2.3940000000000001</v>
      </c>
      <c r="AS215">
        <v>43.097999999999999</v>
      </c>
      <c r="AT215">
        <v>43.95</v>
      </c>
      <c r="AU215">
        <v>1.35</v>
      </c>
      <c r="AV215">
        <v>1.6</v>
      </c>
      <c r="AW215">
        <v>0.9</v>
      </c>
      <c r="AX215">
        <v>1.4</v>
      </c>
      <c r="AY215">
        <v>0.85</v>
      </c>
      <c r="AZ215">
        <v>0</v>
      </c>
      <c r="BA215">
        <v>0</v>
      </c>
      <c r="BB215">
        <v>71</v>
      </c>
      <c r="BC215" t="s">
        <v>68</v>
      </c>
      <c r="BD215">
        <v>0</v>
      </c>
      <c r="BE215" t="s">
        <v>69</v>
      </c>
      <c r="BF215" t="s">
        <v>70</v>
      </c>
      <c r="BG215">
        <v>1.3</v>
      </c>
      <c r="BH215">
        <v>0</v>
      </c>
      <c r="BI215" s="1">
        <v>45799.451651504627</v>
      </c>
      <c r="BJ215">
        <v>3</v>
      </c>
      <c r="BK215" s="4">
        <v>0.95330000000000004</v>
      </c>
      <c r="BL215" s="42">
        <f>HLOOKUP($A215,차량별코스!$E$1:$AD$20,_xlfn.XLOOKUP(탕데이터!$I215,차량별코스!$D$2:$D$20,차량별코스!$A$2:$A$20),0)</f>
        <v>2</v>
      </c>
      <c r="BM215">
        <f t="shared" si="41"/>
        <v>2710.0700000000006</v>
      </c>
      <c r="BN215">
        <f t="shared" si="42"/>
        <v>4171.0680000000048</v>
      </c>
      <c r="BO215">
        <f>IF(COUNTIFS($BL$2:$BL215,$BL215,$O$2:$O215,$O215)=1,_xlfn.MAXIFS($BO$2:$BO214,$O$2:$O214,$O215)+1,_xlfn.MAXIFS($BO$2:$BO214,$O$2:$O214,$O215))</f>
        <v>11</v>
      </c>
      <c r="BP215">
        <f t="shared" si="43"/>
        <v>2229.3449999999998</v>
      </c>
      <c r="BQ215">
        <f t="shared" si="45"/>
        <v>82.485000000000014</v>
      </c>
      <c r="BR215">
        <f t="shared" si="46"/>
        <v>97.76</v>
      </c>
      <c r="BS215">
        <f t="shared" si="47"/>
        <v>54.990000000000009</v>
      </c>
      <c r="BT215">
        <f t="shared" si="48"/>
        <v>85.539999999999992</v>
      </c>
      <c r="BU215">
        <f t="shared" si="49"/>
        <v>51.935000000000002</v>
      </c>
      <c r="BV215">
        <f t="shared" si="50"/>
        <v>0</v>
      </c>
      <c r="BW215">
        <f t="shared" si="44"/>
        <v>2602.0549999999998</v>
      </c>
    </row>
    <row r="216" spans="1:75" x14ac:dyDescent="0.3">
      <c r="A216" s="38">
        <f t="shared" si="40"/>
        <v>45792</v>
      </c>
      <c r="B216" s="3">
        <v>45792.781168981484</v>
      </c>
      <c r="C216" t="s">
        <v>61</v>
      </c>
      <c r="D216" t="s">
        <v>61</v>
      </c>
      <c r="E216" t="s">
        <v>61</v>
      </c>
      <c r="F216" t="s">
        <v>62</v>
      </c>
      <c r="G216" s="2" t="s">
        <v>63</v>
      </c>
      <c r="H216" t="s">
        <v>64</v>
      </c>
      <c r="I216" t="s">
        <v>77</v>
      </c>
      <c r="J216" t="s">
        <v>66</v>
      </c>
      <c r="K216" t="s">
        <v>67</v>
      </c>
      <c r="L216">
        <v>14</v>
      </c>
      <c r="M216">
        <v>1</v>
      </c>
      <c r="N216">
        <v>168</v>
      </c>
      <c r="O216" s="41">
        <v>9999</v>
      </c>
      <c r="P216" t="s">
        <v>62</v>
      </c>
      <c r="Q216" s="1">
        <v>45786.608721180557</v>
      </c>
      <c r="R216">
        <v>17.291</v>
      </c>
      <c r="S216">
        <v>6.2149999999999999</v>
      </c>
      <c r="T216">
        <v>2.782</v>
      </c>
      <c r="U216">
        <v>1197</v>
      </c>
      <c r="V216">
        <v>1</v>
      </c>
      <c r="W216">
        <v>184</v>
      </c>
      <c r="X216">
        <v>367</v>
      </c>
      <c r="Y216">
        <v>1</v>
      </c>
      <c r="Z216">
        <v>8</v>
      </c>
      <c r="AA216">
        <v>0</v>
      </c>
      <c r="AB216">
        <v>0</v>
      </c>
      <c r="AC216">
        <v>109</v>
      </c>
      <c r="AD216">
        <v>52</v>
      </c>
      <c r="AE216">
        <v>61.509290999999997</v>
      </c>
      <c r="AF216">
        <v>96.3</v>
      </c>
      <c r="AG216">
        <v>0.6</v>
      </c>
      <c r="AH216">
        <v>0.7</v>
      </c>
      <c r="AI216">
        <v>0.8</v>
      </c>
      <c r="AJ216">
        <v>1</v>
      </c>
      <c r="AK216">
        <v>0.5</v>
      </c>
      <c r="AL216">
        <v>0</v>
      </c>
      <c r="AM216">
        <v>2.14</v>
      </c>
      <c r="AN216">
        <v>79.344999999999999</v>
      </c>
      <c r="AO216">
        <v>8.3000000000000004E-2</v>
      </c>
      <c r="AP216">
        <v>15.372</v>
      </c>
      <c r="AQ216">
        <v>0.17399999999999999</v>
      </c>
      <c r="AR216">
        <v>5.7830000000000004</v>
      </c>
      <c r="AS216">
        <v>46.267000000000003</v>
      </c>
      <c r="AT216">
        <v>17.655000000000001</v>
      </c>
      <c r="AU216">
        <v>0.11</v>
      </c>
      <c r="AV216">
        <v>0.128</v>
      </c>
      <c r="AW216">
        <v>0.14699999999999999</v>
      </c>
      <c r="AX216">
        <v>0.183</v>
      </c>
      <c r="AY216">
        <v>9.1999999999999998E-2</v>
      </c>
      <c r="AZ216">
        <v>0</v>
      </c>
      <c r="BA216">
        <v>0</v>
      </c>
      <c r="BB216">
        <v>30</v>
      </c>
      <c r="BC216" t="s">
        <v>68</v>
      </c>
      <c r="BD216">
        <v>0</v>
      </c>
      <c r="BE216" t="s">
        <v>69</v>
      </c>
      <c r="BF216" t="s">
        <v>70</v>
      </c>
      <c r="BG216">
        <v>1.3</v>
      </c>
      <c r="BH216">
        <v>0</v>
      </c>
      <c r="BI216" s="1">
        <v>45799.451651504627</v>
      </c>
      <c r="BJ216">
        <v>3</v>
      </c>
      <c r="BK216" s="4">
        <v>0.9274</v>
      </c>
      <c r="BL216" s="42">
        <f>HLOOKUP($A216,차량별코스!$E$1:$AD$20,_xlfn.XLOOKUP(탕데이터!$I216,차량별코스!$D$2:$D$20,차량별코스!$A$2:$A$20),0)</f>
        <v>2</v>
      </c>
      <c r="BM216">
        <f t="shared" si="41"/>
        <v>2710.0700000000006</v>
      </c>
      <c r="BN216">
        <f t="shared" si="42"/>
        <v>4171.0680000000048</v>
      </c>
      <c r="BO216">
        <f>IF(COUNTIFS($BL$2:$BL216,$BL216,$O$2:$O216,$O216)=1,_xlfn.MAXIFS($BO$2:$BO215,$O$2:$O215,$O216)+1,_xlfn.MAXIFS($BO$2:$BO215,$O$2:$O215,$O216))</f>
        <v>11</v>
      </c>
      <c r="BP216">
        <f t="shared" si="43"/>
        <v>967.71100000000001</v>
      </c>
      <c r="BQ216">
        <f t="shared" si="45"/>
        <v>7.1820000000000004</v>
      </c>
      <c r="BR216">
        <f t="shared" si="46"/>
        <v>8.3789999999999996</v>
      </c>
      <c r="BS216">
        <f t="shared" si="47"/>
        <v>9.5760000000000005</v>
      </c>
      <c r="BT216">
        <f t="shared" si="48"/>
        <v>11.97</v>
      </c>
      <c r="BU216">
        <f t="shared" si="49"/>
        <v>5.9850000000000003</v>
      </c>
      <c r="BV216">
        <f t="shared" si="50"/>
        <v>0</v>
      </c>
      <c r="BW216">
        <f t="shared" si="44"/>
        <v>1010.8030000000001</v>
      </c>
    </row>
    <row r="217" spans="1:75" x14ac:dyDescent="0.3">
      <c r="A217" s="38">
        <f t="shared" si="40"/>
        <v>45792</v>
      </c>
      <c r="B217" s="3">
        <v>45792.805081018516</v>
      </c>
      <c r="C217" t="s">
        <v>61</v>
      </c>
      <c r="D217" t="s">
        <v>61</v>
      </c>
      <c r="E217" t="s">
        <v>61</v>
      </c>
      <c r="F217" t="s">
        <v>62</v>
      </c>
      <c r="G217" s="2" t="s">
        <v>63</v>
      </c>
      <c r="H217" t="s">
        <v>64</v>
      </c>
      <c r="I217" t="s">
        <v>77</v>
      </c>
      <c r="J217" t="s">
        <v>66</v>
      </c>
      <c r="K217" t="s">
        <v>67</v>
      </c>
      <c r="L217">
        <v>14</v>
      </c>
      <c r="M217">
        <v>1</v>
      </c>
      <c r="N217">
        <v>168</v>
      </c>
      <c r="O217" s="41">
        <v>9999</v>
      </c>
      <c r="P217" t="s">
        <v>62</v>
      </c>
      <c r="Q217" s="1">
        <v>45786.608721180557</v>
      </c>
      <c r="R217">
        <v>29.661000000000001</v>
      </c>
      <c r="S217">
        <v>10.865</v>
      </c>
      <c r="T217">
        <v>2.73</v>
      </c>
      <c r="U217">
        <v>2208</v>
      </c>
      <c r="V217">
        <v>1</v>
      </c>
      <c r="W217">
        <v>466</v>
      </c>
      <c r="X217">
        <v>687</v>
      </c>
      <c r="Y217">
        <v>3</v>
      </c>
      <c r="Z217">
        <v>31</v>
      </c>
      <c r="AA217">
        <v>0</v>
      </c>
      <c r="AB217">
        <v>0</v>
      </c>
      <c r="AC217">
        <v>109</v>
      </c>
      <c r="AD217">
        <v>48.36</v>
      </c>
      <c r="AE217">
        <v>61.332225000000001</v>
      </c>
      <c r="AF217">
        <v>94.9</v>
      </c>
      <c r="AG217">
        <v>1</v>
      </c>
      <c r="AH217">
        <v>1.2</v>
      </c>
      <c r="AI217">
        <v>1.1000000000000001</v>
      </c>
      <c r="AJ217">
        <v>1.1000000000000001</v>
      </c>
      <c r="AK217">
        <v>0.6</v>
      </c>
      <c r="AL217">
        <v>0</v>
      </c>
      <c r="AM217">
        <v>2.1</v>
      </c>
      <c r="AN217">
        <v>80.507999999999996</v>
      </c>
      <c r="AO217">
        <v>4.4999999999999998E-2</v>
      </c>
      <c r="AP217">
        <v>21.105</v>
      </c>
      <c r="AQ217">
        <v>0.20200000000000001</v>
      </c>
      <c r="AR217">
        <v>10.114000000000001</v>
      </c>
      <c r="AS217">
        <v>104.514</v>
      </c>
      <c r="AT217">
        <v>34.796999999999997</v>
      </c>
      <c r="AU217">
        <v>0.36699999999999999</v>
      </c>
      <c r="AV217">
        <v>0.44</v>
      </c>
      <c r="AW217">
        <v>0.40300000000000002</v>
      </c>
      <c r="AX217">
        <v>0.40300000000000002</v>
      </c>
      <c r="AY217">
        <v>0.22</v>
      </c>
      <c r="AZ217">
        <v>0</v>
      </c>
      <c r="BA217">
        <v>0</v>
      </c>
      <c r="BB217">
        <v>52</v>
      </c>
      <c r="BC217" t="s">
        <v>68</v>
      </c>
      <c r="BD217">
        <v>0</v>
      </c>
      <c r="BE217" t="s">
        <v>69</v>
      </c>
      <c r="BF217" t="s">
        <v>70</v>
      </c>
      <c r="BG217">
        <v>1.3</v>
      </c>
      <c r="BH217">
        <v>0</v>
      </c>
      <c r="BI217" s="1">
        <v>45799.451651504627</v>
      </c>
      <c r="BJ217">
        <v>3</v>
      </c>
      <c r="BK217" s="4">
        <v>0.91</v>
      </c>
      <c r="BL217" s="42">
        <f>HLOOKUP($A217,차량별코스!$E$1:$AD$20,_xlfn.XLOOKUP(탕데이터!$I217,차량별코스!$D$2:$D$20,차량별코스!$A$2:$A$20),0)</f>
        <v>2</v>
      </c>
      <c r="BM217">
        <f t="shared" si="41"/>
        <v>2710.0700000000006</v>
      </c>
      <c r="BN217">
        <f t="shared" si="42"/>
        <v>4171.0680000000048</v>
      </c>
      <c r="BO217">
        <f>IF(COUNTIFS($BL$2:$BL217,$BL217,$O$2:$O217,$O217)=1,_xlfn.MAXIFS($BO$2:$BO216,$O$2:$O216,$O217)+1,_xlfn.MAXIFS($BO$2:$BO216,$O$2:$O216,$O217))</f>
        <v>11</v>
      </c>
      <c r="BP217">
        <f t="shared" si="43"/>
        <v>1628.3920000000003</v>
      </c>
      <c r="BQ217">
        <f t="shared" si="45"/>
        <v>22.080000000000002</v>
      </c>
      <c r="BR217">
        <f t="shared" si="46"/>
        <v>26.496000000000002</v>
      </c>
      <c r="BS217">
        <f t="shared" si="47"/>
        <v>24.288000000000004</v>
      </c>
      <c r="BT217">
        <f t="shared" si="48"/>
        <v>24.288000000000004</v>
      </c>
      <c r="BU217">
        <f t="shared" si="49"/>
        <v>13.248000000000001</v>
      </c>
      <c r="BV217">
        <f t="shared" si="50"/>
        <v>0</v>
      </c>
      <c r="BW217">
        <f t="shared" si="44"/>
        <v>1738.7920000000004</v>
      </c>
    </row>
    <row r="218" spans="1:75" x14ac:dyDescent="0.3">
      <c r="A218" s="38">
        <f t="shared" si="40"/>
        <v>45793</v>
      </c>
      <c r="B218" s="3">
        <v>45793.338356481479</v>
      </c>
      <c r="C218" t="s">
        <v>61</v>
      </c>
      <c r="D218" t="s">
        <v>61</v>
      </c>
      <c r="E218" t="s">
        <v>61</v>
      </c>
      <c r="F218" t="s">
        <v>62</v>
      </c>
      <c r="G218" s="2" t="s">
        <v>63</v>
      </c>
      <c r="H218" t="s">
        <v>64</v>
      </c>
      <c r="I218" t="s">
        <v>77</v>
      </c>
      <c r="J218" t="s">
        <v>66</v>
      </c>
      <c r="K218" t="s">
        <v>67</v>
      </c>
      <c r="L218">
        <v>14</v>
      </c>
      <c r="M218">
        <v>1</v>
      </c>
      <c r="N218">
        <v>168</v>
      </c>
      <c r="O218" s="41">
        <v>9999</v>
      </c>
      <c r="P218" t="s">
        <v>62</v>
      </c>
      <c r="Q218" s="1">
        <v>45786.608721180557</v>
      </c>
      <c r="R218">
        <v>1.2E-2</v>
      </c>
      <c r="S218">
        <v>4.3999999999999997E-2</v>
      </c>
      <c r="T218">
        <v>0.27300000000000002</v>
      </c>
      <c r="U218">
        <v>69</v>
      </c>
      <c r="V218">
        <v>24</v>
      </c>
      <c r="W218">
        <v>26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5</v>
      </c>
      <c r="AD218">
        <v>0.63</v>
      </c>
      <c r="AE218">
        <v>2.2735880000000002</v>
      </c>
      <c r="AF218">
        <v>100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0.21</v>
      </c>
      <c r="AN218">
        <v>25.681999999999999</v>
      </c>
      <c r="AO218">
        <v>34.78</v>
      </c>
      <c r="AP218">
        <v>37.680999999999997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1</v>
      </c>
      <c r="BC218" t="s">
        <v>68</v>
      </c>
      <c r="BD218">
        <v>0</v>
      </c>
      <c r="BE218" t="s">
        <v>69</v>
      </c>
      <c r="BF218" t="s">
        <v>70</v>
      </c>
      <c r="BG218">
        <v>1.3</v>
      </c>
      <c r="BH218">
        <v>0</v>
      </c>
      <c r="BI218" s="1">
        <v>45799.451651504627</v>
      </c>
      <c r="BJ218">
        <v>3</v>
      </c>
      <c r="BK218" s="4">
        <v>9.0899999999999995E-2</v>
      </c>
      <c r="BL218" s="42">
        <f>HLOOKUP($A218,차량별코스!$E$1:$AD$20,_xlfn.XLOOKUP(탕데이터!$I218,차량별코스!$D$2:$D$20,차량별코스!$A$2:$A$20),0)</f>
        <v>3</v>
      </c>
      <c r="BM218">
        <f t="shared" si="41"/>
        <v>2710.0700000000006</v>
      </c>
      <c r="BN218">
        <f t="shared" si="42"/>
        <v>4291.5689999999995</v>
      </c>
      <c r="BO218">
        <f>IF(COUNTIFS($BL$2:$BL218,$BL218,$O$2:$O218,$O218)=1,_xlfn.MAXIFS($BO$2:$BO217,$O$2:$O217,$O218)+1,_xlfn.MAXIFS($BO$2:$BO217,$O$2:$O217,$O218))</f>
        <v>11</v>
      </c>
      <c r="BP218">
        <f t="shared" si="43"/>
        <v>19</v>
      </c>
      <c r="BQ218">
        <f t="shared" si="45"/>
        <v>0</v>
      </c>
      <c r="BR218">
        <f t="shared" si="46"/>
        <v>0</v>
      </c>
      <c r="BS218">
        <f t="shared" si="47"/>
        <v>0</v>
      </c>
      <c r="BT218">
        <f t="shared" si="48"/>
        <v>0</v>
      </c>
      <c r="BU218">
        <f t="shared" si="49"/>
        <v>0</v>
      </c>
      <c r="BV218">
        <f t="shared" si="50"/>
        <v>0</v>
      </c>
      <c r="BW218">
        <f t="shared" si="44"/>
        <v>19</v>
      </c>
    </row>
    <row r="219" spans="1:75" x14ac:dyDescent="0.3">
      <c r="A219" s="38">
        <f t="shared" si="40"/>
        <v>45793</v>
      </c>
      <c r="B219" s="3">
        <v>45793.344965277778</v>
      </c>
      <c r="C219" t="s">
        <v>61</v>
      </c>
      <c r="D219" t="s">
        <v>61</v>
      </c>
      <c r="E219" t="s">
        <v>61</v>
      </c>
      <c r="F219" t="s">
        <v>62</v>
      </c>
      <c r="G219" s="2" t="s">
        <v>63</v>
      </c>
      <c r="H219" t="s">
        <v>64</v>
      </c>
      <c r="I219" t="s">
        <v>77</v>
      </c>
      <c r="J219" t="s">
        <v>66</v>
      </c>
      <c r="K219" t="s">
        <v>67</v>
      </c>
      <c r="L219">
        <v>14</v>
      </c>
      <c r="M219">
        <v>1</v>
      </c>
      <c r="N219">
        <v>168</v>
      </c>
      <c r="O219" s="41">
        <v>9999</v>
      </c>
      <c r="P219" t="s">
        <v>62</v>
      </c>
      <c r="Q219" s="1">
        <v>45786.608721180557</v>
      </c>
      <c r="R219">
        <v>31.227</v>
      </c>
      <c r="S219">
        <v>10.178000000000001</v>
      </c>
      <c r="T219">
        <v>3.0680000000000001</v>
      </c>
      <c r="U219">
        <v>2465</v>
      </c>
      <c r="V219">
        <v>201</v>
      </c>
      <c r="W219">
        <v>281</v>
      </c>
      <c r="X219">
        <v>711</v>
      </c>
      <c r="Y219">
        <v>2</v>
      </c>
      <c r="Z219">
        <v>19</v>
      </c>
      <c r="AA219">
        <v>0</v>
      </c>
      <c r="AB219">
        <v>0</v>
      </c>
      <c r="AC219">
        <v>100</v>
      </c>
      <c r="AD219">
        <v>45.61</v>
      </c>
      <c r="AE219">
        <v>56.690399999999997</v>
      </c>
      <c r="AF219">
        <v>95.9</v>
      </c>
      <c r="AG219">
        <v>0.9</v>
      </c>
      <c r="AH219">
        <v>1.1000000000000001</v>
      </c>
      <c r="AI219">
        <v>0.9</v>
      </c>
      <c r="AJ219">
        <v>1.1000000000000001</v>
      </c>
      <c r="AK219">
        <v>0</v>
      </c>
      <c r="AL219">
        <v>0</v>
      </c>
      <c r="AM219">
        <v>2.36</v>
      </c>
      <c r="AN219">
        <v>65.097999999999999</v>
      </c>
      <c r="AO219">
        <v>8.1539999999999999</v>
      </c>
      <c r="AP219">
        <v>11.4</v>
      </c>
      <c r="AQ219">
        <v>0.224</v>
      </c>
      <c r="AR219">
        <v>6.4050000000000002</v>
      </c>
      <c r="AS219">
        <v>60.844999999999999</v>
      </c>
      <c r="AT219">
        <v>38.36</v>
      </c>
      <c r="AU219">
        <v>0.36</v>
      </c>
      <c r="AV219">
        <v>0.44</v>
      </c>
      <c r="AW219">
        <v>0.36</v>
      </c>
      <c r="AX219">
        <v>0.44</v>
      </c>
      <c r="AY219">
        <v>0</v>
      </c>
      <c r="AZ219">
        <v>0</v>
      </c>
      <c r="BA219">
        <v>0</v>
      </c>
      <c r="BB219">
        <v>60</v>
      </c>
      <c r="BC219" t="s">
        <v>68</v>
      </c>
      <c r="BD219">
        <v>0</v>
      </c>
      <c r="BE219" t="s">
        <v>69</v>
      </c>
      <c r="BF219" t="s">
        <v>70</v>
      </c>
      <c r="BG219">
        <v>1.3</v>
      </c>
      <c r="BH219">
        <v>0</v>
      </c>
      <c r="BI219" s="1">
        <v>45799.451651504627</v>
      </c>
      <c r="BJ219">
        <v>3</v>
      </c>
      <c r="BK219" s="4">
        <v>1.0226999999999999</v>
      </c>
      <c r="BL219" s="42">
        <f>HLOOKUP($A219,차량별코스!$E$1:$AD$20,_xlfn.XLOOKUP(탕데이터!$I219,차량별코스!$D$2:$D$20,차량별코스!$A$2:$A$20),0)</f>
        <v>3</v>
      </c>
      <c r="BM219">
        <f t="shared" si="41"/>
        <v>2710.0700000000006</v>
      </c>
      <c r="BN219">
        <f t="shared" si="42"/>
        <v>4291.5689999999995</v>
      </c>
      <c r="BO219">
        <f>IF(COUNTIFS($BL$2:$BL219,$BL219,$O$2:$O219,$O219)=1,_xlfn.MAXIFS($BO$2:$BO218,$O$2:$O218,$O219)+1,_xlfn.MAXIFS($BO$2:$BO218,$O$2:$O218,$O219))</f>
        <v>11</v>
      </c>
      <c r="BP219">
        <f t="shared" si="43"/>
        <v>1881.9350000000004</v>
      </c>
      <c r="BQ219">
        <f t="shared" si="45"/>
        <v>22.185000000000002</v>
      </c>
      <c r="BR219">
        <f t="shared" si="46"/>
        <v>27.115000000000002</v>
      </c>
      <c r="BS219">
        <f t="shared" si="47"/>
        <v>22.185000000000002</v>
      </c>
      <c r="BT219">
        <f t="shared" si="48"/>
        <v>27.115000000000002</v>
      </c>
      <c r="BU219">
        <f t="shared" si="49"/>
        <v>0</v>
      </c>
      <c r="BV219">
        <f t="shared" si="50"/>
        <v>0</v>
      </c>
      <c r="BW219">
        <f t="shared" si="44"/>
        <v>1980.5350000000003</v>
      </c>
    </row>
    <row r="220" spans="1:75" x14ac:dyDescent="0.3">
      <c r="A220" s="38">
        <f t="shared" si="40"/>
        <v>45793</v>
      </c>
      <c r="B220" s="3">
        <v>45793.381874999999</v>
      </c>
      <c r="C220" t="s">
        <v>61</v>
      </c>
      <c r="D220" t="s">
        <v>61</v>
      </c>
      <c r="E220" t="s">
        <v>61</v>
      </c>
      <c r="F220" t="s">
        <v>62</v>
      </c>
      <c r="G220" s="2" t="s">
        <v>63</v>
      </c>
      <c r="H220" t="s">
        <v>64</v>
      </c>
      <c r="I220" t="s">
        <v>77</v>
      </c>
      <c r="J220" t="s">
        <v>66</v>
      </c>
      <c r="K220" t="s">
        <v>67</v>
      </c>
      <c r="L220">
        <v>14</v>
      </c>
      <c r="M220">
        <v>1</v>
      </c>
      <c r="N220">
        <v>168</v>
      </c>
      <c r="O220" s="41">
        <v>9999</v>
      </c>
      <c r="P220" t="s">
        <v>62</v>
      </c>
      <c r="Q220" s="1">
        <v>45786.608721180557</v>
      </c>
      <c r="R220">
        <v>17.495000000000001</v>
      </c>
      <c r="S220">
        <v>5.5609999999999999</v>
      </c>
      <c r="T220">
        <v>3.1459999999999999</v>
      </c>
      <c r="U220">
        <v>1420</v>
      </c>
      <c r="V220">
        <v>1</v>
      </c>
      <c r="W220">
        <v>280</v>
      </c>
      <c r="X220">
        <v>251</v>
      </c>
      <c r="Y220">
        <v>0</v>
      </c>
      <c r="Z220">
        <v>6</v>
      </c>
      <c r="AA220">
        <v>0</v>
      </c>
      <c r="AB220">
        <v>0</v>
      </c>
      <c r="AC220">
        <v>104</v>
      </c>
      <c r="AD220">
        <v>44.35</v>
      </c>
      <c r="AE220">
        <v>55.295679</v>
      </c>
      <c r="AF220">
        <v>94.2</v>
      </c>
      <c r="AG220">
        <v>0.8</v>
      </c>
      <c r="AH220">
        <v>1</v>
      </c>
      <c r="AI220">
        <v>1.3</v>
      </c>
      <c r="AJ220">
        <v>2.6</v>
      </c>
      <c r="AK220">
        <v>0.1</v>
      </c>
      <c r="AL220">
        <v>0</v>
      </c>
      <c r="AM220">
        <v>2.42</v>
      </c>
      <c r="AN220">
        <v>61.569000000000003</v>
      </c>
      <c r="AO220">
        <v>7.0000000000000007E-2</v>
      </c>
      <c r="AP220">
        <v>19.718</v>
      </c>
      <c r="AQ220">
        <v>0.114</v>
      </c>
      <c r="AR220">
        <v>0</v>
      </c>
      <c r="AS220">
        <v>34.295999999999999</v>
      </c>
      <c r="AT220">
        <v>21.98</v>
      </c>
      <c r="AU220">
        <v>0.187</v>
      </c>
      <c r="AV220">
        <v>0.23300000000000001</v>
      </c>
      <c r="AW220">
        <v>0.30299999999999999</v>
      </c>
      <c r="AX220">
        <v>0.60699999999999998</v>
      </c>
      <c r="AY220">
        <v>2.3E-2</v>
      </c>
      <c r="AZ220">
        <v>0</v>
      </c>
      <c r="BA220">
        <v>0</v>
      </c>
      <c r="BB220">
        <v>32</v>
      </c>
      <c r="BC220" t="s">
        <v>68</v>
      </c>
      <c r="BD220">
        <v>0</v>
      </c>
      <c r="BE220" t="s">
        <v>69</v>
      </c>
      <c r="BF220" t="s">
        <v>70</v>
      </c>
      <c r="BG220">
        <v>1.3</v>
      </c>
      <c r="BH220">
        <v>0</v>
      </c>
      <c r="BI220" s="1">
        <v>45799.451651504627</v>
      </c>
      <c r="BJ220">
        <v>3</v>
      </c>
      <c r="BK220" s="4">
        <v>1.0487</v>
      </c>
      <c r="BL220" s="42">
        <f>HLOOKUP($A220,차량별코스!$E$1:$AD$20,_xlfn.XLOOKUP(탕데이터!$I220,차량별코스!$D$2:$D$20,차량별코스!$A$2:$A$20),0)</f>
        <v>3</v>
      </c>
      <c r="BM220">
        <f t="shared" si="41"/>
        <v>2710.0700000000006</v>
      </c>
      <c r="BN220">
        <f t="shared" si="42"/>
        <v>4291.5689999999995</v>
      </c>
      <c r="BO220">
        <f>IF(COUNTIFS($BL$2:$BL220,$BL220,$O$2:$O220,$O220)=1,_xlfn.MAXIFS($BO$2:$BO219,$O$2:$O219,$O220)+1,_xlfn.MAXIFS($BO$2:$BO219,$O$2:$O219,$O220))</f>
        <v>11</v>
      </c>
      <c r="BP220">
        <f t="shared" si="43"/>
        <v>1056.6400000000001</v>
      </c>
      <c r="BQ220">
        <f t="shared" si="45"/>
        <v>11.36</v>
      </c>
      <c r="BR220">
        <f t="shared" si="46"/>
        <v>14.200000000000001</v>
      </c>
      <c r="BS220">
        <f t="shared" si="47"/>
        <v>18.46</v>
      </c>
      <c r="BT220">
        <f t="shared" si="48"/>
        <v>36.92</v>
      </c>
      <c r="BU220">
        <f t="shared" si="49"/>
        <v>1.42</v>
      </c>
      <c r="BV220">
        <f t="shared" si="50"/>
        <v>0</v>
      </c>
      <c r="BW220">
        <f t="shared" si="44"/>
        <v>1139.0000000000002</v>
      </c>
    </row>
    <row r="221" spans="1:75" x14ac:dyDescent="0.3">
      <c r="A221" s="38">
        <f t="shared" si="40"/>
        <v>45793</v>
      </c>
      <c r="B221" s="3">
        <v>45793.409456018519</v>
      </c>
      <c r="C221" t="s">
        <v>61</v>
      </c>
      <c r="D221" t="s">
        <v>61</v>
      </c>
      <c r="E221" t="s">
        <v>61</v>
      </c>
      <c r="F221" t="s">
        <v>62</v>
      </c>
      <c r="G221" s="2" t="s">
        <v>63</v>
      </c>
      <c r="H221" t="s">
        <v>64</v>
      </c>
      <c r="I221" t="s">
        <v>77</v>
      </c>
      <c r="J221" t="s">
        <v>66</v>
      </c>
      <c r="K221" t="s">
        <v>67</v>
      </c>
      <c r="L221">
        <v>14</v>
      </c>
      <c r="M221">
        <v>1</v>
      </c>
      <c r="N221">
        <v>168</v>
      </c>
      <c r="O221" s="41">
        <v>9999</v>
      </c>
      <c r="P221" t="s">
        <v>62</v>
      </c>
      <c r="Q221" s="1">
        <v>45786.608721180557</v>
      </c>
      <c r="R221">
        <v>41.259</v>
      </c>
      <c r="S221">
        <v>13.448</v>
      </c>
      <c r="T221">
        <v>3.0680000000000001</v>
      </c>
      <c r="U221">
        <v>3313</v>
      </c>
      <c r="V221">
        <v>13</v>
      </c>
      <c r="W221">
        <v>550</v>
      </c>
      <c r="X221">
        <v>782</v>
      </c>
      <c r="Y221">
        <v>2</v>
      </c>
      <c r="Z221">
        <v>27</v>
      </c>
      <c r="AA221">
        <v>0</v>
      </c>
      <c r="AB221">
        <v>0</v>
      </c>
      <c r="AC221">
        <v>112</v>
      </c>
      <c r="AD221">
        <v>44.83</v>
      </c>
      <c r="AE221">
        <v>54.011772999999998</v>
      </c>
      <c r="AF221">
        <v>96.4</v>
      </c>
      <c r="AG221">
        <v>0.9</v>
      </c>
      <c r="AH221">
        <v>0.8</v>
      </c>
      <c r="AI221">
        <v>0.7</v>
      </c>
      <c r="AJ221">
        <v>0.8</v>
      </c>
      <c r="AK221">
        <v>0.3</v>
      </c>
      <c r="AL221">
        <v>0</v>
      </c>
      <c r="AM221">
        <v>2.36</v>
      </c>
      <c r="AN221">
        <v>61.668999999999997</v>
      </c>
      <c r="AO221">
        <v>0.39200000000000002</v>
      </c>
      <c r="AP221">
        <v>16.600999999999999</v>
      </c>
      <c r="AQ221">
        <v>0.17</v>
      </c>
      <c r="AR221">
        <v>4.8470000000000004</v>
      </c>
      <c r="AS221">
        <v>65.44</v>
      </c>
      <c r="AT221">
        <v>53.02</v>
      </c>
      <c r="AU221">
        <v>0.495</v>
      </c>
      <c r="AV221">
        <v>0.44</v>
      </c>
      <c r="AW221">
        <v>0.38500000000000001</v>
      </c>
      <c r="AX221">
        <v>0.44</v>
      </c>
      <c r="AY221">
        <v>0.16500000000000001</v>
      </c>
      <c r="AZ221">
        <v>0</v>
      </c>
      <c r="BA221">
        <v>0</v>
      </c>
      <c r="BB221">
        <v>80</v>
      </c>
      <c r="BC221" t="s">
        <v>68</v>
      </c>
      <c r="BD221">
        <v>0</v>
      </c>
      <c r="BE221" t="s">
        <v>69</v>
      </c>
      <c r="BF221" t="s">
        <v>70</v>
      </c>
      <c r="BG221">
        <v>1.3</v>
      </c>
      <c r="BH221">
        <v>0</v>
      </c>
      <c r="BI221" s="1">
        <v>45799.451651504627</v>
      </c>
      <c r="BJ221">
        <v>3</v>
      </c>
      <c r="BK221" s="4">
        <v>1.0226999999999999</v>
      </c>
      <c r="BL221" s="42">
        <f>HLOOKUP($A221,차량별코스!$E$1:$AD$20,_xlfn.XLOOKUP(탕데이터!$I221,차량별코스!$D$2:$D$20,차량별코스!$A$2:$A$20),0)</f>
        <v>3</v>
      </c>
      <c r="BM221">
        <f t="shared" si="41"/>
        <v>2710.0700000000006</v>
      </c>
      <c r="BN221">
        <f t="shared" si="42"/>
        <v>4291.5689999999995</v>
      </c>
      <c r="BO221">
        <f>IF(COUNTIFS($BL$2:$BL221,$BL221,$O$2:$O221,$O221)=1,_xlfn.MAXIFS($BO$2:$BO220,$O$2:$O220,$O221)+1,_xlfn.MAXIFS($BO$2:$BO220,$O$2:$O220,$O221))</f>
        <v>11</v>
      </c>
      <c r="BP221">
        <f t="shared" si="43"/>
        <v>2630.7320000000004</v>
      </c>
      <c r="BQ221">
        <f t="shared" si="45"/>
        <v>29.817000000000004</v>
      </c>
      <c r="BR221">
        <f t="shared" si="46"/>
        <v>26.504000000000001</v>
      </c>
      <c r="BS221">
        <f t="shared" si="47"/>
        <v>23.190999999999999</v>
      </c>
      <c r="BT221">
        <f t="shared" si="48"/>
        <v>26.504000000000001</v>
      </c>
      <c r="BU221">
        <f t="shared" si="49"/>
        <v>9.9390000000000001</v>
      </c>
      <c r="BV221">
        <f t="shared" si="50"/>
        <v>0</v>
      </c>
      <c r="BW221">
        <f t="shared" si="44"/>
        <v>2746.6869999999999</v>
      </c>
    </row>
    <row r="222" spans="1:75" x14ac:dyDescent="0.3">
      <c r="A222" s="38">
        <f t="shared" si="40"/>
        <v>45793</v>
      </c>
      <c r="B222" s="3">
        <v>45793.451365740744</v>
      </c>
      <c r="C222" t="s">
        <v>61</v>
      </c>
      <c r="D222" t="s">
        <v>61</v>
      </c>
      <c r="E222" t="s">
        <v>61</v>
      </c>
      <c r="F222" t="s">
        <v>62</v>
      </c>
      <c r="G222" s="2" t="s">
        <v>63</v>
      </c>
      <c r="H222" t="s">
        <v>64</v>
      </c>
      <c r="I222" t="s">
        <v>77</v>
      </c>
      <c r="J222" t="s">
        <v>66</v>
      </c>
      <c r="K222" t="s">
        <v>67</v>
      </c>
      <c r="L222">
        <v>14</v>
      </c>
      <c r="M222">
        <v>1</v>
      </c>
      <c r="N222">
        <v>168</v>
      </c>
      <c r="O222" s="41">
        <v>9999</v>
      </c>
      <c r="P222" t="s">
        <v>62</v>
      </c>
      <c r="Q222" s="1">
        <v>45786.608721180557</v>
      </c>
      <c r="R222">
        <v>26.11</v>
      </c>
      <c r="S222">
        <v>9.0069999999999997</v>
      </c>
      <c r="T222">
        <v>2.899</v>
      </c>
      <c r="U222">
        <v>1863</v>
      </c>
      <c r="V222">
        <v>10</v>
      </c>
      <c r="W222">
        <v>253</v>
      </c>
      <c r="X222">
        <v>593</v>
      </c>
      <c r="Y222">
        <v>0</v>
      </c>
      <c r="Z222">
        <v>14</v>
      </c>
      <c r="AA222">
        <v>0</v>
      </c>
      <c r="AB222">
        <v>0</v>
      </c>
      <c r="AC222">
        <v>100</v>
      </c>
      <c r="AD222">
        <v>50.45</v>
      </c>
      <c r="AE222">
        <v>58.747293999999997</v>
      </c>
      <c r="AF222">
        <v>97.5</v>
      </c>
      <c r="AG222">
        <v>0.4</v>
      </c>
      <c r="AH222">
        <v>0.5</v>
      </c>
      <c r="AI222">
        <v>0.9</v>
      </c>
      <c r="AJ222">
        <v>0.7</v>
      </c>
      <c r="AK222">
        <v>0</v>
      </c>
      <c r="AL222">
        <v>0</v>
      </c>
      <c r="AM222">
        <v>2.23</v>
      </c>
      <c r="AN222">
        <v>72.177000000000007</v>
      </c>
      <c r="AO222">
        <v>0.53700000000000003</v>
      </c>
      <c r="AP222">
        <v>13.58</v>
      </c>
      <c r="AQ222">
        <v>0.191</v>
      </c>
      <c r="AR222">
        <v>0</v>
      </c>
      <c r="AS222">
        <v>53.619</v>
      </c>
      <c r="AT222">
        <v>29.25</v>
      </c>
      <c r="AU222">
        <v>0.12</v>
      </c>
      <c r="AV222">
        <v>0.15</v>
      </c>
      <c r="AW222">
        <v>0.27</v>
      </c>
      <c r="AX222">
        <v>0.21</v>
      </c>
      <c r="AY222">
        <v>0</v>
      </c>
      <c r="AZ222">
        <v>0</v>
      </c>
      <c r="BA222">
        <v>0</v>
      </c>
      <c r="BB222">
        <v>42</v>
      </c>
      <c r="BC222" t="s">
        <v>68</v>
      </c>
      <c r="BD222">
        <v>0</v>
      </c>
      <c r="BE222" t="s">
        <v>69</v>
      </c>
      <c r="BF222" t="s">
        <v>70</v>
      </c>
      <c r="BG222">
        <v>1.3</v>
      </c>
      <c r="BH222">
        <v>0</v>
      </c>
      <c r="BI222" s="1">
        <v>45799.451651504627</v>
      </c>
      <c r="BJ222">
        <v>3</v>
      </c>
      <c r="BK222" s="4">
        <v>0.96630000000000005</v>
      </c>
      <c r="BL222" s="42">
        <f>HLOOKUP($A222,차량별코스!$E$1:$AD$20,_xlfn.XLOOKUP(탕데이터!$I222,차량별코스!$D$2:$D$20,차량별코스!$A$2:$A$20),0)</f>
        <v>3</v>
      </c>
      <c r="BM222">
        <f t="shared" si="41"/>
        <v>2710.0700000000006</v>
      </c>
      <c r="BN222">
        <f t="shared" si="42"/>
        <v>4291.5689999999995</v>
      </c>
      <c r="BO222">
        <f>IF(COUNTIFS($BL$2:$BL222,$BL222,$O$2:$O222,$O222)=1,_xlfn.MAXIFS($BO$2:$BO221,$O$2:$O221,$O222)+1,_xlfn.MAXIFS($BO$2:$BO221,$O$2:$O221,$O222))</f>
        <v>11</v>
      </c>
      <c r="BP222">
        <f t="shared" si="43"/>
        <v>1553.425</v>
      </c>
      <c r="BQ222">
        <f t="shared" si="45"/>
        <v>7.452</v>
      </c>
      <c r="BR222">
        <f t="shared" si="46"/>
        <v>9.3149999999999995</v>
      </c>
      <c r="BS222">
        <f t="shared" si="47"/>
        <v>16.767000000000003</v>
      </c>
      <c r="BT222">
        <f t="shared" si="48"/>
        <v>13.040999999999999</v>
      </c>
      <c r="BU222">
        <f t="shared" si="49"/>
        <v>0</v>
      </c>
      <c r="BV222">
        <f t="shared" si="50"/>
        <v>0</v>
      </c>
      <c r="BW222">
        <f t="shared" si="44"/>
        <v>1600</v>
      </c>
    </row>
    <row r="223" spans="1:75" x14ac:dyDescent="0.3">
      <c r="A223" s="38">
        <f t="shared" si="40"/>
        <v>45793</v>
      </c>
      <c r="B223" s="3">
        <v>45793.478796296295</v>
      </c>
      <c r="C223" t="s">
        <v>61</v>
      </c>
      <c r="D223" t="s">
        <v>61</v>
      </c>
      <c r="E223" t="s">
        <v>61</v>
      </c>
      <c r="F223" t="s">
        <v>62</v>
      </c>
      <c r="G223" s="2" t="s">
        <v>63</v>
      </c>
      <c r="H223" t="s">
        <v>64</v>
      </c>
      <c r="I223" t="s">
        <v>77</v>
      </c>
      <c r="J223" t="s">
        <v>66</v>
      </c>
      <c r="K223" t="s">
        <v>67</v>
      </c>
      <c r="L223">
        <v>14</v>
      </c>
      <c r="M223">
        <v>1</v>
      </c>
      <c r="N223">
        <v>168</v>
      </c>
      <c r="O223" s="41">
        <v>9999</v>
      </c>
      <c r="P223" t="s">
        <v>62</v>
      </c>
      <c r="Q223" s="1">
        <v>45786.608721180557</v>
      </c>
      <c r="R223">
        <v>43.665999999999997</v>
      </c>
      <c r="S223">
        <v>15.696</v>
      </c>
      <c r="T223">
        <v>2.782</v>
      </c>
      <c r="U223">
        <v>3734</v>
      </c>
      <c r="V223">
        <v>32</v>
      </c>
      <c r="W223">
        <v>655</v>
      </c>
      <c r="X223">
        <v>779</v>
      </c>
      <c r="Y223">
        <v>2</v>
      </c>
      <c r="Z223">
        <v>19</v>
      </c>
      <c r="AA223">
        <v>0</v>
      </c>
      <c r="AB223">
        <v>0</v>
      </c>
      <c r="AC223">
        <v>105</v>
      </c>
      <c r="AD223">
        <v>42.1</v>
      </c>
      <c r="AE223">
        <v>51.590873999999999</v>
      </c>
      <c r="AF223">
        <v>94.5</v>
      </c>
      <c r="AG223">
        <v>1.2</v>
      </c>
      <c r="AH223">
        <v>1.7</v>
      </c>
      <c r="AI223">
        <v>1.2</v>
      </c>
      <c r="AJ223">
        <v>1.3</v>
      </c>
      <c r="AK223">
        <v>0.1</v>
      </c>
      <c r="AL223">
        <v>0</v>
      </c>
      <c r="AM223">
        <v>2.14</v>
      </c>
      <c r="AN223">
        <v>65.302000000000007</v>
      </c>
      <c r="AO223">
        <v>0.85699999999999998</v>
      </c>
      <c r="AP223">
        <v>17.541</v>
      </c>
      <c r="AQ223">
        <v>0.16</v>
      </c>
      <c r="AR223">
        <v>4.58</v>
      </c>
      <c r="AS223">
        <v>43.512</v>
      </c>
      <c r="AT223">
        <v>58.274999999999999</v>
      </c>
      <c r="AU223">
        <v>0.74</v>
      </c>
      <c r="AV223">
        <v>1.048</v>
      </c>
      <c r="AW223">
        <v>0.74</v>
      </c>
      <c r="AX223">
        <v>0.80200000000000005</v>
      </c>
      <c r="AY223">
        <v>6.2E-2</v>
      </c>
      <c r="AZ223">
        <v>0</v>
      </c>
      <c r="BA223">
        <v>0</v>
      </c>
      <c r="BB223">
        <v>85</v>
      </c>
      <c r="BC223" t="s">
        <v>68</v>
      </c>
      <c r="BD223">
        <v>0</v>
      </c>
      <c r="BE223" t="s">
        <v>69</v>
      </c>
      <c r="BF223" t="s">
        <v>70</v>
      </c>
      <c r="BG223">
        <v>1.3</v>
      </c>
      <c r="BH223">
        <v>0</v>
      </c>
      <c r="BI223" s="1">
        <v>45799.451651504627</v>
      </c>
      <c r="BJ223">
        <v>3</v>
      </c>
      <c r="BK223" s="4">
        <v>0.92730000000000001</v>
      </c>
      <c r="BL223" s="42">
        <f>HLOOKUP($A223,차량별코스!$E$1:$AD$20,_xlfn.XLOOKUP(탕데이터!$I223,차량별코스!$D$2:$D$20,차량별코스!$A$2:$A$20),0)</f>
        <v>3</v>
      </c>
      <c r="BM223">
        <f t="shared" si="41"/>
        <v>2710.0700000000006</v>
      </c>
      <c r="BN223">
        <f t="shared" si="42"/>
        <v>4291.5689999999995</v>
      </c>
      <c r="BO223">
        <f>IF(COUNTIFS($BL$2:$BL223,$BL223,$O$2:$O223,$O223)=1,_xlfn.MAXIFS($BO$2:$BO222,$O$2:$O222,$O223)+1,_xlfn.MAXIFS($BO$2:$BO222,$O$2:$O222,$O223))</f>
        <v>11</v>
      </c>
      <c r="BP223">
        <f t="shared" si="43"/>
        <v>2841.6299999999997</v>
      </c>
      <c r="BQ223">
        <f t="shared" si="45"/>
        <v>44.808</v>
      </c>
      <c r="BR223">
        <f t="shared" si="46"/>
        <v>63.478000000000002</v>
      </c>
      <c r="BS223">
        <f t="shared" si="47"/>
        <v>44.808</v>
      </c>
      <c r="BT223">
        <f t="shared" si="48"/>
        <v>48.542000000000002</v>
      </c>
      <c r="BU223">
        <f t="shared" si="49"/>
        <v>3.734</v>
      </c>
      <c r="BV223">
        <f t="shared" si="50"/>
        <v>0</v>
      </c>
      <c r="BW223">
        <f t="shared" si="44"/>
        <v>3046.9999999999995</v>
      </c>
    </row>
    <row r="224" spans="1:75" x14ac:dyDescent="0.3">
      <c r="A224" s="38">
        <f t="shared" si="40"/>
        <v>45793</v>
      </c>
      <c r="B224" s="3">
        <v>45793.525706018518</v>
      </c>
      <c r="C224" t="s">
        <v>61</v>
      </c>
      <c r="D224" t="s">
        <v>61</v>
      </c>
      <c r="E224" t="s">
        <v>61</v>
      </c>
      <c r="F224" t="s">
        <v>62</v>
      </c>
      <c r="G224" s="2" t="s">
        <v>63</v>
      </c>
      <c r="H224" t="s">
        <v>64</v>
      </c>
      <c r="I224" t="s">
        <v>77</v>
      </c>
      <c r="J224" t="s">
        <v>66</v>
      </c>
      <c r="K224" t="s">
        <v>67</v>
      </c>
      <c r="L224">
        <v>14</v>
      </c>
      <c r="M224">
        <v>1</v>
      </c>
      <c r="N224">
        <v>168</v>
      </c>
      <c r="O224" s="41">
        <v>9999</v>
      </c>
      <c r="P224" t="s">
        <v>62</v>
      </c>
      <c r="Q224" s="1">
        <v>45786.608721180557</v>
      </c>
      <c r="R224">
        <v>9.2999999999999999E-2</v>
      </c>
      <c r="S224">
        <v>6.4000000000000001E-2</v>
      </c>
      <c r="T224">
        <v>1.4530000000000001</v>
      </c>
      <c r="U224">
        <v>56</v>
      </c>
      <c r="V224">
        <v>0</v>
      </c>
      <c r="W224">
        <v>7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14</v>
      </c>
      <c r="AD224">
        <v>5.98</v>
      </c>
      <c r="AE224">
        <v>6.8327080000000002</v>
      </c>
      <c r="AF224">
        <v>100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1.1200000000000001</v>
      </c>
      <c r="AN224">
        <v>11.285</v>
      </c>
      <c r="AO224">
        <v>0</v>
      </c>
      <c r="AP224">
        <v>12.497999999999999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 t="s">
        <v>68</v>
      </c>
      <c r="BD224">
        <v>0</v>
      </c>
      <c r="BE224" t="s">
        <v>69</v>
      </c>
      <c r="BF224" t="s">
        <v>70</v>
      </c>
      <c r="BG224">
        <v>1.3</v>
      </c>
      <c r="BH224">
        <v>0</v>
      </c>
      <c r="BI224" s="1">
        <v>45799.451651504627</v>
      </c>
      <c r="BJ224">
        <v>3</v>
      </c>
      <c r="BK224" s="4">
        <v>0.4844</v>
      </c>
      <c r="BL224" s="42">
        <f>HLOOKUP($A224,차량별코스!$E$1:$AD$20,_xlfn.XLOOKUP(탕데이터!$I224,차량별코스!$D$2:$D$20,차량별코스!$A$2:$A$20),0)</f>
        <v>3</v>
      </c>
      <c r="BM224">
        <f t="shared" si="41"/>
        <v>2710.0700000000006</v>
      </c>
      <c r="BN224">
        <f t="shared" si="42"/>
        <v>4291.5689999999995</v>
      </c>
      <c r="BO224">
        <f>IF(COUNTIFS($BL$2:$BL224,$BL224,$O$2:$O224,$O224)=1,_xlfn.MAXIFS($BO$2:$BO223,$O$2:$O223,$O224)+1,_xlfn.MAXIFS($BO$2:$BO223,$O$2:$O223,$O224))</f>
        <v>11</v>
      </c>
      <c r="BP224">
        <f t="shared" si="43"/>
        <v>49</v>
      </c>
      <c r="BQ224">
        <f t="shared" si="45"/>
        <v>0</v>
      </c>
      <c r="BR224">
        <f t="shared" si="46"/>
        <v>0</v>
      </c>
      <c r="BS224">
        <f t="shared" si="47"/>
        <v>0</v>
      </c>
      <c r="BT224">
        <f t="shared" si="48"/>
        <v>0</v>
      </c>
      <c r="BU224">
        <f t="shared" si="49"/>
        <v>0</v>
      </c>
      <c r="BV224">
        <f t="shared" si="50"/>
        <v>0</v>
      </c>
      <c r="BW224">
        <f t="shared" si="44"/>
        <v>49</v>
      </c>
    </row>
    <row r="225" spans="1:75" x14ac:dyDescent="0.3">
      <c r="A225" s="38">
        <f t="shared" si="40"/>
        <v>45793</v>
      </c>
      <c r="B225" s="3">
        <v>45793.630694444444</v>
      </c>
      <c r="C225" t="s">
        <v>61</v>
      </c>
      <c r="D225" t="s">
        <v>61</v>
      </c>
      <c r="E225" t="s">
        <v>61</v>
      </c>
      <c r="F225" t="s">
        <v>62</v>
      </c>
      <c r="G225" s="2" t="s">
        <v>63</v>
      </c>
      <c r="H225" t="s">
        <v>64</v>
      </c>
      <c r="I225" t="s">
        <v>77</v>
      </c>
      <c r="J225" t="s">
        <v>66</v>
      </c>
      <c r="K225" t="s">
        <v>67</v>
      </c>
      <c r="L225">
        <v>14</v>
      </c>
      <c r="M225">
        <v>1</v>
      </c>
      <c r="N225">
        <v>168</v>
      </c>
      <c r="O225" s="41">
        <v>9999</v>
      </c>
      <c r="P225" t="s">
        <v>62</v>
      </c>
      <c r="Q225" s="1">
        <v>45786.608721180557</v>
      </c>
      <c r="R225">
        <v>0.11600000000000001</v>
      </c>
      <c r="S225">
        <v>0.14899999999999999</v>
      </c>
      <c r="T225">
        <v>0.77900000000000003</v>
      </c>
      <c r="U225">
        <v>174</v>
      </c>
      <c r="V225">
        <v>1</v>
      </c>
      <c r="W225">
        <v>95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10</v>
      </c>
      <c r="AD225">
        <v>2.4</v>
      </c>
      <c r="AE225">
        <v>5.3535159999999999</v>
      </c>
      <c r="AF225">
        <v>100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0.6</v>
      </c>
      <c r="AN225">
        <v>19.766999999999999</v>
      </c>
      <c r="AO225">
        <v>0.57299999999999995</v>
      </c>
      <c r="AP225">
        <v>54.595999999999997</v>
      </c>
      <c r="AQ225">
        <v>0</v>
      </c>
      <c r="AR225">
        <v>0</v>
      </c>
      <c r="AS225">
        <v>0</v>
      </c>
      <c r="AT225">
        <v>1.667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3</v>
      </c>
      <c r="BC225" t="s">
        <v>68</v>
      </c>
      <c r="BD225">
        <v>0</v>
      </c>
      <c r="BE225" t="s">
        <v>69</v>
      </c>
      <c r="BF225" t="s">
        <v>70</v>
      </c>
      <c r="BG225">
        <v>1.3</v>
      </c>
      <c r="BH225">
        <v>0</v>
      </c>
      <c r="BI225" s="1">
        <v>45799.451651504627</v>
      </c>
      <c r="BJ225">
        <v>3</v>
      </c>
      <c r="BK225" s="4">
        <v>0.25950000000000001</v>
      </c>
      <c r="BL225" s="42">
        <f>HLOOKUP($A225,차량별코스!$E$1:$AD$20,_xlfn.XLOOKUP(탕데이터!$I225,차량별코스!$D$2:$D$20,차량별코스!$A$2:$A$20),0)</f>
        <v>3</v>
      </c>
      <c r="BM225">
        <f t="shared" si="41"/>
        <v>2710.0700000000006</v>
      </c>
      <c r="BN225">
        <f t="shared" si="42"/>
        <v>4291.5689999999995</v>
      </c>
      <c r="BO225">
        <f>IF(COUNTIFS($BL$2:$BL225,$BL225,$O$2:$O225,$O225)=1,_xlfn.MAXIFS($BO$2:$BO224,$O$2:$O224,$O225)+1,_xlfn.MAXIFS($BO$2:$BO224,$O$2:$O224,$O225))</f>
        <v>11</v>
      </c>
      <c r="BP225">
        <f t="shared" si="43"/>
        <v>78</v>
      </c>
      <c r="BQ225">
        <f t="shared" si="45"/>
        <v>0</v>
      </c>
      <c r="BR225">
        <f t="shared" si="46"/>
        <v>0</v>
      </c>
      <c r="BS225">
        <f t="shared" si="47"/>
        <v>0</v>
      </c>
      <c r="BT225">
        <f t="shared" si="48"/>
        <v>0</v>
      </c>
      <c r="BU225">
        <f t="shared" si="49"/>
        <v>0</v>
      </c>
      <c r="BV225">
        <f t="shared" si="50"/>
        <v>0</v>
      </c>
      <c r="BW225">
        <f t="shared" si="44"/>
        <v>78</v>
      </c>
    </row>
    <row r="226" spans="1:75" x14ac:dyDescent="0.3">
      <c r="A226" s="38">
        <f t="shared" si="40"/>
        <v>45793</v>
      </c>
      <c r="B226" s="3">
        <v>45793.634282407409</v>
      </c>
      <c r="C226" t="s">
        <v>61</v>
      </c>
      <c r="D226" t="s">
        <v>61</v>
      </c>
      <c r="E226" t="s">
        <v>61</v>
      </c>
      <c r="F226" t="s">
        <v>62</v>
      </c>
      <c r="G226" s="2" t="s">
        <v>63</v>
      </c>
      <c r="H226" t="s">
        <v>64</v>
      </c>
      <c r="I226" t="s">
        <v>77</v>
      </c>
      <c r="J226" t="s">
        <v>66</v>
      </c>
      <c r="K226" t="s">
        <v>67</v>
      </c>
      <c r="L226">
        <v>14</v>
      </c>
      <c r="M226">
        <v>1</v>
      </c>
      <c r="N226">
        <v>168</v>
      </c>
      <c r="O226" s="41">
        <v>9999</v>
      </c>
      <c r="P226" t="s">
        <v>62</v>
      </c>
      <c r="Q226" s="1">
        <v>45786.608721180557</v>
      </c>
      <c r="R226">
        <v>60.372999999999998</v>
      </c>
      <c r="S226">
        <v>23.815999999999999</v>
      </c>
      <c r="T226">
        <v>2.5350000000000001</v>
      </c>
      <c r="U226">
        <v>6293</v>
      </c>
      <c r="V226">
        <v>395</v>
      </c>
      <c r="W226">
        <v>1437</v>
      </c>
      <c r="X226">
        <v>1381</v>
      </c>
      <c r="Y226">
        <v>1</v>
      </c>
      <c r="Z226">
        <v>24</v>
      </c>
      <c r="AA226">
        <v>0</v>
      </c>
      <c r="AB226">
        <v>0</v>
      </c>
      <c r="AC226">
        <v>108</v>
      </c>
      <c r="AD226">
        <v>34.54</v>
      </c>
      <c r="AE226">
        <v>48.720632000000002</v>
      </c>
      <c r="AF226">
        <v>91.5</v>
      </c>
      <c r="AG226">
        <v>2.2999999999999998</v>
      </c>
      <c r="AH226">
        <v>2.2999999999999998</v>
      </c>
      <c r="AI226">
        <v>2.1</v>
      </c>
      <c r="AJ226">
        <v>1.6</v>
      </c>
      <c r="AK226">
        <v>0.1</v>
      </c>
      <c r="AL226">
        <v>0</v>
      </c>
      <c r="AM226">
        <v>1.95</v>
      </c>
      <c r="AN226">
        <v>67.765000000000001</v>
      </c>
      <c r="AO226">
        <v>6.2770000000000001</v>
      </c>
      <c r="AP226">
        <v>22.835000000000001</v>
      </c>
      <c r="AQ226">
        <v>0.215</v>
      </c>
      <c r="AR226">
        <v>1.6559999999999999</v>
      </c>
      <c r="AS226">
        <v>39.753</v>
      </c>
      <c r="AT226">
        <v>94.55</v>
      </c>
      <c r="AU226">
        <v>2.3769999999999998</v>
      </c>
      <c r="AV226">
        <v>2.3769999999999998</v>
      </c>
      <c r="AW226">
        <v>2.17</v>
      </c>
      <c r="AX226">
        <v>1.653</v>
      </c>
      <c r="AY226">
        <v>0.10299999999999999</v>
      </c>
      <c r="AZ226">
        <v>0</v>
      </c>
      <c r="BA226">
        <v>0</v>
      </c>
      <c r="BB226">
        <v>151</v>
      </c>
      <c r="BC226" t="s">
        <v>68</v>
      </c>
      <c r="BD226">
        <v>0</v>
      </c>
      <c r="BE226" t="s">
        <v>69</v>
      </c>
      <c r="BF226" t="s">
        <v>70</v>
      </c>
      <c r="BG226">
        <v>1.3</v>
      </c>
      <c r="BH226">
        <v>0</v>
      </c>
      <c r="BI226" s="1">
        <v>45799.451651504627</v>
      </c>
      <c r="BJ226">
        <v>3</v>
      </c>
      <c r="BK226" s="4">
        <v>0.84499999999999997</v>
      </c>
      <c r="BL226" s="42">
        <f>HLOOKUP($A226,차량별코스!$E$1:$AD$20,_xlfn.XLOOKUP(탕데이터!$I226,차량별코스!$D$2:$D$20,차량별코스!$A$2:$A$20),0)</f>
        <v>3</v>
      </c>
      <c r="BM226">
        <f t="shared" si="41"/>
        <v>2710.0700000000006</v>
      </c>
      <c r="BN226">
        <f t="shared" si="42"/>
        <v>4291.5689999999995</v>
      </c>
      <c r="BO226">
        <f>IF(COUNTIFS($BL$2:$BL226,$BL226,$O$2:$O226,$O226)=1,_xlfn.MAXIFS($BO$2:$BO225,$O$2:$O225,$O226)+1,_xlfn.MAXIFS($BO$2:$BO225,$O$2:$O225,$O226))</f>
        <v>11</v>
      </c>
      <c r="BP226">
        <f t="shared" si="43"/>
        <v>3926.0950000000003</v>
      </c>
      <c r="BQ226">
        <f t="shared" si="45"/>
        <v>144.739</v>
      </c>
      <c r="BR226">
        <f t="shared" si="46"/>
        <v>144.739</v>
      </c>
      <c r="BS226">
        <f t="shared" si="47"/>
        <v>132.15300000000002</v>
      </c>
      <c r="BT226">
        <f t="shared" si="48"/>
        <v>100.688</v>
      </c>
      <c r="BU226">
        <f t="shared" si="49"/>
        <v>6.2930000000000001</v>
      </c>
      <c r="BV226">
        <f t="shared" si="50"/>
        <v>0</v>
      </c>
      <c r="BW226">
        <f t="shared" si="44"/>
        <v>4454.7070000000003</v>
      </c>
    </row>
    <row r="227" spans="1:75" x14ac:dyDescent="0.3">
      <c r="A227" s="38">
        <f t="shared" si="40"/>
        <v>45793</v>
      </c>
      <c r="B227" s="3">
        <v>45793.709791666668</v>
      </c>
      <c r="C227" t="s">
        <v>61</v>
      </c>
      <c r="D227" t="s">
        <v>61</v>
      </c>
      <c r="E227" t="s">
        <v>61</v>
      </c>
      <c r="F227" t="s">
        <v>62</v>
      </c>
      <c r="G227" s="2" t="s">
        <v>63</v>
      </c>
      <c r="H227" t="s">
        <v>64</v>
      </c>
      <c r="I227" t="s">
        <v>77</v>
      </c>
      <c r="J227" t="s">
        <v>66</v>
      </c>
      <c r="K227" t="s">
        <v>67</v>
      </c>
      <c r="L227">
        <v>14</v>
      </c>
      <c r="M227">
        <v>1</v>
      </c>
      <c r="N227">
        <v>168</v>
      </c>
      <c r="O227" s="41">
        <v>9999</v>
      </c>
      <c r="P227" t="s">
        <v>62</v>
      </c>
      <c r="Q227" s="1">
        <v>45786.608721180557</v>
      </c>
      <c r="R227">
        <v>0.113</v>
      </c>
      <c r="S227">
        <v>8.6999999999999994E-2</v>
      </c>
      <c r="T227">
        <v>1.2989999999999999</v>
      </c>
      <c r="U227">
        <v>68</v>
      </c>
      <c r="V227">
        <v>1</v>
      </c>
      <c r="W227">
        <v>16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22</v>
      </c>
      <c r="AD227">
        <v>5.98</v>
      </c>
      <c r="AE227">
        <v>7.9762820000000003</v>
      </c>
      <c r="AF227">
        <v>100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1</v>
      </c>
      <c r="AN227">
        <v>16.998000000000001</v>
      </c>
      <c r="AO227">
        <v>1.4670000000000001</v>
      </c>
      <c r="AP227">
        <v>23.527999999999999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1</v>
      </c>
      <c r="BC227" t="s">
        <v>68</v>
      </c>
      <c r="BD227">
        <v>0</v>
      </c>
      <c r="BE227" t="s">
        <v>69</v>
      </c>
      <c r="BF227" t="s">
        <v>70</v>
      </c>
      <c r="BG227">
        <v>1.3</v>
      </c>
      <c r="BH227">
        <v>0</v>
      </c>
      <c r="BI227" s="1">
        <v>45799.451651504627</v>
      </c>
      <c r="BJ227">
        <v>3</v>
      </c>
      <c r="BK227" s="4">
        <v>0.433</v>
      </c>
      <c r="BL227" s="42">
        <f>HLOOKUP($A227,차량별코스!$E$1:$AD$20,_xlfn.XLOOKUP(탕데이터!$I227,차량별코스!$D$2:$D$20,차량별코스!$A$2:$A$20),0)</f>
        <v>3</v>
      </c>
      <c r="BM227">
        <f t="shared" si="41"/>
        <v>2710.0700000000006</v>
      </c>
      <c r="BN227">
        <f t="shared" si="42"/>
        <v>4291.5689999999995</v>
      </c>
      <c r="BO227">
        <f>IF(COUNTIFS($BL$2:$BL227,$BL227,$O$2:$O227,$O227)=1,_xlfn.MAXIFS($BO$2:$BO226,$O$2:$O226,$O227)+1,_xlfn.MAXIFS($BO$2:$BO226,$O$2:$O226,$O227))</f>
        <v>11</v>
      </c>
      <c r="BP227">
        <f t="shared" si="43"/>
        <v>51</v>
      </c>
      <c r="BQ227">
        <f t="shared" si="45"/>
        <v>0</v>
      </c>
      <c r="BR227">
        <f t="shared" si="46"/>
        <v>0</v>
      </c>
      <c r="BS227">
        <f t="shared" si="47"/>
        <v>0</v>
      </c>
      <c r="BT227">
        <f t="shared" si="48"/>
        <v>0</v>
      </c>
      <c r="BU227">
        <f t="shared" si="49"/>
        <v>0</v>
      </c>
      <c r="BV227">
        <f t="shared" si="50"/>
        <v>0</v>
      </c>
      <c r="BW227">
        <f t="shared" si="44"/>
        <v>51</v>
      </c>
    </row>
    <row r="228" spans="1:75" x14ac:dyDescent="0.3">
      <c r="A228" s="38">
        <f t="shared" si="40"/>
        <v>45793</v>
      </c>
      <c r="B228" s="3">
        <v>45793.714780092596</v>
      </c>
      <c r="C228" t="s">
        <v>61</v>
      </c>
      <c r="D228" t="s">
        <v>61</v>
      </c>
      <c r="E228" t="s">
        <v>61</v>
      </c>
      <c r="F228" t="s">
        <v>62</v>
      </c>
      <c r="G228" s="2" t="s">
        <v>63</v>
      </c>
      <c r="H228" t="s">
        <v>64</v>
      </c>
      <c r="I228" t="s">
        <v>77</v>
      </c>
      <c r="J228" t="s">
        <v>66</v>
      </c>
      <c r="K228" t="s">
        <v>67</v>
      </c>
      <c r="L228">
        <v>14</v>
      </c>
      <c r="M228">
        <v>1</v>
      </c>
      <c r="N228">
        <v>168</v>
      </c>
      <c r="O228" s="41">
        <v>9999</v>
      </c>
      <c r="P228" t="s">
        <v>62</v>
      </c>
      <c r="Q228" s="1">
        <v>45786.608721180557</v>
      </c>
      <c r="R228">
        <v>3.4000000000000002E-2</v>
      </c>
      <c r="S228">
        <v>0.09</v>
      </c>
      <c r="T228">
        <v>0.378</v>
      </c>
      <c r="U228">
        <v>79</v>
      </c>
      <c r="V228">
        <v>3</v>
      </c>
      <c r="W228">
        <v>32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10</v>
      </c>
      <c r="AD228">
        <v>1.55</v>
      </c>
      <c r="AE228">
        <v>2.781641</v>
      </c>
      <c r="AF228">
        <v>100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0.28999999999999998</v>
      </c>
      <c r="AN228">
        <v>21.725000000000001</v>
      </c>
      <c r="AO228">
        <v>3.7959999999999998</v>
      </c>
      <c r="AP228">
        <v>40.503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 t="s">
        <v>68</v>
      </c>
      <c r="BD228">
        <v>0</v>
      </c>
      <c r="BE228" t="s">
        <v>69</v>
      </c>
      <c r="BF228" t="s">
        <v>70</v>
      </c>
      <c r="BG228">
        <v>1.3</v>
      </c>
      <c r="BH228">
        <v>0</v>
      </c>
      <c r="BI228" s="1">
        <v>45799.451651504627</v>
      </c>
      <c r="BJ228">
        <v>3</v>
      </c>
      <c r="BK228" s="4">
        <v>0.12590000000000001</v>
      </c>
      <c r="BL228" s="42">
        <f>HLOOKUP($A228,차량별코스!$E$1:$AD$20,_xlfn.XLOOKUP(탕데이터!$I228,차량별코스!$D$2:$D$20,차량별코스!$A$2:$A$20),0)</f>
        <v>3</v>
      </c>
      <c r="BM228">
        <f t="shared" si="41"/>
        <v>2710.0700000000006</v>
      </c>
      <c r="BN228">
        <f t="shared" si="42"/>
        <v>4291.5689999999995</v>
      </c>
      <c r="BO228">
        <f>IF(COUNTIFS($BL$2:$BL228,$BL228,$O$2:$O228,$O228)=1,_xlfn.MAXIFS($BO$2:$BO227,$O$2:$O227,$O228)+1,_xlfn.MAXIFS($BO$2:$BO227,$O$2:$O227,$O228))</f>
        <v>11</v>
      </c>
      <c r="BP228">
        <f t="shared" si="43"/>
        <v>44</v>
      </c>
      <c r="BQ228">
        <f t="shared" si="45"/>
        <v>0</v>
      </c>
      <c r="BR228">
        <f t="shared" si="46"/>
        <v>0</v>
      </c>
      <c r="BS228">
        <f t="shared" si="47"/>
        <v>0</v>
      </c>
      <c r="BT228">
        <f t="shared" si="48"/>
        <v>0</v>
      </c>
      <c r="BU228">
        <f t="shared" si="49"/>
        <v>0</v>
      </c>
      <c r="BV228">
        <f t="shared" si="50"/>
        <v>0</v>
      </c>
      <c r="BW228">
        <f t="shared" si="44"/>
        <v>44</v>
      </c>
    </row>
    <row r="229" spans="1:75" x14ac:dyDescent="0.3">
      <c r="A229" s="38">
        <f t="shared" si="40"/>
        <v>45793</v>
      </c>
      <c r="B229" s="3">
        <v>45793.718900462962</v>
      </c>
      <c r="C229" t="s">
        <v>61</v>
      </c>
      <c r="D229" t="s">
        <v>61</v>
      </c>
      <c r="E229" t="s">
        <v>61</v>
      </c>
      <c r="F229" t="s">
        <v>62</v>
      </c>
      <c r="G229" s="2" t="s">
        <v>63</v>
      </c>
      <c r="H229" t="s">
        <v>64</v>
      </c>
      <c r="I229" t="s">
        <v>77</v>
      </c>
      <c r="J229" t="s">
        <v>66</v>
      </c>
      <c r="K229" t="s">
        <v>67</v>
      </c>
      <c r="L229">
        <v>14</v>
      </c>
      <c r="M229">
        <v>1</v>
      </c>
      <c r="N229">
        <v>168</v>
      </c>
      <c r="O229" s="41">
        <v>9999</v>
      </c>
      <c r="P229" t="s">
        <v>62</v>
      </c>
      <c r="Q229" s="1">
        <v>45786.608721180557</v>
      </c>
      <c r="R229">
        <v>3.5999999999999997E-2</v>
      </c>
      <c r="S229">
        <v>4.2000000000000003E-2</v>
      </c>
      <c r="T229">
        <v>0.85699999999999998</v>
      </c>
      <c r="U229">
        <v>42</v>
      </c>
      <c r="V229">
        <v>0</v>
      </c>
      <c r="W229">
        <v>11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8</v>
      </c>
      <c r="AD229">
        <v>3.09</v>
      </c>
      <c r="AE229">
        <v>4.1806989999999997</v>
      </c>
      <c r="AF229">
        <v>100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0.66</v>
      </c>
      <c r="AN229">
        <v>11.967000000000001</v>
      </c>
      <c r="AO229">
        <v>0</v>
      </c>
      <c r="AP229">
        <v>26.187000000000001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 t="s">
        <v>68</v>
      </c>
      <c r="BD229">
        <v>0</v>
      </c>
      <c r="BE229" t="s">
        <v>69</v>
      </c>
      <c r="BF229" t="s">
        <v>70</v>
      </c>
      <c r="BG229">
        <v>1.3</v>
      </c>
      <c r="BH229">
        <v>0</v>
      </c>
      <c r="BI229" s="1">
        <v>45799.451651504627</v>
      </c>
      <c r="BJ229">
        <v>3</v>
      </c>
      <c r="BK229" s="4">
        <v>0.28570000000000001</v>
      </c>
      <c r="BL229" s="42">
        <f>HLOOKUP($A229,차량별코스!$E$1:$AD$20,_xlfn.XLOOKUP(탕데이터!$I229,차량별코스!$D$2:$D$20,차량별코스!$A$2:$A$20),0)</f>
        <v>3</v>
      </c>
      <c r="BM229">
        <f t="shared" si="41"/>
        <v>2710.0700000000006</v>
      </c>
      <c r="BN229">
        <f t="shared" si="42"/>
        <v>4291.5689999999995</v>
      </c>
      <c r="BO229">
        <f>IF(COUNTIFS($BL$2:$BL229,$BL229,$O$2:$O229,$O229)=1,_xlfn.MAXIFS($BO$2:$BO228,$O$2:$O228,$O229)+1,_xlfn.MAXIFS($BO$2:$BO228,$O$2:$O228,$O229))</f>
        <v>11</v>
      </c>
      <c r="BP229">
        <f t="shared" si="43"/>
        <v>31</v>
      </c>
      <c r="BQ229">
        <f t="shared" si="45"/>
        <v>0</v>
      </c>
      <c r="BR229">
        <f t="shared" si="46"/>
        <v>0</v>
      </c>
      <c r="BS229">
        <f t="shared" si="47"/>
        <v>0</v>
      </c>
      <c r="BT229">
        <f t="shared" si="48"/>
        <v>0</v>
      </c>
      <c r="BU229">
        <f t="shared" si="49"/>
        <v>0</v>
      </c>
      <c r="BV229">
        <f t="shared" si="50"/>
        <v>0</v>
      </c>
      <c r="BW229">
        <f t="shared" si="44"/>
        <v>31</v>
      </c>
    </row>
    <row r="230" spans="1:75" x14ac:dyDescent="0.3">
      <c r="A230" s="38">
        <f t="shared" si="40"/>
        <v>45793</v>
      </c>
      <c r="B230" s="3">
        <v>45793.742754629631</v>
      </c>
      <c r="C230" t="s">
        <v>61</v>
      </c>
      <c r="D230" t="s">
        <v>61</v>
      </c>
      <c r="E230" t="s">
        <v>61</v>
      </c>
      <c r="F230" t="s">
        <v>62</v>
      </c>
      <c r="G230" s="2" t="s">
        <v>63</v>
      </c>
      <c r="H230" t="s">
        <v>64</v>
      </c>
      <c r="I230" t="s">
        <v>77</v>
      </c>
      <c r="J230" t="s">
        <v>66</v>
      </c>
      <c r="K230" t="s">
        <v>67</v>
      </c>
      <c r="L230">
        <v>14</v>
      </c>
      <c r="M230">
        <v>1</v>
      </c>
      <c r="N230">
        <v>168</v>
      </c>
      <c r="O230" s="41">
        <v>9999</v>
      </c>
      <c r="P230" t="s">
        <v>62</v>
      </c>
      <c r="Q230" s="1">
        <v>45786.608721180557</v>
      </c>
      <c r="R230">
        <v>7.5999999999999998E-2</v>
      </c>
      <c r="S230">
        <v>0.48699999999999999</v>
      </c>
      <c r="T230">
        <v>0.156</v>
      </c>
      <c r="U230">
        <v>736</v>
      </c>
      <c r="V230">
        <v>684</v>
      </c>
      <c r="W230">
        <v>14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10</v>
      </c>
      <c r="AD230">
        <v>0.37</v>
      </c>
      <c r="AE230">
        <v>7.1996960000000003</v>
      </c>
      <c r="AF230">
        <v>100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0.12</v>
      </c>
      <c r="AN230">
        <v>167.30799999999999</v>
      </c>
      <c r="AO230">
        <v>92.935000000000002</v>
      </c>
      <c r="AP230">
        <v>1.9019999999999999</v>
      </c>
      <c r="AQ230">
        <v>0</v>
      </c>
      <c r="AR230">
        <v>0</v>
      </c>
      <c r="AS230">
        <v>0</v>
      </c>
      <c r="AT230">
        <v>11.667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19</v>
      </c>
      <c r="BC230" t="s">
        <v>68</v>
      </c>
      <c r="BD230">
        <v>0</v>
      </c>
      <c r="BE230" t="s">
        <v>69</v>
      </c>
      <c r="BF230" t="s">
        <v>70</v>
      </c>
      <c r="BG230">
        <v>1.3</v>
      </c>
      <c r="BH230">
        <v>0</v>
      </c>
      <c r="BI230" s="1">
        <v>45799.451651504627</v>
      </c>
      <c r="BJ230">
        <v>3</v>
      </c>
      <c r="BK230" s="4">
        <v>5.1999999999999998E-2</v>
      </c>
      <c r="BL230" s="42">
        <f>HLOOKUP($A230,차량별코스!$E$1:$AD$20,_xlfn.XLOOKUP(탕데이터!$I230,차량별코스!$D$2:$D$20,차량별코스!$A$2:$A$20),0)</f>
        <v>3</v>
      </c>
      <c r="BM230">
        <f t="shared" si="41"/>
        <v>2710.0700000000006</v>
      </c>
      <c r="BN230">
        <f t="shared" si="42"/>
        <v>4291.5689999999995</v>
      </c>
      <c r="BO230">
        <f>IF(COUNTIFS($BL$2:$BL230,$BL230,$O$2:$O230,$O230)=1,_xlfn.MAXIFS($BO$2:$BO229,$O$2:$O229,$O230)+1,_xlfn.MAXIFS($BO$2:$BO229,$O$2:$O229,$O230))</f>
        <v>11</v>
      </c>
      <c r="BP230">
        <f t="shared" si="43"/>
        <v>38</v>
      </c>
      <c r="BQ230">
        <f t="shared" si="45"/>
        <v>0</v>
      </c>
      <c r="BR230">
        <f t="shared" si="46"/>
        <v>0</v>
      </c>
      <c r="BS230">
        <f t="shared" si="47"/>
        <v>0</v>
      </c>
      <c r="BT230">
        <f t="shared" si="48"/>
        <v>0</v>
      </c>
      <c r="BU230">
        <f t="shared" si="49"/>
        <v>0</v>
      </c>
      <c r="BV230">
        <f t="shared" si="50"/>
        <v>0</v>
      </c>
      <c r="BW230">
        <f t="shared" si="44"/>
        <v>38</v>
      </c>
    </row>
    <row r="231" spans="1:75" x14ac:dyDescent="0.3">
      <c r="A231" s="38">
        <f t="shared" si="40"/>
        <v>45793</v>
      </c>
      <c r="B231" s="3">
        <v>45793.756886574076</v>
      </c>
      <c r="C231" t="s">
        <v>61</v>
      </c>
      <c r="D231" t="s">
        <v>61</v>
      </c>
      <c r="E231" t="s">
        <v>61</v>
      </c>
      <c r="F231" t="s">
        <v>62</v>
      </c>
      <c r="G231" s="2" t="s">
        <v>63</v>
      </c>
      <c r="H231" t="s">
        <v>64</v>
      </c>
      <c r="I231" t="s">
        <v>77</v>
      </c>
      <c r="J231" t="s">
        <v>66</v>
      </c>
      <c r="K231" t="s">
        <v>67</v>
      </c>
      <c r="L231">
        <v>14</v>
      </c>
      <c r="M231">
        <v>1</v>
      </c>
      <c r="N231">
        <v>168</v>
      </c>
      <c r="O231" s="41">
        <v>9999</v>
      </c>
      <c r="P231" t="s">
        <v>62</v>
      </c>
      <c r="Q231" s="1">
        <v>45786.608721180557</v>
      </c>
      <c r="R231">
        <v>72.161000000000001</v>
      </c>
      <c r="S231">
        <v>25.346</v>
      </c>
      <c r="T231">
        <v>2.847</v>
      </c>
      <c r="U231">
        <v>6707</v>
      </c>
      <c r="V231">
        <v>2</v>
      </c>
      <c r="W231">
        <v>1422</v>
      </c>
      <c r="X231">
        <v>1343</v>
      </c>
      <c r="Y231">
        <v>5</v>
      </c>
      <c r="Z231">
        <v>26</v>
      </c>
      <c r="AA231">
        <v>0</v>
      </c>
      <c r="AB231">
        <v>0</v>
      </c>
      <c r="AC231">
        <v>107</v>
      </c>
      <c r="AD231">
        <v>38.729999999999997</v>
      </c>
      <c r="AE231">
        <v>49.172742</v>
      </c>
      <c r="AF231">
        <v>19</v>
      </c>
      <c r="AG231">
        <v>23.3</v>
      </c>
      <c r="AH231">
        <v>22.7</v>
      </c>
      <c r="AI231">
        <v>19.7</v>
      </c>
      <c r="AJ231">
        <v>14.9</v>
      </c>
      <c r="AK231">
        <v>0.4</v>
      </c>
      <c r="AL231">
        <v>0</v>
      </c>
      <c r="AM231">
        <v>2.19</v>
      </c>
      <c r="AN231">
        <v>60.286000000000001</v>
      </c>
      <c r="AO231">
        <v>0.03</v>
      </c>
      <c r="AP231">
        <v>21.202000000000002</v>
      </c>
      <c r="AQ231">
        <v>0.18</v>
      </c>
      <c r="AR231">
        <v>6.9290000000000003</v>
      </c>
      <c r="AS231">
        <v>36.030999999999999</v>
      </c>
      <c r="AT231">
        <v>21.216999999999999</v>
      </c>
      <c r="AU231">
        <v>26.018000000000001</v>
      </c>
      <c r="AV231">
        <v>25.347999999999999</v>
      </c>
      <c r="AW231">
        <v>21.998000000000001</v>
      </c>
      <c r="AX231">
        <v>16.638000000000002</v>
      </c>
      <c r="AY231">
        <v>0.44700000000000001</v>
      </c>
      <c r="AZ231">
        <v>0</v>
      </c>
      <c r="BA231">
        <v>0</v>
      </c>
      <c r="BB231">
        <v>162</v>
      </c>
      <c r="BC231" t="s">
        <v>68</v>
      </c>
      <c r="BD231">
        <v>0</v>
      </c>
      <c r="BE231" t="s">
        <v>69</v>
      </c>
      <c r="BF231" t="s">
        <v>70</v>
      </c>
      <c r="BG231">
        <v>1.3</v>
      </c>
      <c r="BH231">
        <v>0</v>
      </c>
      <c r="BI231" s="1">
        <v>45799.451651504627</v>
      </c>
      <c r="BJ231">
        <v>3</v>
      </c>
      <c r="BK231" s="4">
        <v>0.94899999999999995</v>
      </c>
      <c r="BL231" s="42">
        <f>HLOOKUP($A231,차량별코스!$E$1:$AD$20,_xlfn.XLOOKUP(탕데이터!$I231,차량별코스!$D$2:$D$20,차량별코스!$A$2:$A$20),0)</f>
        <v>3</v>
      </c>
      <c r="BM231">
        <f t="shared" si="41"/>
        <v>2710.0700000000006</v>
      </c>
      <c r="BN231">
        <f t="shared" si="42"/>
        <v>4291.5689999999995</v>
      </c>
      <c r="BO231">
        <f>IF(COUNTIFS($BL$2:$BL231,$BL231,$O$2:$O231,$O231)=1,_xlfn.MAXIFS($BO$2:$BO230,$O$2:$O230,$O231)+1,_xlfn.MAXIFS($BO$2:$BO230,$O$2:$O230,$O231))</f>
        <v>11</v>
      </c>
      <c r="BP231">
        <f t="shared" si="43"/>
        <v>-149.67000000000007</v>
      </c>
      <c r="BQ231">
        <f t="shared" si="45"/>
        <v>1562.731</v>
      </c>
      <c r="BR231">
        <f t="shared" si="46"/>
        <v>1522.4889999999998</v>
      </c>
      <c r="BS231">
        <f t="shared" si="47"/>
        <v>1321.2789999999998</v>
      </c>
      <c r="BT231">
        <f t="shared" si="48"/>
        <v>999.34299999999996</v>
      </c>
      <c r="BU231">
        <f t="shared" si="49"/>
        <v>26.827999999999999</v>
      </c>
      <c r="BV231">
        <f t="shared" si="50"/>
        <v>0</v>
      </c>
      <c r="BW231">
        <f t="shared" si="44"/>
        <v>5283</v>
      </c>
    </row>
    <row r="232" spans="1:75" x14ac:dyDescent="0.3">
      <c r="A232" s="38">
        <f t="shared" si="40"/>
        <v>45794</v>
      </c>
      <c r="B232" s="3">
        <v>45794.251307870371</v>
      </c>
      <c r="C232" t="s">
        <v>61</v>
      </c>
      <c r="D232" t="s">
        <v>61</v>
      </c>
      <c r="E232" t="s">
        <v>61</v>
      </c>
      <c r="F232" t="s">
        <v>62</v>
      </c>
      <c r="G232" s="2" t="s">
        <v>63</v>
      </c>
      <c r="H232" t="s">
        <v>64</v>
      </c>
      <c r="I232" t="s">
        <v>77</v>
      </c>
      <c r="J232" t="s">
        <v>66</v>
      </c>
      <c r="K232" t="s">
        <v>67</v>
      </c>
      <c r="L232">
        <v>14</v>
      </c>
      <c r="M232">
        <v>1</v>
      </c>
      <c r="N232">
        <v>168</v>
      </c>
      <c r="O232" s="41">
        <v>9999</v>
      </c>
      <c r="P232" t="s">
        <v>62</v>
      </c>
      <c r="Q232" s="1">
        <v>45786.608721180557</v>
      </c>
      <c r="R232">
        <v>9.7000000000000003E-2</v>
      </c>
      <c r="S232">
        <v>0.12</v>
      </c>
      <c r="T232">
        <v>0.80800000000000005</v>
      </c>
      <c r="U232">
        <v>189</v>
      </c>
      <c r="V232">
        <v>99</v>
      </c>
      <c r="W232">
        <v>16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9</v>
      </c>
      <c r="AD232">
        <v>1.85</v>
      </c>
      <c r="AE232">
        <v>4.7188160000000003</v>
      </c>
      <c r="AF232">
        <v>100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0.62</v>
      </c>
      <c r="AN232">
        <v>15.986000000000001</v>
      </c>
      <c r="AO232">
        <v>52.381</v>
      </c>
      <c r="AP232">
        <v>8.4649999999999999</v>
      </c>
      <c r="AQ232">
        <v>0</v>
      </c>
      <c r="AR232">
        <v>0</v>
      </c>
      <c r="AS232">
        <v>0</v>
      </c>
      <c r="AT232">
        <v>1.667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3</v>
      </c>
      <c r="BC232" t="s">
        <v>68</v>
      </c>
      <c r="BD232">
        <v>0</v>
      </c>
      <c r="BE232" t="s">
        <v>69</v>
      </c>
      <c r="BF232" t="s">
        <v>70</v>
      </c>
      <c r="BG232">
        <v>1.3</v>
      </c>
      <c r="BH232">
        <v>0</v>
      </c>
      <c r="BI232" s="1">
        <v>45799.451651504627</v>
      </c>
      <c r="BJ232">
        <v>3</v>
      </c>
      <c r="BK232" s="4">
        <v>0.26939999999999997</v>
      </c>
      <c r="BL232" s="42">
        <f>HLOOKUP($A232,차량별코스!$E$1:$AD$20,_xlfn.XLOOKUP(탕데이터!$I232,차량별코스!$D$2:$D$20,차량별코스!$A$2:$A$20),0)</f>
        <v>4</v>
      </c>
      <c r="BM232">
        <f t="shared" si="41"/>
        <v>2710.0700000000006</v>
      </c>
      <c r="BN232">
        <f t="shared" si="42"/>
        <v>5029.0960000000023</v>
      </c>
      <c r="BO232">
        <f>IF(COUNTIFS($BL$2:$BL232,$BL232,$O$2:$O232,$O232)=1,_xlfn.MAXIFS($BO$2:$BO231,$O$2:$O231,$O232)+1,_xlfn.MAXIFS($BO$2:$BO231,$O$2:$O231,$O232))</f>
        <v>11</v>
      </c>
      <c r="BP232">
        <f t="shared" si="43"/>
        <v>74</v>
      </c>
      <c r="BQ232">
        <f t="shared" si="45"/>
        <v>0</v>
      </c>
      <c r="BR232">
        <f t="shared" si="46"/>
        <v>0</v>
      </c>
      <c r="BS232">
        <f t="shared" si="47"/>
        <v>0</v>
      </c>
      <c r="BT232">
        <f t="shared" si="48"/>
        <v>0</v>
      </c>
      <c r="BU232">
        <f t="shared" si="49"/>
        <v>0</v>
      </c>
      <c r="BV232">
        <f t="shared" si="50"/>
        <v>0</v>
      </c>
      <c r="BW232">
        <f t="shared" si="44"/>
        <v>74</v>
      </c>
    </row>
    <row r="233" spans="1:75" x14ac:dyDescent="0.3">
      <c r="A233" s="38">
        <f t="shared" si="40"/>
        <v>45794</v>
      </c>
      <c r="B233" s="3">
        <v>45794.275358796294</v>
      </c>
      <c r="C233" t="s">
        <v>61</v>
      </c>
      <c r="D233" t="s">
        <v>61</v>
      </c>
      <c r="E233" t="s">
        <v>61</v>
      </c>
      <c r="F233" t="s">
        <v>62</v>
      </c>
      <c r="G233" s="2" t="s">
        <v>63</v>
      </c>
      <c r="H233" t="s">
        <v>64</v>
      </c>
      <c r="I233" t="s">
        <v>77</v>
      </c>
      <c r="J233" t="s">
        <v>66</v>
      </c>
      <c r="K233" t="s">
        <v>67</v>
      </c>
      <c r="L233">
        <v>14</v>
      </c>
      <c r="M233">
        <v>1</v>
      </c>
      <c r="N233">
        <v>168</v>
      </c>
      <c r="O233" s="41">
        <v>9999</v>
      </c>
      <c r="P233" t="s">
        <v>62</v>
      </c>
      <c r="Q233" s="1">
        <v>45786.608721180557</v>
      </c>
      <c r="R233">
        <v>2.8000000000000001E-2</v>
      </c>
      <c r="S233">
        <v>2.4E-2</v>
      </c>
      <c r="T233">
        <v>1.167</v>
      </c>
      <c r="U233">
        <v>31</v>
      </c>
      <c r="V233">
        <v>5</v>
      </c>
      <c r="W233">
        <v>7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7</v>
      </c>
      <c r="AD233">
        <v>3.25</v>
      </c>
      <c r="AE233">
        <v>5.3040339999999997</v>
      </c>
      <c r="AF233">
        <v>100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0.89</v>
      </c>
      <c r="AN233">
        <v>10.943</v>
      </c>
      <c r="AO233">
        <v>16.119</v>
      </c>
      <c r="AP233">
        <v>22.576000000000001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 t="s">
        <v>68</v>
      </c>
      <c r="BD233">
        <v>0</v>
      </c>
      <c r="BE233" t="s">
        <v>69</v>
      </c>
      <c r="BF233" t="s">
        <v>70</v>
      </c>
      <c r="BG233">
        <v>1.3</v>
      </c>
      <c r="BH233">
        <v>0</v>
      </c>
      <c r="BI233" s="1">
        <v>45799.451651504627</v>
      </c>
      <c r="BJ233">
        <v>3</v>
      </c>
      <c r="BK233" s="4">
        <v>0.38890000000000002</v>
      </c>
      <c r="BL233" s="42">
        <f>HLOOKUP($A233,차량별코스!$E$1:$AD$20,_xlfn.XLOOKUP(탕데이터!$I233,차량별코스!$D$2:$D$20,차량별코스!$A$2:$A$20),0)</f>
        <v>4</v>
      </c>
      <c r="BM233">
        <f t="shared" si="41"/>
        <v>2710.0700000000006</v>
      </c>
      <c r="BN233">
        <f t="shared" si="42"/>
        <v>5029.0960000000023</v>
      </c>
      <c r="BO233">
        <f>IF(COUNTIFS($BL$2:$BL233,$BL233,$O$2:$O233,$O233)=1,_xlfn.MAXIFS($BO$2:$BO232,$O$2:$O232,$O233)+1,_xlfn.MAXIFS($BO$2:$BO232,$O$2:$O232,$O233))</f>
        <v>11</v>
      </c>
      <c r="BP233">
        <f t="shared" si="43"/>
        <v>19</v>
      </c>
      <c r="BQ233">
        <f t="shared" si="45"/>
        <v>0</v>
      </c>
      <c r="BR233">
        <f t="shared" si="46"/>
        <v>0</v>
      </c>
      <c r="BS233">
        <f t="shared" si="47"/>
        <v>0</v>
      </c>
      <c r="BT233">
        <f t="shared" si="48"/>
        <v>0</v>
      </c>
      <c r="BU233">
        <f t="shared" si="49"/>
        <v>0</v>
      </c>
      <c r="BV233">
        <f t="shared" si="50"/>
        <v>0</v>
      </c>
      <c r="BW233">
        <f t="shared" si="44"/>
        <v>19</v>
      </c>
    </row>
    <row r="234" spans="1:75" x14ac:dyDescent="0.3">
      <c r="A234" s="38">
        <f t="shared" si="40"/>
        <v>45794</v>
      </c>
      <c r="B234" s="3">
        <v>45794.277800925927</v>
      </c>
      <c r="C234" t="s">
        <v>61</v>
      </c>
      <c r="D234" t="s">
        <v>61</v>
      </c>
      <c r="E234" t="s">
        <v>61</v>
      </c>
      <c r="F234" t="s">
        <v>62</v>
      </c>
      <c r="G234" s="2" t="s">
        <v>63</v>
      </c>
      <c r="H234" t="s">
        <v>64</v>
      </c>
      <c r="I234" t="s">
        <v>77</v>
      </c>
      <c r="J234" t="s">
        <v>66</v>
      </c>
      <c r="K234" t="s">
        <v>67</v>
      </c>
      <c r="L234">
        <v>14</v>
      </c>
      <c r="M234">
        <v>1</v>
      </c>
      <c r="N234">
        <v>168</v>
      </c>
      <c r="O234" s="41">
        <v>9999</v>
      </c>
      <c r="P234" t="s">
        <v>62</v>
      </c>
      <c r="Q234" s="1">
        <v>45786.608721180557</v>
      </c>
      <c r="R234">
        <v>106.714</v>
      </c>
      <c r="S234">
        <v>30.975999999999999</v>
      </c>
      <c r="T234">
        <v>3.4449999999999998</v>
      </c>
      <c r="U234">
        <v>10351</v>
      </c>
      <c r="V234">
        <v>127</v>
      </c>
      <c r="W234">
        <v>2647</v>
      </c>
      <c r="X234">
        <v>2770</v>
      </c>
      <c r="Y234">
        <v>0</v>
      </c>
      <c r="Z234">
        <v>42</v>
      </c>
      <c r="AA234">
        <v>1</v>
      </c>
      <c r="AB234">
        <v>205</v>
      </c>
      <c r="AC234">
        <v>104</v>
      </c>
      <c r="AD234">
        <v>37.11</v>
      </c>
      <c r="AE234">
        <v>50.702157999999997</v>
      </c>
      <c r="AF234">
        <v>90.3</v>
      </c>
      <c r="AG234">
        <v>2.1</v>
      </c>
      <c r="AH234">
        <v>2.9</v>
      </c>
      <c r="AI234">
        <v>3.2</v>
      </c>
      <c r="AJ234">
        <v>1.5</v>
      </c>
      <c r="AK234">
        <v>0.1</v>
      </c>
      <c r="AL234">
        <v>0</v>
      </c>
      <c r="AM234">
        <v>2.65</v>
      </c>
      <c r="AN234">
        <v>50.375999999999998</v>
      </c>
      <c r="AO234">
        <v>1.2270000000000001</v>
      </c>
      <c r="AP234">
        <v>25.571999999999999</v>
      </c>
      <c r="AQ234">
        <v>0.253</v>
      </c>
      <c r="AR234">
        <v>0</v>
      </c>
      <c r="AS234">
        <v>39.357999999999997</v>
      </c>
      <c r="AT234">
        <v>155.01499999999999</v>
      </c>
      <c r="AU234">
        <v>3.605</v>
      </c>
      <c r="AV234">
        <v>4.9779999999999998</v>
      </c>
      <c r="AW234">
        <v>5.4930000000000003</v>
      </c>
      <c r="AX234">
        <v>2.5750000000000002</v>
      </c>
      <c r="AY234">
        <v>0.17199999999999999</v>
      </c>
      <c r="AZ234">
        <v>0</v>
      </c>
      <c r="BA234">
        <v>0</v>
      </c>
      <c r="BB234">
        <v>239</v>
      </c>
      <c r="BC234" t="s">
        <v>68</v>
      </c>
      <c r="BD234">
        <v>0</v>
      </c>
      <c r="BE234" t="s">
        <v>69</v>
      </c>
      <c r="BF234" t="s">
        <v>70</v>
      </c>
      <c r="BG234">
        <v>1.3</v>
      </c>
      <c r="BH234">
        <v>0</v>
      </c>
      <c r="BI234" s="1">
        <v>45799.451651504627</v>
      </c>
      <c r="BJ234">
        <v>3</v>
      </c>
      <c r="BK234" s="4">
        <v>1.1484000000000001</v>
      </c>
      <c r="BL234" s="42">
        <f>HLOOKUP($A234,차량별코스!$E$1:$AD$20,_xlfn.XLOOKUP(탕데이터!$I234,차량별코스!$D$2:$D$20,차량별코스!$A$2:$A$20),0)</f>
        <v>4</v>
      </c>
      <c r="BM234">
        <f t="shared" si="41"/>
        <v>2710.0700000000006</v>
      </c>
      <c r="BN234">
        <f t="shared" si="42"/>
        <v>5029.0960000000023</v>
      </c>
      <c r="BO234">
        <f>IF(COUNTIFS($BL$2:$BL234,$BL234,$O$2:$O234,$O234)=1,_xlfn.MAXIFS($BO$2:$BO233,$O$2:$O233,$O234)+1,_xlfn.MAXIFS($BO$2:$BO233,$O$2:$O233,$O234))</f>
        <v>11</v>
      </c>
      <c r="BP234">
        <f t="shared" si="43"/>
        <v>6572.9529999999995</v>
      </c>
      <c r="BQ234">
        <f t="shared" si="45"/>
        <v>217.37100000000001</v>
      </c>
      <c r="BR234">
        <f t="shared" si="46"/>
        <v>300.17899999999997</v>
      </c>
      <c r="BS234">
        <f t="shared" si="47"/>
        <v>331.23200000000003</v>
      </c>
      <c r="BT234">
        <f t="shared" si="48"/>
        <v>155.26499999999999</v>
      </c>
      <c r="BU234">
        <f t="shared" si="49"/>
        <v>10.351000000000001</v>
      </c>
      <c r="BV234">
        <f t="shared" si="50"/>
        <v>0</v>
      </c>
      <c r="BW234">
        <f t="shared" si="44"/>
        <v>7587.3509999999997</v>
      </c>
    </row>
    <row r="235" spans="1:75" x14ac:dyDescent="0.3">
      <c r="A235" s="38">
        <f t="shared" si="40"/>
        <v>45794</v>
      </c>
      <c r="B235" s="3">
        <v>45794.434803240743</v>
      </c>
      <c r="C235" t="s">
        <v>61</v>
      </c>
      <c r="D235" t="s">
        <v>61</v>
      </c>
      <c r="E235" t="s">
        <v>61</v>
      </c>
      <c r="F235" t="s">
        <v>62</v>
      </c>
      <c r="G235" s="2" t="s">
        <v>63</v>
      </c>
      <c r="H235" t="s">
        <v>64</v>
      </c>
      <c r="I235" t="s">
        <v>77</v>
      </c>
      <c r="J235" t="s">
        <v>66</v>
      </c>
      <c r="K235" t="s">
        <v>67</v>
      </c>
      <c r="L235">
        <v>14</v>
      </c>
      <c r="M235">
        <v>1</v>
      </c>
      <c r="N235">
        <v>168</v>
      </c>
      <c r="O235" s="41">
        <v>9999</v>
      </c>
      <c r="P235" t="s">
        <v>62</v>
      </c>
      <c r="Q235" s="1">
        <v>45786.608721180557</v>
      </c>
      <c r="R235">
        <v>2.8000000000000001E-2</v>
      </c>
      <c r="S235">
        <v>2.5999999999999999E-2</v>
      </c>
      <c r="T235">
        <v>1.077</v>
      </c>
      <c r="U235">
        <v>45</v>
      </c>
      <c r="V235">
        <v>10</v>
      </c>
      <c r="W235">
        <v>10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5</v>
      </c>
      <c r="AD235">
        <v>2.2400000000000002</v>
      </c>
      <c r="AE235">
        <v>4.0310969999999999</v>
      </c>
      <c r="AF235">
        <v>100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0.84</v>
      </c>
      <c r="AN235">
        <v>7.3970000000000002</v>
      </c>
      <c r="AO235">
        <v>22.216000000000001</v>
      </c>
      <c r="AP235">
        <v>22.216000000000001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 t="s">
        <v>68</v>
      </c>
      <c r="BD235">
        <v>0</v>
      </c>
      <c r="BE235" t="s">
        <v>69</v>
      </c>
      <c r="BF235" t="s">
        <v>70</v>
      </c>
      <c r="BG235">
        <v>1.3</v>
      </c>
      <c r="BH235">
        <v>0</v>
      </c>
      <c r="BI235" s="1">
        <v>45799.451651504627</v>
      </c>
      <c r="BJ235">
        <v>3</v>
      </c>
      <c r="BK235" s="4">
        <v>0.35899999999999999</v>
      </c>
      <c r="BL235" s="42">
        <f>HLOOKUP($A235,차량별코스!$E$1:$AD$20,_xlfn.XLOOKUP(탕데이터!$I235,차량별코스!$D$2:$D$20,차량별코스!$A$2:$A$20),0)</f>
        <v>4</v>
      </c>
      <c r="BM235">
        <f t="shared" si="41"/>
        <v>2710.0700000000006</v>
      </c>
      <c r="BN235">
        <f t="shared" si="42"/>
        <v>5029.0960000000023</v>
      </c>
      <c r="BO235">
        <f>IF(COUNTIFS($BL$2:$BL235,$BL235,$O$2:$O235,$O235)=1,_xlfn.MAXIFS($BO$2:$BO234,$O$2:$O234,$O235)+1,_xlfn.MAXIFS($BO$2:$BO234,$O$2:$O234,$O235))</f>
        <v>11</v>
      </c>
      <c r="BP235">
        <f t="shared" si="43"/>
        <v>25</v>
      </c>
      <c r="BQ235">
        <f t="shared" si="45"/>
        <v>0</v>
      </c>
      <c r="BR235">
        <f t="shared" si="46"/>
        <v>0</v>
      </c>
      <c r="BS235">
        <f t="shared" si="47"/>
        <v>0</v>
      </c>
      <c r="BT235">
        <f t="shared" si="48"/>
        <v>0</v>
      </c>
      <c r="BU235">
        <f t="shared" si="49"/>
        <v>0</v>
      </c>
      <c r="BV235">
        <f t="shared" si="50"/>
        <v>0</v>
      </c>
      <c r="BW235">
        <f t="shared" si="44"/>
        <v>25</v>
      </c>
    </row>
    <row r="236" spans="1:75" x14ac:dyDescent="0.3">
      <c r="A236" s="38">
        <f t="shared" si="40"/>
        <v>45794</v>
      </c>
      <c r="B236" s="3">
        <v>45794.43787037037</v>
      </c>
      <c r="C236" t="s">
        <v>61</v>
      </c>
      <c r="D236" t="s">
        <v>61</v>
      </c>
      <c r="E236" t="s">
        <v>61</v>
      </c>
      <c r="F236" t="s">
        <v>62</v>
      </c>
      <c r="G236" s="2" t="s">
        <v>63</v>
      </c>
      <c r="H236" t="s">
        <v>64</v>
      </c>
      <c r="I236" t="s">
        <v>77</v>
      </c>
      <c r="J236" t="s">
        <v>66</v>
      </c>
      <c r="K236" t="s">
        <v>67</v>
      </c>
      <c r="L236">
        <v>14</v>
      </c>
      <c r="M236">
        <v>1</v>
      </c>
      <c r="N236">
        <v>168</v>
      </c>
      <c r="O236" s="41">
        <v>9999</v>
      </c>
      <c r="P236" t="s">
        <v>62</v>
      </c>
      <c r="Q236" s="1">
        <v>45786.608721180557</v>
      </c>
      <c r="R236">
        <v>107.746</v>
      </c>
      <c r="S236">
        <v>34.533999999999999</v>
      </c>
      <c r="T236">
        <v>3.12</v>
      </c>
      <c r="U236">
        <v>11014</v>
      </c>
      <c r="V236">
        <v>274</v>
      </c>
      <c r="W236">
        <v>2372</v>
      </c>
      <c r="X236">
        <v>2565</v>
      </c>
      <c r="Y236">
        <v>1</v>
      </c>
      <c r="Z236">
        <v>35</v>
      </c>
      <c r="AA236">
        <v>0</v>
      </c>
      <c r="AB236">
        <v>0</v>
      </c>
      <c r="AC236">
        <v>104</v>
      </c>
      <c r="AD236">
        <v>35.22</v>
      </c>
      <c r="AE236">
        <v>46.353430000000003</v>
      </c>
      <c r="AF236">
        <v>81.5</v>
      </c>
      <c r="AG236">
        <v>5.2</v>
      </c>
      <c r="AH236">
        <v>6.2</v>
      </c>
      <c r="AI236">
        <v>4.5</v>
      </c>
      <c r="AJ236">
        <v>2.4</v>
      </c>
      <c r="AK236">
        <v>0.1</v>
      </c>
      <c r="AL236">
        <v>0</v>
      </c>
      <c r="AM236">
        <v>2.4</v>
      </c>
      <c r="AN236">
        <v>50.912999999999997</v>
      </c>
      <c r="AO236">
        <v>2.488</v>
      </c>
      <c r="AP236">
        <v>21.536000000000001</v>
      </c>
      <c r="AQ236">
        <v>0.23200000000000001</v>
      </c>
      <c r="AR236">
        <v>0.92800000000000005</v>
      </c>
      <c r="AS236">
        <v>32.484000000000002</v>
      </c>
      <c r="AT236">
        <v>149.417</v>
      </c>
      <c r="AU236">
        <v>9.5329999999999995</v>
      </c>
      <c r="AV236">
        <v>11.367000000000001</v>
      </c>
      <c r="AW236">
        <v>8.25</v>
      </c>
      <c r="AX236">
        <v>4.4000000000000004</v>
      </c>
      <c r="AY236">
        <v>0.183</v>
      </c>
      <c r="AZ236">
        <v>0</v>
      </c>
      <c r="BA236">
        <v>0</v>
      </c>
      <c r="BB236">
        <v>236</v>
      </c>
      <c r="BC236" t="s">
        <v>68</v>
      </c>
      <c r="BD236">
        <v>0</v>
      </c>
      <c r="BE236" t="s">
        <v>69</v>
      </c>
      <c r="BF236" t="s">
        <v>70</v>
      </c>
      <c r="BG236">
        <v>1.3</v>
      </c>
      <c r="BH236">
        <v>0</v>
      </c>
      <c r="BI236" s="1">
        <v>45799.451651504627</v>
      </c>
      <c r="BJ236">
        <v>3</v>
      </c>
      <c r="BK236" s="4">
        <v>1.04</v>
      </c>
      <c r="BL236" s="42">
        <f>HLOOKUP($A236,차량별코스!$E$1:$AD$20,_xlfn.XLOOKUP(탕데이터!$I236,차량별코스!$D$2:$D$20,차량별코스!$A$2:$A$20),0)</f>
        <v>4</v>
      </c>
      <c r="BM236">
        <f t="shared" si="41"/>
        <v>2710.0700000000006</v>
      </c>
      <c r="BN236">
        <f t="shared" si="42"/>
        <v>5029.0960000000023</v>
      </c>
      <c r="BO236">
        <f>IF(COUNTIFS($BL$2:$BL236,$BL236,$O$2:$O236,$O236)=1,_xlfn.MAXIFS($BO$2:$BO235,$O$2:$O235,$O236)+1,_xlfn.MAXIFS($BO$2:$BO235,$O$2:$O235,$O236))</f>
        <v>11</v>
      </c>
      <c r="BP236">
        <f t="shared" si="43"/>
        <v>6330.41</v>
      </c>
      <c r="BQ236">
        <f t="shared" si="45"/>
        <v>572.72800000000007</v>
      </c>
      <c r="BR236">
        <f t="shared" si="46"/>
        <v>682.86800000000005</v>
      </c>
      <c r="BS236">
        <f t="shared" si="47"/>
        <v>495.63</v>
      </c>
      <c r="BT236">
        <f t="shared" si="48"/>
        <v>264.33600000000001</v>
      </c>
      <c r="BU236">
        <f t="shared" si="49"/>
        <v>11.013999999999999</v>
      </c>
      <c r="BV236">
        <f t="shared" si="50"/>
        <v>0</v>
      </c>
      <c r="BW236">
        <f t="shared" si="44"/>
        <v>8356.985999999999</v>
      </c>
    </row>
    <row r="237" spans="1:75" x14ac:dyDescent="0.3">
      <c r="A237" s="38">
        <f t="shared" si="40"/>
        <v>45794</v>
      </c>
      <c r="B237" s="3">
        <v>45794.574606481481</v>
      </c>
      <c r="C237" t="s">
        <v>61</v>
      </c>
      <c r="D237" t="s">
        <v>61</v>
      </c>
      <c r="E237" t="s">
        <v>61</v>
      </c>
      <c r="F237" t="s">
        <v>62</v>
      </c>
      <c r="G237" s="2" t="s">
        <v>63</v>
      </c>
      <c r="H237" t="s">
        <v>64</v>
      </c>
      <c r="I237" t="s">
        <v>77</v>
      </c>
      <c r="J237" t="s">
        <v>66</v>
      </c>
      <c r="K237" t="s">
        <v>67</v>
      </c>
      <c r="L237">
        <v>14</v>
      </c>
      <c r="M237">
        <v>1</v>
      </c>
      <c r="N237">
        <v>168</v>
      </c>
      <c r="O237" s="41">
        <v>9999</v>
      </c>
      <c r="P237" t="s">
        <v>62</v>
      </c>
      <c r="Q237" s="1">
        <v>45786.608721180557</v>
      </c>
      <c r="R237">
        <v>36.695999999999998</v>
      </c>
      <c r="S237">
        <v>10.081</v>
      </c>
      <c r="T237">
        <v>3.64</v>
      </c>
      <c r="U237">
        <v>3541</v>
      </c>
      <c r="V237">
        <v>42</v>
      </c>
      <c r="W237">
        <v>1153</v>
      </c>
      <c r="X237">
        <v>705</v>
      </c>
      <c r="Y237">
        <v>0</v>
      </c>
      <c r="Z237">
        <v>8</v>
      </c>
      <c r="AA237">
        <v>1</v>
      </c>
      <c r="AB237">
        <v>72</v>
      </c>
      <c r="AC237">
        <v>109</v>
      </c>
      <c r="AD237">
        <v>37.31</v>
      </c>
      <c r="AE237">
        <v>56.310881999999999</v>
      </c>
      <c r="AF237">
        <v>91.5</v>
      </c>
      <c r="AG237">
        <v>2</v>
      </c>
      <c r="AH237">
        <v>1.6</v>
      </c>
      <c r="AI237">
        <v>1.7</v>
      </c>
      <c r="AJ237">
        <v>2.4</v>
      </c>
      <c r="AK237">
        <v>0.8</v>
      </c>
      <c r="AL237">
        <v>0</v>
      </c>
      <c r="AM237">
        <v>2.8</v>
      </c>
      <c r="AN237">
        <v>53.375</v>
      </c>
      <c r="AO237">
        <v>1.1859999999999999</v>
      </c>
      <c r="AP237">
        <v>32.561</v>
      </c>
      <c r="AQ237">
        <v>0.191</v>
      </c>
      <c r="AR237">
        <v>0</v>
      </c>
      <c r="AS237">
        <v>21.800999999999998</v>
      </c>
      <c r="AT237">
        <v>53.375</v>
      </c>
      <c r="AU237">
        <v>1.167</v>
      </c>
      <c r="AV237">
        <v>0.93300000000000005</v>
      </c>
      <c r="AW237">
        <v>0.99199999999999999</v>
      </c>
      <c r="AX237">
        <v>1.4</v>
      </c>
      <c r="AY237">
        <v>0.46700000000000003</v>
      </c>
      <c r="AZ237">
        <v>0</v>
      </c>
      <c r="BA237">
        <v>0</v>
      </c>
      <c r="BB237">
        <v>82</v>
      </c>
      <c r="BC237" t="s">
        <v>68</v>
      </c>
      <c r="BD237">
        <v>0</v>
      </c>
      <c r="BE237" t="s">
        <v>69</v>
      </c>
      <c r="BF237" t="s">
        <v>70</v>
      </c>
      <c r="BG237">
        <v>1.3</v>
      </c>
      <c r="BH237">
        <v>0</v>
      </c>
      <c r="BI237" s="1">
        <v>45799.451651504627</v>
      </c>
      <c r="BJ237">
        <v>3</v>
      </c>
      <c r="BK237" s="4">
        <v>1.2134</v>
      </c>
      <c r="BL237" s="42">
        <f>HLOOKUP($A237,차량별코스!$E$1:$AD$20,_xlfn.XLOOKUP(탕데이터!$I237,차량별코스!$D$2:$D$20,차량별코스!$A$2:$A$20),0)</f>
        <v>4</v>
      </c>
      <c r="BM237">
        <f t="shared" si="41"/>
        <v>2710.0700000000006</v>
      </c>
      <c r="BN237">
        <f t="shared" si="42"/>
        <v>5029.0960000000023</v>
      </c>
      <c r="BO237">
        <f>IF(COUNTIFS($BL$2:$BL237,$BL237,$O$2:$O237,$O237)=1,_xlfn.MAXIFS($BO$2:$BO236,$O$2:$O236,$O237)+1,_xlfn.MAXIFS($BO$2:$BO236,$O$2:$O236,$O237))</f>
        <v>11</v>
      </c>
      <c r="BP237">
        <f t="shared" si="43"/>
        <v>2045.0150000000003</v>
      </c>
      <c r="BQ237">
        <f t="shared" si="45"/>
        <v>70.820000000000007</v>
      </c>
      <c r="BR237">
        <f t="shared" si="46"/>
        <v>56.655999999999999</v>
      </c>
      <c r="BS237">
        <f t="shared" si="47"/>
        <v>60.197000000000003</v>
      </c>
      <c r="BT237">
        <f t="shared" si="48"/>
        <v>84.984000000000009</v>
      </c>
      <c r="BU237">
        <f t="shared" si="49"/>
        <v>28.327999999999999</v>
      </c>
      <c r="BV237">
        <f t="shared" si="50"/>
        <v>0</v>
      </c>
      <c r="BW237">
        <f t="shared" si="44"/>
        <v>2346.0000000000005</v>
      </c>
    </row>
    <row r="238" spans="1:75" x14ac:dyDescent="0.3">
      <c r="A238" s="38">
        <f t="shared" si="40"/>
        <v>45794</v>
      </c>
      <c r="B238" s="3">
        <v>45794.645219907405</v>
      </c>
      <c r="C238" t="s">
        <v>61</v>
      </c>
      <c r="D238" t="s">
        <v>61</v>
      </c>
      <c r="E238" t="s">
        <v>61</v>
      </c>
      <c r="F238" t="s">
        <v>62</v>
      </c>
      <c r="G238" s="2" t="s">
        <v>63</v>
      </c>
      <c r="H238" t="s">
        <v>64</v>
      </c>
      <c r="I238" t="s">
        <v>77</v>
      </c>
      <c r="J238" t="s">
        <v>66</v>
      </c>
      <c r="K238" t="s">
        <v>67</v>
      </c>
      <c r="L238">
        <v>14</v>
      </c>
      <c r="M238">
        <v>1</v>
      </c>
      <c r="N238">
        <v>168</v>
      </c>
      <c r="O238" s="41">
        <v>9999</v>
      </c>
      <c r="P238" t="s">
        <v>62</v>
      </c>
      <c r="Q238" s="1">
        <v>45786.608721180557</v>
      </c>
      <c r="R238">
        <v>8.6999999999999994E-2</v>
      </c>
      <c r="S238">
        <v>7.0000000000000007E-2</v>
      </c>
      <c r="T238">
        <v>1.2430000000000001</v>
      </c>
      <c r="U238">
        <v>71</v>
      </c>
      <c r="V238">
        <v>14</v>
      </c>
      <c r="W238">
        <v>9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12</v>
      </c>
      <c r="AD238">
        <v>4.41</v>
      </c>
      <c r="AE238">
        <v>6.5246729999999999</v>
      </c>
      <c r="AF238">
        <v>100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0.95</v>
      </c>
      <c r="AN238">
        <v>13.707000000000001</v>
      </c>
      <c r="AO238">
        <v>19.713999999999999</v>
      </c>
      <c r="AP238">
        <v>12.676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1</v>
      </c>
      <c r="BC238" t="s">
        <v>68</v>
      </c>
      <c r="BD238">
        <v>0</v>
      </c>
      <c r="BE238" t="s">
        <v>69</v>
      </c>
      <c r="BF238" t="s">
        <v>70</v>
      </c>
      <c r="BG238">
        <v>1.3</v>
      </c>
      <c r="BH238">
        <v>0</v>
      </c>
      <c r="BI238" s="1">
        <v>45799.451651504627</v>
      </c>
      <c r="BJ238">
        <v>3</v>
      </c>
      <c r="BK238" s="4">
        <v>0.4143</v>
      </c>
      <c r="BL238" s="42">
        <f>HLOOKUP($A238,차량별코스!$E$1:$AD$20,_xlfn.XLOOKUP(탕데이터!$I238,차량별코스!$D$2:$D$20,차량별코스!$A$2:$A$20),0)</f>
        <v>4</v>
      </c>
      <c r="BM238">
        <f t="shared" si="41"/>
        <v>2710.0700000000006</v>
      </c>
      <c r="BN238">
        <f t="shared" si="42"/>
        <v>5029.0960000000023</v>
      </c>
      <c r="BO238">
        <f>IF(COUNTIFS($BL$2:$BL238,$BL238,$O$2:$O238,$O238)=1,_xlfn.MAXIFS($BO$2:$BO237,$O$2:$O237,$O238)+1,_xlfn.MAXIFS($BO$2:$BO237,$O$2:$O237,$O238))</f>
        <v>11</v>
      </c>
      <c r="BP238">
        <f t="shared" si="43"/>
        <v>48</v>
      </c>
      <c r="BQ238">
        <f t="shared" si="45"/>
        <v>0</v>
      </c>
      <c r="BR238">
        <f t="shared" si="46"/>
        <v>0</v>
      </c>
      <c r="BS238">
        <f t="shared" si="47"/>
        <v>0</v>
      </c>
      <c r="BT238">
        <f t="shared" si="48"/>
        <v>0</v>
      </c>
      <c r="BU238">
        <f t="shared" si="49"/>
        <v>0</v>
      </c>
      <c r="BV238">
        <f t="shared" si="50"/>
        <v>0</v>
      </c>
      <c r="BW238">
        <f t="shared" si="44"/>
        <v>48</v>
      </c>
    </row>
    <row r="239" spans="1:75" x14ac:dyDescent="0.3">
      <c r="A239" s="38">
        <f t="shared" si="40"/>
        <v>45794</v>
      </c>
      <c r="B239" s="3">
        <v>45794.650358796294</v>
      </c>
      <c r="C239" t="s">
        <v>61</v>
      </c>
      <c r="D239" t="s">
        <v>61</v>
      </c>
      <c r="E239" t="s">
        <v>61</v>
      </c>
      <c r="F239" t="s">
        <v>62</v>
      </c>
      <c r="G239" s="2" t="s">
        <v>63</v>
      </c>
      <c r="H239" t="s">
        <v>64</v>
      </c>
      <c r="I239" t="s">
        <v>77</v>
      </c>
      <c r="J239" t="s">
        <v>66</v>
      </c>
      <c r="K239" t="s">
        <v>67</v>
      </c>
      <c r="L239">
        <v>14</v>
      </c>
      <c r="M239">
        <v>1</v>
      </c>
      <c r="N239">
        <v>168</v>
      </c>
      <c r="O239" s="41">
        <v>9999</v>
      </c>
      <c r="P239" t="s">
        <v>62</v>
      </c>
      <c r="Q239" s="1">
        <v>45786.608721180557</v>
      </c>
      <c r="R239">
        <v>37.527000000000001</v>
      </c>
      <c r="S239">
        <v>10.273</v>
      </c>
      <c r="T239">
        <v>3.653</v>
      </c>
      <c r="U239">
        <v>3604</v>
      </c>
      <c r="V239">
        <v>215</v>
      </c>
      <c r="W239">
        <v>715</v>
      </c>
      <c r="X239">
        <v>710</v>
      </c>
      <c r="Y239">
        <v>0</v>
      </c>
      <c r="Z239">
        <v>2</v>
      </c>
      <c r="AA239">
        <v>0</v>
      </c>
      <c r="AB239">
        <v>0</v>
      </c>
      <c r="AC239">
        <v>102</v>
      </c>
      <c r="AD239">
        <v>37.49</v>
      </c>
      <c r="AE239">
        <v>50.522497000000001</v>
      </c>
      <c r="AF239">
        <v>96.5</v>
      </c>
      <c r="AG239">
        <v>0.9</v>
      </c>
      <c r="AH239">
        <v>0.7</v>
      </c>
      <c r="AI239">
        <v>0.8</v>
      </c>
      <c r="AJ239">
        <v>1</v>
      </c>
      <c r="AK239">
        <v>0</v>
      </c>
      <c r="AL239">
        <v>0</v>
      </c>
      <c r="AM239">
        <v>2.81</v>
      </c>
      <c r="AN239">
        <v>46.911999999999999</v>
      </c>
      <c r="AO239">
        <v>5.9660000000000002</v>
      </c>
      <c r="AP239">
        <v>19.838999999999999</v>
      </c>
      <c r="AQ239">
        <v>0.187</v>
      </c>
      <c r="AR239">
        <v>0</v>
      </c>
      <c r="AS239">
        <v>5.3289999999999997</v>
      </c>
      <c r="AT239">
        <v>57.9</v>
      </c>
      <c r="AU239">
        <v>0.54</v>
      </c>
      <c r="AV239">
        <v>0.42</v>
      </c>
      <c r="AW239">
        <v>0.48</v>
      </c>
      <c r="AX239">
        <v>0.6</v>
      </c>
      <c r="AY239">
        <v>0</v>
      </c>
      <c r="AZ239">
        <v>0</v>
      </c>
      <c r="BA239">
        <v>0</v>
      </c>
      <c r="BB239">
        <v>85</v>
      </c>
      <c r="BC239" t="s">
        <v>68</v>
      </c>
      <c r="BD239">
        <v>0</v>
      </c>
      <c r="BE239" t="s">
        <v>69</v>
      </c>
      <c r="BF239" t="s">
        <v>70</v>
      </c>
      <c r="BG239">
        <v>1.3</v>
      </c>
      <c r="BH239">
        <v>0</v>
      </c>
      <c r="BI239" s="1">
        <v>45799.451651504627</v>
      </c>
      <c r="BJ239">
        <v>3</v>
      </c>
      <c r="BK239" s="4">
        <v>1.2177</v>
      </c>
      <c r="BL239" s="42">
        <f>HLOOKUP($A239,차량별코스!$E$1:$AD$20,_xlfn.XLOOKUP(탕데이터!$I239,차량별코스!$D$2:$D$20,차량별코스!$A$2:$A$20),0)</f>
        <v>4</v>
      </c>
      <c r="BM239">
        <f t="shared" si="41"/>
        <v>2710.0700000000006</v>
      </c>
      <c r="BN239">
        <f t="shared" si="42"/>
        <v>5029.0960000000023</v>
      </c>
      <c r="BO239">
        <f>IF(COUNTIFS($BL$2:$BL239,$BL239,$O$2:$O239,$O239)=1,_xlfn.MAXIFS($BO$2:$BO238,$O$2:$O238,$O239)+1,_xlfn.MAXIFS($BO$2:$BO238,$O$2:$O238,$O239))</f>
        <v>11</v>
      </c>
      <c r="BP239">
        <f t="shared" si="43"/>
        <v>2547.8599999999997</v>
      </c>
      <c r="BQ239">
        <f t="shared" si="45"/>
        <v>32.436000000000007</v>
      </c>
      <c r="BR239">
        <f t="shared" si="46"/>
        <v>25.227999999999998</v>
      </c>
      <c r="BS239">
        <f t="shared" si="47"/>
        <v>28.832000000000001</v>
      </c>
      <c r="BT239">
        <f t="shared" si="48"/>
        <v>36.04</v>
      </c>
      <c r="BU239">
        <f t="shared" si="49"/>
        <v>0</v>
      </c>
      <c r="BV239">
        <f t="shared" si="50"/>
        <v>0</v>
      </c>
      <c r="BW239">
        <f t="shared" si="44"/>
        <v>2670.3959999999997</v>
      </c>
    </row>
    <row r="240" spans="1:75" x14ac:dyDescent="0.3">
      <c r="A240" s="38">
        <f t="shared" si="40"/>
        <v>45794</v>
      </c>
      <c r="B240" s="3">
        <v>45794.696412037039</v>
      </c>
      <c r="C240" t="s">
        <v>61</v>
      </c>
      <c r="D240" t="s">
        <v>61</v>
      </c>
      <c r="E240" t="s">
        <v>61</v>
      </c>
      <c r="F240" t="s">
        <v>62</v>
      </c>
      <c r="G240" s="2" t="s">
        <v>63</v>
      </c>
      <c r="H240" t="s">
        <v>64</v>
      </c>
      <c r="I240" t="s">
        <v>77</v>
      </c>
      <c r="J240" t="s">
        <v>66</v>
      </c>
      <c r="K240" t="s">
        <v>67</v>
      </c>
      <c r="L240">
        <v>14</v>
      </c>
      <c r="M240">
        <v>1</v>
      </c>
      <c r="N240">
        <v>168</v>
      </c>
      <c r="O240" s="41">
        <v>9999</v>
      </c>
      <c r="P240" t="s">
        <v>62</v>
      </c>
      <c r="Q240" s="1">
        <v>45786.608721180557</v>
      </c>
      <c r="R240">
        <v>106.714</v>
      </c>
      <c r="S240">
        <v>29.635000000000002</v>
      </c>
      <c r="T240">
        <v>3.601</v>
      </c>
      <c r="U240">
        <v>10949</v>
      </c>
      <c r="V240">
        <v>136</v>
      </c>
      <c r="W240">
        <v>2694</v>
      </c>
      <c r="X240">
        <v>2409</v>
      </c>
      <c r="Y240">
        <v>2</v>
      </c>
      <c r="Z240">
        <v>12</v>
      </c>
      <c r="AA240">
        <v>0</v>
      </c>
      <c r="AB240">
        <v>0</v>
      </c>
      <c r="AC240">
        <v>92</v>
      </c>
      <c r="AD240">
        <v>35.090000000000003</v>
      </c>
      <c r="AE240">
        <v>47.317447999999999</v>
      </c>
      <c r="AF240">
        <v>79.900000000000006</v>
      </c>
      <c r="AG240">
        <v>5.2</v>
      </c>
      <c r="AH240">
        <v>6.5</v>
      </c>
      <c r="AI240">
        <v>6.8</v>
      </c>
      <c r="AJ240">
        <v>1.5</v>
      </c>
      <c r="AK240">
        <v>0</v>
      </c>
      <c r="AL240">
        <v>0</v>
      </c>
      <c r="AM240">
        <v>2.77</v>
      </c>
      <c r="AN240">
        <v>44.244999999999997</v>
      </c>
      <c r="AO240">
        <v>1.242</v>
      </c>
      <c r="AP240">
        <v>24.605</v>
      </c>
      <c r="AQ240">
        <v>0.22500000000000001</v>
      </c>
      <c r="AR240">
        <v>1.8740000000000001</v>
      </c>
      <c r="AS240">
        <v>11.244999999999999</v>
      </c>
      <c r="AT240">
        <v>145.15199999999999</v>
      </c>
      <c r="AU240">
        <v>9.4469999999999992</v>
      </c>
      <c r="AV240">
        <v>11.808</v>
      </c>
      <c r="AW240">
        <v>12.353</v>
      </c>
      <c r="AX240">
        <v>2.7250000000000001</v>
      </c>
      <c r="AY240">
        <v>0</v>
      </c>
      <c r="AZ240">
        <v>0</v>
      </c>
      <c r="BA240">
        <v>0</v>
      </c>
      <c r="BB240">
        <v>257</v>
      </c>
      <c r="BC240" t="s">
        <v>68</v>
      </c>
      <c r="BD240">
        <v>0</v>
      </c>
      <c r="BE240" t="s">
        <v>69</v>
      </c>
      <c r="BF240" t="s">
        <v>70</v>
      </c>
      <c r="BG240">
        <v>1.3</v>
      </c>
      <c r="BH240">
        <v>0</v>
      </c>
      <c r="BI240" s="1">
        <v>45799.451651504627</v>
      </c>
      <c r="BJ240">
        <v>3</v>
      </c>
      <c r="BK240" s="4">
        <v>1.2002999999999999</v>
      </c>
      <c r="BL240" s="42">
        <f>HLOOKUP($A240,차량별코스!$E$1:$AD$20,_xlfn.XLOOKUP(탕데이터!$I240,차량별코스!$D$2:$D$20,차량별코스!$A$2:$A$20),0)</f>
        <v>4</v>
      </c>
      <c r="BM240">
        <f t="shared" si="41"/>
        <v>2710.0700000000006</v>
      </c>
      <c r="BN240">
        <f t="shared" si="42"/>
        <v>5029.0960000000023</v>
      </c>
      <c r="BO240">
        <f>IF(COUNTIFS($BL$2:$BL240,$BL240,$O$2:$O240,$O240)=1,_xlfn.MAXIFS($BO$2:$BO239,$O$2:$O239,$O240)+1,_xlfn.MAXIFS($BO$2:$BO239,$O$2:$O239,$O240))</f>
        <v>11</v>
      </c>
      <c r="BP240">
        <f t="shared" si="43"/>
        <v>5918.2510000000002</v>
      </c>
      <c r="BQ240">
        <f t="shared" si="45"/>
        <v>569.34800000000007</v>
      </c>
      <c r="BR240">
        <f t="shared" si="46"/>
        <v>711.68500000000006</v>
      </c>
      <c r="BS240">
        <f t="shared" si="47"/>
        <v>744.53200000000004</v>
      </c>
      <c r="BT240">
        <f t="shared" si="48"/>
        <v>164.23499999999999</v>
      </c>
      <c r="BU240">
        <f t="shared" si="49"/>
        <v>0</v>
      </c>
      <c r="BV240">
        <f t="shared" si="50"/>
        <v>0</v>
      </c>
      <c r="BW240">
        <f t="shared" si="44"/>
        <v>8108.0510000000004</v>
      </c>
    </row>
    <row r="241" spans="1:75" x14ac:dyDescent="0.3">
      <c r="A241" s="38">
        <f t="shared" si="40"/>
        <v>45795</v>
      </c>
      <c r="B241" s="3">
        <v>45795.290995370371</v>
      </c>
      <c r="C241" t="s">
        <v>61</v>
      </c>
      <c r="D241" t="s">
        <v>61</v>
      </c>
      <c r="E241" t="s">
        <v>61</v>
      </c>
      <c r="F241" t="s">
        <v>62</v>
      </c>
      <c r="G241" s="2" t="s">
        <v>63</v>
      </c>
      <c r="H241" t="s">
        <v>64</v>
      </c>
      <c r="I241" t="s">
        <v>77</v>
      </c>
      <c r="J241" t="s">
        <v>66</v>
      </c>
      <c r="K241" t="s">
        <v>67</v>
      </c>
      <c r="L241">
        <v>14</v>
      </c>
      <c r="M241">
        <v>1</v>
      </c>
      <c r="N241">
        <v>168</v>
      </c>
      <c r="O241" s="41">
        <v>9999</v>
      </c>
      <c r="P241" t="s">
        <v>62</v>
      </c>
      <c r="Q241" s="1">
        <v>45786.608721180557</v>
      </c>
      <c r="R241">
        <v>4.7E-2</v>
      </c>
      <c r="S241">
        <v>0.13900000000000001</v>
      </c>
      <c r="T241">
        <v>0.33800000000000002</v>
      </c>
      <c r="U241">
        <v>214</v>
      </c>
      <c r="V241">
        <v>134</v>
      </c>
      <c r="W241">
        <v>29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5</v>
      </c>
      <c r="AD241">
        <v>0.79</v>
      </c>
      <c r="AE241">
        <v>3.3175680000000001</v>
      </c>
      <c r="AF241">
        <v>100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0.26</v>
      </c>
      <c r="AN241">
        <v>30.763999999999999</v>
      </c>
      <c r="AO241">
        <v>62.616999999999997</v>
      </c>
      <c r="AP241">
        <v>13.551</v>
      </c>
      <c r="AQ241">
        <v>0</v>
      </c>
      <c r="AR241">
        <v>0</v>
      </c>
      <c r="AS241">
        <v>0</v>
      </c>
      <c r="AT241">
        <v>3.3330000000000002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4</v>
      </c>
      <c r="BC241" t="s">
        <v>68</v>
      </c>
      <c r="BD241">
        <v>0</v>
      </c>
      <c r="BE241" t="s">
        <v>69</v>
      </c>
      <c r="BF241" t="s">
        <v>70</v>
      </c>
      <c r="BG241">
        <v>1.3</v>
      </c>
      <c r="BH241">
        <v>0</v>
      </c>
      <c r="BI241" s="1">
        <v>45799.451651504627</v>
      </c>
      <c r="BJ241">
        <v>3</v>
      </c>
      <c r="BK241" s="4">
        <v>0.11269999999999999</v>
      </c>
      <c r="BL241" s="42">
        <f>HLOOKUP($A241,차량별코스!$E$1:$AD$20,_xlfn.XLOOKUP(탕데이터!$I241,차량별코스!$D$2:$D$20,차량별코스!$A$2:$A$20),0)</f>
        <v>5</v>
      </c>
      <c r="BM241">
        <f t="shared" si="41"/>
        <v>2710.0700000000006</v>
      </c>
      <c r="BN241">
        <f t="shared" si="42"/>
        <v>3554.157000000002</v>
      </c>
      <c r="BO241">
        <f>IF(COUNTIFS($BL$2:$BL241,$BL241,$O$2:$O241,$O241)=1,_xlfn.MAXIFS($BO$2:$BO240,$O$2:$O240,$O241)+1,_xlfn.MAXIFS($BO$2:$BO240,$O$2:$O240,$O241))</f>
        <v>11</v>
      </c>
      <c r="BP241">
        <f t="shared" si="43"/>
        <v>51</v>
      </c>
      <c r="BQ241">
        <f t="shared" si="45"/>
        <v>0</v>
      </c>
      <c r="BR241">
        <f t="shared" si="46"/>
        <v>0</v>
      </c>
      <c r="BS241">
        <f t="shared" si="47"/>
        <v>0</v>
      </c>
      <c r="BT241">
        <f t="shared" si="48"/>
        <v>0</v>
      </c>
      <c r="BU241">
        <f t="shared" si="49"/>
        <v>0</v>
      </c>
      <c r="BV241">
        <f t="shared" si="50"/>
        <v>0</v>
      </c>
      <c r="BW241">
        <f t="shared" si="44"/>
        <v>51</v>
      </c>
    </row>
    <row r="242" spans="1:75" x14ac:dyDescent="0.3">
      <c r="A242" s="38">
        <f t="shared" si="40"/>
        <v>45795</v>
      </c>
      <c r="B242" s="3">
        <v>45795.311412037037</v>
      </c>
      <c r="C242" t="s">
        <v>61</v>
      </c>
      <c r="D242" t="s">
        <v>61</v>
      </c>
      <c r="E242" t="s">
        <v>61</v>
      </c>
      <c r="F242" t="s">
        <v>62</v>
      </c>
      <c r="G242" s="2" t="s">
        <v>63</v>
      </c>
      <c r="H242" t="s">
        <v>64</v>
      </c>
      <c r="I242" t="s">
        <v>77</v>
      </c>
      <c r="J242" t="s">
        <v>66</v>
      </c>
      <c r="K242" t="s">
        <v>67</v>
      </c>
      <c r="L242">
        <v>14</v>
      </c>
      <c r="M242">
        <v>1</v>
      </c>
      <c r="N242">
        <v>168</v>
      </c>
      <c r="O242" s="41">
        <v>9999</v>
      </c>
      <c r="P242" t="s">
        <v>62</v>
      </c>
      <c r="Q242" s="1">
        <v>45786.608721180557</v>
      </c>
      <c r="R242">
        <v>17.36</v>
      </c>
      <c r="S242">
        <v>4.4509999999999996</v>
      </c>
      <c r="T242">
        <v>3.9</v>
      </c>
      <c r="U242">
        <v>1563</v>
      </c>
      <c r="V242">
        <v>109</v>
      </c>
      <c r="W242">
        <v>213</v>
      </c>
      <c r="X242">
        <v>353</v>
      </c>
      <c r="Y242">
        <v>0</v>
      </c>
      <c r="Z242">
        <v>1</v>
      </c>
      <c r="AA242">
        <v>0</v>
      </c>
      <c r="AB242">
        <v>0</v>
      </c>
      <c r="AC242">
        <v>99</v>
      </c>
      <c r="AD242">
        <v>39.979999999999997</v>
      </c>
      <c r="AE242">
        <v>50.359273000000002</v>
      </c>
      <c r="AF242">
        <v>93.3</v>
      </c>
      <c r="AG242">
        <v>1.5</v>
      </c>
      <c r="AH242">
        <v>1.2</v>
      </c>
      <c r="AI242">
        <v>3.4</v>
      </c>
      <c r="AJ242">
        <v>0.6</v>
      </c>
      <c r="AK242">
        <v>0</v>
      </c>
      <c r="AL242">
        <v>0</v>
      </c>
      <c r="AM242">
        <v>3</v>
      </c>
      <c r="AN242">
        <v>43.378999999999998</v>
      </c>
      <c r="AO242">
        <v>6.9740000000000002</v>
      </c>
      <c r="AP242">
        <v>13.628</v>
      </c>
      <c r="AQ242">
        <v>0.17299999999999999</v>
      </c>
      <c r="AR242">
        <v>0</v>
      </c>
      <c r="AS242">
        <v>5.76</v>
      </c>
      <c r="AT242">
        <v>23.324999999999999</v>
      </c>
      <c r="AU242">
        <v>0.375</v>
      </c>
      <c r="AV242">
        <v>0.3</v>
      </c>
      <c r="AW242">
        <v>0.85</v>
      </c>
      <c r="AX242">
        <v>0.15</v>
      </c>
      <c r="AY242">
        <v>0</v>
      </c>
      <c r="AZ242">
        <v>0</v>
      </c>
      <c r="BA242">
        <v>0</v>
      </c>
      <c r="BB242">
        <v>36</v>
      </c>
      <c r="BC242" t="s">
        <v>68</v>
      </c>
      <c r="BD242">
        <v>0</v>
      </c>
      <c r="BE242" t="s">
        <v>69</v>
      </c>
      <c r="BF242" t="s">
        <v>70</v>
      </c>
      <c r="BG242">
        <v>1.3</v>
      </c>
      <c r="BH242">
        <v>0</v>
      </c>
      <c r="BI242" s="1">
        <v>45799.451651504627</v>
      </c>
      <c r="BJ242">
        <v>3</v>
      </c>
      <c r="BK242" s="4">
        <v>1.3001</v>
      </c>
      <c r="BL242" s="42">
        <f>HLOOKUP($A242,차량별코스!$E$1:$AD$20,_xlfn.XLOOKUP(탕데이터!$I242,차량별코스!$D$2:$D$20,차량별코스!$A$2:$A$20),0)</f>
        <v>5</v>
      </c>
      <c r="BM242">
        <f t="shared" si="41"/>
        <v>2710.0700000000006</v>
      </c>
      <c r="BN242">
        <f t="shared" si="42"/>
        <v>3554.157000000002</v>
      </c>
      <c r="BO242">
        <f>IF(COUNTIFS($BL$2:$BL242,$BL242,$O$2:$O242,$O242)=1,_xlfn.MAXIFS($BO$2:$BO241,$O$2:$O241,$O242)+1,_xlfn.MAXIFS($BO$2:$BO241,$O$2:$O241,$O242))</f>
        <v>11</v>
      </c>
      <c r="BP242">
        <f t="shared" si="43"/>
        <v>1136.279</v>
      </c>
      <c r="BQ242">
        <f t="shared" si="45"/>
        <v>23.445</v>
      </c>
      <c r="BR242">
        <f t="shared" si="46"/>
        <v>18.756</v>
      </c>
      <c r="BS242">
        <f t="shared" si="47"/>
        <v>53.142000000000003</v>
      </c>
      <c r="BT242">
        <f t="shared" si="48"/>
        <v>9.3780000000000001</v>
      </c>
      <c r="BU242">
        <f t="shared" si="49"/>
        <v>0</v>
      </c>
      <c r="BV242">
        <f t="shared" si="50"/>
        <v>0</v>
      </c>
      <c r="BW242">
        <f t="shared" si="44"/>
        <v>1241</v>
      </c>
    </row>
    <row r="243" spans="1:75" x14ac:dyDescent="0.3">
      <c r="A243" s="38">
        <f t="shared" si="40"/>
        <v>45795</v>
      </c>
      <c r="B243" s="3">
        <v>45795.335509259261</v>
      </c>
      <c r="C243" t="s">
        <v>61</v>
      </c>
      <c r="D243" t="s">
        <v>61</v>
      </c>
      <c r="E243" t="s">
        <v>61</v>
      </c>
      <c r="F243" t="s">
        <v>62</v>
      </c>
      <c r="G243" s="2" t="s">
        <v>63</v>
      </c>
      <c r="H243" t="s">
        <v>64</v>
      </c>
      <c r="I243" t="s">
        <v>77</v>
      </c>
      <c r="J243" t="s">
        <v>66</v>
      </c>
      <c r="K243" t="s">
        <v>67</v>
      </c>
      <c r="L243">
        <v>14</v>
      </c>
      <c r="M243">
        <v>1</v>
      </c>
      <c r="N243">
        <v>168</v>
      </c>
      <c r="O243" s="41">
        <v>9999</v>
      </c>
      <c r="P243" t="s">
        <v>62</v>
      </c>
      <c r="Q243" s="1">
        <v>45786.608721180557</v>
      </c>
      <c r="R243">
        <v>2.3E-2</v>
      </c>
      <c r="S243">
        <v>1.7999999999999999E-2</v>
      </c>
      <c r="T243">
        <v>1.278</v>
      </c>
      <c r="U243">
        <v>28</v>
      </c>
      <c r="V243">
        <v>1</v>
      </c>
      <c r="W243">
        <v>8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6</v>
      </c>
      <c r="AD243">
        <v>2.96</v>
      </c>
      <c r="AE243">
        <v>4.3577110000000001</v>
      </c>
      <c r="AF243">
        <v>100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0.99</v>
      </c>
      <c r="AN243">
        <v>6.2610000000000001</v>
      </c>
      <c r="AO243">
        <v>3.5619999999999998</v>
      </c>
      <c r="AP243">
        <v>28.571000000000002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 t="s">
        <v>68</v>
      </c>
      <c r="BD243">
        <v>0</v>
      </c>
      <c r="BE243" t="s">
        <v>69</v>
      </c>
      <c r="BF243" t="s">
        <v>70</v>
      </c>
      <c r="BG243">
        <v>1.3</v>
      </c>
      <c r="BH243">
        <v>0</v>
      </c>
      <c r="BI243" s="1">
        <v>45799.451651504627</v>
      </c>
      <c r="BJ243">
        <v>3</v>
      </c>
      <c r="BK243" s="4">
        <v>0.4259</v>
      </c>
      <c r="BL243" s="42">
        <f>HLOOKUP($A243,차량별코스!$E$1:$AD$20,_xlfn.XLOOKUP(탕데이터!$I243,차량별코스!$D$2:$D$20,차량별코스!$A$2:$A$20),0)</f>
        <v>5</v>
      </c>
      <c r="BM243">
        <f t="shared" si="41"/>
        <v>2710.0700000000006</v>
      </c>
      <c r="BN243">
        <f t="shared" si="42"/>
        <v>3554.157000000002</v>
      </c>
      <c r="BO243">
        <f>IF(COUNTIFS($BL$2:$BL243,$BL243,$O$2:$O243,$O243)=1,_xlfn.MAXIFS($BO$2:$BO242,$O$2:$O242,$O243)+1,_xlfn.MAXIFS($BO$2:$BO242,$O$2:$O242,$O243))</f>
        <v>11</v>
      </c>
      <c r="BP243">
        <f t="shared" si="43"/>
        <v>19</v>
      </c>
      <c r="BQ243">
        <f t="shared" si="45"/>
        <v>0</v>
      </c>
      <c r="BR243">
        <f t="shared" si="46"/>
        <v>0</v>
      </c>
      <c r="BS243">
        <f t="shared" si="47"/>
        <v>0</v>
      </c>
      <c r="BT243">
        <f t="shared" si="48"/>
        <v>0</v>
      </c>
      <c r="BU243">
        <f t="shared" si="49"/>
        <v>0</v>
      </c>
      <c r="BV243">
        <f t="shared" si="50"/>
        <v>0</v>
      </c>
      <c r="BW243">
        <f t="shared" si="44"/>
        <v>19</v>
      </c>
    </row>
    <row r="244" spans="1:75" x14ac:dyDescent="0.3">
      <c r="A244" s="38">
        <f t="shared" si="40"/>
        <v>45795</v>
      </c>
      <c r="B244" s="3">
        <v>45795.343333333331</v>
      </c>
      <c r="C244" t="s">
        <v>61</v>
      </c>
      <c r="D244" t="s">
        <v>61</v>
      </c>
      <c r="E244" t="s">
        <v>61</v>
      </c>
      <c r="F244" t="s">
        <v>62</v>
      </c>
      <c r="G244" s="2" t="s">
        <v>63</v>
      </c>
      <c r="H244" t="s">
        <v>64</v>
      </c>
      <c r="I244" t="s">
        <v>77</v>
      </c>
      <c r="J244" t="s">
        <v>66</v>
      </c>
      <c r="K244" t="s">
        <v>67</v>
      </c>
      <c r="L244">
        <v>14</v>
      </c>
      <c r="M244">
        <v>1</v>
      </c>
      <c r="N244">
        <v>168</v>
      </c>
      <c r="O244" s="41">
        <v>9999</v>
      </c>
      <c r="P244" t="s">
        <v>62</v>
      </c>
      <c r="Q244" s="1">
        <v>45786.608721180557</v>
      </c>
      <c r="R244">
        <v>17.506</v>
      </c>
      <c r="S244">
        <v>4.4009999999999998</v>
      </c>
      <c r="T244">
        <v>3.9780000000000002</v>
      </c>
      <c r="U244">
        <v>1406</v>
      </c>
      <c r="V244">
        <v>50</v>
      </c>
      <c r="W244">
        <v>216</v>
      </c>
      <c r="X244">
        <v>277</v>
      </c>
      <c r="Y244">
        <v>0</v>
      </c>
      <c r="Z244">
        <v>6</v>
      </c>
      <c r="AA244">
        <v>0</v>
      </c>
      <c r="AB244">
        <v>0</v>
      </c>
      <c r="AC244">
        <v>94</v>
      </c>
      <c r="AD244">
        <v>44.82</v>
      </c>
      <c r="AE244">
        <v>55.282046999999999</v>
      </c>
      <c r="AF244">
        <v>98.2</v>
      </c>
      <c r="AG244">
        <v>0.2</v>
      </c>
      <c r="AH244">
        <v>0.4</v>
      </c>
      <c r="AI244">
        <v>0.9</v>
      </c>
      <c r="AJ244">
        <v>0.3</v>
      </c>
      <c r="AK244">
        <v>0</v>
      </c>
      <c r="AL244">
        <v>0</v>
      </c>
      <c r="AM244">
        <v>3.06</v>
      </c>
      <c r="AN244">
        <v>47.267000000000003</v>
      </c>
      <c r="AO244">
        <v>3.556</v>
      </c>
      <c r="AP244">
        <v>15.363</v>
      </c>
      <c r="AQ244">
        <v>0.114</v>
      </c>
      <c r="AR244">
        <v>0</v>
      </c>
      <c r="AS244">
        <v>34.274000000000001</v>
      </c>
      <c r="AT244">
        <v>22.913</v>
      </c>
      <c r="AU244">
        <v>4.7E-2</v>
      </c>
      <c r="AV244">
        <v>9.2999999999999999E-2</v>
      </c>
      <c r="AW244">
        <v>0.21</v>
      </c>
      <c r="AX244">
        <v>7.0000000000000007E-2</v>
      </c>
      <c r="AY244">
        <v>0</v>
      </c>
      <c r="AZ244">
        <v>0</v>
      </c>
      <c r="BA244">
        <v>0</v>
      </c>
      <c r="BB244">
        <v>35</v>
      </c>
      <c r="BC244" t="s">
        <v>68</v>
      </c>
      <c r="BD244">
        <v>0</v>
      </c>
      <c r="BE244" t="s">
        <v>69</v>
      </c>
      <c r="BF244" t="s">
        <v>70</v>
      </c>
      <c r="BG244">
        <v>1.3</v>
      </c>
      <c r="BH244">
        <v>0</v>
      </c>
      <c r="BI244" s="1">
        <v>45799.451651504627</v>
      </c>
      <c r="BJ244">
        <v>3</v>
      </c>
      <c r="BK244" s="4">
        <v>1.3259000000000001</v>
      </c>
      <c r="BL244" s="42">
        <f>HLOOKUP($A244,차량별코스!$E$1:$AD$20,_xlfn.XLOOKUP(탕데이터!$I244,차량별코스!$D$2:$D$20,차량별코스!$A$2:$A$20),0)</f>
        <v>5</v>
      </c>
      <c r="BM244">
        <f t="shared" si="41"/>
        <v>2710.0700000000006</v>
      </c>
      <c r="BN244">
        <f t="shared" si="42"/>
        <v>3554.157000000002</v>
      </c>
      <c r="BO244">
        <f>IF(COUNTIFS($BL$2:$BL244,$BL244,$O$2:$O244,$O244)=1,_xlfn.MAXIFS($BO$2:$BO243,$O$2:$O243,$O244)+1,_xlfn.MAXIFS($BO$2:$BO243,$O$2:$O243,$O244))</f>
        <v>11</v>
      </c>
      <c r="BP244">
        <f t="shared" si="43"/>
        <v>1114.692</v>
      </c>
      <c r="BQ244">
        <f t="shared" si="45"/>
        <v>2.8120000000000003</v>
      </c>
      <c r="BR244">
        <f t="shared" si="46"/>
        <v>5.6240000000000006</v>
      </c>
      <c r="BS244">
        <f t="shared" si="47"/>
        <v>12.654000000000002</v>
      </c>
      <c r="BT244">
        <f t="shared" si="48"/>
        <v>4.218</v>
      </c>
      <c r="BU244">
        <f t="shared" si="49"/>
        <v>0</v>
      </c>
      <c r="BV244">
        <f t="shared" si="50"/>
        <v>0</v>
      </c>
      <c r="BW244">
        <f t="shared" si="44"/>
        <v>1140</v>
      </c>
    </row>
    <row r="245" spans="1:75" x14ac:dyDescent="0.3">
      <c r="A245" s="38">
        <f t="shared" si="40"/>
        <v>45795</v>
      </c>
      <c r="B245" s="3">
        <v>45795.363425925927</v>
      </c>
      <c r="C245" t="s">
        <v>61</v>
      </c>
      <c r="D245" t="s">
        <v>61</v>
      </c>
      <c r="E245" t="s">
        <v>61</v>
      </c>
      <c r="F245" t="s">
        <v>62</v>
      </c>
      <c r="G245" s="2" t="s">
        <v>63</v>
      </c>
      <c r="H245" t="s">
        <v>64</v>
      </c>
      <c r="I245" t="s">
        <v>77</v>
      </c>
      <c r="J245" t="s">
        <v>66</v>
      </c>
      <c r="K245" t="s">
        <v>67</v>
      </c>
      <c r="L245">
        <v>14</v>
      </c>
      <c r="M245">
        <v>1</v>
      </c>
      <c r="N245">
        <v>168</v>
      </c>
      <c r="O245" s="41">
        <v>9999</v>
      </c>
      <c r="P245" t="s">
        <v>62</v>
      </c>
      <c r="Q245" s="1">
        <v>45786.608721180557</v>
      </c>
      <c r="R245">
        <v>30.193000000000001</v>
      </c>
      <c r="S245">
        <v>7.9</v>
      </c>
      <c r="T245">
        <v>3.8220000000000001</v>
      </c>
      <c r="U245">
        <v>2462</v>
      </c>
      <c r="V245">
        <v>102</v>
      </c>
      <c r="W245">
        <v>260</v>
      </c>
      <c r="X245">
        <v>790</v>
      </c>
      <c r="Y245">
        <v>0</v>
      </c>
      <c r="Z245">
        <v>7</v>
      </c>
      <c r="AA245">
        <v>0</v>
      </c>
      <c r="AB245">
        <v>0</v>
      </c>
      <c r="AC245">
        <v>99</v>
      </c>
      <c r="AD245">
        <v>44.15</v>
      </c>
      <c r="AE245">
        <v>51.759458000000002</v>
      </c>
      <c r="AF245">
        <v>91.2</v>
      </c>
      <c r="AG245">
        <v>2</v>
      </c>
      <c r="AH245">
        <v>2.9</v>
      </c>
      <c r="AI245">
        <v>2.9</v>
      </c>
      <c r="AJ245">
        <v>1</v>
      </c>
      <c r="AK245">
        <v>0</v>
      </c>
      <c r="AL245">
        <v>0</v>
      </c>
      <c r="AM245">
        <v>2.94</v>
      </c>
      <c r="AN245">
        <v>45.756999999999998</v>
      </c>
      <c r="AO245">
        <v>4.1429999999999998</v>
      </c>
      <c r="AP245">
        <v>10.561</v>
      </c>
      <c r="AQ245">
        <v>0.23200000000000001</v>
      </c>
      <c r="AR245">
        <v>0</v>
      </c>
      <c r="AS245">
        <v>23.184000000000001</v>
      </c>
      <c r="AT245">
        <v>36.479999999999997</v>
      </c>
      <c r="AU245">
        <v>0.8</v>
      </c>
      <c r="AV245">
        <v>1.1599999999999999</v>
      </c>
      <c r="AW245">
        <v>1.1599999999999999</v>
      </c>
      <c r="AX245">
        <v>0.4</v>
      </c>
      <c r="AY245">
        <v>0</v>
      </c>
      <c r="AZ245">
        <v>0</v>
      </c>
      <c r="BA245">
        <v>0</v>
      </c>
      <c r="BB245">
        <v>61</v>
      </c>
      <c r="BC245" t="s">
        <v>68</v>
      </c>
      <c r="BD245">
        <v>0</v>
      </c>
      <c r="BE245" t="s">
        <v>69</v>
      </c>
      <c r="BF245" t="s">
        <v>70</v>
      </c>
      <c r="BG245">
        <v>1.3</v>
      </c>
      <c r="BH245">
        <v>0</v>
      </c>
      <c r="BI245" s="1">
        <v>45799.451651504627</v>
      </c>
      <c r="BJ245">
        <v>3</v>
      </c>
      <c r="BK245" s="4">
        <v>1.274</v>
      </c>
      <c r="BL245" s="42">
        <f>HLOOKUP($A245,차량별코스!$E$1:$AD$20,_xlfn.XLOOKUP(탕데이터!$I245,차량별코스!$D$2:$D$20,차량별코스!$A$2:$A$20),0)</f>
        <v>5</v>
      </c>
      <c r="BM245">
        <f t="shared" si="41"/>
        <v>2710.0700000000006</v>
      </c>
      <c r="BN245">
        <f t="shared" si="42"/>
        <v>3554.157000000002</v>
      </c>
      <c r="BO245">
        <f>IF(COUNTIFS($BL$2:$BL245,$BL245,$O$2:$O245,$O245)=1,_xlfn.MAXIFS($BO$2:$BO244,$O$2:$O244,$O245)+1,_xlfn.MAXIFS($BO$2:$BO244,$O$2:$O244,$O245))</f>
        <v>11</v>
      </c>
      <c r="BP245">
        <f t="shared" si="43"/>
        <v>1883.3440000000001</v>
      </c>
      <c r="BQ245">
        <f t="shared" si="45"/>
        <v>49.24</v>
      </c>
      <c r="BR245">
        <f t="shared" si="46"/>
        <v>71.397999999999996</v>
      </c>
      <c r="BS245">
        <f t="shared" si="47"/>
        <v>71.397999999999996</v>
      </c>
      <c r="BT245">
        <f t="shared" si="48"/>
        <v>24.62</v>
      </c>
      <c r="BU245">
        <f t="shared" si="49"/>
        <v>0</v>
      </c>
      <c r="BV245">
        <f t="shared" si="50"/>
        <v>0</v>
      </c>
      <c r="BW245">
        <f t="shared" si="44"/>
        <v>2100</v>
      </c>
    </row>
    <row r="246" spans="1:75" x14ac:dyDescent="0.3">
      <c r="A246" s="38">
        <f t="shared" si="40"/>
        <v>45795</v>
      </c>
      <c r="B246" s="3">
        <v>45795.408437500002</v>
      </c>
      <c r="C246" t="s">
        <v>61</v>
      </c>
      <c r="D246" t="s">
        <v>61</v>
      </c>
      <c r="E246" t="s">
        <v>61</v>
      </c>
      <c r="F246" t="s">
        <v>62</v>
      </c>
      <c r="G246" s="2" t="s">
        <v>63</v>
      </c>
      <c r="H246" t="s">
        <v>64</v>
      </c>
      <c r="I246" t="s">
        <v>77</v>
      </c>
      <c r="J246" t="s">
        <v>66</v>
      </c>
      <c r="K246" t="s">
        <v>67</v>
      </c>
      <c r="L246">
        <v>14</v>
      </c>
      <c r="M246">
        <v>1</v>
      </c>
      <c r="N246">
        <v>168</v>
      </c>
      <c r="O246" s="41">
        <v>9999</v>
      </c>
      <c r="P246" t="s">
        <v>62</v>
      </c>
      <c r="Q246" s="1">
        <v>45786.608721180557</v>
      </c>
      <c r="R246">
        <v>60.555</v>
      </c>
      <c r="S246">
        <v>16.286999999999999</v>
      </c>
      <c r="T246">
        <v>3.718</v>
      </c>
      <c r="U246">
        <v>5441</v>
      </c>
      <c r="V246">
        <v>113</v>
      </c>
      <c r="W246">
        <v>1026</v>
      </c>
      <c r="X246">
        <v>1494</v>
      </c>
      <c r="Y246">
        <v>0</v>
      </c>
      <c r="Z246">
        <v>1</v>
      </c>
      <c r="AA246">
        <v>0</v>
      </c>
      <c r="AB246">
        <v>0</v>
      </c>
      <c r="AC246">
        <v>101</v>
      </c>
      <c r="AD246">
        <v>40.07</v>
      </c>
      <c r="AE246">
        <v>50.673639999999999</v>
      </c>
      <c r="AF246">
        <v>93.8</v>
      </c>
      <c r="AG246">
        <v>1.6</v>
      </c>
      <c r="AH246">
        <v>1.8</v>
      </c>
      <c r="AI246">
        <v>1.7</v>
      </c>
      <c r="AJ246">
        <v>1.1000000000000001</v>
      </c>
      <c r="AK246">
        <v>0</v>
      </c>
      <c r="AL246">
        <v>0</v>
      </c>
      <c r="AM246">
        <v>2.86</v>
      </c>
      <c r="AN246">
        <v>46.12</v>
      </c>
      <c r="AO246">
        <v>2.077</v>
      </c>
      <c r="AP246">
        <v>18.856999999999999</v>
      </c>
      <c r="AQ246">
        <v>0.23100000000000001</v>
      </c>
      <c r="AR246">
        <v>0</v>
      </c>
      <c r="AS246">
        <v>1.651</v>
      </c>
      <c r="AT246">
        <v>84.42</v>
      </c>
      <c r="AU246">
        <v>1.44</v>
      </c>
      <c r="AV246">
        <v>1.62</v>
      </c>
      <c r="AW246">
        <v>1.53</v>
      </c>
      <c r="AX246">
        <v>0.99</v>
      </c>
      <c r="AY246">
        <v>0</v>
      </c>
      <c r="AZ246">
        <v>0</v>
      </c>
      <c r="BA246">
        <v>0</v>
      </c>
      <c r="BB246">
        <v>134</v>
      </c>
      <c r="BC246" t="s">
        <v>68</v>
      </c>
      <c r="BD246">
        <v>0</v>
      </c>
      <c r="BE246" t="s">
        <v>69</v>
      </c>
      <c r="BF246" t="s">
        <v>70</v>
      </c>
      <c r="BG246">
        <v>1.3</v>
      </c>
      <c r="BH246">
        <v>0</v>
      </c>
      <c r="BI246" s="1">
        <v>45799.451651504627</v>
      </c>
      <c r="BJ246">
        <v>3</v>
      </c>
      <c r="BK246" s="4">
        <v>1.2393000000000001</v>
      </c>
      <c r="BL246" s="42">
        <f>HLOOKUP($A246,차량별코스!$E$1:$AD$20,_xlfn.XLOOKUP(탕데이터!$I246,차량별코스!$D$2:$D$20,차량별코스!$A$2:$A$20),0)</f>
        <v>5</v>
      </c>
      <c r="BM246">
        <f t="shared" si="41"/>
        <v>2710.0700000000006</v>
      </c>
      <c r="BN246">
        <f t="shared" si="42"/>
        <v>3554.157000000002</v>
      </c>
      <c r="BO246">
        <f>IF(COUNTIFS($BL$2:$BL246,$BL246,$O$2:$O246,$O246)=1,_xlfn.MAXIFS($BO$2:$BO245,$O$2:$O245,$O246)+1,_xlfn.MAXIFS($BO$2:$BO245,$O$2:$O245,$O246))</f>
        <v>11</v>
      </c>
      <c r="BP246">
        <f t="shared" si="43"/>
        <v>3964.6579999999994</v>
      </c>
      <c r="BQ246">
        <f t="shared" si="45"/>
        <v>87.055999999999997</v>
      </c>
      <c r="BR246">
        <f t="shared" si="46"/>
        <v>97.938000000000017</v>
      </c>
      <c r="BS246">
        <f t="shared" si="47"/>
        <v>92.497</v>
      </c>
      <c r="BT246">
        <f t="shared" si="48"/>
        <v>59.851000000000006</v>
      </c>
      <c r="BU246">
        <f t="shared" si="49"/>
        <v>0</v>
      </c>
      <c r="BV246">
        <f t="shared" si="50"/>
        <v>0</v>
      </c>
      <c r="BW246">
        <f t="shared" si="44"/>
        <v>4301.9999999999991</v>
      </c>
    </row>
    <row r="247" spans="1:75" x14ac:dyDescent="0.3">
      <c r="A247" s="38">
        <f t="shared" si="40"/>
        <v>45795</v>
      </c>
      <c r="B247" s="3">
        <v>45795.474652777775</v>
      </c>
      <c r="C247" t="s">
        <v>61</v>
      </c>
      <c r="D247" t="s">
        <v>61</v>
      </c>
      <c r="E247" t="s">
        <v>61</v>
      </c>
      <c r="F247" t="s">
        <v>62</v>
      </c>
      <c r="G247" s="2" t="s">
        <v>63</v>
      </c>
      <c r="H247" t="s">
        <v>64</v>
      </c>
      <c r="I247" t="s">
        <v>77</v>
      </c>
      <c r="J247" t="s">
        <v>66</v>
      </c>
      <c r="K247" t="s">
        <v>67</v>
      </c>
      <c r="L247">
        <v>14</v>
      </c>
      <c r="M247">
        <v>1</v>
      </c>
      <c r="N247">
        <v>168</v>
      </c>
      <c r="O247" s="41">
        <v>9999</v>
      </c>
      <c r="P247" t="s">
        <v>62</v>
      </c>
      <c r="Q247" s="1">
        <v>45786.608721180557</v>
      </c>
      <c r="R247">
        <v>8.3000000000000004E-2</v>
      </c>
      <c r="S247">
        <v>0.14499999999999999</v>
      </c>
      <c r="T247">
        <v>0.57199999999999995</v>
      </c>
      <c r="U247">
        <v>252</v>
      </c>
      <c r="V247">
        <v>6</v>
      </c>
      <c r="W247">
        <v>183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7</v>
      </c>
      <c r="AD247">
        <v>1.19</v>
      </c>
      <c r="AE247">
        <v>4.7425860000000002</v>
      </c>
      <c r="AF247">
        <v>100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0.44</v>
      </c>
      <c r="AN247">
        <v>24.998000000000001</v>
      </c>
      <c r="AO247">
        <v>2.38</v>
      </c>
      <c r="AP247">
        <v>72.619</v>
      </c>
      <c r="AQ247">
        <v>0</v>
      </c>
      <c r="AR247">
        <v>0</v>
      </c>
      <c r="AS247">
        <v>0</v>
      </c>
      <c r="AT247">
        <v>3.3330000000000002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5</v>
      </c>
      <c r="BC247" t="s">
        <v>68</v>
      </c>
      <c r="BD247">
        <v>0</v>
      </c>
      <c r="BE247" t="s">
        <v>69</v>
      </c>
      <c r="BF247" t="s">
        <v>70</v>
      </c>
      <c r="BG247">
        <v>1.3</v>
      </c>
      <c r="BH247">
        <v>0</v>
      </c>
      <c r="BI247" s="1">
        <v>45799.451651504627</v>
      </c>
      <c r="BJ247">
        <v>3</v>
      </c>
      <c r="BK247" s="4">
        <v>0.1908</v>
      </c>
      <c r="BL247" s="42">
        <f>HLOOKUP($A247,차량별코스!$E$1:$AD$20,_xlfn.XLOOKUP(탕데이터!$I247,차량별코스!$D$2:$D$20,차량별코스!$A$2:$A$20),0)</f>
        <v>5</v>
      </c>
      <c r="BM247">
        <f t="shared" si="41"/>
        <v>2710.0700000000006</v>
      </c>
      <c r="BN247">
        <f t="shared" si="42"/>
        <v>3554.157000000002</v>
      </c>
      <c r="BO247">
        <f>IF(COUNTIFS($BL$2:$BL247,$BL247,$O$2:$O247,$O247)=1,_xlfn.MAXIFS($BO$2:$BO246,$O$2:$O246,$O247)+1,_xlfn.MAXIFS($BO$2:$BO246,$O$2:$O246,$O247))</f>
        <v>11</v>
      </c>
      <c r="BP247">
        <f t="shared" si="43"/>
        <v>63</v>
      </c>
      <c r="BQ247">
        <f t="shared" si="45"/>
        <v>0</v>
      </c>
      <c r="BR247">
        <f t="shared" si="46"/>
        <v>0</v>
      </c>
      <c r="BS247">
        <f t="shared" si="47"/>
        <v>0</v>
      </c>
      <c r="BT247">
        <f t="shared" si="48"/>
        <v>0</v>
      </c>
      <c r="BU247">
        <f t="shared" si="49"/>
        <v>0</v>
      </c>
      <c r="BV247">
        <f t="shared" si="50"/>
        <v>0</v>
      </c>
      <c r="BW247">
        <f t="shared" si="44"/>
        <v>63</v>
      </c>
    </row>
    <row r="248" spans="1:75" x14ac:dyDescent="0.3">
      <c r="A248" s="38">
        <f t="shared" si="40"/>
        <v>45795</v>
      </c>
      <c r="B248" s="3">
        <v>45795.525694444441</v>
      </c>
      <c r="C248" t="s">
        <v>61</v>
      </c>
      <c r="D248" t="s">
        <v>61</v>
      </c>
      <c r="E248" t="s">
        <v>61</v>
      </c>
      <c r="F248" t="s">
        <v>62</v>
      </c>
      <c r="G248" s="2" t="s">
        <v>63</v>
      </c>
      <c r="H248" t="s">
        <v>64</v>
      </c>
      <c r="I248" t="s">
        <v>77</v>
      </c>
      <c r="J248" t="s">
        <v>66</v>
      </c>
      <c r="K248" t="s">
        <v>67</v>
      </c>
      <c r="L248">
        <v>14</v>
      </c>
      <c r="M248">
        <v>1</v>
      </c>
      <c r="N248">
        <v>168</v>
      </c>
      <c r="O248" s="41">
        <v>9999</v>
      </c>
      <c r="P248" t="s">
        <v>62</v>
      </c>
      <c r="Q248" s="1">
        <v>45786.608721180557</v>
      </c>
      <c r="R248">
        <v>2.7E-2</v>
      </c>
      <c r="S248">
        <v>2.5999999999999999E-2</v>
      </c>
      <c r="T248">
        <v>1.038</v>
      </c>
      <c r="U248">
        <v>40</v>
      </c>
      <c r="V248">
        <v>11</v>
      </c>
      <c r="W248">
        <v>6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5</v>
      </c>
      <c r="AD248">
        <v>2.4300000000000002</v>
      </c>
      <c r="AE248">
        <v>4.225352</v>
      </c>
      <c r="AF248">
        <v>100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0.81</v>
      </c>
      <c r="AN248">
        <v>8.6489999999999991</v>
      </c>
      <c r="AO248">
        <v>27.495000000000001</v>
      </c>
      <c r="AP248">
        <v>14.994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 t="s">
        <v>68</v>
      </c>
      <c r="BD248">
        <v>0</v>
      </c>
      <c r="BE248" t="s">
        <v>69</v>
      </c>
      <c r="BF248" t="s">
        <v>70</v>
      </c>
      <c r="BG248">
        <v>1.3</v>
      </c>
      <c r="BH248">
        <v>0</v>
      </c>
      <c r="BI248" s="1">
        <v>45799.451651504627</v>
      </c>
      <c r="BJ248">
        <v>3</v>
      </c>
      <c r="BK248" s="4">
        <v>0.34620000000000001</v>
      </c>
      <c r="BL248" s="42">
        <f>HLOOKUP($A248,차량별코스!$E$1:$AD$20,_xlfn.XLOOKUP(탕데이터!$I248,차량별코스!$D$2:$D$20,차량별코스!$A$2:$A$20),0)</f>
        <v>5</v>
      </c>
      <c r="BM248">
        <f t="shared" si="41"/>
        <v>2710.0700000000006</v>
      </c>
      <c r="BN248">
        <f t="shared" si="42"/>
        <v>3554.157000000002</v>
      </c>
      <c r="BO248">
        <f>IF(COUNTIFS($BL$2:$BL248,$BL248,$O$2:$O248,$O248)=1,_xlfn.MAXIFS($BO$2:$BO247,$O$2:$O247,$O248)+1,_xlfn.MAXIFS($BO$2:$BO247,$O$2:$O247,$O248))</f>
        <v>11</v>
      </c>
      <c r="BP248">
        <f t="shared" si="43"/>
        <v>23</v>
      </c>
      <c r="BQ248">
        <f t="shared" si="45"/>
        <v>0</v>
      </c>
      <c r="BR248">
        <f t="shared" si="46"/>
        <v>0</v>
      </c>
      <c r="BS248">
        <f t="shared" si="47"/>
        <v>0</v>
      </c>
      <c r="BT248">
        <f t="shared" si="48"/>
        <v>0</v>
      </c>
      <c r="BU248">
        <f t="shared" si="49"/>
        <v>0</v>
      </c>
      <c r="BV248">
        <f t="shared" si="50"/>
        <v>0</v>
      </c>
      <c r="BW248">
        <f t="shared" si="44"/>
        <v>23</v>
      </c>
    </row>
    <row r="249" spans="1:75" x14ac:dyDescent="0.3">
      <c r="A249" s="38">
        <f t="shared" si="40"/>
        <v>45795</v>
      </c>
      <c r="B249" s="3">
        <v>45795.529606481483</v>
      </c>
      <c r="C249" t="s">
        <v>61</v>
      </c>
      <c r="D249" t="s">
        <v>61</v>
      </c>
      <c r="E249" t="s">
        <v>61</v>
      </c>
      <c r="F249" t="s">
        <v>62</v>
      </c>
      <c r="G249" s="2" t="s">
        <v>63</v>
      </c>
      <c r="H249" t="s">
        <v>64</v>
      </c>
      <c r="I249" t="s">
        <v>77</v>
      </c>
      <c r="J249" t="s">
        <v>66</v>
      </c>
      <c r="K249" t="s">
        <v>67</v>
      </c>
      <c r="L249">
        <v>14</v>
      </c>
      <c r="M249">
        <v>1</v>
      </c>
      <c r="N249">
        <v>168</v>
      </c>
      <c r="O249" s="41">
        <v>9999</v>
      </c>
      <c r="P249" t="s">
        <v>62</v>
      </c>
      <c r="Q249" s="1">
        <v>45786.608721180557</v>
      </c>
      <c r="R249">
        <v>60.030999999999999</v>
      </c>
      <c r="S249">
        <v>18.471</v>
      </c>
      <c r="T249">
        <v>3.25</v>
      </c>
      <c r="U249">
        <v>6335</v>
      </c>
      <c r="V249">
        <v>442</v>
      </c>
      <c r="W249">
        <v>1252</v>
      </c>
      <c r="X249">
        <v>1475</v>
      </c>
      <c r="Y249">
        <v>0</v>
      </c>
      <c r="Z249">
        <v>6</v>
      </c>
      <c r="AA249">
        <v>0</v>
      </c>
      <c r="AB249">
        <v>0</v>
      </c>
      <c r="AC249">
        <v>98</v>
      </c>
      <c r="AD249">
        <v>34.11</v>
      </c>
      <c r="AE249">
        <v>46.565691000000001</v>
      </c>
      <c r="AF249">
        <v>61.1</v>
      </c>
      <c r="AG249">
        <v>11.2</v>
      </c>
      <c r="AH249">
        <v>10.6</v>
      </c>
      <c r="AI249">
        <v>12.8</v>
      </c>
      <c r="AJ249">
        <v>4.2</v>
      </c>
      <c r="AK249">
        <v>0</v>
      </c>
      <c r="AL249">
        <v>0</v>
      </c>
      <c r="AM249">
        <v>2.5</v>
      </c>
      <c r="AN249">
        <v>48.965000000000003</v>
      </c>
      <c r="AO249">
        <v>6.9770000000000003</v>
      </c>
      <c r="AP249">
        <v>19.763000000000002</v>
      </c>
      <c r="AQ249">
        <v>0.23300000000000001</v>
      </c>
      <c r="AR249">
        <v>0</v>
      </c>
      <c r="AS249">
        <v>9.9949999999999992</v>
      </c>
      <c r="AT249">
        <v>64.155000000000001</v>
      </c>
      <c r="AU249">
        <v>11.76</v>
      </c>
      <c r="AV249">
        <v>11.13</v>
      </c>
      <c r="AW249">
        <v>13.44</v>
      </c>
      <c r="AX249">
        <v>4.41</v>
      </c>
      <c r="AY249">
        <v>0</v>
      </c>
      <c r="AZ249">
        <v>0</v>
      </c>
      <c r="BA249">
        <v>0</v>
      </c>
      <c r="BB249">
        <v>153</v>
      </c>
      <c r="BC249" t="s">
        <v>68</v>
      </c>
      <c r="BD249">
        <v>0</v>
      </c>
      <c r="BE249" t="s">
        <v>69</v>
      </c>
      <c r="BF249" t="s">
        <v>70</v>
      </c>
      <c r="BG249">
        <v>1.3</v>
      </c>
      <c r="BH249">
        <v>0</v>
      </c>
      <c r="BI249" s="1">
        <v>45799.451651504627</v>
      </c>
      <c r="BJ249">
        <v>3</v>
      </c>
      <c r="BK249" s="4">
        <v>1.0832999999999999</v>
      </c>
      <c r="BL249" s="42">
        <f>HLOOKUP($A249,차량별코스!$E$1:$AD$20,_xlfn.XLOOKUP(탕데이터!$I249,차량별코스!$D$2:$D$20,차량별코스!$A$2:$A$20),0)</f>
        <v>5</v>
      </c>
      <c r="BM249">
        <f t="shared" si="41"/>
        <v>2710.0700000000006</v>
      </c>
      <c r="BN249">
        <f t="shared" si="42"/>
        <v>3554.157000000002</v>
      </c>
      <c r="BO249">
        <f>IF(COUNTIFS($BL$2:$BL249,$BL249,$O$2:$O249,$O249)=1,_xlfn.MAXIFS($BO$2:$BO248,$O$2:$O248,$O249)+1,_xlfn.MAXIFS($BO$2:$BO248,$O$2:$O248,$O249))</f>
        <v>11</v>
      </c>
      <c r="BP249">
        <f t="shared" si="43"/>
        <v>2176.6849999999999</v>
      </c>
      <c r="BQ249">
        <f t="shared" si="45"/>
        <v>709.52</v>
      </c>
      <c r="BR249">
        <f t="shared" si="46"/>
        <v>671.51</v>
      </c>
      <c r="BS249">
        <f t="shared" si="47"/>
        <v>810.88</v>
      </c>
      <c r="BT249">
        <f t="shared" si="48"/>
        <v>266.07</v>
      </c>
      <c r="BU249">
        <f t="shared" si="49"/>
        <v>0</v>
      </c>
      <c r="BV249">
        <f t="shared" si="50"/>
        <v>0</v>
      </c>
      <c r="BW249">
        <f t="shared" si="44"/>
        <v>4634.665</v>
      </c>
    </row>
    <row r="250" spans="1:75" x14ac:dyDescent="0.3">
      <c r="A250" s="38">
        <f t="shared" si="40"/>
        <v>45795</v>
      </c>
      <c r="B250" s="3">
        <v>45795.605810185189</v>
      </c>
      <c r="C250" t="s">
        <v>61</v>
      </c>
      <c r="D250" t="s">
        <v>61</v>
      </c>
      <c r="E250" t="s">
        <v>61</v>
      </c>
      <c r="F250" t="s">
        <v>62</v>
      </c>
      <c r="G250" s="2" t="s">
        <v>63</v>
      </c>
      <c r="H250" t="s">
        <v>64</v>
      </c>
      <c r="I250" t="s">
        <v>77</v>
      </c>
      <c r="J250" t="s">
        <v>66</v>
      </c>
      <c r="K250" t="s">
        <v>67</v>
      </c>
      <c r="L250">
        <v>14</v>
      </c>
      <c r="M250">
        <v>1</v>
      </c>
      <c r="N250">
        <v>168</v>
      </c>
      <c r="O250" s="41">
        <v>9999</v>
      </c>
      <c r="P250" t="s">
        <v>62</v>
      </c>
      <c r="Q250" s="1">
        <v>45786.608721180557</v>
      </c>
      <c r="R250">
        <v>0.112</v>
      </c>
      <c r="S250">
        <v>8.6999999999999994E-2</v>
      </c>
      <c r="T250">
        <v>1.2869999999999999</v>
      </c>
      <c r="U250">
        <v>111</v>
      </c>
      <c r="V250">
        <v>6</v>
      </c>
      <c r="W250">
        <v>33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10</v>
      </c>
      <c r="AD250">
        <v>3.63</v>
      </c>
      <c r="AE250">
        <v>5.5997199999999996</v>
      </c>
      <c r="AF250">
        <v>100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0.99</v>
      </c>
      <c r="AN250">
        <v>9.9570000000000007</v>
      </c>
      <c r="AO250">
        <v>5.4029999999999996</v>
      </c>
      <c r="AP250">
        <v>29.728000000000002</v>
      </c>
      <c r="AQ250">
        <v>0</v>
      </c>
      <c r="AR250">
        <v>0</v>
      </c>
      <c r="AS250">
        <v>0</v>
      </c>
      <c r="AT250">
        <v>1.667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2</v>
      </c>
      <c r="BC250" t="s">
        <v>68</v>
      </c>
      <c r="BD250">
        <v>0</v>
      </c>
      <c r="BE250" t="s">
        <v>69</v>
      </c>
      <c r="BF250" t="s">
        <v>70</v>
      </c>
      <c r="BG250">
        <v>1.3</v>
      </c>
      <c r="BH250">
        <v>0</v>
      </c>
      <c r="BI250" s="1">
        <v>45799.451651504627</v>
      </c>
      <c r="BJ250">
        <v>3</v>
      </c>
      <c r="BK250" s="4">
        <v>0.42909999999999998</v>
      </c>
      <c r="BL250" s="42">
        <f>HLOOKUP($A250,차량별코스!$E$1:$AD$20,_xlfn.XLOOKUP(탕데이터!$I250,차량별코스!$D$2:$D$20,차량별코스!$A$2:$A$20),0)</f>
        <v>5</v>
      </c>
      <c r="BM250">
        <f t="shared" si="41"/>
        <v>2710.0700000000006</v>
      </c>
      <c r="BN250">
        <f t="shared" si="42"/>
        <v>3554.157000000002</v>
      </c>
      <c r="BO250">
        <f>IF(COUNTIFS($BL$2:$BL250,$BL250,$O$2:$O250,$O250)=1,_xlfn.MAXIFS($BO$2:$BO249,$O$2:$O249,$O250)+1,_xlfn.MAXIFS($BO$2:$BO249,$O$2:$O249,$O250))</f>
        <v>11</v>
      </c>
      <c r="BP250">
        <f t="shared" si="43"/>
        <v>72</v>
      </c>
      <c r="BQ250">
        <f t="shared" si="45"/>
        <v>0</v>
      </c>
      <c r="BR250">
        <f t="shared" si="46"/>
        <v>0</v>
      </c>
      <c r="BS250">
        <f t="shared" si="47"/>
        <v>0</v>
      </c>
      <c r="BT250">
        <f t="shared" si="48"/>
        <v>0</v>
      </c>
      <c r="BU250">
        <f t="shared" si="49"/>
        <v>0</v>
      </c>
      <c r="BV250">
        <f t="shared" si="50"/>
        <v>0</v>
      </c>
      <c r="BW250">
        <f t="shared" si="44"/>
        <v>72</v>
      </c>
    </row>
    <row r="251" spans="1:75" x14ac:dyDescent="0.3">
      <c r="A251" s="38">
        <f t="shared" si="40"/>
        <v>45795</v>
      </c>
      <c r="B251" s="3">
        <v>45795.651932870373</v>
      </c>
      <c r="C251" t="s">
        <v>61</v>
      </c>
      <c r="D251" t="s">
        <v>61</v>
      </c>
      <c r="E251" t="s">
        <v>61</v>
      </c>
      <c r="F251" t="s">
        <v>62</v>
      </c>
      <c r="G251" s="2" t="s">
        <v>63</v>
      </c>
      <c r="H251" t="s">
        <v>64</v>
      </c>
      <c r="I251" t="s">
        <v>77</v>
      </c>
      <c r="J251" t="s">
        <v>66</v>
      </c>
      <c r="K251" t="s">
        <v>67</v>
      </c>
      <c r="L251">
        <v>14</v>
      </c>
      <c r="M251">
        <v>1</v>
      </c>
      <c r="N251">
        <v>168</v>
      </c>
      <c r="O251" s="41">
        <v>9999</v>
      </c>
      <c r="P251" t="s">
        <v>62</v>
      </c>
      <c r="Q251" s="1">
        <v>45786.608721180557</v>
      </c>
      <c r="R251">
        <v>6.0999999999999999E-2</v>
      </c>
      <c r="S251">
        <v>0.04</v>
      </c>
      <c r="T251">
        <v>1.5249999999999999</v>
      </c>
      <c r="U251">
        <v>56</v>
      </c>
      <c r="V251">
        <v>11</v>
      </c>
      <c r="W251">
        <v>5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8</v>
      </c>
      <c r="AD251">
        <v>3.92</v>
      </c>
      <c r="AE251">
        <v>5.48956</v>
      </c>
      <c r="AF251">
        <v>100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1.18</v>
      </c>
      <c r="AN251">
        <v>6.9980000000000002</v>
      </c>
      <c r="AO251">
        <v>19.64</v>
      </c>
      <c r="AP251">
        <v>8.923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1</v>
      </c>
      <c r="BC251" t="s">
        <v>68</v>
      </c>
      <c r="BD251">
        <v>0</v>
      </c>
      <c r="BE251" t="s">
        <v>69</v>
      </c>
      <c r="BF251" t="s">
        <v>70</v>
      </c>
      <c r="BG251">
        <v>1.3</v>
      </c>
      <c r="BH251">
        <v>0</v>
      </c>
      <c r="BI251" s="1">
        <v>45799.451651504627</v>
      </c>
      <c r="BJ251">
        <v>3</v>
      </c>
      <c r="BK251" s="4">
        <v>0.50829999999999997</v>
      </c>
      <c r="BL251" s="42">
        <f>HLOOKUP($A251,차량별코스!$E$1:$AD$20,_xlfn.XLOOKUP(탕데이터!$I251,차량별코스!$D$2:$D$20,차량별코스!$A$2:$A$20),0)</f>
        <v>5</v>
      </c>
      <c r="BM251">
        <f t="shared" si="41"/>
        <v>2710.0700000000006</v>
      </c>
      <c r="BN251">
        <f t="shared" si="42"/>
        <v>3554.157000000002</v>
      </c>
      <c r="BO251">
        <f>IF(COUNTIFS($BL$2:$BL251,$BL251,$O$2:$O251,$O251)=1,_xlfn.MAXIFS($BO$2:$BO250,$O$2:$O250,$O251)+1,_xlfn.MAXIFS($BO$2:$BO250,$O$2:$O250,$O251))</f>
        <v>11</v>
      </c>
      <c r="BP251">
        <f t="shared" si="43"/>
        <v>40</v>
      </c>
      <c r="BQ251">
        <f t="shared" si="45"/>
        <v>0</v>
      </c>
      <c r="BR251">
        <f t="shared" si="46"/>
        <v>0</v>
      </c>
      <c r="BS251">
        <f t="shared" si="47"/>
        <v>0</v>
      </c>
      <c r="BT251">
        <f t="shared" si="48"/>
        <v>0</v>
      </c>
      <c r="BU251">
        <f t="shared" si="49"/>
        <v>0</v>
      </c>
      <c r="BV251">
        <f t="shared" si="50"/>
        <v>0</v>
      </c>
      <c r="BW251">
        <f t="shared" si="44"/>
        <v>40</v>
      </c>
    </row>
    <row r="252" spans="1:75" x14ac:dyDescent="0.3">
      <c r="A252" s="38">
        <f t="shared" si="40"/>
        <v>45795</v>
      </c>
      <c r="B252" s="3">
        <v>45795.655497685184</v>
      </c>
      <c r="C252" t="s">
        <v>61</v>
      </c>
      <c r="D252" t="s">
        <v>61</v>
      </c>
      <c r="E252" t="s">
        <v>61</v>
      </c>
      <c r="F252" t="s">
        <v>62</v>
      </c>
      <c r="G252" s="2" t="s">
        <v>63</v>
      </c>
      <c r="H252" t="s">
        <v>64</v>
      </c>
      <c r="I252" t="s">
        <v>77</v>
      </c>
      <c r="J252" t="s">
        <v>66</v>
      </c>
      <c r="K252" t="s">
        <v>67</v>
      </c>
      <c r="L252">
        <v>14</v>
      </c>
      <c r="M252">
        <v>1</v>
      </c>
      <c r="N252">
        <v>168</v>
      </c>
      <c r="O252" s="41">
        <v>9999</v>
      </c>
      <c r="P252" t="s">
        <v>62</v>
      </c>
      <c r="Q252" s="1">
        <v>45786.608721180557</v>
      </c>
      <c r="R252">
        <v>67.594999999999999</v>
      </c>
      <c r="S252">
        <v>23.109000000000002</v>
      </c>
      <c r="T252">
        <v>2.9249999999999998</v>
      </c>
      <c r="U252">
        <v>7541</v>
      </c>
      <c r="V252">
        <v>373</v>
      </c>
      <c r="W252">
        <v>1768</v>
      </c>
      <c r="X252">
        <v>1791</v>
      </c>
      <c r="Y252">
        <v>1</v>
      </c>
      <c r="Z252">
        <v>20</v>
      </c>
      <c r="AA252">
        <v>0</v>
      </c>
      <c r="AB252">
        <v>0</v>
      </c>
      <c r="AC252">
        <v>94</v>
      </c>
      <c r="AD252">
        <v>32.270000000000003</v>
      </c>
      <c r="AE252">
        <v>45.063333</v>
      </c>
      <c r="AF252">
        <v>60</v>
      </c>
      <c r="AG252">
        <v>10.8</v>
      </c>
      <c r="AH252">
        <v>15.8</v>
      </c>
      <c r="AI252">
        <v>11.6</v>
      </c>
      <c r="AJ252">
        <v>1.7</v>
      </c>
      <c r="AK252">
        <v>0</v>
      </c>
      <c r="AL252">
        <v>0</v>
      </c>
      <c r="AM252">
        <v>2.25</v>
      </c>
      <c r="AN252">
        <v>53.048999999999999</v>
      </c>
      <c r="AO252">
        <v>4.9459999999999997</v>
      </c>
      <c r="AP252">
        <v>23.445</v>
      </c>
      <c r="AQ252">
        <v>0.251</v>
      </c>
      <c r="AR252">
        <v>1.4790000000000001</v>
      </c>
      <c r="AS252">
        <v>29.588000000000001</v>
      </c>
      <c r="AT252">
        <v>75</v>
      </c>
      <c r="AU252">
        <v>13.5</v>
      </c>
      <c r="AV252">
        <v>19.75</v>
      </c>
      <c r="AW252">
        <v>14.5</v>
      </c>
      <c r="AX252">
        <v>2.125</v>
      </c>
      <c r="AY252">
        <v>0</v>
      </c>
      <c r="AZ252">
        <v>0</v>
      </c>
      <c r="BA252">
        <v>0</v>
      </c>
      <c r="BB252">
        <v>179</v>
      </c>
      <c r="BC252" t="s">
        <v>68</v>
      </c>
      <c r="BD252">
        <v>0</v>
      </c>
      <c r="BE252" t="s">
        <v>69</v>
      </c>
      <c r="BF252" t="s">
        <v>70</v>
      </c>
      <c r="BG252">
        <v>1.3</v>
      </c>
      <c r="BH252">
        <v>0</v>
      </c>
      <c r="BI252" s="1">
        <v>45799.451651504627</v>
      </c>
      <c r="BJ252">
        <v>3</v>
      </c>
      <c r="BK252" s="4">
        <v>0.97499999999999998</v>
      </c>
      <c r="BL252" s="42">
        <f>HLOOKUP($A252,차량별코스!$E$1:$AD$20,_xlfn.XLOOKUP(탕데이터!$I252,차량별코스!$D$2:$D$20,차량별코스!$A$2:$A$20),0)</f>
        <v>5</v>
      </c>
      <c r="BM252">
        <f t="shared" si="41"/>
        <v>2710.0700000000006</v>
      </c>
      <c r="BN252">
        <f t="shared" si="42"/>
        <v>3554.157000000002</v>
      </c>
      <c r="BO252">
        <f>IF(COUNTIFS($BL$2:$BL252,$BL252,$O$2:$O252,$O252)=1,_xlfn.MAXIFS($BO$2:$BO251,$O$2:$O251,$O252)+1,_xlfn.MAXIFS($BO$2:$BO251,$O$2:$O251,$O252))</f>
        <v>11</v>
      </c>
      <c r="BP252">
        <f t="shared" si="43"/>
        <v>2383.5999999999995</v>
      </c>
      <c r="BQ252">
        <f t="shared" si="45"/>
        <v>814.42800000000011</v>
      </c>
      <c r="BR252">
        <f t="shared" si="46"/>
        <v>1191.4780000000001</v>
      </c>
      <c r="BS252">
        <f t="shared" si="47"/>
        <v>874.75599999999997</v>
      </c>
      <c r="BT252">
        <f t="shared" si="48"/>
        <v>128.197</v>
      </c>
      <c r="BU252">
        <f t="shared" si="49"/>
        <v>0</v>
      </c>
      <c r="BV252">
        <f t="shared" si="50"/>
        <v>0</v>
      </c>
      <c r="BW252">
        <f t="shared" si="44"/>
        <v>5392.4589999999998</v>
      </c>
    </row>
    <row r="253" spans="1:75" x14ac:dyDescent="0.3">
      <c r="A253" s="38">
        <f t="shared" si="40"/>
        <v>45795</v>
      </c>
      <c r="B253" s="3">
        <v>45795.745416666665</v>
      </c>
      <c r="C253" t="s">
        <v>61</v>
      </c>
      <c r="D253" t="s">
        <v>61</v>
      </c>
      <c r="E253" t="s">
        <v>61</v>
      </c>
      <c r="F253" t="s">
        <v>62</v>
      </c>
      <c r="G253" s="2" t="s">
        <v>63</v>
      </c>
      <c r="H253" t="s">
        <v>64</v>
      </c>
      <c r="I253" t="s">
        <v>77</v>
      </c>
      <c r="J253" t="s">
        <v>66</v>
      </c>
      <c r="K253" t="s">
        <v>67</v>
      </c>
      <c r="L253">
        <v>14</v>
      </c>
      <c r="M253">
        <v>1</v>
      </c>
      <c r="N253">
        <v>168</v>
      </c>
      <c r="O253" s="41">
        <v>9999</v>
      </c>
      <c r="P253" t="s">
        <v>62</v>
      </c>
      <c r="Q253" s="1">
        <v>45786.608721180557</v>
      </c>
      <c r="R253">
        <v>0.14199999999999999</v>
      </c>
      <c r="S253">
        <v>9.2999999999999999E-2</v>
      </c>
      <c r="T253">
        <v>1.5269999999999999</v>
      </c>
      <c r="U253">
        <v>130</v>
      </c>
      <c r="V253">
        <v>13</v>
      </c>
      <c r="W253">
        <v>24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10</v>
      </c>
      <c r="AD253">
        <v>3.93</v>
      </c>
      <c r="AE253">
        <v>5.496632</v>
      </c>
      <c r="AF253">
        <v>100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1.18</v>
      </c>
      <c r="AN253">
        <v>6.9779999999999998</v>
      </c>
      <c r="AO253">
        <v>10</v>
      </c>
      <c r="AP253">
        <v>18.46</v>
      </c>
      <c r="AQ253">
        <v>0</v>
      </c>
      <c r="AR253">
        <v>0</v>
      </c>
      <c r="AS253">
        <v>0</v>
      </c>
      <c r="AT253">
        <v>1.667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2</v>
      </c>
      <c r="BC253" t="s">
        <v>68</v>
      </c>
      <c r="BD253">
        <v>0</v>
      </c>
      <c r="BE253" t="s">
        <v>69</v>
      </c>
      <c r="BF253" t="s">
        <v>70</v>
      </c>
      <c r="BG253">
        <v>1.3</v>
      </c>
      <c r="BH253">
        <v>0</v>
      </c>
      <c r="BI253" s="1">
        <v>45799.451651504627</v>
      </c>
      <c r="BJ253">
        <v>3</v>
      </c>
      <c r="BK253" s="4">
        <v>0.50900000000000001</v>
      </c>
      <c r="BL253" s="42">
        <f>HLOOKUP($A253,차량별코스!$E$1:$AD$20,_xlfn.XLOOKUP(탕데이터!$I253,차량별코스!$D$2:$D$20,차량별코스!$A$2:$A$20),0)</f>
        <v>5</v>
      </c>
      <c r="BM253">
        <f t="shared" si="41"/>
        <v>2710.0700000000006</v>
      </c>
      <c r="BN253">
        <f t="shared" si="42"/>
        <v>3554.157000000002</v>
      </c>
      <c r="BO253">
        <f>IF(COUNTIFS($BL$2:$BL253,$BL253,$O$2:$O253,$O253)=1,_xlfn.MAXIFS($BO$2:$BO252,$O$2:$O252,$O253)+1,_xlfn.MAXIFS($BO$2:$BO252,$O$2:$O252,$O253))</f>
        <v>11</v>
      </c>
      <c r="BP253">
        <f t="shared" si="43"/>
        <v>93</v>
      </c>
      <c r="BQ253">
        <f t="shared" si="45"/>
        <v>0</v>
      </c>
      <c r="BR253">
        <f t="shared" si="46"/>
        <v>0</v>
      </c>
      <c r="BS253">
        <f t="shared" si="47"/>
        <v>0</v>
      </c>
      <c r="BT253">
        <f t="shared" si="48"/>
        <v>0</v>
      </c>
      <c r="BU253">
        <f t="shared" si="49"/>
        <v>0</v>
      </c>
      <c r="BV253">
        <f t="shared" si="50"/>
        <v>0</v>
      </c>
      <c r="BW253">
        <f t="shared" si="44"/>
        <v>93</v>
      </c>
    </row>
    <row r="254" spans="1:75" x14ac:dyDescent="0.3">
      <c r="A254" s="38">
        <f t="shared" si="40"/>
        <v>45795</v>
      </c>
      <c r="B254" s="3">
        <v>45795.818043981482</v>
      </c>
      <c r="C254" t="s">
        <v>61</v>
      </c>
      <c r="D254" t="s">
        <v>61</v>
      </c>
      <c r="E254" t="s">
        <v>61</v>
      </c>
      <c r="F254" t="s">
        <v>62</v>
      </c>
      <c r="G254" s="2" t="s">
        <v>63</v>
      </c>
      <c r="H254" t="s">
        <v>64</v>
      </c>
      <c r="I254" t="s">
        <v>77</v>
      </c>
      <c r="J254" t="s">
        <v>66</v>
      </c>
      <c r="K254" t="s">
        <v>67</v>
      </c>
      <c r="L254">
        <v>14</v>
      </c>
      <c r="M254">
        <v>1</v>
      </c>
      <c r="N254">
        <v>168</v>
      </c>
      <c r="O254" s="41">
        <v>9999</v>
      </c>
      <c r="P254" t="s">
        <v>62</v>
      </c>
      <c r="Q254" s="1">
        <v>45786.608721180557</v>
      </c>
      <c r="R254">
        <v>2.7E-2</v>
      </c>
      <c r="S254">
        <v>1.9E-2</v>
      </c>
      <c r="T254">
        <v>1.421</v>
      </c>
      <c r="U254">
        <v>26</v>
      </c>
      <c r="V254">
        <v>4</v>
      </c>
      <c r="W254">
        <v>4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8</v>
      </c>
      <c r="AD254">
        <v>3.74</v>
      </c>
      <c r="AE254">
        <v>5.4</v>
      </c>
      <c r="AF254">
        <v>100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1.1200000000000001</v>
      </c>
      <c r="AN254">
        <v>7.444</v>
      </c>
      <c r="AO254">
        <v>15.384</v>
      </c>
      <c r="AP254">
        <v>15.384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 t="s">
        <v>68</v>
      </c>
      <c r="BD254">
        <v>0</v>
      </c>
      <c r="BE254" t="s">
        <v>69</v>
      </c>
      <c r="BF254" t="s">
        <v>70</v>
      </c>
      <c r="BG254">
        <v>1.3</v>
      </c>
      <c r="BH254">
        <v>0</v>
      </c>
      <c r="BI254" s="1">
        <v>45799.451651504627</v>
      </c>
      <c r="BJ254">
        <v>3</v>
      </c>
      <c r="BK254" s="4">
        <v>0.47370000000000001</v>
      </c>
      <c r="BL254" s="42">
        <f>HLOOKUP($A254,차량별코스!$E$1:$AD$20,_xlfn.XLOOKUP(탕데이터!$I254,차량별코스!$D$2:$D$20,차량별코스!$A$2:$A$20),0)</f>
        <v>5</v>
      </c>
      <c r="BM254">
        <f t="shared" si="41"/>
        <v>2710.0700000000006</v>
      </c>
      <c r="BN254">
        <f t="shared" si="42"/>
        <v>3554.157000000002</v>
      </c>
      <c r="BO254">
        <f>IF(COUNTIFS($BL$2:$BL254,$BL254,$O$2:$O254,$O254)=1,_xlfn.MAXIFS($BO$2:$BO253,$O$2:$O253,$O254)+1,_xlfn.MAXIFS($BO$2:$BO253,$O$2:$O253,$O254))</f>
        <v>11</v>
      </c>
      <c r="BP254">
        <f t="shared" si="43"/>
        <v>18</v>
      </c>
      <c r="BQ254">
        <f t="shared" si="45"/>
        <v>0</v>
      </c>
      <c r="BR254">
        <f t="shared" si="46"/>
        <v>0</v>
      </c>
      <c r="BS254">
        <f t="shared" si="47"/>
        <v>0</v>
      </c>
      <c r="BT254">
        <f t="shared" si="48"/>
        <v>0</v>
      </c>
      <c r="BU254">
        <f t="shared" si="49"/>
        <v>0</v>
      </c>
      <c r="BV254">
        <f t="shared" si="50"/>
        <v>0</v>
      </c>
      <c r="BW254">
        <f t="shared" si="44"/>
        <v>18</v>
      </c>
    </row>
    <row r="255" spans="1:75" x14ac:dyDescent="0.3">
      <c r="A255" s="38">
        <f t="shared" si="40"/>
        <v>45795</v>
      </c>
      <c r="B255" s="3">
        <v>45795.824560185189</v>
      </c>
      <c r="C255" t="s">
        <v>61</v>
      </c>
      <c r="D255" t="s">
        <v>61</v>
      </c>
      <c r="E255" t="s">
        <v>61</v>
      </c>
      <c r="F255" t="s">
        <v>62</v>
      </c>
      <c r="G255" s="2" t="s">
        <v>63</v>
      </c>
      <c r="H255" t="s">
        <v>64</v>
      </c>
      <c r="I255" t="s">
        <v>77</v>
      </c>
      <c r="J255" t="s">
        <v>66</v>
      </c>
      <c r="K255" t="s">
        <v>67</v>
      </c>
      <c r="L255">
        <v>14</v>
      </c>
      <c r="M255">
        <v>1</v>
      </c>
      <c r="N255">
        <v>168</v>
      </c>
      <c r="O255" s="41">
        <v>9999</v>
      </c>
      <c r="P255" t="s">
        <v>62</v>
      </c>
      <c r="Q255" s="1">
        <v>45786.608721180557</v>
      </c>
      <c r="R255">
        <v>64.691999999999993</v>
      </c>
      <c r="S255">
        <v>19.826000000000001</v>
      </c>
      <c r="T255">
        <v>3.2629999999999999</v>
      </c>
      <c r="U255">
        <v>6615</v>
      </c>
      <c r="V255">
        <v>163</v>
      </c>
      <c r="W255">
        <v>1674</v>
      </c>
      <c r="X255">
        <v>1789</v>
      </c>
      <c r="Y255">
        <v>0</v>
      </c>
      <c r="Z255">
        <v>13</v>
      </c>
      <c r="AA255">
        <v>1</v>
      </c>
      <c r="AB255">
        <v>93</v>
      </c>
      <c r="AC255">
        <v>101</v>
      </c>
      <c r="AD255">
        <v>35.21</v>
      </c>
      <c r="AE255">
        <v>48.742373999999998</v>
      </c>
      <c r="AF255">
        <v>89.1</v>
      </c>
      <c r="AG255">
        <v>2.5</v>
      </c>
      <c r="AH255">
        <v>3.9</v>
      </c>
      <c r="AI255">
        <v>2.9</v>
      </c>
      <c r="AJ255">
        <v>1.5</v>
      </c>
      <c r="AK255">
        <v>0.1</v>
      </c>
      <c r="AL255">
        <v>0</v>
      </c>
      <c r="AM255">
        <v>2.5099999999999998</v>
      </c>
      <c r="AN255">
        <v>51.148000000000003</v>
      </c>
      <c r="AO255">
        <v>2.464</v>
      </c>
      <c r="AP255">
        <v>25.306000000000001</v>
      </c>
      <c r="AQ255">
        <v>0.26300000000000001</v>
      </c>
      <c r="AR255">
        <v>0</v>
      </c>
      <c r="AS255">
        <v>20.094999999999999</v>
      </c>
      <c r="AT255">
        <v>98.01</v>
      </c>
      <c r="AU255">
        <v>2.75</v>
      </c>
      <c r="AV255">
        <v>4.29</v>
      </c>
      <c r="AW255">
        <v>3.19</v>
      </c>
      <c r="AX255">
        <v>1.65</v>
      </c>
      <c r="AY255">
        <v>0.11</v>
      </c>
      <c r="AZ255">
        <v>0</v>
      </c>
      <c r="BA255">
        <v>0</v>
      </c>
      <c r="BB255">
        <v>156</v>
      </c>
      <c r="BC255" t="s">
        <v>68</v>
      </c>
      <c r="BD255">
        <v>0</v>
      </c>
      <c r="BE255" t="s">
        <v>69</v>
      </c>
      <c r="BF255" t="s">
        <v>70</v>
      </c>
      <c r="BG255">
        <v>1.3</v>
      </c>
      <c r="BH255">
        <v>0</v>
      </c>
      <c r="BI255" s="1">
        <v>45799.451651504627</v>
      </c>
      <c r="BJ255">
        <v>3</v>
      </c>
      <c r="BK255" s="4">
        <v>1.0876999999999999</v>
      </c>
      <c r="BL255" s="42">
        <f>HLOOKUP($A255,차량별코스!$E$1:$AD$20,_xlfn.XLOOKUP(탕데이터!$I255,차량별코스!$D$2:$D$20,차량별코스!$A$2:$A$20),0)</f>
        <v>5</v>
      </c>
      <c r="BM255">
        <f t="shared" si="41"/>
        <v>2710.0700000000006</v>
      </c>
      <c r="BN255">
        <f t="shared" si="42"/>
        <v>3554.157000000002</v>
      </c>
      <c r="BO255">
        <f>IF(COUNTIFS($BL$2:$BL255,$BL255,$O$2:$O255,$O255)=1,_xlfn.MAXIFS($BO$2:$BO254,$O$2:$O254,$O255)+1,_xlfn.MAXIFS($BO$2:$BO254,$O$2:$O254,$O255))</f>
        <v>11</v>
      </c>
      <c r="BP255">
        <f t="shared" si="43"/>
        <v>4056.9649999999992</v>
      </c>
      <c r="BQ255">
        <f t="shared" si="45"/>
        <v>165.375</v>
      </c>
      <c r="BR255">
        <f t="shared" si="46"/>
        <v>257.98500000000001</v>
      </c>
      <c r="BS255">
        <f t="shared" si="47"/>
        <v>191.83499999999998</v>
      </c>
      <c r="BT255">
        <f t="shared" si="48"/>
        <v>99.224999999999994</v>
      </c>
      <c r="BU255">
        <f t="shared" si="49"/>
        <v>6.6150000000000002</v>
      </c>
      <c r="BV255">
        <f t="shared" si="50"/>
        <v>0</v>
      </c>
      <c r="BW255">
        <f t="shared" si="44"/>
        <v>4777.9999999999991</v>
      </c>
    </row>
    <row r="256" spans="1:75" x14ac:dyDescent="0.3">
      <c r="A256" s="38">
        <f t="shared" si="40"/>
        <v>45795</v>
      </c>
      <c r="B256" s="3">
        <v>45795.906168981484</v>
      </c>
      <c r="C256" t="s">
        <v>61</v>
      </c>
      <c r="D256" t="s">
        <v>61</v>
      </c>
      <c r="E256" t="s">
        <v>61</v>
      </c>
      <c r="F256" t="s">
        <v>62</v>
      </c>
      <c r="G256" s="2" t="s">
        <v>63</v>
      </c>
      <c r="H256" t="s">
        <v>64</v>
      </c>
      <c r="I256" t="s">
        <v>77</v>
      </c>
      <c r="J256" t="s">
        <v>66</v>
      </c>
      <c r="K256" t="s">
        <v>67</v>
      </c>
      <c r="L256">
        <v>14</v>
      </c>
      <c r="M256">
        <v>1</v>
      </c>
      <c r="N256">
        <v>168</v>
      </c>
      <c r="O256" s="41">
        <v>9999</v>
      </c>
      <c r="P256" t="s">
        <v>62</v>
      </c>
      <c r="Q256" s="1">
        <v>45786.608721180557</v>
      </c>
      <c r="R256">
        <v>59.366999999999997</v>
      </c>
      <c r="S256">
        <v>15.638999999999999</v>
      </c>
      <c r="T256">
        <v>3.7959999999999998</v>
      </c>
      <c r="U256">
        <v>5632</v>
      </c>
      <c r="V256">
        <v>22</v>
      </c>
      <c r="W256">
        <v>1648</v>
      </c>
      <c r="X256">
        <v>1003</v>
      </c>
      <c r="Y256">
        <v>1</v>
      </c>
      <c r="Z256">
        <v>11</v>
      </c>
      <c r="AA256">
        <v>2</v>
      </c>
      <c r="AB256">
        <v>450</v>
      </c>
      <c r="AC256">
        <v>93</v>
      </c>
      <c r="AD256">
        <v>37.950000000000003</v>
      </c>
      <c r="AE256">
        <v>53.942734000000002</v>
      </c>
      <c r="AF256">
        <v>86.4</v>
      </c>
      <c r="AG256">
        <v>2.8</v>
      </c>
      <c r="AH256">
        <v>3.1</v>
      </c>
      <c r="AI256">
        <v>5.7</v>
      </c>
      <c r="AJ256">
        <v>2</v>
      </c>
      <c r="AK256">
        <v>0</v>
      </c>
      <c r="AL256">
        <v>0</v>
      </c>
      <c r="AM256">
        <v>2.92</v>
      </c>
      <c r="AN256">
        <v>48.439</v>
      </c>
      <c r="AO256">
        <v>0.39100000000000001</v>
      </c>
      <c r="AP256">
        <v>29.260999999999999</v>
      </c>
      <c r="AQ256">
        <v>0.16800000000000001</v>
      </c>
      <c r="AR256">
        <v>1.6839999999999999</v>
      </c>
      <c r="AS256">
        <v>18.529</v>
      </c>
      <c r="AT256">
        <v>80.64</v>
      </c>
      <c r="AU256">
        <v>2.613</v>
      </c>
      <c r="AV256">
        <v>2.8929999999999998</v>
      </c>
      <c r="AW256">
        <v>5.32</v>
      </c>
      <c r="AX256">
        <v>1.867</v>
      </c>
      <c r="AY256">
        <v>0</v>
      </c>
      <c r="AZ256">
        <v>0</v>
      </c>
      <c r="BA256">
        <v>0</v>
      </c>
      <c r="BB256">
        <v>138</v>
      </c>
      <c r="BC256" t="s">
        <v>68</v>
      </c>
      <c r="BD256">
        <v>0</v>
      </c>
      <c r="BE256" t="s">
        <v>69</v>
      </c>
      <c r="BF256" t="s">
        <v>70</v>
      </c>
      <c r="BG256">
        <v>1.3</v>
      </c>
      <c r="BH256">
        <v>0</v>
      </c>
      <c r="BI256" s="1">
        <v>45799.451651504627</v>
      </c>
      <c r="BJ256">
        <v>3</v>
      </c>
      <c r="BK256" s="4">
        <v>1.2654000000000001</v>
      </c>
      <c r="BL256" s="42">
        <f>HLOOKUP($A256,차량별코스!$E$1:$AD$20,_xlfn.XLOOKUP(탕데이터!$I256,차량별코스!$D$2:$D$20,차량별코스!$A$2:$A$20),0)</f>
        <v>5</v>
      </c>
      <c r="BM256">
        <f t="shared" si="41"/>
        <v>2710.0700000000006</v>
      </c>
      <c r="BN256">
        <f t="shared" si="42"/>
        <v>3554.157000000002</v>
      </c>
      <c r="BO256">
        <f>IF(COUNTIFS($BL$2:$BL256,$BL256,$O$2:$O256,$O256)=1,_xlfn.MAXIFS($BO$2:$BO255,$O$2:$O255,$O256)+1,_xlfn.MAXIFS($BO$2:$BO255,$O$2:$O255,$O256))</f>
        <v>11</v>
      </c>
      <c r="BP256">
        <f t="shared" si="43"/>
        <v>3196.0480000000007</v>
      </c>
      <c r="BQ256">
        <f t="shared" si="45"/>
        <v>157.69599999999997</v>
      </c>
      <c r="BR256">
        <f t="shared" si="46"/>
        <v>174.59199999999998</v>
      </c>
      <c r="BS256">
        <f t="shared" si="47"/>
        <v>321.024</v>
      </c>
      <c r="BT256">
        <f t="shared" si="48"/>
        <v>112.64</v>
      </c>
      <c r="BU256">
        <f t="shared" si="49"/>
        <v>0</v>
      </c>
      <c r="BV256">
        <f t="shared" si="50"/>
        <v>0</v>
      </c>
      <c r="BW256">
        <f t="shared" si="44"/>
        <v>3962.0000000000005</v>
      </c>
    </row>
    <row r="257" spans="1:75" x14ac:dyDescent="0.3">
      <c r="A257" s="38">
        <f t="shared" si="40"/>
        <v>45796</v>
      </c>
      <c r="B257" s="3">
        <v>45796.298819444448</v>
      </c>
      <c r="C257" t="s">
        <v>61</v>
      </c>
      <c r="D257" t="s">
        <v>61</v>
      </c>
      <c r="E257" t="s">
        <v>61</v>
      </c>
      <c r="F257" t="s">
        <v>62</v>
      </c>
      <c r="G257" s="2" t="s">
        <v>63</v>
      </c>
      <c r="H257" t="s">
        <v>64</v>
      </c>
      <c r="I257" t="s">
        <v>77</v>
      </c>
      <c r="J257" t="s">
        <v>66</v>
      </c>
      <c r="K257" t="s">
        <v>67</v>
      </c>
      <c r="L257">
        <v>14</v>
      </c>
      <c r="M257">
        <v>1</v>
      </c>
      <c r="N257">
        <v>168</v>
      </c>
      <c r="O257" s="41">
        <v>9999</v>
      </c>
      <c r="P257" t="s">
        <v>62</v>
      </c>
      <c r="Q257" s="1">
        <v>45786.608721180557</v>
      </c>
      <c r="R257">
        <v>1E-3</v>
      </c>
      <c r="S257">
        <v>3.7999999999999999E-2</v>
      </c>
      <c r="T257">
        <v>2.5999999999999999E-2</v>
      </c>
      <c r="U257">
        <v>55</v>
      </c>
      <c r="V257">
        <v>55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7.0000000000000007E-2</v>
      </c>
      <c r="AE257" t="s">
        <v>61</v>
      </c>
      <c r="AF257">
        <v>100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0.02</v>
      </c>
      <c r="AN257" t="s">
        <v>61</v>
      </c>
      <c r="AO257">
        <v>100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1</v>
      </c>
      <c r="BC257" t="s">
        <v>68</v>
      </c>
      <c r="BD257">
        <v>0</v>
      </c>
      <c r="BE257" t="s">
        <v>69</v>
      </c>
      <c r="BF257" t="s">
        <v>70</v>
      </c>
      <c r="BG257">
        <v>1.3</v>
      </c>
      <c r="BH257">
        <v>0</v>
      </c>
      <c r="BI257" s="1">
        <v>45799.451651504627</v>
      </c>
      <c r="BJ257">
        <v>3</v>
      </c>
      <c r="BK257" s="4">
        <v>8.8000000000000005E-3</v>
      </c>
      <c r="BL257" s="42">
        <f>HLOOKUP($A257,차량별코스!$E$1:$AD$20,_xlfn.XLOOKUP(탕데이터!$I257,차량별코스!$D$2:$D$20,차량별코스!$A$2:$A$20),0)</f>
        <v>6</v>
      </c>
      <c r="BM257">
        <f t="shared" si="41"/>
        <v>2710.0700000000006</v>
      </c>
      <c r="BN257">
        <f t="shared" si="42"/>
        <v>3898.6569999999997</v>
      </c>
      <c r="BO257">
        <f>IF(COUNTIFS($BL$2:$BL257,$BL257,$O$2:$O257,$O257)=1,_xlfn.MAXIFS($BO$2:$BO256,$O$2:$O256,$O257)+1,_xlfn.MAXIFS($BO$2:$BO256,$O$2:$O256,$O257))</f>
        <v>11</v>
      </c>
      <c r="BP257">
        <f t="shared" si="43"/>
        <v>0</v>
      </c>
      <c r="BQ257">
        <f t="shared" si="45"/>
        <v>0</v>
      </c>
      <c r="BR257">
        <f t="shared" si="46"/>
        <v>0</v>
      </c>
      <c r="BS257">
        <f t="shared" si="47"/>
        <v>0</v>
      </c>
      <c r="BT257">
        <f t="shared" si="48"/>
        <v>0</v>
      </c>
      <c r="BU257">
        <f t="shared" si="49"/>
        <v>0</v>
      </c>
      <c r="BV257">
        <f t="shared" si="50"/>
        <v>0</v>
      </c>
      <c r="BW257">
        <f t="shared" si="44"/>
        <v>0</v>
      </c>
    </row>
    <row r="258" spans="1:75" x14ac:dyDescent="0.3">
      <c r="A258" s="38">
        <f t="shared" si="40"/>
        <v>45796</v>
      </c>
      <c r="B258" s="3">
        <v>45796.32402777778</v>
      </c>
      <c r="C258" t="s">
        <v>61</v>
      </c>
      <c r="D258" t="s">
        <v>61</v>
      </c>
      <c r="E258" t="s">
        <v>61</v>
      </c>
      <c r="F258" t="s">
        <v>62</v>
      </c>
      <c r="G258" s="2" t="s">
        <v>63</v>
      </c>
      <c r="H258" t="s">
        <v>64</v>
      </c>
      <c r="I258" t="s">
        <v>77</v>
      </c>
      <c r="J258" t="s">
        <v>66</v>
      </c>
      <c r="K258" t="s">
        <v>67</v>
      </c>
      <c r="L258">
        <v>14</v>
      </c>
      <c r="M258">
        <v>1</v>
      </c>
      <c r="N258">
        <v>168</v>
      </c>
      <c r="O258" s="41">
        <v>9999</v>
      </c>
      <c r="P258" t="s">
        <v>62</v>
      </c>
      <c r="Q258" s="1">
        <v>45786.608721180557</v>
      </c>
      <c r="R258">
        <v>223.965</v>
      </c>
      <c r="S258">
        <v>75.561999999999998</v>
      </c>
      <c r="T258">
        <v>2.964</v>
      </c>
      <c r="U258">
        <v>24700</v>
      </c>
      <c r="V258">
        <v>294</v>
      </c>
      <c r="W258">
        <v>8408</v>
      </c>
      <c r="X258">
        <v>3989</v>
      </c>
      <c r="Y258">
        <v>2</v>
      </c>
      <c r="Z258">
        <v>90</v>
      </c>
      <c r="AA258">
        <v>5</v>
      </c>
      <c r="AB258">
        <v>1544</v>
      </c>
      <c r="AC258">
        <v>108</v>
      </c>
      <c r="AD258">
        <v>32.64</v>
      </c>
      <c r="AE258">
        <v>50.398412</v>
      </c>
      <c r="AF258">
        <v>77.599999999999994</v>
      </c>
      <c r="AG258">
        <v>4.8</v>
      </c>
      <c r="AH258">
        <v>6.3</v>
      </c>
      <c r="AI258">
        <v>7.4</v>
      </c>
      <c r="AJ258">
        <v>3.4</v>
      </c>
      <c r="AK258">
        <v>0.4</v>
      </c>
      <c r="AL258">
        <v>0</v>
      </c>
      <c r="AM258">
        <v>2.2799999999999998</v>
      </c>
      <c r="AN258">
        <v>59.39</v>
      </c>
      <c r="AO258">
        <v>1.19</v>
      </c>
      <c r="AP258">
        <v>34.04</v>
      </c>
      <c r="AQ258">
        <v>0.17399999999999999</v>
      </c>
      <c r="AR258">
        <v>0.89300000000000002</v>
      </c>
      <c r="AS258">
        <v>40.185000000000002</v>
      </c>
      <c r="AT258">
        <v>319.45299999999997</v>
      </c>
      <c r="AU258">
        <v>19.760000000000002</v>
      </c>
      <c r="AV258">
        <v>25.934999999999999</v>
      </c>
      <c r="AW258">
        <v>30.463000000000001</v>
      </c>
      <c r="AX258">
        <v>13.997</v>
      </c>
      <c r="AY258">
        <v>1.647</v>
      </c>
      <c r="AZ258">
        <v>0</v>
      </c>
      <c r="BA258">
        <v>0</v>
      </c>
      <c r="BB258">
        <v>599</v>
      </c>
      <c r="BC258" t="s">
        <v>68</v>
      </c>
      <c r="BD258">
        <v>0</v>
      </c>
      <c r="BE258" t="s">
        <v>69</v>
      </c>
      <c r="BF258" t="s">
        <v>70</v>
      </c>
      <c r="BG258">
        <v>1.3</v>
      </c>
      <c r="BH258">
        <v>0</v>
      </c>
      <c r="BI258" s="1">
        <v>45799.451651504627</v>
      </c>
      <c r="BJ258">
        <v>3</v>
      </c>
      <c r="BK258" s="4">
        <v>0.98799999999999999</v>
      </c>
      <c r="BL258" s="42">
        <f>HLOOKUP($A258,차량별코스!$E$1:$AD$20,_xlfn.XLOOKUP(탕데이터!$I258,차량별코스!$D$2:$D$20,차량별코스!$A$2:$A$20),0)</f>
        <v>6</v>
      </c>
      <c r="BM258">
        <f t="shared" si="41"/>
        <v>2710.0700000000006</v>
      </c>
      <c r="BN258">
        <f t="shared" si="42"/>
        <v>3898.6569999999997</v>
      </c>
      <c r="BO258">
        <f>IF(COUNTIFS($BL$2:$BL258,$BL258,$O$2:$O258,$O258)=1,_xlfn.MAXIFS($BO$2:$BO257,$O$2:$O257,$O258)+1,_xlfn.MAXIFS($BO$2:$BO257,$O$2:$O257,$O258))</f>
        <v>11</v>
      </c>
      <c r="BP258">
        <f t="shared" si="43"/>
        <v>10465.199999999997</v>
      </c>
      <c r="BQ258">
        <f t="shared" si="45"/>
        <v>1185.6000000000001</v>
      </c>
      <c r="BR258">
        <f t="shared" si="46"/>
        <v>1556.1</v>
      </c>
      <c r="BS258">
        <f t="shared" si="47"/>
        <v>1827.8000000000002</v>
      </c>
      <c r="BT258">
        <f t="shared" si="48"/>
        <v>839.80000000000007</v>
      </c>
      <c r="BU258">
        <f t="shared" si="49"/>
        <v>98.8</v>
      </c>
      <c r="BV258">
        <f t="shared" si="50"/>
        <v>0</v>
      </c>
      <c r="BW258">
        <f t="shared" si="44"/>
        <v>15973.299999999996</v>
      </c>
    </row>
    <row r="259" spans="1:75" x14ac:dyDescent="0.3">
      <c r="A259" s="38">
        <f t="shared" ref="A259:A322" si="51">DATE(YEAR(B259),MONTH(B259),DAY(B259))</f>
        <v>45796</v>
      </c>
      <c r="B259" s="3">
        <v>45796.61241898148</v>
      </c>
      <c r="C259" t="s">
        <v>61</v>
      </c>
      <c r="D259" t="s">
        <v>61</v>
      </c>
      <c r="E259" t="s">
        <v>61</v>
      </c>
      <c r="F259" t="s">
        <v>62</v>
      </c>
      <c r="G259" s="2" t="s">
        <v>63</v>
      </c>
      <c r="H259" t="s">
        <v>64</v>
      </c>
      <c r="I259" t="s">
        <v>77</v>
      </c>
      <c r="J259" t="s">
        <v>66</v>
      </c>
      <c r="K259" t="s">
        <v>67</v>
      </c>
      <c r="L259">
        <v>14</v>
      </c>
      <c r="M259">
        <v>1</v>
      </c>
      <c r="N259">
        <v>168</v>
      </c>
      <c r="O259" s="41">
        <v>9999</v>
      </c>
      <c r="P259" t="s">
        <v>62</v>
      </c>
      <c r="Q259" s="1">
        <v>45786.608721180557</v>
      </c>
      <c r="R259">
        <v>4.2000000000000003E-2</v>
      </c>
      <c r="S259">
        <v>4.5999999999999999E-2</v>
      </c>
      <c r="T259">
        <v>0.91300000000000003</v>
      </c>
      <c r="U259">
        <v>64</v>
      </c>
      <c r="V259">
        <v>4</v>
      </c>
      <c r="W259">
        <v>16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9</v>
      </c>
      <c r="AD259">
        <v>2.36</v>
      </c>
      <c r="AE259">
        <v>3.436426</v>
      </c>
      <c r="AF259">
        <v>100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0.71</v>
      </c>
      <c r="AN259">
        <v>7.5449999999999999</v>
      </c>
      <c r="AO259">
        <v>6.25</v>
      </c>
      <c r="AP259">
        <v>24.998999999999999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1</v>
      </c>
      <c r="BC259" t="s">
        <v>68</v>
      </c>
      <c r="BD259">
        <v>0</v>
      </c>
      <c r="BE259" t="s">
        <v>69</v>
      </c>
      <c r="BF259" t="s">
        <v>70</v>
      </c>
      <c r="BG259">
        <v>1.3</v>
      </c>
      <c r="BH259">
        <v>0</v>
      </c>
      <c r="BI259" s="1">
        <v>45799.451651504627</v>
      </c>
      <c r="BJ259">
        <v>3</v>
      </c>
      <c r="BK259" s="4">
        <v>0.30430000000000001</v>
      </c>
      <c r="BL259" s="42">
        <f>HLOOKUP($A259,차량별코스!$E$1:$AD$20,_xlfn.XLOOKUP(탕데이터!$I259,차량별코스!$D$2:$D$20,차량별코스!$A$2:$A$20),0)</f>
        <v>6</v>
      </c>
      <c r="BM259">
        <f t="shared" ref="BM259:BM322" si="52">SUMIFS(R:R,I:I,I259,O:O,O259)</f>
        <v>2710.0700000000006</v>
      </c>
      <c r="BN259">
        <f t="shared" ref="BN259:BN322" si="53">SUMIFS(R:R,O:O,O259,BL:BL,BL259)</f>
        <v>3898.6569999999997</v>
      </c>
      <c r="BO259">
        <f>IF(COUNTIFS($BL$2:$BL259,$BL259,$O$2:$O259,$O259)=1,_xlfn.MAXIFS($BO$2:$BO258,$O$2:$O258,$O259)+1,_xlfn.MAXIFS($BO$2:$BO258,$O$2:$O258,$O259))</f>
        <v>11</v>
      </c>
      <c r="BP259">
        <f t="shared" ref="BP259:BP322" si="54">$U259*AF259%-V259-W259</f>
        <v>44</v>
      </c>
      <c r="BQ259">
        <f t="shared" si="45"/>
        <v>0</v>
      </c>
      <c r="BR259">
        <f t="shared" si="46"/>
        <v>0</v>
      </c>
      <c r="BS259">
        <f t="shared" si="47"/>
        <v>0</v>
      </c>
      <c r="BT259">
        <f t="shared" si="48"/>
        <v>0</v>
      </c>
      <c r="BU259">
        <f t="shared" si="49"/>
        <v>0</v>
      </c>
      <c r="BV259">
        <f t="shared" si="50"/>
        <v>0</v>
      </c>
      <c r="BW259">
        <f t="shared" ref="BW259:BW322" si="55">SUM(BP259:BV259)</f>
        <v>44</v>
      </c>
    </row>
    <row r="260" spans="1:75" x14ac:dyDescent="0.3">
      <c r="A260" s="38">
        <f t="shared" si="51"/>
        <v>45796</v>
      </c>
      <c r="B260" s="3">
        <v>45796.646493055552</v>
      </c>
      <c r="C260" t="s">
        <v>61</v>
      </c>
      <c r="D260" t="s">
        <v>61</v>
      </c>
      <c r="E260" t="s">
        <v>61</v>
      </c>
      <c r="F260" t="s">
        <v>62</v>
      </c>
      <c r="G260" s="2" t="s">
        <v>63</v>
      </c>
      <c r="H260" t="s">
        <v>64</v>
      </c>
      <c r="I260" t="s">
        <v>77</v>
      </c>
      <c r="J260" t="s">
        <v>66</v>
      </c>
      <c r="K260" t="s">
        <v>67</v>
      </c>
      <c r="L260">
        <v>14</v>
      </c>
      <c r="M260">
        <v>1</v>
      </c>
      <c r="N260">
        <v>168</v>
      </c>
      <c r="O260" s="41">
        <v>9999</v>
      </c>
      <c r="P260" t="s">
        <v>62</v>
      </c>
      <c r="Q260" s="1">
        <v>45786.608721180557</v>
      </c>
      <c r="R260">
        <v>108.23099999999999</v>
      </c>
      <c r="S260">
        <v>34.121000000000002</v>
      </c>
      <c r="T260">
        <v>3.1720000000000002</v>
      </c>
      <c r="U260">
        <v>12582</v>
      </c>
      <c r="V260">
        <v>292</v>
      </c>
      <c r="W260">
        <v>3475</v>
      </c>
      <c r="X260">
        <v>1977</v>
      </c>
      <c r="Y260">
        <v>2</v>
      </c>
      <c r="Z260">
        <v>45</v>
      </c>
      <c r="AA260">
        <v>1</v>
      </c>
      <c r="AB260">
        <v>226</v>
      </c>
      <c r="AC260">
        <v>108</v>
      </c>
      <c r="AD260">
        <v>30.97</v>
      </c>
      <c r="AE260">
        <v>44.200958999999997</v>
      </c>
      <c r="AF260">
        <v>35.799999999999997</v>
      </c>
      <c r="AG260">
        <v>19.8</v>
      </c>
      <c r="AH260">
        <v>20.3</v>
      </c>
      <c r="AI260">
        <v>17.3</v>
      </c>
      <c r="AJ260">
        <v>6.4</v>
      </c>
      <c r="AK260">
        <v>0.5</v>
      </c>
      <c r="AL260">
        <v>0</v>
      </c>
      <c r="AM260">
        <v>2.44</v>
      </c>
      <c r="AN260">
        <v>47.238999999999997</v>
      </c>
      <c r="AO260">
        <v>2.3210000000000002</v>
      </c>
      <c r="AP260">
        <v>27.619</v>
      </c>
      <c r="AQ260">
        <v>0.17599999999999999</v>
      </c>
      <c r="AR260">
        <v>1.8480000000000001</v>
      </c>
      <c r="AS260">
        <v>41.578000000000003</v>
      </c>
      <c r="AT260">
        <v>74.582999999999998</v>
      </c>
      <c r="AU260">
        <v>41.25</v>
      </c>
      <c r="AV260">
        <v>42.292000000000002</v>
      </c>
      <c r="AW260">
        <v>36.042000000000002</v>
      </c>
      <c r="AX260">
        <v>13.333</v>
      </c>
      <c r="AY260">
        <v>1.042</v>
      </c>
      <c r="AZ260">
        <v>0</v>
      </c>
      <c r="BA260">
        <v>0</v>
      </c>
      <c r="BB260">
        <v>299</v>
      </c>
      <c r="BC260" t="s">
        <v>68</v>
      </c>
      <c r="BD260">
        <v>0</v>
      </c>
      <c r="BE260" t="s">
        <v>69</v>
      </c>
      <c r="BF260" t="s">
        <v>70</v>
      </c>
      <c r="BG260">
        <v>1.3</v>
      </c>
      <c r="BH260">
        <v>0</v>
      </c>
      <c r="BI260" s="1">
        <v>45799.451651504627</v>
      </c>
      <c r="BJ260">
        <v>3</v>
      </c>
      <c r="BK260" s="4">
        <v>1.0572999999999999</v>
      </c>
      <c r="BL260" s="42">
        <f>HLOOKUP($A260,차량별코스!$E$1:$AD$20,_xlfn.XLOOKUP(탕데이터!$I260,차량별코스!$D$2:$D$20,차량별코스!$A$2:$A$20),0)</f>
        <v>6</v>
      </c>
      <c r="BM260">
        <f t="shared" si="52"/>
        <v>2710.0700000000006</v>
      </c>
      <c r="BN260">
        <f t="shared" si="53"/>
        <v>3898.6569999999997</v>
      </c>
      <c r="BO260">
        <f>IF(COUNTIFS($BL$2:$BL260,$BL260,$O$2:$O260,$O260)=1,_xlfn.MAXIFS($BO$2:$BO259,$O$2:$O259,$O260)+1,_xlfn.MAXIFS($BO$2:$BO259,$O$2:$O259,$O260))</f>
        <v>11</v>
      </c>
      <c r="BP260">
        <f t="shared" si="54"/>
        <v>737.35599999999977</v>
      </c>
      <c r="BQ260">
        <f t="shared" si="45"/>
        <v>2491.2360000000003</v>
      </c>
      <c r="BR260">
        <f t="shared" si="46"/>
        <v>2554.1460000000002</v>
      </c>
      <c r="BS260">
        <f t="shared" si="47"/>
        <v>2176.6860000000001</v>
      </c>
      <c r="BT260">
        <f t="shared" si="48"/>
        <v>805.24800000000005</v>
      </c>
      <c r="BU260">
        <f t="shared" si="49"/>
        <v>62.910000000000004</v>
      </c>
      <c r="BV260">
        <f t="shared" si="50"/>
        <v>0</v>
      </c>
      <c r="BW260">
        <f t="shared" si="55"/>
        <v>8827.5820000000003</v>
      </c>
    </row>
    <row r="261" spans="1:75" x14ac:dyDescent="0.3">
      <c r="A261" s="38">
        <f t="shared" si="51"/>
        <v>45797</v>
      </c>
      <c r="B261" s="3">
        <v>45797.241886574076</v>
      </c>
      <c r="C261" t="s">
        <v>61</v>
      </c>
      <c r="D261" t="s">
        <v>61</v>
      </c>
      <c r="E261" t="s">
        <v>61</v>
      </c>
      <c r="F261" t="s">
        <v>62</v>
      </c>
      <c r="G261" s="2" t="s">
        <v>63</v>
      </c>
      <c r="H261" t="s">
        <v>64</v>
      </c>
      <c r="I261" t="s">
        <v>77</v>
      </c>
      <c r="J261" t="s">
        <v>66</v>
      </c>
      <c r="K261" t="s">
        <v>67</v>
      </c>
      <c r="L261">
        <v>14</v>
      </c>
      <c r="M261">
        <v>1</v>
      </c>
      <c r="N261">
        <v>168</v>
      </c>
      <c r="O261" s="41">
        <v>9999</v>
      </c>
      <c r="P261" t="s">
        <v>62</v>
      </c>
      <c r="Q261" s="1">
        <v>45786.608721180557</v>
      </c>
      <c r="R261">
        <v>1E-3</v>
      </c>
      <c r="S261">
        <v>3.7999999999999999E-2</v>
      </c>
      <c r="T261">
        <v>2.5999999999999999E-2</v>
      </c>
      <c r="U261">
        <v>88</v>
      </c>
      <c r="V261">
        <v>88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0.04</v>
      </c>
      <c r="AE261" t="s">
        <v>61</v>
      </c>
      <c r="AF261">
        <v>100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0.02</v>
      </c>
      <c r="AN261" t="s">
        <v>61</v>
      </c>
      <c r="AO261">
        <v>100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 t="s">
        <v>68</v>
      </c>
      <c r="BD261">
        <v>0</v>
      </c>
      <c r="BE261" t="s">
        <v>69</v>
      </c>
      <c r="BF261" t="s">
        <v>70</v>
      </c>
      <c r="BG261">
        <v>1.3</v>
      </c>
      <c r="BH261">
        <v>0</v>
      </c>
      <c r="BI261" s="1">
        <v>45799.451651504627</v>
      </c>
      <c r="BJ261">
        <v>3</v>
      </c>
      <c r="BK261" s="4">
        <v>8.8000000000000005E-3</v>
      </c>
      <c r="BL261" s="42">
        <f>HLOOKUP($A261,차량별코스!$E$1:$AD$20,_xlfn.XLOOKUP(탕데이터!$I261,차량별코스!$D$2:$D$20,차량별코스!$A$2:$A$20),0)</f>
        <v>7</v>
      </c>
      <c r="BM261">
        <f t="shared" si="52"/>
        <v>2710.0700000000006</v>
      </c>
      <c r="BN261">
        <f t="shared" si="53"/>
        <v>4271.6819999999989</v>
      </c>
      <c r="BO261">
        <f>IF(COUNTIFS($BL$2:$BL261,$BL261,$O$2:$O261,$O261)=1,_xlfn.MAXIFS($BO$2:$BO260,$O$2:$O260,$O261)+1,_xlfn.MAXIFS($BO$2:$BO260,$O$2:$O260,$O261))</f>
        <v>11</v>
      </c>
      <c r="BP261">
        <f t="shared" si="54"/>
        <v>0</v>
      </c>
      <c r="BQ261">
        <f t="shared" ref="BQ261:BQ324" si="56">$U261*AG261%</f>
        <v>0</v>
      </c>
      <c r="BR261">
        <f t="shared" ref="BR261:BR324" si="57">$U261*AH261%</f>
        <v>0</v>
      </c>
      <c r="BS261">
        <f t="shared" ref="BS261:BS324" si="58">$U261*AI261%</f>
        <v>0</v>
      </c>
      <c r="BT261">
        <f t="shared" ref="BT261:BT324" si="59">$U261*AJ261%</f>
        <v>0</v>
      </c>
      <c r="BU261">
        <f t="shared" ref="BU261:BU324" si="60">$U261*AK261%</f>
        <v>0</v>
      </c>
      <c r="BV261">
        <f t="shared" ref="BV261:BV324" si="61">$U261*AL261%</f>
        <v>0</v>
      </c>
      <c r="BW261">
        <f t="shared" si="55"/>
        <v>0</v>
      </c>
    </row>
    <row r="262" spans="1:75" x14ac:dyDescent="0.3">
      <c r="A262" s="38">
        <f t="shared" si="51"/>
        <v>45797</v>
      </c>
      <c r="B262" s="3">
        <v>45797.243703703702</v>
      </c>
      <c r="C262" t="s">
        <v>61</v>
      </c>
      <c r="D262" t="s">
        <v>61</v>
      </c>
      <c r="E262" t="s">
        <v>61</v>
      </c>
      <c r="F262" t="s">
        <v>62</v>
      </c>
      <c r="G262" s="2" t="s">
        <v>63</v>
      </c>
      <c r="H262" t="s">
        <v>64</v>
      </c>
      <c r="I262" t="s">
        <v>77</v>
      </c>
      <c r="J262" t="s">
        <v>66</v>
      </c>
      <c r="K262" t="s">
        <v>67</v>
      </c>
      <c r="L262">
        <v>14</v>
      </c>
      <c r="M262">
        <v>1</v>
      </c>
      <c r="N262">
        <v>168</v>
      </c>
      <c r="O262" s="41">
        <v>9999</v>
      </c>
      <c r="P262" t="s">
        <v>62</v>
      </c>
      <c r="Q262" s="1">
        <v>45786.608721180557</v>
      </c>
      <c r="R262">
        <v>0.16200000000000001</v>
      </c>
      <c r="S262">
        <v>0.104</v>
      </c>
      <c r="T262">
        <v>1.5580000000000001</v>
      </c>
      <c r="U262">
        <v>162</v>
      </c>
      <c r="V262">
        <v>16</v>
      </c>
      <c r="W262">
        <v>51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12</v>
      </c>
      <c r="AD262">
        <v>3.6</v>
      </c>
      <c r="AE262">
        <v>6.1386880000000001</v>
      </c>
      <c r="AF262">
        <v>100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1.2</v>
      </c>
      <c r="AN262">
        <v>8.3469999999999995</v>
      </c>
      <c r="AO262">
        <v>9.8759999999999994</v>
      </c>
      <c r="AP262">
        <v>31.48</v>
      </c>
      <c r="AQ262">
        <v>0</v>
      </c>
      <c r="AR262">
        <v>0</v>
      </c>
      <c r="AS262">
        <v>0</v>
      </c>
      <c r="AT262">
        <v>1.667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2</v>
      </c>
      <c r="BC262" t="s">
        <v>68</v>
      </c>
      <c r="BD262">
        <v>0</v>
      </c>
      <c r="BE262" t="s">
        <v>69</v>
      </c>
      <c r="BF262" t="s">
        <v>70</v>
      </c>
      <c r="BG262">
        <v>1.3</v>
      </c>
      <c r="BH262">
        <v>0</v>
      </c>
      <c r="BI262" s="1">
        <v>45799.451651504627</v>
      </c>
      <c r="BJ262">
        <v>3</v>
      </c>
      <c r="BK262" s="4">
        <v>0.51919999999999999</v>
      </c>
      <c r="BL262" s="42">
        <f>HLOOKUP($A262,차량별코스!$E$1:$AD$20,_xlfn.XLOOKUP(탕데이터!$I262,차량별코스!$D$2:$D$20,차량별코스!$A$2:$A$20),0)</f>
        <v>7</v>
      </c>
      <c r="BM262">
        <f t="shared" si="52"/>
        <v>2710.0700000000006</v>
      </c>
      <c r="BN262">
        <f t="shared" si="53"/>
        <v>4271.6819999999989</v>
      </c>
      <c r="BO262">
        <f>IF(COUNTIFS($BL$2:$BL262,$BL262,$O$2:$O262,$O262)=1,_xlfn.MAXIFS($BO$2:$BO261,$O$2:$O261,$O262)+1,_xlfn.MAXIFS($BO$2:$BO261,$O$2:$O261,$O262))</f>
        <v>11</v>
      </c>
      <c r="BP262">
        <f t="shared" si="54"/>
        <v>95</v>
      </c>
      <c r="BQ262">
        <f t="shared" si="56"/>
        <v>0</v>
      </c>
      <c r="BR262">
        <f t="shared" si="57"/>
        <v>0</v>
      </c>
      <c r="BS262">
        <f t="shared" si="58"/>
        <v>0</v>
      </c>
      <c r="BT262">
        <f t="shared" si="59"/>
        <v>0</v>
      </c>
      <c r="BU262">
        <f t="shared" si="60"/>
        <v>0</v>
      </c>
      <c r="BV262">
        <f t="shared" si="61"/>
        <v>0</v>
      </c>
      <c r="BW262">
        <f t="shared" si="55"/>
        <v>95</v>
      </c>
    </row>
    <row r="263" spans="1:75" x14ac:dyDescent="0.3">
      <c r="A263" s="38">
        <f t="shared" si="51"/>
        <v>45797</v>
      </c>
      <c r="B263" s="3">
        <v>45797.25204861111</v>
      </c>
      <c r="C263" t="s">
        <v>61</v>
      </c>
      <c r="D263" t="s">
        <v>61</v>
      </c>
      <c r="E263" t="s">
        <v>61</v>
      </c>
      <c r="F263" t="s">
        <v>62</v>
      </c>
      <c r="G263" s="2" t="s">
        <v>63</v>
      </c>
      <c r="H263" t="s">
        <v>64</v>
      </c>
      <c r="I263" t="s">
        <v>77</v>
      </c>
      <c r="J263" t="s">
        <v>66</v>
      </c>
      <c r="K263" t="s">
        <v>67</v>
      </c>
      <c r="L263">
        <v>14</v>
      </c>
      <c r="M263">
        <v>1</v>
      </c>
      <c r="N263">
        <v>168</v>
      </c>
      <c r="O263" s="41">
        <v>9999</v>
      </c>
      <c r="P263" t="s">
        <v>62</v>
      </c>
      <c r="Q263" s="1">
        <v>45786.608721180557</v>
      </c>
      <c r="R263">
        <v>1E-3</v>
      </c>
      <c r="S263">
        <v>1E-3</v>
      </c>
      <c r="T263">
        <v>1</v>
      </c>
      <c r="U263">
        <v>327</v>
      </c>
      <c r="V263">
        <v>327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0.01</v>
      </c>
      <c r="AE263" t="s">
        <v>61</v>
      </c>
      <c r="AF263">
        <v>100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1</v>
      </c>
      <c r="AN263" t="s">
        <v>61</v>
      </c>
      <c r="AO263">
        <v>100</v>
      </c>
      <c r="AP263">
        <v>0</v>
      </c>
      <c r="AQ263">
        <v>0</v>
      </c>
      <c r="AR263">
        <v>0</v>
      </c>
      <c r="AS263">
        <v>0</v>
      </c>
      <c r="AT263">
        <v>5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7</v>
      </c>
      <c r="BC263" t="s">
        <v>68</v>
      </c>
      <c r="BD263">
        <v>0</v>
      </c>
      <c r="BE263" t="s">
        <v>69</v>
      </c>
      <c r="BF263" t="s">
        <v>70</v>
      </c>
      <c r="BG263">
        <v>1.3</v>
      </c>
      <c r="BH263">
        <v>0</v>
      </c>
      <c r="BI263" s="1">
        <v>45799.451651504627</v>
      </c>
      <c r="BJ263">
        <v>3</v>
      </c>
      <c r="BK263" s="4">
        <v>0.33329999999999999</v>
      </c>
      <c r="BL263" s="42">
        <f>HLOOKUP($A263,차량별코스!$E$1:$AD$20,_xlfn.XLOOKUP(탕데이터!$I263,차량별코스!$D$2:$D$20,차량별코스!$A$2:$A$20),0)</f>
        <v>7</v>
      </c>
      <c r="BM263">
        <f t="shared" si="52"/>
        <v>2710.0700000000006</v>
      </c>
      <c r="BN263">
        <f t="shared" si="53"/>
        <v>4271.6819999999989</v>
      </c>
      <c r="BO263">
        <f>IF(COUNTIFS($BL$2:$BL263,$BL263,$O$2:$O263,$O263)=1,_xlfn.MAXIFS($BO$2:$BO262,$O$2:$O262,$O263)+1,_xlfn.MAXIFS($BO$2:$BO262,$O$2:$O262,$O263))</f>
        <v>11</v>
      </c>
      <c r="BP263">
        <f t="shared" si="54"/>
        <v>0</v>
      </c>
      <c r="BQ263">
        <f t="shared" si="56"/>
        <v>0</v>
      </c>
      <c r="BR263">
        <f t="shared" si="57"/>
        <v>0</v>
      </c>
      <c r="BS263">
        <f t="shared" si="58"/>
        <v>0</v>
      </c>
      <c r="BT263">
        <f t="shared" si="59"/>
        <v>0</v>
      </c>
      <c r="BU263">
        <f t="shared" si="60"/>
        <v>0</v>
      </c>
      <c r="BV263">
        <f t="shared" si="61"/>
        <v>0</v>
      </c>
      <c r="BW263">
        <f t="shared" si="55"/>
        <v>0</v>
      </c>
    </row>
    <row r="264" spans="1:75" x14ac:dyDescent="0.3">
      <c r="A264" s="38">
        <f t="shared" si="51"/>
        <v>45797</v>
      </c>
      <c r="B264" s="3">
        <v>45797.265636574077</v>
      </c>
      <c r="C264" t="s">
        <v>61</v>
      </c>
      <c r="D264" t="s">
        <v>61</v>
      </c>
      <c r="E264" t="s">
        <v>61</v>
      </c>
      <c r="F264" t="s">
        <v>62</v>
      </c>
      <c r="G264" s="2" t="s">
        <v>63</v>
      </c>
      <c r="H264" t="s">
        <v>64</v>
      </c>
      <c r="I264" t="s">
        <v>77</v>
      </c>
      <c r="J264" t="s">
        <v>66</v>
      </c>
      <c r="K264" t="s">
        <v>67</v>
      </c>
      <c r="L264">
        <v>14</v>
      </c>
      <c r="M264">
        <v>1</v>
      </c>
      <c r="N264">
        <v>168</v>
      </c>
      <c r="O264" s="41">
        <v>9999</v>
      </c>
      <c r="P264" t="s">
        <v>62</v>
      </c>
      <c r="Q264" s="1">
        <v>45786.608721180557</v>
      </c>
      <c r="R264">
        <v>2.5999999999999999E-2</v>
      </c>
      <c r="S264">
        <v>8.3000000000000004E-2</v>
      </c>
      <c r="T264">
        <v>0.313</v>
      </c>
      <c r="U264">
        <v>165</v>
      </c>
      <c r="V264">
        <v>133</v>
      </c>
      <c r="W264">
        <v>11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8</v>
      </c>
      <c r="AD264">
        <v>0.56999999999999995</v>
      </c>
      <c r="AE264">
        <v>4.4566330000000001</v>
      </c>
      <c r="AF264">
        <v>100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0.24</v>
      </c>
      <c r="AN264">
        <v>47.993000000000002</v>
      </c>
      <c r="AO264">
        <v>80.605999999999995</v>
      </c>
      <c r="AP264">
        <v>6.6660000000000004</v>
      </c>
      <c r="AQ264">
        <v>0</v>
      </c>
      <c r="AR264">
        <v>0</v>
      </c>
      <c r="AS264">
        <v>0</v>
      </c>
      <c r="AT264">
        <v>1.667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3</v>
      </c>
      <c r="BC264" t="s">
        <v>68</v>
      </c>
      <c r="BD264">
        <v>0</v>
      </c>
      <c r="BE264" t="s">
        <v>69</v>
      </c>
      <c r="BF264" t="s">
        <v>70</v>
      </c>
      <c r="BG264">
        <v>1.3</v>
      </c>
      <c r="BH264">
        <v>0</v>
      </c>
      <c r="BI264" s="1">
        <v>45799.451651504627</v>
      </c>
      <c r="BJ264">
        <v>3</v>
      </c>
      <c r="BK264" s="4">
        <v>0.10440000000000001</v>
      </c>
      <c r="BL264" s="42">
        <f>HLOOKUP($A264,차량별코스!$E$1:$AD$20,_xlfn.XLOOKUP(탕데이터!$I264,차량별코스!$D$2:$D$20,차량별코스!$A$2:$A$20),0)</f>
        <v>7</v>
      </c>
      <c r="BM264">
        <f t="shared" si="52"/>
        <v>2710.0700000000006</v>
      </c>
      <c r="BN264">
        <f t="shared" si="53"/>
        <v>4271.6819999999989</v>
      </c>
      <c r="BO264">
        <f>IF(COUNTIFS($BL$2:$BL264,$BL264,$O$2:$O264,$O264)=1,_xlfn.MAXIFS($BO$2:$BO263,$O$2:$O263,$O264)+1,_xlfn.MAXIFS($BO$2:$BO263,$O$2:$O263,$O264))</f>
        <v>11</v>
      </c>
      <c r="BP264">
        <f t="shared" si="54"/>
        <v>21</v>
      </c>
      <c r="BQ264">
        <f t="shared" si="56"/>
        <v>0</v>
      </c>
      <c r="BR264">
        <f t="shared" si="57"/>
        <v>0</v>
      </c>
      <c r="BS264">
        <f t="shared" si="58"/>
        <v>0</v>
      </c>
      <c r="BT264">
        <f t="shared" si="59"/>
        <v>0</v>
      </c>
      <c r="BU264">
        <f t="shared" si="60"/>
        <v>0</v>
      </c>
      <c r="BV264">
        <f t="shared" si="61"/>
        <v>0</v>
      </c>
      <c r="BW264">
        <f t="shared" si="55"/>
        <v>21</v>
      </c>
    </row>
    <row r="265" spans="1:75" x14ac:dyDescent="0.3">
      <c r="A265" s="38">
        <f t="shared" si="51"/>
        <v>45797</v>
      </c>
      <c r="B265" s="3">
        <v>45797.2737037037</v>
      </c>
      <c r="C265" t="s">
        <v>61</v>
      </c>
      <c r="D265" t="s">
        <v>61</v>
      </c>
      <c r="E265" t="s">
        <v>61</v>
      </c>
      <c r="F265" t="s">
        <v>62</v>
      </c>
      <c r="G265" s="2" t="s">
        <v>63</v>
      </c>
      <c r="H265" t="s">
        <v>64</v>
      </c>
      <c r="I265" t="s">
        <v>77</v>
      </c>
      <c r="J265" t="s">
        <v>66</v>
      </c>
      <c r="K265" t="s">
        <v>67</v>
      </c>
      <c r="L265">
        <v>14</v>
      </c>
      <c r="M265">
        <v>1</v>
      </c>
      <c r="N265">
        <v>168</v>
      </c>
      <c r="O265" s="41">
        <v>9999</v>
      </c>
      <c r="P265" t="s">
        <v>62</v>
      </c>
      <c r="Q265" s="1">
        <v>45786.608721180557</v>
      </c>
      <c r="R265">
        <v>16.329000000000001</v>
      </c>
      <c r="S265">
        <v>4.8129999999999997</v>
      </c>
      <c r="T265">
        <v>3.3929999999999998</v>
      </c>
      <c r="U265">
        <v>1825</v>
      </c>
      <c r="V265">
        <v>107</v>
      </c>
      <c r="W265">
        <v>367</v>
      </c>
      <c r="X265">
        <v>322</v>
      </c>
      <c r="Y265">
        <v>0</v>
      </c>
      <c r="Z265">
        <v>9</v>
      </c>
      <c r="AA265">
        <v>0</v>
      </c>
      <c r="AB265">
        <v>0</v>
      </c>
      <c r="AC265">
        <v>91</v>
      </c>
      <c r="AD265">
        <v>32.21</v>
      </c>
      <c r="AE265">
        <v>43.511743000000003</v>
      </c>
      <c r="AF265">
        <v>98</v>
      </c>
      <c r="AG265">
        <v>0.6</v>
      </c>
      <c r="AH265">
        <v>0.8</v>
      </c>
      <c r="AI265">
        <v>0.5</v>
      </c>
      <c r="AJ265">
        <v>0.1</v>
      </c>
      <c r="AK265">
        <v>0</v>
      </c>
      <c r="AL265">
        <v>0</v>
      </c>
      <c r="AM265">
        <v>2.61</v>
      </c>
      <c r="AN265">
        <v>42.981000000000002</v>
      </c>
      <c r="AO265">
        <v>5.8630000000000004</v>
      </c>
      <c r="AP265">
        <v>20.11</v>
      </c>
      <c r="AQ265">
        <v>0.184</v>
      </c>
      <c r="AR265">
        <v>0</v>
      </c>
      <c r="AS265">
        <v>55.116999999999997</v>
      </c>
      <c r="AT265">
        <v>29.4</v>
      </c>
      <c r="AU265">
        <v>0.18</v>
      </c>
      <c r="AV265">
        <v>0.24</v>
      </c>
      <c r="AW265">
        <v>0.15</v>
      </c>
      <c r="AX265">
        <v>0.03</v>
      </c>
      <c r="AY265">
        <v>0</v>
      </c>
      <c r="AZ265">
        <v>0</v>
      </c>
      <c r="BA265">
        <v>0</v>
      </c>
      <c r="BB265">
        <v>43</v>
      </c>
      <c r="BC265" t="s">
        <v>68</v>
      </c>
      <c r="BD265">
        <v>0</v>
      </c>
      <c r="BE265" t="s">
        <v>69</v>
      </c>
      <c r="BF265" t="s">
        <v>70</v>
      </c>
      <c r="BG265">
        <v>1.3</v>
      </c>
      <c r="BH265">
        <v>0</v>
      </c>
      <c r="BI265" s="1">
        <v>45799.451651504627</v>
      </c>
      <c r="BJ265">
        <v>3</v>
      </c>
      <c r="BK265" s="4">
        <v>1.1309</v>
      </c>
      <c r="BL265" s="42">
        <f>HLOOKUP($A265,차량별코스!$E$1:$AD$20,_xlfn.XLOOKUP(탕데이터!$I265,차량별코스!$D$2:$D$20,차량별코스!$A$2:$A$20),0)</f>
        <v>7</v>
      </c>
      <c r="BM265">
        <f t="shared" si="52"/>
        <v>2710.0700000000006</v>
      </c>
      <c r="BN265">
        <f t="shared" si="53"/>
        <v>4271.6819999999989</v>
      </c>
      <c r="BO265">
        <f>IF(COUNTIFS($BL$2:$BL265,$BL265,$O$2:$O265,$O265)=1,_xlfn.MAXIFS($BO$2:$BO264,$O$2:$O264,$O265)+1,_xlfn.MAXIFS($BO$2:$BO264,$O$2:$O264,$O265))</f>
        <v>11</v>
      </c>
      <c r="BP265">
        <f t="shared" si="54"/>
        <v>1314.5</v>
      </c>
      <c r="BQ265">
        <f t="shared" si="56"/>
        <v>10.950000000000001</v>
      </c>
      <c r="BR265">
        <f t="shared" si="57"/>
        <v>14.6</v>
      </c>
      <c r="BS265">
        <f t="shared" si="58"/>
        <v>9.125</v>
      </c>
      <c r="BT265">
        <f t="shared" si="59"/>
        <v>1.825</v>
      </c>
      <c r="BU265">
        <f t="shared" si="60"/>
        <v>0</v>
      </c>
      <c r="BV265">
        <f t="shared" si="61"/>
        <v>0</v>
      </c>
      <c r="BW265">
        <f t="shared" si="55"/>
        <v>1351</v>
      </c>
    </row>
    <row r="266" spans="1:75" x14ac:dyDescent="0.3">
      <c r="A266" s="38">
        <f t="shared" si="51"/>
        <v>45797</v>
      </c>
      <c r="B266" s="3">
        <v>45797.302141203705</v>
      </c>
      <c r="C266" t="s">
        <v>61</v>
      </c>
      <c r="D266" t="s">
        <v>61</v>
      </c>
      <c r="E266" t="s">
        <v>61</v>
      </c>
      <c r="F266" t="s">
        <v>62</v>
      </c>
      <c r="G266" s="2" t="s">
        <v>63</v>
      </c>
      <c r="H266" t="s">
        <v>64</v>
      </c>
      <c r="I266" t="s">
        <v>77</v>
      </c>
      <c r="J266" t="s">
        <v>66</v>
      </c>
      <c r="K266" t="s">
        <v>67</v>
      </c>
      <c r="L266">
        <v>14</v>
      </c>
      <c r="M266">
        <v>1</v>
      </c>
      <c r="N266">
        <v>168</v>
      </c>
      <c r="O266" s="41">
        <v>9999</v>
      </c>
      <c r="P266" t="s">
        <v>62</v>
      </c>
      <c r="Q266" s="1">
        <v>45786.608721180557</v>
      </c>
      <c r="R266">
        <v>98.082999999999998</v>
      </c>
      <c r="S266">
        <v>30.545999999999999</v>
      </c>
      <c r="T266">
        <v>3.2109999999999999</v>
      </c>
      <c r="U266">
        <v>9741</v>
      </c>
      <c r="V266">
        <v>13</v>
      </c>
      <c r="W266">
        <v>2005</v>
      </c>
      <c r="X266">
        <v>2102</v>
      </c>
      <c r="Y266">
        <v>1</v>
      </c>
      <c r="Z266">
        <v>44</v>
      </c>
      <c r="AA266">
        <v>1</v>
      </c>
      <c r="AB266">
        <v>35</v>
      </c>
      <c r="AC266">
        <v>97</v>
      </c>
      <c r="AD266">
        <v>36.25</v>
      </c>
      <c r="AE266">
        <v>45.720413999999998</v>
      </c>
      <c r="AF266">
        <v>90.9</v>
      </c>
      <c r="AG266">
        <v>2.4</v>
      </c>
      <c r="AH266">
        <v>3.4</v>
      </c>
      <c r="AI266">
        <v>2.9</v>
      </c>
      <c r="AJ266">
        <v>0.4</v>
      </c>
      <c r="AK266">
        <v>0</v>
      </c>
      <c r="AL266">
        <v>0</v>
      </c>
      <c r="AM266">
        <v>2.4700000000000002</v>
      </c>
      <c r="AN266">
        <v>48.497</v>
      </c>
      <c r="AO266">
        <v>0.13300000000000001</v>
      </c>
      <c r="AP266">
        <v>20.582999999999998</v>
      </c>
      <c r="AQ266">
        <v>0.214</v>
      </c>
      <c r="AR266">
        <v>1.02</v>
      </c>
      <c r="AS266">
        <v>44.86</v>
      </c>
      <c r="AT266">
        <v>146.95500000000001</v>
      </c>
      <c r="AU266">
        <v>3.88</v>
      </c>
      <c r="AV266">
        <v>5.4969999999999999</v>
      </c>
      <c r="AW266">
        <v>4.6879999999999997</v>
      </c>
      <c r="AX266">
        <v>0.64700000000000002</v>
      </c>
      <c r="AY266">
        <v>0</v>
      </c>
      <c r="AZ266">
        <v>0</v>
      </c>
      <c r="BA266">
        <v>0</v>
      </c>
      <c r="BB266">
        <v>232</v>
      </c>
      <c r="BC266" t="s">
        <v>68</v>
      </c>
      <c r="BD266">
        <v>0</v>
      </c>
      <c r="BE266" t="s">
        <v>69</v>
      </c>
      <c r="BF266" t="s">
        <v>70</v>
      </c>
      <c r="BG266">
        <v>1.3</v>
      </c>
      <c r="BH266">
        <v>0</v>
      </c>
      <c r="BI266" s="1">
        <v>45799.451651504627</v>
      </c>
      <c r="BJ266">
        <v>3</v>
      </c>
      <c r="BK266" s="4">
        <v>1.0703</v>
      </c>
      <c r="BL266" s="42">
        <f>HLOOKUP($A266,차량별코스!$E$1:$AD$20,_xlfn.XLOOKUP(탕데이터!$I266,차량별코스!$D$2:$D$20,차량별코스!$A$2:$A$20),0)</f>
        <v>7</v>
      </c>
      <c r="BM266">
        <f t="shared" si="52"/>
        <v>2710.0700000000006</v>
      </c>
      <c r="BN266">
        <f t="shared" si="53"/>
        <v>4271.6819999999989</v>
      </c>
      <c r="BO266">
        <f>IF(COUNTIFS($BL$2:$BL266,$BL266,$O$2:$O266,$O266)=1,_xlfn.MAXIFS($BO$2:$BO265,$O$2:$O265,$O266)+1,_xlfn.MAXIFS($BO$2:$BO265,$O$2:$O265,$O266))</f>
        <v>11</v>
      </c>
      <c r="BP266">
        <f t="shared" si="54"/>
        <v>6836.5689999999995</v>
      </c>
      <c r="BQ266">
        <f t="shared" si="56"/>
        <v>233.78399999999999</v>
      </c>
      <c r="BR266">
        <f t="shared" si="57"/>
        <v>331.19400000000002</v>
      </c>
      <c r="BS266">
        <f t="shared" si="58"/>
        <v>282.48899999999998</v>
      </c>
      <c r="BT266">
        <f t="shared" si="59"/>
        <v>38.963999999999999</v>
      </c>
      <c r="BU266">
        <f t="shared" si="60"/>
        <v>0</v>
      </c>
      <c r="BV266">
        <f t="shared" si="61"/>
        <v>0</v>
      </c>
      <c r="BW266">
        <f t="shared" si="55"/>
        <v>7722.9999999999991</v>
      </c>
    </row>
    <row r="267" spans="1:75" x14ac:dyDescent="0.3">
      <c r="A267" s="38">
        <f t="shared" si="51"/>
        <v>45797</v>
      </c>
      <c r="B267" s="3">
        <v>45797.524097222224</v>
      </c>
      <c r="C267" t="s">
        <v>61</v>
      </c>
      <c r="D267" t="s">
        <v>61</v>
      </c>
      <c r="E267" t="s">
        <v>61</v>
      </c>
      <c r="F267" t="s">
        <v>62</v>
      </c>
      <c r="G267" s="2" t="s">
        <v>63</v>
      </c>
      <c r="H267" t="s">
        <v>64</v>
      </c>
      <c r="I267" t="s">
        <v>77</v>
      </c>
      <c r="J267" t="s">
        <v>66</v>
      </c>
      <c r="K267" t="s">
        <v>67</v>
      </c>
      <c r="L267">
        <v>14</v>
      </c>
      <c r="M267">
        <v>1</v>
      </c>
      <c r="N267">
        <v>168</v>
      </c>
      <c r="O267" s="41">
        <v>9999</v>
      </c>
      <c r="P267" t="s">
        <v>62</v>
      </c>
      <c r="Q267" s="1">
        <v>45786.608721180557</v>
      </c>
      <c r="R267">
        <v>1E-3</v>
      </c>
      <c r="S267">
        <v>1.4999999999999999E-2</v>
      </c>
      <c r="T267">
        <v>6.7000000000000004E-2</v>
      </c>
      <c r="U267">
        <v>28</v>
      </c>
      <c r="V267">
        <v>28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0.13</v>
      </c>
      <c r="AE267" t="s">
        <v>61</v>
      </c>
      <c r="AF267">
        <v>100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0.05</v>
      </c>
      <c r="AN267" t="s">
        <v>61</v>
      </c>
      <c r="AO267">
        <v>100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 t="s">
        <v>68</v>
      </c>
      <c r="BD267">
        <v>0</v>
      </c>
      <c r="BE267" t="s">
        <v>69</v>
      </c>
      <c r="BF267" t="s">
        <v>70</v>
      </c>
      <c r="BG267">
        <v>1.3</v>
      </c>
      <c r="BH267">
        <v>0</v>
      </c>
      <c r="BI267" s="1">
        <v>45799.451651504627</v>
      </c>
      <c r="BJ267">
        <v>3</v>
      </c>
      <c r="BK267" s="4">
        <v>2.2200000000000001E-2</v>
      </c>
      <c r="BL267" s="42">
        <f>HLOOKUP($A267,차량별코스!$E$1:$AD$20,_xlfn.XLOOKUP(탕데이터!$I267,차량별코스!$D$2:$D$20,차량별코스!$A$2:$A$20),0)</f>
        <v>7</v>
      </c>
      <c r="BM267">
        <f t="shared" si="52"/>
        <v>2710.0700000000006</v>
      </c>
      <c r="BN267">
        <f t="shared" si="53"/>
        <v>4271.6819999999989</v>
      </c>
      <c r="BO267">
        <f>IF(COUNTIFS($BL$2:$BL267,$BL267,$O$2:$O267,$O267)=1,_xlfn.MAXIFS($BO$2:$BO266,$O$2:$O266,$O267)+1,_xlfn.MAXIFS($BO$2:$BO266,$O$2:$O266,$O267))</f>
        <v>11</v>
      </c>
      <c r="BP267">
        <f t="shared" si="54"/>
        <v>0</v>
      </c>
      <c r="BQ267">
        <f t="shared" si="56"/>
        <v>0</v>
      </c>
      <c r="BR267">
        <f t="shared" si="57"/>
        <v>0</v>
      </c>
      <c r="BS267">
        <f t="shared" si="58"/>
        <v>0</v>
      </c>
      <c r="BT267">
        <f t="shared" si="59"/>
        <v>0</v>
      </c>
      <c r="BU267">
        <f t="shared" si="60"/>
        <v>0</v>
      </c>
      <c r="BV267">
        <f t="shared" si="61"/>
        <v>0</v>
      </c>
      <c r="BW267">
        <f t="shared" si="55"/>
        <v>0</v>
      </c>
    </row>
    <row r="268" spans="1:75" x14ac:dyDescent="0.3">
      <c r="A268" s="38">
        <f t="shared" si="51"/>
        <v>45797</v>
      </c>
      <c r="B268" s="3">
        <v>45797.534305555557</v>
      </c>
      <c r="C268" t="s">
        <v>61</v>
      </c>
      <c r="D268" t="s">
        <v>61</v>
      </c>
      <c r="E268" t="s">
        <v>61</v>
      </c>
      <c r="F268" t="s">
        <v>62</v>
      </c>
      <c r="G268" s="2" t="s">
        <v>63</v>
      </c>
      <c r="H268" t="s">
        <v>64</v>
      </c>
      <c r="I268" t="s">
        <v>77</v>
      </c>
      <c r="J268" t="s">
        <v>66</v>
      </c>
      <c r="K268" t="s">
        <v>67</v>
      </c>
      <c r="L268">
        <v>14</v>
      </c>
      <c r="M268">
        <v>1</v>
      </c>
      <c r="N268">
        <v>168</v>
      </c>
      <c r="O268" s="41">
        <v>9999</v>
      </c>
      <c r="P268" t="s">
        <v>62</v>
      </c>
      <c r="Q268" s="1">
        <v>45786.608721180557</v>
      </c>
      <c r="R268">
        <v>119.59699999999999</v>
      </c>
      <c r="S268">
        <v>36.798999999999999</v>
      </c>
      <c r="T268">
        <v>3.25</v>
      </c>
      <c r="U268">
        <v>12626</v>
      </c>
      <c r="V268">
        <v>5</v>
      </c>
      <c r="W268">
        <v>3511</v>
      </c>
      <c r="X268">
        <v>2197</v>
      </c>
      <c r="Y268">
        <v>2</v>
      </c>
      <c r="Z268">
        <v>50</v>
      </c>
      <c r="AA268">
        <v>3</v>
      </c>
      <c r="AB268">
        <v>351</v>
      </c>
      <c r="AC268">
        <v>105</v>
      </c>
      <c r="AD268">
        <v>34.1</v>
      </c>
      <c r="AE268">
        <v>47.261136</v>
      </c>
      <c r="AF268">
        <v>85.4</v>
      </c>
      <c r="AG268">
        <v>3.8</v>
      </c>
      <c r="AH268">
        <v>4.8</v>
      </c>
      <c r="AI268">
        <v>5</v>
      </c>
      <c r="AJ268">
        <v>0.9</v>
      </c>
      <c r="AK268">
        <v>0</v>
      </c>
      <c r="AL268">
        <v>0</v>
      </c>
      <c r="AM268">
        <v>2.5</v>
      </c>
      <c r="AN268">
        <v>49.823999999999998</v>
      </c>
      <c r="AO268">
        <v>0.04</v>
      </c>
      <c r="AP268">
        <v>27.808</v>
      </c>
      <c r="AQ268">
        <v>0.17599999999999999</v>
      </c>
      <c r="AR268">
        <v>1.6719999999999999</v>
      </c>
      <c r="AS268">
        <v>41.807000000000002</v>
      </c>
      <c r="AT268">
        <v>179.34</v>
      </c>
      <c r="AU268">
        <v>7.98</v>
      </c>
      <c r="AV268">
        <v>10.08</v>
      </c>
      <c r="AW268">
        <v>10.5</v>
      </c>
      <c r="AX268">
        <v>1.89</v>
      </c>
      <c r="AY268">
        <v>0</v>
      </c>
      <c r="AZ268">
        <v>0</v>
      </c>
      <c r="BA268">
        <v>0</v>
      </c>
      <c r="BB268">
        <v>299</v>
      </c>
      <c r="BC268" t="s">
        <v>68</v>
      </c>
      <c r="BD268">
        <v>0</v>
      </c>
      <c r="BE268" t="s">
        <v>69</v>
      </c>
      <c r="BF268" t="s">
        <v>70</v>
      </c>
      <c r="BG268">
        <v>1.3</v>
      </c>
      <c r="BH268">
        <v>0</v>
      </c>
      <c r="BI268" s="1">
        <v>45799.451651504627</v>
      </c>
      <c r="BJ268">
        <v>3</v>
      </c>
      <c r="BK268" s="4">
        <v>1.0832999999999999</v>
      </c>
      <c r="BL268" s="42">
        <f>HLOOKUP($A268,차량별코스!$E$1:$AD$20,_xlfn.XLOOKUP(탕데이터!$I268,차량별코스!$D$2:$D$20,차량별코스!$A$2:$A$20),0)</f>
        <v>7</v>
      </c>
      <c r="BM268">
        <f t="shared" si="52"/>
        <v>2710.0700000000006</v>
      </c>
      <c r="BN268">
        <f t="shared" si="53"/>
        <v>4271.6819999999989</v>
      </c>
      <c r="BO268">
        <f>IF(COUNTIFS($BL$2:$BL268,$BL268,$O$2:$O268,$O268)=1,_xlfn.MAXIFS($BO$2:$BO267,$O$2:$O267,$O268)+1,_xlfn.MAXIFS($BO$2:$BO267,$O$2:$O267,$O268))</f>
        <v>11</v>
      </c>
      <c r="BP268">
        <f t="shared" si="54"/>
        <v>7266.6040000000012</v>
      </c>
      <c r="BQ268">
        <f t="shared" si="56"/>
        <v>479.78800000000001</v>
      </c>
      <c r="BR268">
        <f t="shared" si="57"/>
        <v>606.048</v>
      </c>
      <c r="BS268">
        <f t="shared" si="58"/>
        <v>631.30000000000007</v>
      </c>
      <c r="BT268">
        <f t="shared" si="59"/>
        <v>113.63400000000001</v>
      </c>
      <c r="BU268">
        <f t="shared" si="60"/>
        <v>0</v>
      </c>
      <c r="BV268">
        <f t="shared" si="61"/>
        <v>0</v>
      </c>
      <c r="BW268">
        <f t="shared" si="55"/>
        <v>9097.3740000000016</v>
      </c>
    </row>
    <row r="269" spans="1:75" x14ac:dyDescent="0.3">
      <c r="A269" s="38">
        <f t="shared" si="51"/>
        <v>45797</v>
      </c>
      <c r="B269" s="3">
        <v>45797.758518518516</v>
      </c>
      <c r="C269" t="s">
        <v>61</v>
      </c>
      <c r="D269" t="s">
        <v>61</v>
      </c>
      <c r="E269" t="s">
        <v>61</v>
      </c>
      <c r="F269" t="s">
        <v>62</v>
      </c>
      <c r="G269" s="2" t="s">
        <v>63</v>
      </c>
      <c r="H269" t="s">
        <v>64</v>
      </c>
      <c r="I269" t="s">
        <v>77</v>
      </c>
      <c r="J269" t="s">
        <v>66</v>
      </c>
      <c r="K269" t="s">
        <v>67</v>
      </c>
      <c r="L269">
        <v>14</v>
      </c>
      <c r="M269">
        <v>1</v>
      </c>
      <c r="N269">
        <v>168</v>
      </c>
      <c r="O269" s="41">
        <v>9999</v>
      </c>
      <c r="P269" t="s">
        <v>62</v>
      </c>
      <c r="Q269" s="1">
        <v>45786.608721180557</v>
      </c>
      <c r="R269">
        <v>98.653999999999996</v>
      </c>
      <c r="S269">
        <v>28.315999999999999</v>
      </c>
      <c r="T269">
        <v>3.484</v>
      </c>
      <c r="U269">
        <v>10472</v>
      </c>
      <c r="V269">
        <v>483</v>
      </c>
      <c r="W269">
        <v>2995</v>
      </c>
      <c r="X269">
        <v>1448</v>
      </c>
      <c r="Y269">
        <v>1</v>
      </c>
      <c r="Z269">
        <v>9</v>
      </c>
      <c r="AA269">
        <v>2</v>
      </c>
      <c r="AB269">
        <v>287</v>
      </c>
      <c r="AC269">
        <v>98</v>
      </c>
      <c r="AD269">
        <v>33.909999999999997</v>
      </c>
      <c r="AE269">
        <v>50.779862000000001</v>
      </c>
      <c r="AF269">
        <v>62</v>
      </c>
      <c r="AG269">
        <v>7.9</v>
      </c>
      <c r="AH269">
        <v>9.4</v>
      </c>
      <c r="AI269">
        <v>17</v>
      </c>
      <c r="AJ269">
        <v>3.8</v>
      </c>
      <c r="AK269">
        <v>0</v>
      </c>
      <c r="AL269">
        <v>0</v>
      </c>
      <c r="AM269">
        <v>2.68</v>
      </c>
      <c r="AN269">
        <v>49.896999999999998</v>
      </c>
      <c r="AO269">
        <v>4.6120000000000001</v>
      </c>
      <c r="AP269">
        <v>28.6</v>
      </c>
      <c r="AQ269">
        <v>0.14199999999999999</v>
      </c>
      <c r="AR269">
        <v>1.014</v>
      </c>
      <c r="AS269">
        <v>9.1229999999999993</v>
      </c>
      <c r="AT269">
        <v>107.467</v>
      </c>
      <c r="AU269">
        <v>13.693</v>
      </c>
      <c r="AV269">
        <v>16.292999999999999</v>
      </c>
      <c r="AW269">
        <v>29.466999999999999</v>
      </c>
      <c r="AX269">
        <v>6.5869999999999997</v>
      </c>
      <c r="AY269">
        <v>0</v>
      </c>
      <c r="AZ269">
        <v>0</v>
      </c>
      <c r="BA269">
        <v>0</v>
      </c>
      <c r="BB269">
        <v>262</v>
      </c>
      <c r="BC269" t="s">
        <v>68</v>
      </c>
      <c r="BD269">
        <v>0</v>
      </c>
      <c r="BE269" t="s">
        <v>69</v>
      </c>
      <c r="BF269" t="s">
        <v>70</v>
      </c>
      <c r="BG269">
        <v>1.3</v>
      </c>
      <c r="BH269">
        <v>0</v>
      </c>
      <c r="BI269" s="1">
        <v>45799.451651504627</v>
      </c>
      <c r="BJ269">
        <v>3</v>
      </c>
      <c r="BK269" s="4">
        <v>1.1613</v>
      </c>
      <c r="BL269" s="42">
        <f>HLOOKUP($A269,차량별코스!$E$1:$AD$20,_xlfn.XLOOKUP(탕데이터!$I269,차량별코스!$D$2:$D$20,차량별코스!$A$2:$A$20),0)</f>
        <v>7</v>
      </c>
      <c r="BM269">
        <f t="shared" si="52"/>
        <v>2710.0700000000006</v>
      </c>
      <c r="BN269">
        <f t="shared" si="53"/>
        <v>4271.6819999999989</v>
      </c>
      <c r="BO269">
        <f>IF(COUNTIFS($BL$2:$BL269,$BL269,$O$2:$O269,$O269)=1,_xlfn.MAXIFS($BO$2:$BO268,$O$2:$O268,$O269)+1,_xlfn.MAXIFS($BO$2:$BO268,$O$2:$O268,$O269))</f>
        <v>11</v>
      </c>
      <c r="BP269">
        <f t="shared" si="54"/>
        <v>3014.6400000000003</v>
      </c>
      <c r="BQ269">
        <f t="shared" si="56"/>
        <v>827.28800000000001</v>
      </c>
      <c r="BR269">
        <f t="shared" si="57"/>
        <v>984.36800000000005</v>
      </c>
      <c r="BS269">
        <f t="shared" si="58"/>
        <v>1780.2400000000002</v>
      </c>
      <c r="BT269">
        <f t="shared" si="59"/>
        <v>397.93599999999998</v>
      </c>
      <c r="BU269">
        <f t="shared" si="60"/>
        <v>0</v>
      </c>
      <c r="BV269">
        <f t="shared" si="61"/>
        <v>0</v>
      </c>
      <c r="BW269">
        <f t="shared" si="55"/>
        <v>7004.4719999999998</v>
      </c>
    </row>
    <row r="270" spans="1:75" x14ac:dyDescent="0.3">
      <c r="A270" s="38">
        <f t="shared" si="51"/>
        <v>45797</v>
      </c>
      <c r="B270" s="3">
        <v>45797.925509259258</v>
      </c>
      <c r="C270" t="s">
        <v>61</v>
      </c>
      <c r="D270" t="s">
        <v>61</v>
      </c>
      <c r="E270" t="s">
        <v>61</v>
      </c>
      <c r="F270" t="s">
        <v>62</v>
      </c>
      <c r="G270" s="2" t="s">
        <v>63</v>
      </c>
      <c r="H270" t="s">
        <v>64</v>
      </c>
      <c r="I270" t="s">
        <v>77</v>
      </c>
      <c r="J270" t="s">
        <v>66</v>
      </c>
      <c r="K270" t="s">
        <v>67</v>
      </c>
      <c r="L270">
        <v>14</v>
      </c>
      <c r="M270">
        <v>1</v>
      </c>
      <c r="N270">
        <v>168</v>
      </c>
      <c r="O270" s="41">
        <v>9999</v>
      </c>
      <c r="P270" t="s">
        <v>62</v>
      </c>
      <c r="Q270" s="1">
        <v>45786.608721180557</v>
      </c>
      <c r="R270">
        <v>4.3999999999999997E-2</v>
      </c>
      <c r="S270">
        <v>0.106</v>
      </c>
      <c r="T270">
        <v>0.41499999999999998</v>
      </c>
      <c r="U270">
        <v>167</v>
      </c>
      <c r="V270">
        <v>25</v>
      </c>
      <c r="W270">
        <v>71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4</v>
      </c>
      <c r="AD270">
        <v>0.95</v>
      </c>
      <c r="AE270">
        <v>2.2310110000000001</v>
      </c>
      <c r="AF270">
        <v>100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0.32</v>
      </c>
      <c r="AN270">
        <v>14.169</v>
      </c>
      <c r="AO270">
        <v>14.968999999999999</v>
      </c>
      <c r="AP270">
        <v>42.515000000000001</v>
      </c>
      <c r="AQ270">
        <v>0</v>
      </c>
      <c r="AR270">
        <v>0</v>
      </c>
      <c r="AS270">
        <v>0</v>
      </c>
      <c r="AT270">
        <v>1.667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3</v>
      </c>
      <c r="BC270" t="s">
        <v>68</v>
      </c>
      <c r="BD270">
        <v>0</v>
      </c>
      <c r="BE270" t="s">
        <v>69</v>
      </c>
      <c r="BF270" t="s">
        <v>70</v>
      </c>
      <c r="BG270">
        <v>1.3</v>
      </c>
      <c r="BH270">
        <v>0</v>
      </c>
      <c r="BI270" s="1">
        <v>45799.451651504627</v>
      </c>
      <c r="BJ270">
        <v>3</v>
      </c>
      <c r="BK270" s="4">
        <v>0.1384</v>
      </c>
      <c r="BL270" s="42">
        <f>HLOOKUP($A270,차량별코스!$E$1:$AD$20,_xlfn.XLOOKUP(탕데이터!$I270,차량별코스!$D$2:$D$20,차량별코스!$A$2:$A$20),0)</f>
        <v>7</v>
      </c>
      <c r="BM270">
        <f t="shared" si="52"/>
        <v>2710.0700000000006</v>
      </c>
      <c r="BN270">
        <f t="shared" si="53"/>
        <v>4271.6819999999989</v>
      </c>
      <c r="BO270">
        <f>IF(COUNTIFS($BL$2:$BL270,$BL270,$O$2:$O270,$O270)=1,_xlfn.MAXIFS($BO$2:$BO269,$O$2:$O269,$O270)+1,_xlfn.MAXIFS($BO$2:$BO269,$O$2:$O269,$O270))</f>
        <v>11</v>
      </c>
      <c r="BP270">
        <f t="shared" si="54"/>
        <v>71</v>
      </c>
      <c r="BQ270">
        <f t="shared" si="56"/>
        <v>0</v>
      </c>
      <c r="BR270">
        <f t="shared" si="57"/>
        <v>0</v>
      </c>
      <c r="BS270">
        <f t="shared" si="58"/>
        <v>0</v>
      </c>
      <c r="BT270">
        <f t="shared" si="59"/>
        <v>0</v>
      </c>
      <c r="BU270">
        <f t="shared" si="60"/>
        <v>0</v>
      </c>
      <c r="BV270">
        <f t="shared" si="61"/>
        <v>0</v>
      </c>
      <c r="BW270">
        <f t="shared" si="55"/>
        <v>71</v>
      </c>
    </row>
    <row r="271" spans="1:75" x14ac:dyDescent="0.3">
      <c r="A271" s="38">
        <f t="shared" si="51"/>
        <v>45798</v>
      </c>
      <c r="B271" s="3">
        <v>45798.261296296296</v>
      </c>
      <c r="C271" t="s">
        <v>61</v>
      </c>
      <c r="D271" t="s">
        <v>61</v>
      </c>
      <c r="E271" t="s">
        <v>61</v>
      </c>
      <c r="F271" t="s">
        <v>62</v>
      </c>
      <c r="G271" s="2" t="s">
        <v>63</v>
      </c>
      <c r="H271" t="s">
        <v>64</v>
      </c>
      <c r="I271" t="s">
        <v>77</v>
      </c>
      <c r="J271" t="s">
        <v>66</v>
      </c>
      <c r="K271" t="s">
        <v>67</v>
      </c>
      <c r="L271">
        <v>14</v>
      </c>
      <c r="M271">
        <v>1</v>
      </c>
      <c r="N271">
        <v>168</v>
      </c>
      <c r="O271" s="41">
        <v>9999</v>
      </c>
      <c r="P271" t="s">
        <v>62</v>
      </c>
      <c r="Q271" s="1">
        <v>45786.608721180557</v>
      </c>
      <c r="R271">
        <v>120.077</v>
      </c>
      <c r="S271">
        <v>39.642000000000003</v>
      </c>
      <c r="T271">
        <v>3.0289999999999999</v>
      </c>
      <c r="U271">
        <v>14633</v>
      </c>
      <c r="V271">
        <v>861</v>
      </c>
      <c r="W271">
        <v>4659</v>
      </c>
      <c r="X271">
        <v>1932</v>
      </c>
      <c r="Y271">
        <v>1</v>
      </c>
      <c r="Z271">
        <v>64</v>
      </c>
      <c r="AA271">
        <v>5</v>
      </c>
      <c r="AB271">
        <v>782</v>
      </c>
      <c r="AC271">
        <v>103</v>
      </c>
      <c r="AD271">
        <v>29.54</v>
      </c>
      <c r="AE271">
        <v>47.435203000000001</v>
      </c>
      <c r="AF271">
        <v>83.8</v>
      </c>
      <c r="AG271">
        <v>4.0999999999999996</v>
      </c>
      <c r="AH271">
        <v>5</v>
      </c>
      <c r="AI271">
        <v>4.8</v>
      </c>
      <c r="AJ271">
        <v>2.2000000000000002</v>
      </c>
      <c r="AK271">
        <v>0</v>
      </c>
      <c r="AL271">
        <v>0</v>
      </c>
      <c r="AM271">
        <v>2.33</v>
      </c>
      <c r="AN271">
        <v>54.018000000000001</v>
      </c>
      <c r="AO271">
        <v>5.8840000000000003</v>
      </c>
      <c r="AP271">
        <v>31.838999999999999</v>
      </c>
      <c r="AQ271">
        <v>0.158</v>
      </c>
      <c r="AR271">
        <v>0.83299999999999996</v>
      </c>
      <c r="AS271">
        <v>53.298999999999999</v>
      </c>
      <c r="AT271">
        <v>203.91300000000001</v>
      </c>
      <c r="AU271">
        <v>9.9770000000000003</v>
      </c>
      <c r="AV271">
        <v>12.167</v>
      </c>
      <c r="AW271">
        <v>11.68</v>
      </c>
      <c r="AX271">
        <v>5.3529999999999998</v>
      </c>
      <c r="AY271">
        <v>0</v>
      </c>
      <c r="AZ271">
        <v>0</v>
      </c>
      <c r="BA271">
        <v>0</v>
      </c>
      <c r="BB271">
        <v>347</v>
      </c>
      <c r="BC271" t="s">
        <v>68</v>
      </c>
      <c r="BD271">
        <v>0</v>
      </c>
      <c r="BE271" t="s">
        <v>69</v>
      </c>
      <c r="BF271" t="s">
        <v>70</v>
      </c>
      <c r="BG271">
        <v>1.3</v>
      </c>
      <c r="BH271">
        <v>0</v>
      </c>
      <c r="BI271" s="1">
        <v>45799.451651504627</v>
      </c>
      <c r="BJ271">
        <v>3</v>
      </c>
      <c r="BK271" s="4">
        <v>1.0097</v>
      </c>
      <c r="BL271" s="42">
        <f>HLOOKUP($A271,차량별코스!$E$1:$AD$20,_xlfn.XLOOKUP(탕데이터!$I271,차량별코스!$D$2:$D$20,차량별코스!$A$2:$A$20),0)</f>
        <v>8</v>
      </c>
      <c r="BM271">
        <f t="shared" si="52"/>
        <v>2710.0700000000006</v>
      </c>
      <c r="BN271">
        <f t="shared" si="53"/>
        <v>4829.6470000000018</v>
      </c>
      <c r="BO271">
        <f>IF(COUNTIFS($BL$2:$BL271,$BL271,$O$2:$O271,$O271)=1,_xlfn.MAXIFS($BO$2:$BO270,$O$2:$O270,$O271)+1,_xlfn.MAXIFS($BO$2:$BO270,$O$2:$O270,$O271))</f>
        <v>11</v>
      </c>
      <c r="BP271">
        <f t="shared" si="54"/>
        <v>6742.4539999999997</v>
      </c>
      <c r="BQ271">
        <f t="shared" si="56"/>
        <v>599.95299999999997</v>
      </c>
      <c r="BR271">
        <f t="shared" si="57"/>
        <v>731.65000000000009</v>
      </c>
      <c r="BS271">
        <f t="shared" si="58"/>
        <v>702.38400000000001</v>
      </c>
      <c r="BT271">
        <f t="shared" si="59"/>
        <v>321.92600000000004</v>
      </c>
      <c r="BU271">
        <f t="shared" si="60"/>
        <v>0</v>
      </c>
      <c r="BV271">
        <f t="shared" si="61"/>
        <v>0</v>
      </c>
      <c r="BW271">
        <f t="shared" si="55"/>
        <v>9098.3669999999984</v>
      </c>
    </row>
    <row r="272" spans="1:75" x14ac:dyDescent="0.3">
      <c r="A272" s="38">
        <f t="shared" si="51"/>
        <v>45798</v>
      </c>
      <c r="B272" s="3">
        <v>45798.553657407407</v>
      </c>
      <c r="C272" t="s">
        <v>61</v>
      </c>
      <c r="D272" t="s">
        <v>61</v>
      </c>
      <c r="E272" t="s">
        <v>61</v>
      </c>
      <c r="F272" t="s">
        <v>62</v>
      </c>
      <c r="G272" s="2" t="s">
        <v>63</v>
      </c>
      <c r="H272" t="s">
        <v>64</v>
      </c>
      <c r="I272" t="s">
        <v>77</v>
      </c>
      <c r="J272" t="s">
        <v>66</v>
      </c>
      <c r="K272" t="s">
        <v>67</v>
      </c>
      <c r="L272">
        <v>14</v>
      </c>
      <c r="M272">
        <v>1</v>
      </c>
      <c r="N272">
        <v>168</v>
      </c>
      <c r="O272" s="41">
        <v>9999</v>
      </c>
      <c r="P272" t="s">
        <v>62</v>
      </c>
      <c r="Q272" s="1">
        <v>45786.608721180557</v>
      </c>
      <c r="R272">
        <v>117.785</v>
      </c>
      <c r="S272">
        <v>36.831000000000003</v>
      </c>
      <c r="T272">
        <v>3.198</v>
      </c>
      <c r="U272">
        <v>13247</v>
      </c>
      <c r="V272">
        <v>180</v>
      </c>
      <c r="W272">
        <v>4033</v>
      </c>
      <c r="X272">
        <v>2063</v>
      </c>
      <c r="Y272">
        <v>0</v>
      </c>
      <c r="Z272">
        <v>35</v>
      </c>
      <c r="AA272">
        <v>3</v>
      </c>
      <c r="AB272">
        <v>733</v>
      </c>
      <c r="AC272">
        <v>100</v>
      </c>
      <c r="AD272">
        <v>32.01</v>
      </c>
      <c r="AE272">
        <v>46.936672999999999</v>
      </c>
      <c r="AF272">
        <v>83.3</v>
      </c>
      <c r="AG272">
        <v>4.0999999999999996</v>
      </c>
      <c r="AH272">
        <v>5.4</v>
      </c>
      <c r="AI272">
        <v>6.6</v>
      </c>
      <c r="AJ272">
        <v>0.7</v>
      </c>
      <c r="AK272">
        <v>0</v>
      </c>
      <c r="AL272">
        <v>0</v>
      </c>
      <c r="AM272">
        <v>2.46</v>
      </c>
      <c r="AN272">
        <v>50.188000000000002</v>
      </c>
      <c r="AO272">
        <v>1.359</v>
      </c>
      <c r="AP272">
        <v>30.445</v>
      </c>
      <c r="AQ272">
        <v>0.17</v>
      </c>
      <c r="AR272">
        <v>0</v>
      </c>
      <c r="AS272">
        <v>29.715</v>
      </c>
      <c r="AT272">
        <v>183.26</v>
      </c>
      <c r="AU272">
        <v>9.02</v>
      </c>
      <c r="AV272">
        <v>11.88</v>
      </c>
      <c r="AW272">
        <v>14.52</v>
      </c>
      <c r="AX272">
        <v>1.54</v>
      </c>
      <c r="AY272">
        <v>0</v>
      </c>
      <c r="AZ272">
        <v>0</v>
      </c>
      <c r="BA272">
        <v>0</v>
      </c>
      <c r="BB272">
        <v>322</v>
      </c>
      <c r="BC272" t="s">
        <v>68</v>
      </c>
      <c r="BD272">
        <v>0</v>
      </c>
      <c r="BE272" t="s">
        <v>69</v>
      </c>
      <c r="BF272" t="s">
        <v>70</v>
      </c>
      <c r="BG272">
        <v>1.3</v>
      </c>
      <c r="BH272">
        <v>0</v>
      </c>
      <c r="BI272" s="1">
        <v>45799.451651504627</v>
      </c>
      <c r="BJ272">
        <v>3</v>
      </c>
      <c r="BK272" s="4">
        <v>1.0660000000000001</v>
      </c>
      <c r="BL272" s="42">
        <f>HLOOKUP($A272,차량별코스!$E$1:$AD$20,_xlfn.XLOOKUP(탕데이터!$I272,차량별코스!$D$2:$D$20,차량별코스!$A$2:$A$20),0)</f>
        <v>8</v>
      </c>
      <c r="BM272">
        <f t="shared" si="52"/>
        <v>2710.0700000000006</v>
      </c>
      <c r="BN272">
        <f t="shared" si="53"/>
        <v>4829.6470000000018</v>
      </c>
      <c r="BO272">
        <f>IF(COUNTIFS($BL$2:$BL272,$BL272,$O$2:$O272,$O272)=1,_xlfn.MAXIFS($BO$2:$BO271,$O$2:$O271,$O272)+1,_xlfn.MAXIFS($BO$2:$BO271,$O$2:$O271,$O272))</f>
        <v>11</v>
      </c>
      <c r="BP272">
        <f t="shared" si="54"/>
        <v>6821.7510000000002</v>
      </c>
      <c r="BQ272">
        <f t="shared" si="56"/>
        <v>543.12699999999995</v>
      </c>
      <c r="BR272">
        <f t="shared" si="57"/>
        <v>715.33800000000008</v>
      </c>
      <c r="BS272">
        <f t="shared" si="58"/>
        <v>874.30200000000002</v>
      </c>
      <c r="BT272">
        <f t="shared" si="59"/>
        <v>92.728999999999985</v>
      </c>
      <c r="BU272">
        <f t="shared" si="60"/>
        <v>0</v>
      </c>
      <c r="BV272">
        <f t="shared" si="61"/>
        <v>0</v>
      </c>
      <c r="BW272">
        <f t="shared" si="55"/>
        <v>9047.2469999999994</v>
      </c>
    </row>
    <row r="273" spans="1:75" x14ac:dyDescent="0.3">
      <c r="A273" s="38">
        <f t="shared" si="51"/>
        <v>45798</v>
      </c>
      <c r="B273" s="3">
        <v>45798.713356481479</v>
      </c>
      <c r="C273" t="s">
        <v>61</v>
      </c>
      <c r="D273" t="s">
        <v>61</v>
      </c>
      <c r="E273" t="s">
        <v>61</v>
      </c>
      <c r="F273" t="s">
        <v>62</v>
      </c>
      <c r="G273" s="2" t="s">
        <v>63</v>
      </c>
      <c r="H273" t="s">
        <v>64</v>
      </c>
      <c r="I273" t="s">
        <v>77</v>
      </c>
      <c r="J273" t="s">
        <v>66</v>
      </c>
      <c r="K273" t="s">
        <v>67</v>
      </c>
      <c r="L273">
        <v>14</v>
      </c>
      <c r="M273">
        <v>1</v>
      </c>
      <c r="N273">
        <v>168</v>
      </c>
      <c r="O273" s="41">
        <v>9999</v>
      </c>
      <c r="P273" t="s">
        <v>62</v>
      </c>
      <c r="Q273" s="1">
        <v>45786.608721180557</v>
      </c>
      <c r="R273">
        <v>3.3000000000000002E-2</v>
      </c>
      <c r="S273">
        <v>3.9E-2</v>
      </c>
      <c r="T273">
        <v>0.84599999999999997</v>
      </c>
      <c r="U273">
        <v>61</v>
      </c>
      <c r="V273">
        <v>2</v>
      </c>
      <c r="W273">
        <v>22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6</v>
      </c>
      <c r="AD273">
        <v>1.95</v>
      </c>
      <c r="AE273">
        <v>3.2107410000000001</v>
      </c>
      <c r="AF273">
        <v>100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0.65</v>
      </c>
      <c r="AN273">
        <v>7.8369999999999997</v>
      </c>
      <c r="AO273">
        <v>3.2749999999999999</v>
      </c>
      <c r="AP273">
        <v>36.066000000000003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1</v>
      </c>
      <c r="BC273" t="s">
        <v>68</v>
      </c>
      <c r="BD273">
        <v>0</v>
      </c>
      <c r="BE273" t="s">
        <v>69</v>
      </c>
      <c r="BF273" t="s">
        <v>70</v>
      </c>
      <c r="BG273">
        <v>1.3</v>
      </c>
      <c r="BH273">
        <v>0</v>
      </c>
      <c r="BI273" s="1">
        <v>45799.451651504627</v>
      </c>
      <c r="BJ273">
        <v>3</v>
      </c>
      <c r="BK273" s="4">
        <v>0.28210000000000002</v>
      </c>
      <c r="BL273" s="42">
        <f>HLOOKUP($A273,차량별코스!$E$1:$AD$20,_xlfn.XLOOKUP(탕데이터!$I273,차량별코스!$D$2:$D$20,차량별코스!$A$2:$A$20),0)</f>
        <v>8</v>
      </c>
      <c r="BM273">
        <f t="shared" si="52"/>
        <v>2710.0700000000006</v>
      </c>
      <c r="BN273">
        <f t="shared" si="53"/>
        <v>4829.6470000000018</v>
      </c>
      <c r="BO273">
        <f>IF(COUNTIFS($BL$2:$BL273,$BL273,$O$2:$O273,$O273)=1,_xlfn.MAXIFS($BO$2:$BO272,$O$2:$O272,$O273)+1,_xlfn.MAXIFS($BO$2:$BO272,$O$2:$O272,$O273))</f>
        <v>11</v>
      </c>
      <c r="BP273">
        <f t="shared" si="54"/>
        <v>37</v>
      </c>
      <c r="BQ273">
        <f t="shared" si="56"/>
        <v>0</v>
      </c>
      <c r="BR273">
        <f t="shared" si="57"/>
        <v>0</v>
      </c>
      <c r="BS273">
        <f t="shared" si="58"/>
        <v>0</v>
      </c>
      <c r="BT273">
        <f t="shared" si="59"/>
        <v>0</v>
      </c>
      <c r="BU273">
        <f t="shared" si="60"/>
        <v>0</v>
      </c>
      <c r="BV273">
        <f t="shared" si="61"/>
        <v>0</v>
      </c>
      <c r="BW273">
        <f t="shared" si="55"/>
        <v>37</v>
      </c>
    </row>
    <row r="274" spans="1:75" x14ac:dyDescent="0.3">
      <c r="A274" s="38">
        <f t="shared" si="51"/>
        <v>45798</v>
      </c>
      <c r="B274" s="3">
        <v>45798.764560185184</v>
      </c>
      <c r="C274" t="s">
        <v>61</v>
      </c>
      <c r="D274" t="s">
        <v>61</v>
      </c>
      <c r="E274" t="s">
        <v>61</v>
      </c>
      <c r="F274" t="s">
        <v>62</v>
      </c>
      <c r="G274" s="2" t="s">
        <v>63</v>
      </c>
      <c r="H274" t="s">
        <v>64</v>
      </c>
      <c r="I274" t="s">
        <v>77</v>
      </c>
      <c r="J274" t="s">
        <v>66</v>
      </c>
      <c r="K274" t="s">
        <v>67</v>
      </c>
      <c r="L274">
        <v>14</v>
      </c>
      <c r="M274">
        <v>1</v>
      </c>
      <c r="N274">
        <v>168</v>
      </c>
      <c r="O274" s="41">
        <v>9999</v>
      </c>
      <c r="P274" t="s">
        <v>62</v>
      </c>
      <c r="Q274" s="1">
        <v>45786.608721180557</v>
      </c>
      <c r="R274">
        <v>125.681</v>
      </c>
      <c r="S274">
        <v>34.902000000000001</v>
      </c>
      <c r="T274">
        <v>3.601</v>
      </c>
      <c r="U274">
        <v>14870</v>
      </c>
      <c r="V274">
        <v>274</v>
      </c>
      <c r="W274">
        <v>4890</v>
      </c>
      <c r="X274">
        <v>2068</v>
      </c>
      <c r="Y274">
        <v>1</v>
      </c>
      <c r="Z274">
        <v>26</v>
      </c>
      <c r="AA274">
        <v>4</v>
      </c>
      <c r="AB274">
        <v>1485</v>
      </c>
      <c r="AC274">
        <v>99</v>
      </c>
      <c r="AD274">
        <v>30.43</v>
      </c>
      <c r="AE274">
        <v>46.615662</v>
      </c>
      <c r="AF274">
        <v>70.8</v>
      </c>
      <c r="AG274">
        <v>6.9</v>
      </c>
      <c r="AH274">
        <v>10.9</v>
      </c>
      <c r="AI274">
        <v>10.6</v>
      </c>
      <c r="AJ274">
        <v>0.8</v>
      </c>
      <c r="AK274">
        <v>0</v>
      </c>
      <c r="AL274">
        <v>0</v>
      </c>
      <c r="AM274">
        <v>2.77</v>
      </c>
      <c r="AN274">
        <v>43.557000000000002</v>
      </c>
      <c r="AO274">
        <v>1.843</v>
      </c>
      <c r="AP274">
        <v>32.884999999999998</v>
      </c>
      <c r="AQ274">
        <v>0.159</v>
      </c>
      <c r="AR274">
        <v>0.79600000000000004</v>
      </c>
      <c r="AS274">
        <v>20.687000000000001</v>
      </c>
      <c r="AT274">
        <v>174.64</v>
      </c>
      <c r="AU274">
        <v>17.02</v>
      </c>
      <c r="AV274">
        <v>26.887</v>
      </c>
      <c r="AW274">
        <v>26.146999999999998</v>
      </c>
      <c r="AX274">
        <v>1.9730000000000001</v>
      </c>
      <c r="AY274">
        <v>0</v>
      </c>
      <c r="AZ274">
        <v>0</v>
      </c>
      <c r="BA274">
        <v>0</v>
      </c>
      <c r="BB274">
        <v>360</v>
      </c>
      <c r="BC274" t="s">
        <v>68</v>
      </c>
      <c r="BD274">
        <v>0</v>
      </c>
      <c r="BE274" t="s">
        <v>69</v>
      </c>
      <c r="BF274" t="s">
        <v>70</v>
      </c>
      <c r="BG274">
        <v>1.3</v>
      </c>
      <c r="BH274">
        <v>0</v>
      </c>
      <c r="BI274" s="1">
        <v>45799.451651504627</v>
      </c>
      <c r="BJ274">
        <v>3</v>
      </c>
      <c r="BK274" s="4">
        <v>1.2002999999999999</v>
      </c>
      <c r="BL274" s="42">
        <f>HLOOKUP($A274,차량별코스!$E$1:$AD$20,_xlfn.XLOOKUP(탕데이터!$I274,차량별코스!$D$2:$D$20,차량별코스!$A$2:$A$20),0)</f>
        <v>8</v>
      </c>
      <c r="BM274">
        <f t="shared" si="52"/>
        <v>2710.0700000000006</v>
      </c>
      <c r="BN274">
        <f t="shared" si="53"/>
        <v>4829.6470000000018</v>
      </c>
      <c r="BO274">
        <f>IF(COUNTIFS($BL$2:$BL274,$BL274,$O$2:$O274,$O274)=1,_xlfn.MAXIFS($BO$2:$BO273,$O$2:$O273,$O274)+1,_xlfn.MAXIFS($BO$2:$BO273,$O$2:$O273,$O274))</f>
        <v>11</v>
      </c>
      <c r="BP274">
        <f t="shared" si="54"/>
        <v>5363.9599999999991</v>
      </c>
      <c r="BQ274">
        <f t="shared" si="56"/>
        <v>1026.03</v>
      </c>
      <c r="BR274">
        <f t="shared" si="57"/>
        <v>1620.83</v>
      </c>
      <c r="BS274">
        <f t="shared" si="58"/>
        <v>1576.22</v>
      </c>
      <c r="BT274">
        <f t="shared" si="59"/>
        <v>118.96000000000001</v>
      </c>
      <c r="BU274">
        <f t="shared" si="60"/>
        <v>0</v>
      </c>
      <c r="BV274">
        <f t="shared" si="61"/>
        <v>0</v>
      </c>
      <c r="BW274">
        <f t="shared" si="55"/>
        <v>9705.9999999999982</v>
      </c>
    </row>
    <row r="275" spans="1:75" x14ac:dyDescent="0.3">
      <c r="A275" s="38">
        <f t="shared" si="51"/>
        <v>45798</v>
      </c>
      <c r="B275" s="3">
        <v>45798.939062500001</v>
      </c>
      <c r="C275" t="s">
        <v>61</v>
      </c>
      <c r="D275" t="s">
        <v>61</v>
      </c>
      <c r="E275" t="s">
        <v>61</v>
      </c>
      <c r="F275" t="s">
        <v>62</v>
      </c>
      <c r="G275" s="2" t="s">
        <v>63</v>
      </c>
      <c r="H275" t="s">
        <v>64</v>
      </c>
      <c r="I275" t="s">
        <v>77</v>
      </c>
      <c r="J275" t="s">
        <v>66</v>
      </c>
      <c r="K275" t="s">
        <v>67</v>
      </c>
      <c r="L275">
        <v>14</v>
      </c>
      <c r="M275">
        <v>1</v>
      </c>
      <c r="N275">
        <v>168</v>
      </c>
      <c r="O275" s="41">
        <v>9999</v>
      </c>
      <c r="P275" t="s">
        <v>62</v>
      </c>
      <c r="Q275" s="1">
        <v>45786.608721180557</v>
      </c>
      <c r="R275">
        <v>1E-3</v>
      </c>
      <c r="S275">
        <v>1.4999999999999999E-2</v>
      </c>
      <c r="T275">
        <v>6.7000000000000004E-2</v>
      </c>
      <c r="U275">
        <v>26</v>
      </c>
      <c r="V275">
        <v>26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0.14000000000000001</v>
      </c>
      <c r="AE275" t="s">
        <v>61</v>
      </c>
      <c r="AF275">
        <v>100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0.05</v>
      </c>
      <c r="AN275" t="s">
        <v>61</v>
      </c>
      <c r="AO275">
        <v>100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 t="s">
        <v>68</v>
      </c>
      <c r="BD275">
        <v>0</v>
      </c>
      <c r="BE275" t="s">
        <v>69</v>
      </c>
      <c r="BF275" t="s">
        <v>70</v>
      </c>
      <c r="BG275">
        <v>1.3</v>
      </c>
      <c r="BH275">
        <v>0</v>
      </c>
      <c r="BI275" s="1">
        <v>45799.451651504627</v>
      </c>
      <c r="BJ275">
        <v>3</v>
      </c>
      <c r="BK275" s="4">
        <v>2.2200000000000001E-2</v>
      </c>
      <c r="BL275" s="42">
        <f>HLOOKUP($A275,차량별코스!$E$1:$AD$20,_xlfn.XLOOKUP(탕데이터!$I275,차량별코스!$D$2:$D$20,차량별코스!$A$2:$A$20),0)</f>
        <v>8</v>
      </c>
      <c r="BM275">
        <f t="shared" si="52"/>
        <v>2710.0700000000006</v>
      </c>
      <c r="BN275">
        <f t="shared" si="53"/>
        <v>4829.6470000000018</v>
      </c>
      <c r="BO275">
        <f>IF(COUNTIFS($BL$2:$BL275,$BL275,$O$2:$O275,$O275)=1,_xlfn.MAXIFS($BO$2:$BO274,$O$2:$O274,$O275)+1,_xlfn.MAXIFS($BO$2:$BO274,$O$2:$O274,$O275))</f>
        <v>11</v>
      </c>
      <c r="BP275">
        <f t="shared" si="54"/>
        <v>0</v>
      </c>
      <c r="BQ275">
        <f t="shared" si="56"/>
        <v>0</v>
      </c>
      <c r="BR275">
        <f t="shared" si="57"/>
        <v>0</v>
      </c>
      <c r="BS275">
        <f t="shared" si="58"/>
        <v>0</v>
      </c>
      <c r="BT275">
        <f t="shared" si="59"/>
        <v>0</v>
      </c>
      <c r="BU275">
        <f t="shared" si="60"/>
        <v>0</v>
      </c>
      <c r="BV275">
        <f t="shared" si="61"/>
        <v>0</v>
      </c>
      <c r="BW275">
        <f t="shared" si="55"/>
        <v>0</v>
      </c>
    </row>
    <row r="276" spans="1:75" x14ac:dyDescent="0.3">
      <c r="A276" s="38">
        <f t="shared" si="51"/>
        <v>45799</v>
      </c>
      <c r="B276" s="3">
        <v>45799.368217592593</v>
      </c>
      <c r="C276" t="s">
        <v>61</v>
      </c>
      <c r="D276" t="s">
        <v>61</v>
      </c>
      <c r="E276" t="s">
        <v>61</v>
      </c>
      <c r="F276" t="s">
        <v>62</v>
      </c>
      <c r="G276" s="2" t="s">
        <v>63</v>
      </c>
      <c r="H276" t="s">
        <v>64</v>
      </c>
      <c r="I276" t="s">
        <v>77</v>
      </c>
      <c r="J276" t="s">
        <v>66</v>
      </c>
      <c r="K276" t="s">
        <v>67</v>
      </c>
      <c r="L276">
        <v>14</v>
      </c>
      <c r="M276">
        <v>1</v>
      </c>
      <c r="N276">
        <v>168</v>
      </c>
      <c r="O276" s="41">
        <v>9999</v>
      </c>
      <c r="P276" t="s">
        <v>62</v>
      </c>
      <c r="Q276" s="1">
        <v>45786.608721180557</v>
      </c>
      <c r="R276">
        <v>0.112</v>
      </c>
      <c r="S276">
        <v>0.16</v>
      </c>
      <c r="T276">
        <v>0.7</v>
      </c>
      <c r="U276">
        <v>250</v>
      </c>
      <c r="V276">
        <v>121</v>
      </c>
      <c r="W276">
        <v>44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8</v>
      </c>
      <c r="AD276">
        <v>1.61</v>
      </c>
      <c r="AE276">
        <v>4.7435510000000001</v>
      </c>
      <c r="AF276">
        <v>100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0.54</v>
      </c>
      <c r="AN276">
        <v>19.471</v>
      </c>
      <c r="AO276">
        <v>48.4</v>
      </c>
      <c r="AP276">
        <v>17.600000000000001</v>
      </c>
      <c r="AQ276">
        <v>0</v>
      </c>
      <c r="AR276">
        <v>0</v>
      </c>
      <c r="AS276">
        <v>0</v>
      </c>
      <c r="AT276">
        <v>3.3330000000000002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5</v>
      </c>
      <c r="BC276" t="s">
        <v>68</v>
      </c>
      <c r="BD276">
        <v>0</v>
      </c>
      <c r="BE276" t="s">
        <v>69</v>
      </c>
      <c r="BF276" t="s">
        <v>70</v>
      </c>
      <c r="BG276">
        <v>1.3</v>
      </c>
      <c r="BH276">
        <v>0</v>
      </c>
      <c r="BI276" s="1">
        <v>45799.451651504627</v>
      </c>
      <c r="BJ276">
        <v>3</v>
      </c>
      <c r="BK276" s="4">
        <v>0.23330000000000001</v>
      </c>
      <c r="BL276" s="42">
        <f>HLOOKUP($A276,차량별코스!$E$1:$AD$20,_xlfn.XLOOKUP(탕데이터!$I276,차량별코스!$D$2:$D$20,차량별코스!$A$2:$A$20),0)</f>
        <v>9</v>
      </c>
      <c r="BM276">
        <f t="shared" si="52"/>
        <v>2710.0700000000006</v>
      </c>
      <c r="BN276">
        <f t="shared" si="53"/>
        <v>1655.4559999999997</v>
      </c>
      <c r="BO276">
        <f>IF(COUNTIFS($BL$2:$BL276,$BL276,$O$2:$O276,$O276)=1,_xlfn.MAXIFS($BO$2:$BO275,$O$2:$O275,$O276)+1,_xlfn.MAXIFS($BO$2:$BO275,$O$2:$O275,$O276))</f>
        <v>11</v>
      </c>
      <c r="BP276">
        <f t="shared" si="54"/>
        <v>85</v>
      </c>
      <c r="BQ276">
        <f t="shared" si="56"/>
        <v>0</v>
      </c>
      <c r="BR276">
        <f t="shared" si="57"/>
        <v>0</v>
      </c>
      <c r="BS276">
        <f t="shared" si="58"/>
        <v>0</v>
      </c>
      <c r="BT276">
        <f t="shared" si="59"/>
        <v>0</v>
      </c>
      <c r="BU276">
        <f t="shared" si="60"/>
        <v>0</v>
      </c>
      <c r="BV276">
        <f t="shared" si="61"/>
        <v>0</v>
      </c>
      <c r="BW276">
        <f t="shared" si="55"/>
        <v>85</v>
      </c>
    </row>
    <row r="277" spans="1:75" x14ac:dyDescent="0.3">
      <c r="A277" s="38">
        <f t="shared" si="51"/>
        <v>45799</v>
      </c>
      <c r="B277" s="3">
        <v>45799.388796296298</v>
      </c>
      <c r="C277" t="s">
        <v>61</v>
      </c>
      <c r="D277" t="s">
        <v>61</v>
      </c>
      <c r="E277" t="s">
        <v>61</v>
      </c>
      <c r="F277" t="s">
        <v>62</v>
      </c>
      <c r="G277" s="2" t="s">
        <v>63</v>
      </c>
      <c r="H277" t="s">
        <v>64</v>
      </c>
      <c r="I277" t="s">
        <v>77</v>
      </c>
      <c r="J277" t="s">
        <v>66</v>
      </c>
      <c r="K277" t="s">
        <v>67</v>
      </c>
      <c r="L277">
        <v>14</v>
      </c>
      <c r="M277">
        <v>1</v>
      </c>
      <c r="N277">
        <v>168</v>
      </c>
      <c r="O277" s="41">
        <v>9999</v>
      </c>
      <c r="P277" t="s">
        <v>62</v>
      </c>
      <c r="Q277" s="1">
        <v>45786.608721180557</v>
      </c>
      <c r="R277">
        <v>3.6999999999999998E-2</v>
      </c>
      <c r="S277">
        <v>3.9E-2</v>
      </c>
      <c r="T277">
        <v>0.94899999999999995</v>
      </c>
      <c r="U277">
        <v>61</v>
      </c>
      <c r="V277">
        <v>23</v>
      </c>
      <c r="W277">
        <v>6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8</v>
      </c>
      <c r="AD277">
        <v>2.1800000000000002</v>
      </c>
      <c r="AE277">
        <v>4.1619789999999997</v>
      </c>
      <c r="AF277">
        <v>100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0.73</v>
      </c>
      <c r="AN277">
        <v>10.154</v>
      </c>
      <c r="AO277">
        <v>37.701000000000001</v>
      </c>
      <c r="AP277">
        <v>9.8320000000000007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 t="s">
        <v>68</v>
      </c>
      <c r="BD277">
        <v>0</v>
      </c>
      <c r="BE277" t="s">
        <v>69</v>
      </c>
      <c r="BF277" t="s">
        <v>70</v>
      </c>
      <c r="BG277">
        <v>1.3</v>
      </c>
      <c r="BH277">
        <v>0</v>
      </c>
      <c r="BI277" s="1">
        <v>45799.451651504627</v>
      </c>
      <c r="BJ277">
        <v>3</v>
      </c>
      <c r="BK277" s="4">
        <v>0.31619999999999998</v>
      </c>
      <c r="BL277" s="42">
        <f>HLOOKUP($A277,차량별코스!$E$1:$AD$20,_xlfn.XLOOKUP(탕데이터!$I277,차량별코스!$D$2:$D$20,차량별코스!$A$2:$A$20),0)</f>
        <v>9</v>
      </c>
      <c r="BM277">
        <f t="shared" si="52"/>
        <v>2710.0700000000006</v>
      </c>
      <c r="BN277">
        <f t="shared" si="53"/>
        <v>1655.4559999999997</v>
      </c>
      <c r="BO277">
        <f>IF(COUNTIFS($BL$2:$BL277,$BL277,$O$2:$O277,$O277)=1,_xlfn.MAXIFS($BO$2:$BO276,$O$2:$O276,$O277)+1,_xlfn.MAXIFS($BO$2:$BO276,$O$2:$O276,$O277))</f>
        <v>11</v>
      </c>
      <c r="BP277">
        <f t="shared" si="54"/>
        <v>32</v>
      </c>
      <c r="BQ277">
        <f t="shared" si="56"/>
        <v>0</v>
      </c>
      <c r="BR277">
        <f t="shared" si="57"/>
        <v>0</v>
      </c>
      <c r="BS277">
        <f t="shared" si="58"/>
        <v>0</v>
      </c>
      <c r="BT277">
        <f t="shared" si="59"/>
        <v>0</v>
      </c>
      <c r="BU277">
        <f t="shared" si="60"/>
        <v>0</v>
      </c>
      <c r="BV277">
        <f t="shared" si="61"/>
        <v>0</v>
      </c>
      <c r="BW277">
        <f t="shared" si="55"/>
        <v>32</v>
      </c>
    </row>
    <row r="278" spans="1:75" x14ac:dyDescent="0.3">
      <c r="A278" s="38">
        <f t="shared" si="51"/>
        <v>45799</v>
      </c>
      <c r="B278" s="3">
        <v>45799.395069444443</v>
      </c>
      <c r="C278" t="s">
        <v>61</v>
      </c>
      <c r="D278" t="s">
        <v>61</v>
      </c>
      <c r="E278" t="s">
        <v>61</v>
      </c>
      <c r="F278" t="s">
        <v>62</v>
      </c>
      <c r="G278" s="2" t="s">
        <v>63</v>
      </c>
      <c r="H278" t="s">
        <v>64</v>
      </c>
      <c r="I278" t="s">
        <v>77</v>
      </c>
      <c r="J278" t="s">
        <v>66</v>
      </c>
      <c r="K278" t="s">
        <v>67</v>
      </c>
      <c r="L278">
        <v>14</v>
      </c>
      <c r="M278">
        <v>1</v>
      </c>
      <c r="N278">
        <v>168</v>
      </c>
      <c r="O278" s="41">
        <v>9999</v>
      </c>
      <c r="P278" t="s">
        <v>62</v>
      </c>
      <c r="Q278" s="1">
        <v>45786.608721180557</v>
      </c>
      <c r="R278">
        <v>43.265999999999998</v>
      </c>
      <c r="S278">
        <v>14.532999999999999</v>
      </c>
      <c r="T278">
        <v>2.9769999999999999</v>
      </c>
      <c r="U278">
        <v>4345</v>
      </c>
      <c r="V278">
        <v>65</v>
      </c>
      <c r="W278">
        <v>1146</v>
      </c>
      <c r="X278">
        <v>827</v>
      </c>
      <c r="Y278">
        <v>3</v>
      </c>
      <c r="Z278">
        <v>28</v>
      </c>
      <c r="AA278">
        <v>1</v>
      </c>
      <c r="AB278">
        <v>12</v>
      </c>
      <c r="AC278">
        <v>101</v>
      </c>
      <c r="AD278">
        <v>35.85</v>
      </c>
      <c r="AE278">
        <v>49.699272000000001</v>
      </c>
      <c r="AF278">
        <v>75.3</v>
      </c>
      <c r="AG278">
        <v>5.6</v>
      </c>
      <c r="AH278">
        <v>8.1</v>
      </c>
      <c r="AI278">
        <v>5.4</v>
      </c>
      <c r="AJ278">
        <v>5.6</v>
      </c>
      <c r="AK278">
        <v>0</v>
      </c>
      <c r="AL278">
        <v>0</v>
      </c>
      <c r="AM278">
        <v>2.29</v>
      </c>
      <c r="AN278">
        <v>58.161000000000001</v>
      </c>
      <c r="AO278">
        <v>1.496</v>
      </c>
      <c r="AP278">
        <v>26.375</v>
      </c>
      <c r="AQ278">
        <v>0.185</v>
      </c>
      <c r="AR278">
        <v>6.9340000000000002</v>
      </c>
      <c r="AS278">
        <v>64.715999999999994</v>
      </c>
      <c r="AT278">
        <v>53.965000000000003</v>
      </c>
      <c r="AU278">
        <v>4.0129999999999999</v>
      </c>
      <c r="AV278">
        <v>5.8049999999999997</v>
      </c>
      <c r="AW278">
        <v>3.87</v>
      </c>
      <c r="AX278">
        <v>4.0129999999999999</v>
      </c>
      <c r="AY278">
        <v>0</v>
      </c>
      <c r="AZ278">
        <v>0</v>
      </c>
      <c r="BA278">
        <v>0</v>
      </c>
      <c r="BB278">
        <v>102</v>
      </c>
      <c r="BC278" t="s">
        <v>68</v>
      </c>
      <c r="BD278">
        <v>0</v>
      </c>
      <c r="BE278" t="s">
        <v>69</v>
      </c>
      <c r="BF278" t="s">
        <v>70</v>
      </c>
      <c r="BG278">
        <v>1.3</v>
      </c>
      <c r="BH278">
        <v>0</v>
      </c>
      <c r="BI278" s="1">
        <v>45799.451651504627</v>
      </c>
      <c r="BJ278">
        <v>3</v>
      </c>
      <c r="BK278" s="4">
        <v>0.99239999999999995</v>
      </c>
      <c r="BL278" s="42">
        <f>HLOOKUP($A278,차량별코스!$E$1:$AD$20,_xlfn.XLOOKUP(탕데이터!$I278,차량별코스!$D$2:$D$20,차량별코스!$A$2:$A$20),0)</f>
        <v>9</v>
      </c>
      <c r="BM278">
        <f t="shared" si="52"/>
        <v>2710.0700000000006</v>
      </c>
      <c r="BN278">
        <f t="shared" si="53"/>
        <v>1655.4559999999997</v>
      </c>
      <c r="BO278">
        <f>IF(COUNTIFS($BL$2:$BL278,$BL278,$O$2:$O278,$O278)=1,_xlfn.MAXIFS($BO$2:$BO277,$O$2:$O277,$O278)+1,_xlfn.MAXIFS($BO$2:$BO277,$O$2:$O277,$O278))</f>
        <v>11</v>
      </c>
      <c r="BP278">
        <f t="shared" si="54"/>
        <v>2060.7849999999999</v>
      </c>
      <c r="BQ278">
        <f t="shared" si="56"/>
        <v>243.31999999999996</v>
      </c>
      <c r="BR278">
        <f t="shared" si="57"/>
        <v>351.94499999999999</v>
      </c>
      <c r="BS278">
        <f t="shared" si="58"/>
        <v>234.63000000000002</v>
      </c>
      <c r="BT278">
        <f t="shared" si="59"/>
        <v>243.31999999999996</v>
      </c>
      <c r="BU278">
        <f t="shared" si="60"/>
        <v>0</v>
      </c>
      <c r="BV278">
        <f t="shared" si="61"/>
        <v>0</v>
      </c>
      <c r="BW278">
        <f t="shared" si="55"/>
        <v>3134.0000000000005</v>
      </c>
    </row>
    <row r="279" spans="1:75" x14ac:dyDescent="0.3">
      <c r="A279" s="38">
        <f t="shared" si="51"/>
        <v>45799</v>
      </c>
      <c r="B279" s="3">
        <v>45799.451111111113</v>
      </c>
      <c r="C279" t="s">
        <v>61</v>
      </c>
      <c r="D279" t="s">
        <v>61</v>
      </c>
      <c r="E279" t="s">
        <v>61</v>
      </c>
      <c r="F279" t="s">
        <v>62</v>
      </c>
      <c r="G279" s="2" t="s">
        <v>63</v>
      </c>
      <c r="H279" t="s">
        <v>64</v>
      </c>
      <c r="I279" t="s">
        <v>77</v>
      </c>
      <c r="J279" t="s">
        <v>66</v>
      </c>
      <c r="K279" t="s">
        <v>67</v>
      </c>
      <c r="L279">
        <v>14</v>
      </c>
      <c r="M279">
        <v>1</v>
      </c>
      <c r="N279">
        <v>168</v>
      </c>
      <c r="O279" s="41">
        <v>9999</v>
      </c>
      <c r="P279" t="s">
        <v>62</v>
      </c>
      <c r="Q279" s="1">
        <v>45786.608721180557</v>
      </c>
      <c r="R279">
        <v>5.0000000000000001E-3</v>
      </c>
      <c r="S279">
        <v>2.1000000000000001E-2</v>
      </c>
      <c r="T279">
        <v>0.23799999999999999</v>
      </c>
      <c r="U279">
        <v>28</v>
      </c>
      <c r="V279">
        <v>21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4</v>
      </c>
      <c r="AD279">
        <v>0.64</v>
      </c>
      <c r="AE279">
        <v>2.5720160000000001</v>
      </c>
      <c r="AF279">
        <v>100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0.18</v>
      </c>
      <c r="AN279">
        <v>37.006</v>
      </c>
      <c r="AO279">
        <v>75.003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 t="s">
        <v>68</v>
      </c>
      <c r="BD279">
        <v>0</v>
      </c>
      <c r="BE279" t="s">
        <v>69</v>
      </c>
      <c r="BF279" t="s">
        <v>70</v>
      </c>
      <c r="BG279">
        <v>1.3</v>
      </c>
      <c r="BH279">
        <v>0</v>
      </c>
      <c r="BI279" s="1">
        <v>45799.451651504627</v>
      </c>
      <c r="BJ279">
        <v>3</v>
      </c>
      <c r="BK279" s="4">
        <v>7.9399999999999998E-2</v>
      </c>
      <c r="BL279" s="42">
        <f>HLOOKUP($A279,차량별코스!$E$1:$AD$20,_xlfn.XLOOKUP(탕데이터!$I279,차량별코스!$D$2:$D$20,차량별코스!$A$2:$A$20),0)</f>
        <v>9</v>
      </c>
      <c r="BM279">
        <f t="shared" si="52"/>
        <v>2710.0700000000006</v>
      </c>
      <c r="BN279">
        <f t="shared" si="53"/>
        <v>1655.4559999999997</v>
      </c>
      <c r="BO279">
        <f>IF(COUNTIFS($BL$2:$BL279,$BL279,$O$2:$O279,$O279)=1,_xlfn.MAXIFS($BO$2:$BO278,$O$2:$O278,$O279)+1,_xlfn.MAXIFS($BO$2:$BO278,$O$2:$O278,$O279))</f>
        <v>11</v>
      </c>
      <c r="BP279">
        <f t="shared" si="54"/>
        <v>7</v>
      </c>
      <c r="BQ279">
        <f t="shared" si="56"/>
        <v>0</v>
      </c>
      <c r="BR279">
        <f t="shared" si="57"/>
        <v>0</v>
      </c>
      <c r="BS279">
        <f t="shared" si="58"/>
        <v>0</v>
      </c>
      <c r="BT279">
        <f t="shared" si="59"/>
        <v>0</v>
      </c>
      <c r="BU279">
        <f t="shared" si="60"/>
        <v>0</v>
      </c>
      <c r="BV279">
        <f t="shared" si="61"/>
        <v>0</v>
      </c>
      <c r="BW279">
        <f t="shared" si="55"/>
        <v>7</v>
      </c>
    </row>
    <row r="280" spans="1:75" x14ac:dyDescent="0.3">
      <c r="A280" s="38">
        <f t="shared" si="51"/>
        <v>45791</v>
      </c>
      <c r="B280" s="3">
        <v>45791.859305555554</v>
      </c>
      <c r="C280" t="s">
        <v>61</v>
      </c>
      <c r="D280" t="s">
        <v>61</v>
      </c>
      <c r="E280" t="s">
        <v>61</v>
      </c>
      <c r="F280" t="s">
        <v>62</v>
      </c>
      <c r="G280" s="2" t="s">
        <v>63</v>
      </c>
      <c r="H280" t="s">
        <v>64</v>
      </c>
      <c r="I280" t="s">
        <v>78</v>
      </c>
      <c r="J280" t="s">
        <v>66</v>
      </c>
      <c r="K280" t="s">
        <v>67</v>
      </c>
      <c r="L280">
        <v>14</v>
      </c>
      <c r="M280">
        <v>12</v>
      </c>
      <c r="N280">
        <v>168</v>
      </c>
      <c r="O280" s="41">
        <v>9999</v>
      </c>
      <c r="P280" t="s">
        <v>62</v>
      </c>
      <c r="Q280" s="1">
        <v>45786.608721180557</v>
      </c>
      <c r="R280">
        <v>1E-3</v>
      </c>
      <c r="S280">
        <v>3.7999999999999999E-2</v>
      </c>
      <c r="T280">
        <v>2.5999999999999999E-2</v>
      </c>
      <c r="U280">
        <v>116</v>
      </c>
      <c r="V280">
        <v>116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0.03</v>
      </c>
      <c r="AE280" t="s">
        <v>61</v>
      </c>
      <c r="AF280">
        <v>100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0.02</v>
      </c>
      <c r="AN280" t="s">
        <v>61</v>
      </c>
      <c r="AO280">
        <v>100</v>
      </c>
      <c r="AP280">
        <v>0</v>
      </c>
      <c r="AQ280">
        <v>0</v>
      </c>
      <c r="AR280">
        <v>0</v>
      </c>
      <c r="AS280">
        <v>0</v>
      </c>
      <c r="AT280">
        <v>1.667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1</v>
      </c>
      <c r="BC280" t="s">
        <v>75</v>
      </c>
      <c r="BD280">
        <v>0</v>
      </c>
      <c r="BE280" t="s">
        <v>69</v>
      </c>
      <c r="BF280" t="s">
        <v>70</v>
      </c>
      <c r="BG280">
        <v>1.3</v>
      </c>
      <c r="BH280">
        <v>0</v>
      </c>
      <c r="BI280" s="1">
        <v>45799.524884409722</v>
      </c>
      <c r="BJ280">
        <v>3</v>
      </c>
      <c r="BK280" s="4">
        <v>8.8000000000000005E-3</v>
      </c>
      <c r="BL280" s="42">
        <f>HLOOKUP($A280,차량별코스!$E$1:$AD$20,_xlfn.XLOOKUP(탕데이터!$I280,차량별코스!$D$2:$D$20,차량별코스!$A$2:$A$20),0)</f>
        <v>8</v>
      </c>
      <c r="BM280">
        <f t="shared" si="52"/>
        <v>2520.9620000000009</v>
      </c>
      <c r="BN280">
        <f t="shared" si="53"/>
        <v>4829.6470000000018</v>
      </c>
      <c r="BO280">
        <f>IF(COUNTIFS($BL$2:$BL280,$BL280,$O$2:$O280,$O280)=1,_xlfn.MAXIFS($BO$2:$BO279,$O$2:$O279,$O280)+1,_xlfn.MAXIFS($BO$2:$BO279,$O$2:$O279,$O280))</f>
        <v>11</v>
      </c>
      <c r="BP280">
        <f t="shared" si="54"/>
        <v>0</v>
      </c>
      <c r="BQ280">
        <f t="shared" si="56"/>
        <v>0</v>
      </c>
      <c r="BR280">
        <f t="shared" si="57"/>
        <v>0</v>
      </c>
      <c r="BS280">
        <f t="shared" si="58"/>
        <v>0</v>
      </c>
      <c r="BT280">
        <f t="shared" si="59"/>
        <v>0</v>
      </c>
      <c r="BU280">
        <f t="shared" si="60"/>
        <v>0</v>
      </c>
      <c r="BV280">
        <f t="shared" si="61"/>
        <v>0</v>
      </c>
      <c r="BW280">
        <f t="shared" si="55"/>
        <v>0</v>
      </c>
    </row>
    <row r="281" spans="1:75" x14ac:dyDescent="0.3">
      <c r="A281" s="38">
        <f t="shared" si="51"/>
        <v>45791</v>
      </c>
      <c r="B281" s="3">
        <v>45791.860856481479</v>
      </c>
      <c r="C281" t="s">
        <v>61</v>
      </c>
      <c r="D281" t="s">
        <v>61</v>
      </c>
      <c r="E281" t="s">
        <v>61</v>
      </c>
      <c r="F281" t="s">
        <v>62</v>
      </c>
      <c r="G281" s="2" t="s">
        <v>63</v>
      </c>
      <c r="H281" t="s">
        <v>64</v>
      </c>
      <c r="I281" t="s">
        <v>78</v>
      </c>
      <c r="J281" t="s">
        <v>66</v>
      </c>
      <c r="K281" t="s">
        <v>67</v>
      </c>
      <c r="L281">
        <v>14</v>
      </c>
      <c r="M281">
        <v>12</v>
      </c>
      <c r="N281">
        <v>168</v>
      </c>
      <c r="O281" s="41">
        <v>9999</v>
      </c>
      <c r="P281" t="s">
        <v>62</v>
      </c>
      <c r="Q281" s="1">
        <v>45786.608721180557</v>
      </c>
      <c r="R281">
        <v>1E-3</v>
      </c>
      <c r="S281">
        <v>7.6999999999999999E-2</v>
      </c>
      <c r="T281">
        <v>1.2999999999999999E-2</v>
      </c>
      <c r="U281">
        <v>169</v>
      </c>
      <c r="V281">
        <v>169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0.02</v>
      </c>
      <c r="AE281" t="s">
        <v>61</v>
      </c>
      <c r="AF281">
        <v>100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0.01</v>
      </c>
      <c r="AN281" t="s">
        <v>61</v>
      </c>
      <c r="AO281">
        <v>100</v>
      </c>
      <c r="AP281">
        <v>0</v>
      </c>
      <c r="AQ281">
        <v>0</v>
      </c>
      <c r="AR281">
        <v>0</v>
      </c>
      <c r="AS281">
        <v>0</v>
      </c>
      <c r="AT281">
        <v>1.667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3</v>
      </c>
      <c r="BC281" t="s">
        <v>75</v>
      </c>
      <c r="BD281">
        <v>0</v>
      </c>
      <c r="BE281" t="s">
        <v>69</v>
      </c>
      <c r="BF281" t="s">
        <v>70</v>
      </c>
      <c r="BG281">
        <v>1.3</v>
      </c>
      <c r="BH281">
        <v>0</v>
      </c>
      <c r="BI281" s="1">
        <v>45799.524884409722</v>
      </c>
      <c r="BJ281">
        <v>3</v>
      </c>
      <c r="BK281" s="4">
        <v>4.3E-3</v>
      </c>
      <c r="BL281" s="42">
        <f>HLOOKUP($A281,차량별코스!$E$1:$AD$20,_xlfn.XLOOKUP(탕데이터!$I281,차량별코스!$D$2:$D$20,차량별코스!$A$2:$A$20),0)</f>
        <v>8</v>
      </c>
      <c r="BM281">
        <f t="shared" si="52"/>
        <v>2520.9620000000009</v>
      </c>
      <c r="BN281">
        <f t="shared" si="53"/>
        <v>4829.6470000000018</v>
      </c>
      <c r="BO281">
        <f>IF(COUNTIFS($BL$2:$BL281,$BL281,$O$2:$O281,$O281)=1,_xlfn.MAXIFS($BO$2:$BO280,$O$2:$O280,$O281)+1,_xlfn.MAXIFS($BO$2:$BO280,$O$2:$O280,$O281))</f>
        <v>11</v>
      </c>
      <c r="BP281">
        <f t="shared" si="54"/>
        <v>0</v>
      </c>
      <c r="BQ281">
        <f t="shared" si="56"/>
        <v>0</v>
      </c>
      <c r="BR281">
        <f t="shared" si="57"/>
        <v>0</v>
      </c>
      <c r="BS281">
        <f t="shared" si="58"/>
        <v>0</v>
      </c>
      <c r="BT281">
        <f t="shared" si="59"/>
        <v>0</v>
      </c>
      <c r="BU281">
        <f t="shared" si="60"/>
        <v>0</v>
      </c>
      <c r="BV281">
        <f t="shared" si="61"/>
        <v>0</v>
      </c>
      <c r="BW281">
        <f t="shared" si="55"/>
        <v>0</v>
      </c>
    </row>
    <row r="282" spans="1:75" x14ac:dyDescent="0.3">
      <c r="A282" s="38">
        <f t="shared" si="51"/>
        <v>45791</v>
      </c>
      <c r="B282" s="3">
        <v>45791.863171296296</v>
      </c>
      <c r="C282" t="s">
        <v>61</v>
      </c>
      <c r="D282" t="s">
        <v>61</v>
      </c>
      <c r="E282" t="s">
        <v>61</v>
      </c>
      <c r="F282" t="s">
        <v>62</v>
      </c>
      <c r="G282" s="2" t="s">
        <v>63</v>
      </c>
      <c r="H282" t="s">
        <v>64</v>
      </c>
      <c r="I282" t="s">
        <v>78</v>
      </c>
      <c r="J282" t="s">
        <v>66</v>
      </c>
      <c r="K282" t="s">
        <v>67</v>
      </c>
      <c r="L282">
        <v>14</v>
      </c>
      <c r="M282">
        <v>12</v>
      </c>
      <c r="N282">
        <v>168</v>
      </c>
      <c r="O282" s="41">
        <v>9999</v>
      </c>
      <c r="P282" t="s">
        <v>62</v>
      </c>
      <c r="Q282" s="1">
        <v>45786.608721180557</v>
      </c>
      <c r="R282">
        <v>1E-3</v>
      </c>
      <c r="S282">
        <v>4.0000000000000001E-3</v>
      </c>
      <c r="T282">
        <v>0.25</v>
      </c>
      <c r="U282">
        <v>8</v>
      </c>
      <c r="V282">
        <v>8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0.45</v>
      </c>
      <c r="AE282" t="s">
        <v>61</v>
      </c>
      <c r="AF282">
        <v>100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0.19</v>
      </c>
      <c r="AN282" t="s">
        <v>61</v>
      </c>
      <c r="AO282">
        <v>100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 t="s">
        <v>75</v>
      </c>
      <c r="BD282">
        <v>0</v>
      </c>
      <c r="BE282" t="s">
        <v>69</v>
      </c>
      <c r="BF282" t="s">
        <v>70</v>
      </c>
      <c r="BG282">
        <v>1.3</v>
      </c>
      <c r="BH282">
        <v>0</v>
      </c>
      <c r="BI282" s="1">
        <v>45799.524884409722</v>
      </c>
      <c r="BJ282">
        <v>3</v>
      </c>
      <c r="BK282" s="4">
        <v>8.3299999999999999E-2</v>
      </c>
      <c r="BL282" s="42">
        <f>HLOOKUP($A282,차량별코스!$E$1:$AD$20,_xlfn.XLOOKUP(탕데이터!$I282,차량별코스!$D$2:$D$20,차량별코스!$A$2:$A$20),0)</f>
        <v>8</v>
      </c>
      <c r="BM282">
        <f t="shared" si="52"/>
        <v>2520.9620000000009</v>
      </c>
      <c r="BN282">
        <f t="shared" si="53"/>
        <v>4829.6470000000018</v>
      </c>
      <c r="BO282">
        <f>IF(COUNTIFS($BL$2:$BL282,$BL282,$O$2:$O282,$O282)=1,_xlfn.MAXIFS($BO$2:$BO281,$O$2:$O281,$O282)+1,_xlfn.MAXIFS($BO$2:$BO281,$O$2:$O281,$O282))</f>
        <v>11</v>
      </c>
      <c r="BP282">
        <f t="shared" si="54"/>
        <v>0</v>
      </c>
      <c r="BQ282">
        <f t="shared" si="56"/>
        <v>0</v>
      </c>
      <c r="BR282">
        <f t="shared" si="57"/>
        <v>0</v>
      </c>
      <c r="BS282">
        <f t="shared" si="58"/>
        <v>0</v>
      </c>
      <c r="BT282">
        <f t="shared" si="59"/>
        <v>0</v>
      </c>
      <c r="BU282">
        <f t="shared" si="60"/>
        <v>0</v>
      </c>
      <c r="BV282">
        <f t="shared" si="61"/>
        <v>0</v>
      </c>
      <c r="BW282">
        <f t="shared" si="55"/>
        <v>0</v>
      </c>
    </row>
    <row r="283" spans="1:75" x14ac:dyDescent="0.3">
      <c r="A283" s="38">
        <f t="shared" si="51"/>
        <v>45792</v>
      </c>
      <c r="B283" s="3">
        <v>45792.287939814814</v>
      </c>
      <c r="C283" t="s">
        <v>61</v>
      </c>
      <c r="D283" t="s">
        <v>61</v>
      </c>
      <c r="E283" t="s">
        <v>61</v>
      </c>
      <c r="F283" t="s">
        <v>62</v>
      </c>
      <c r="G283" s="2" t="s">
        <v>63</v>
      </c>
      <c r="H283" t="s">
        <v>64</v>
      </c>
      <c r="I283" t="s">
        <v>78</v>
      </c>
      <c r="J283" t="s">
        <v>66</v>
      </c>
      <c r="K283" t="s">
        <v>67</v>
      </c>
      <c r="L283">
        <v>14</v>
      </c>
      <c r="M283">
        <v>12</v>
      </c>
      <c r="N283">
        <v>168</v>
      </c>
      <c r="O283" s="41">
        <v>9999</v>
      </c>
      <c r="P283" t="s">
        <v>62</v>
      </c>
      <c r="Q283" s="1">
        <v>45786.608721180557</v>
      </c>
      <c r="R283">
        <v>0.04</v>
      </c>
      <c r="S283">
        <v>0.20499999999999999</v>
      </c>
      <c r="T283">
        <v>0.19500000000000001</v>
      </c>
      <c r="U283">
        <v>410</v>
      </c>
      <c r="V283">
        <v>373</v>
      </c>
      <c r="W283">
        <v>6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11</v>
      </c>
      <c r="AD283">
        <v>0.35</v>
      </c>
      <c r="AE283">
        <v>4.6452210000000003</v>
      </c>
      <c r="AF283">
        <v>100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0.15</v>
      </c>
      <c r="AN283">
        <v>85.581000000000003</v>
      </c>
      <c r="AO283">
        <v>90.975999999999999</v>
      </c>
      <c r="AP283">
        <v>1.4630000000000001</v>
      </c>
      <c r="AQ283">
        <v>0</v>
      </c>
      <c r="AR283">
        <v>0</v>
      </c>
      <c r="AS283">
        <v>0</v>
      </c>
      <c r="AT283">
        <v>6.6669999999999998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9</v>
      </c>
      <c r="BC283" t="s">
        <v>75</v>
      </c>
      <c r="BD283">
        <v>0</v>
      </c>
      <c r="BE283" t="s">
        <v>69</v>
      </c>
      <c r="BF283" t="s">
        <v>70</v>
      </c>
      <c r="BG283">
        <v>1.3</v>
      </c>
      <c r="BH283">
        <v>0</v>
      </c>
      <c r="BI283" s="1">
        <v>45799.524884409722</v>
      </c>
      <c r="BJ283">
        <v>3</v>
      </c>
      <c r="BK283" s="4">
        <v>6.5000000000000002E-2</v>
      </c>
      <c r="BL283" s="42">
        <f>HLOOKUP($A283,차량별코스!$E$1:$AD$20,_xlfn.XLOOKUP(탕데이터!$I283,차량별코스!$D$2:$D$20,차량별코스!$A$2:$A$20),0)</f>
        <v>9</v>
      </c>
      <c r="BM283">
        <f t="shared" si="52"/>
        <v>2520.9620000000009</v>
      </c>
      <c r="BN283">
        <f t="shared" si="53"/>
        <v>1655.4559999999997</v>
      </c>
      <c r="BO283">
        <f>IF(COUNTIFS($BL$2:$BL283,$BL283,$O$2:$O283,$O283)=1,_xlfn.MAXIFS($BO$2:$BO282,$O$2:$O282,$O283)+1,_xlfn.MAXIFS($BO$2:$BO282,$O$2:$O282,$O283))</f>
        <v>11</v>
      </c>
      <c r="BP283">
        <f t="shared" si="54"/>
        <v>31</v>
      </c>
      <c r="BQ283">
        <f t="shared" si="56"/>
        <v>0</v>
      </c>
      <c r="BR283">
        <f t="shared" si="57"/>
        <v>0</v>
      </c>
      <c r="BS283">
        <f t="shared" si="58"/>
        <v>0</v>
      </c>
      <c r="BT283">
        <f t="shared" si="59"/>
        <v>0</v>
      </c>
      <c r="BU283">
        <f t="shared" si="60"/>
        <v>0</v>
      </c>
      <c r="BV283">
        <f t="shared" si="61"/>
        <v>0</v>
      </c>
      <c r="BW283">
        <f t="shared" si="55"/>
        <v>31</v>
      </c>
    </row>
    <row r="284" spans="1:75" x14ac:dyDescent="0.3">
      <c r="A284" s="38">
        <f t="shared" si="51"/>
        <v>45792</v>
      </c>
      <c r="B284" s="3">
        <v>45792.390196759261</v>
      </c>
      <c r="C284" t="s">
        <v>61</v>
      </c>
      <c r="D284" t="s">
        <v>61</v>
      </c>
      <c r="E284" t="s">
        <v>61</v>
      </c>
      <c r="F284" t="s">
        <v>62</v>
      </c>
      <c r="G284" s="2" t="s">
        <v>63</v>
      </c>
      <c r="H284" t="s">
        <v>64</v>
      </c>
      <c r="I284" t="s">
        <v>78</v>
      </c>
      <c r="J284" t="s">
        <v>66</v>
      </c>
      <c r="K284" t="s">
        <v>67</v>
      </c>
      <c r="L284">
        <v>14</v>
      </c>
      <c r="M284">
        <v>12</v>
      </c>
      <c r="N284">
        <v>168</v>
      </c>
      <c r="O284" s="41">
        <v>9999</v>
      </c>
      <c r="P284" t="s">
        <v>62</v>
      </c>
      <c r="Q284" s="1">
        <v>45786.608721180557</v>
      </c>
      <c r="R284">
        <v>2.8000000000000001E-2</v>
      </c>
      <c r="S284">
        <v>3.5000000000000003E-2</v>
      </c>
      <c r="T284">
        <v>0.8</v>
      </c>
      <c r="U284">
        <v>33</v>
      </c>
      <c r="V284">
        <v>14</v>
      </c>
      <c r="W284">
        <v>8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14</v>
      </c>
      <c r="AD284">
        <v>3.05</v>
      </c>
      <c r="AE284">
        <v>9.1623029999999996</v>
      </c>
      <c r="AF284">
        <v>100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0.61</v>
      </c>
      <c r="AN284">
        <v>37.99</v>
      </c>
      <c r="AO284">
        <v>42.417999999999999</v>
      </c>
      <c r="AP284">
        <v>24.242000000000001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 t="s">
        <v>75</v>
      </c>
      <c r="BD284">
        <v>0</v>
      </c>
      <c r="BE284" t="s">
        <v>69</v>
      </c>
      <c r="BF284" t="s">
        <v>70</v>
      </c>
      <c r="BG284">
        <v>1.3</v>
      </c>
      <c r="BH284">
        <v>0</v>
      </c>
      <c r="BI284" s="1">
        <v>45799.524884409722</v>
      </c>
      <c r="BJ284">
        <v>3</v>
      </c>
      <c r="BK284" s="4">
        <v>0.26669999999999999</v>
      </c>
      <c r="BL284" s="42">
        <f>HLOOKUP($A284,차량별코스!$E$1:$AD$20,_xlfn.XLOOKUP(탕데이터!$I284,차량별코스!$D$2:$D$20,차량별코스!$A$2:$A$20),0)</f>
        <v>9</v>
      </c>
      <c r="BM284">
        <f t="shared" si="52"/>
        <v>2520.9620000000009</v>
      </c>
      <c r="BN284">
        <f t="shared" si="53"/>
        <v>1655.4559999999997</v>
      </c>
      <c r="BO284">
        <f>IF(COUNTIFS($BL$2:$BL284,$BL284,$O$2:$O284,$O284)=1,_xlfn.MAXIFS($BO$2:$BO283,$O$2:$O283,$O284)+1,_xlfn.MAXIFS($BO$2:$BO283,$O$2:$O283,$O284))</f>
        <v>11</v>
      </c>
      <c r="BP284">
        <f t="shared" si="54"/>
        <v>11</v>
      </c>
      <c r="BQ284">
        <f t="shared" si="56"/>
        <v>0</v>
      </c>
      <c r="BR284">
        <f t="shared" si="57"/>
        <v>0</v>
      </c>
      <c r="BS284">
        <f t="shared" si="58"/>
        <v>0</v>
      </c>
      <c r="BT284">
        <f t="shared" si="59"/>
        <v>0</v>
      </c>
      <c r="BU284">
        <f t="shared" si="60"/>
        <v>0</v>
      </c>
      <c r="BV284">
        <f t="shared" si="61"/>
        <v>0</v>
      </c>
      <c r="BW284">
        <f t="shared" si="55"/>
        <v>11</v>
      </c>
    </row>
    <row r="285" spans="1:75" x14ac:dyDescent="0.3">
      <c r="A285" s="38">
        <f t="shared" si="51"/>
        <v>45792</v>
      </c>
      <c r="B285" s="3">
        <v>45792.393101851849</v>
      </c>
      <c r="C285" t="s">
        <v>61</v>
      </c>
      <c r="D285" t="s">
        <v>61</v>
      </c>
      <c r="E285" t="s">
        <v>61</v>
      </c>
      <c r="F285" t="s">
        <v>62</v>
      </c>
      <c r="G285" s="2" t="s">
        <v>63</v>
      </c>
      <c r="H285" t="s">
        <v>64</v>
      </c>
      <c r="I285" t="s">
        <v>78</v>
      </c>
      <c r="J285" t="s">
        <v>66</v>
      </c>
      <c r="K285" t="s">
        <v>67</v>
      </c>
      <c r="L285">
        <v>14</v>
      </c>
      <c r="M285">
        <v>12</v>
      </c>
      <c r="N285">
        <v>168</v>
      </c>
      <c r="O285" s="41">
        <v>9999</v>
      </c>
      <c r="P285" t="s">
        <v>62</v>
      </c>
      <c r="Q285" s="1">
        <v>45786.608721180557</v>
      </c>
      <c r="R285">
        <v>16.280999999999999</v>
      </c>
      <c r="S285">
        <v>5.133</v>
      </c>
      <c r="T285">
        <v>3.1720000000000002</v>
      </c>
      <c r="U285">
        <v>2003</v>
      </c>
      <c r="V285">
        <v>232</v>
      </c>
      <c r="W285">
        <v>447</v>
      </c>
      <c r="X285">
        <v>251</v>
      </c>
      <c r="Y285">
        <v>1</v>
      </c>
      <c r="Z285">
        <v>6</v>
      </c>
      <c r="AA285">
        <v>0</v>
      </c>
      <c r="AB285">
        <v>0</v>
      </c>
      <c r="AC285">
        <v>104</v>
      </c>
      <c r="AD285">
        <v>29.26</v>
      </c>
      <c r="AE285">
        <v>44.268552999999997</v>
      </c>
      <c r="AF285">
        <v>97.5</v>
      </c>
      <c r="AG285">
        <v>0.8</v>
      </c>
      <c r="AH285">
        <v>1</v>
      </c>
      <c r="AI285">
        <v>0.2</v>
      </c>
      <c r="AJ285">
        <v>0.4</v>
      </c>
      <c r="AK285">
        <v>0</v>
      </c>
      <c r="AL285">
        <v>0</v>
      </c>
      <c r="AM285">
        <v>2.44</v>
      </c>
      <c r="AN285">
        <v>47.462000000000003</v>
      </c>
      <c r="AO285">
        <v>11.583</v>
      </c>
      <c r="AP285">
        <v>22.315999999999999</v>
      </c>
      <c r="AQ285">
        <v>0.123</v>
      </c>
      <c r="AR285">
        <v>6.1420000000000003</v>
      </c>
      <c r="AS285">
        <v>36.853000000000002</v>
      </c>
      <c r="AT285">
        <v>32.5</v>
      </c>
      <c r="AU285">
        <v>0.26700000000000002</v>
      </c>
      <c r="AV285">
        <v>0.33300000000000002</v>
      </c>
      <c r="AW285">
        <v>6.7000000000000004E-2</v>
      </c>
      <c r="AX285">
        <v>0.13300000000000001</v>
      </c>
      <c r="AY285">
        <v>0</v>
      </c>
      <c r="AZ285">
        <v>0</v>
      </c>
      <c r="BA285">
        <v>0</v>
      </c>
      <c r="BB285">
        <v>45</v>
      </c>
      <c r="BC285" t="s">
        <v>75</v>
      </c>
      <c r="BD285">
        <v>0</v>
      </c>
      <c r="BE285" t="s">
        <v>69</v>
      </c>
      <c r="BF285" t="s">
        <v>70</v>
      </c>
      <c r="BG285">
        <v>1.3</v>
      </c>
      <c r="BH285">
        <v>0</v>
      </c>
      <c r="BI285" s="1">
        <v>45799.524884409722</v>
      </c>
      <c r="BJ285">
        <v>3</v>
      </c>
      <c r="BK285" s="4">
        <v>1.0572999999999999</v>
      </c>
      <c r="BL285" s="42">
        <f>HLOOKUP($A285,차량별코스!$E$1:$AD$20,_xlfn.XLOOKUP(탕데이터!$I285,차량별코스!$D$2:$D$20,차량별코스!$A$2:$A$20),0)</f>
        <v>9</v>
      </c>
      <c r="BM285">
        <f t="shared" si="52"/>
        <v>2520.9620000000009</v>
      </c>
      <c r="BN285">
        <f t="shared" si="53"/>
        <v>1655.4559999999997</v>
      </c>
      <c r="BO285">
        <f>IF(COUNTIFS($BL$2:$BL285,$BL285,$O$2:$O285,$O285)=1,_xlfn.MAXIFS($BO$2:$BO284,$O$2:$O284,$O285)+1,_xlfn.MAXIFS($BO$2:$BO284,$O$2:$O284,$O285))</f>
        <v>11</v>
      </c>
      <c r="BP285">
        <f t="shared" si="54"/>
        <v>1273.925</v>
      </c>
      <c r="BQ285">
        <f t="shared" si="56"/>
        <v>16.024000000000001</v>
      </c>
      <c r="BR285">
        <f t="shared" si="57"/>
        <v>20.03</v>
      </c>
      <c r="BS285">
        <f t="shared" si="58"/>
        <v>4.0060000000000002</v>
      </c>
      <c r="BT285">
        <f t="shared" si="59"/>
        <v>8.0120000000000005</v>
      </c>
      <c r="BU285">
        <f t="shared" si="60"/>
        <v>0</v>
      </c>
      <c r="BV285">
        <f t="shared" si="61"/>
        <v>0</v>
      </c>
      <c r="BW285">
        <f t="shared" si="55"/>
        <v>1321.9970000000001</v>
      </c>
    </row>
    <row r="286" spans="1:75" x14ac:dyDescent="0.3">
      <c r="A286" s="38">
        <f t="shared" si="51"/>
        <v>45792</v>
      </c>
      <c r="B286" s="3">
        <v>45792.418819444443</v>
      </c>
      <c r="C286" t="s">
        <v>61</v>
      </c>
      <c r="D286" t="s">
        <v>61</v>
      </c>
      <c r="E286" t="s">
        <v>61</v>
      </c>
      <c r="F286" t="s">
        <v>62</v>
      </c>
      <c r="G286" s="2" t="s">
        <v>63</v>
      </c>
      <c r="H286" t="s">
        <v>64</v>
      </c>
      <c r="I286" t="s">
        <v>78</v>
      </c>
      <c r="J286" t="s">
        <v>66</v>
      </c>
      <c r="K286" t="s">
        <v>67</v>
      </c>
      <c r="L286">
        <v>14</v>
      </c>
      <c r="M286">
        <v>12</v>
      </c>
      <c r="N286">
        <v>168</v>
      </c>
      <c r="O286" s="41">
        <v>9999</v>
      </c>
      <c r="P286" t="s">
        <v>62</v>
      </c>
      <c r="Q286" s="1">
        <v>45786.608721180557</v>
      </c>
      <c r="R286">
        <v>23.385999999999999</v>
      </c>
      <c r="S286">
        <v>6.6870000000000003</v>
      </c>
      <c r="T286">
        <v>3.4969999999999999</v>
      </c>
      <c r="U286">
        <v>2135</v>
      </c>
      <c r="V286">
        <v>107</v>
      </c>
      <c r="W286">
        <v>256</v>
      </c>
      <c r="X286">
        <v>527</v>
      </c>
      <c r="Y286">
        <v>0</v>
      </c>
      <c r="Z286">
        <v>16</v>
      </c>
      <c r="AA286">
        <v>0</v>
      </c>
      <c r="AB286">
        <v>0</v>
      </c>
      <c r="AC286">
        <v>89</v>
      </c>
      <c r="AD286">
        <v>39.43</v>
      </c>
      <c r="AE286">
        <v>47.511082000000002</v>
      </c>
      <c r="AF286">
        <v>96.9</v>
      </c>
      <c r="AG286">
        <v>0.7</v>
      </c>
      <c r="AH286">
        <v>1.2</v>
      </c>
      <c r="AI286">
        <v>1.2</v>
      </c>
      <c r="AJ286">
        <v>0.1</v>
      </c>
      <c r="AK286">
        <v>0</v>
      </c>
      <c r="AL286">
        <v>0</v>
      </c>
      <c r="AM286">
        <v>2.69</v>
      </c>
      <c r="AN286">
        <v>46.014000000000003</v>
      </c>
      <c r="AO286">
        <v>5.0119999999999996</v>
      </c>
      <c r="AP286">
        <v>11.991</v>
      </c>
      <c r="AQ286">
        <v>0.214</v>
      </c>
      <c r="AR286">
        <v>0</v>
      </c>
      <c r="AS286">
        <v>68.417000000000002</v>
      </c>
      <c r="AT286">
        <v>33.914999999999999</v>
      </c>
      <c r="AU286">
        <v>0.245</v>
      </c>
      <c r="AV286">
        <v>0.42</v>
      </c>
      <c r="AW286">
        <v>0.42</v>
      </c>
      <c r="AX286">
        <v>3.5000000000000003E-2</v>
      </c>
      <c r="AY286">
        <v>0</v>
      </c>
      <c r="AZ286">
        <v>0</v>
      </c>
      <c r="BA286">
        <v>0</v>
      </c>
      <c r="BB286">
        <v>44</v>
      </c>
      <c r="BC286" t="s">
        <v>75</v>
      </c>
      <c r="BD286">
        <v>0</v>
      </c>
      <c r="BE286" t="s">
        <v>69</v>
      </c>
      <c r="BF286" t="s">
        <v>70</v>
      </c>
      <c r="BG286">
        <v>1.3</v>
      </c>
      <c r="BH286">
        <v>0</v>
      </c>
      <c r="BI286" s="1">
        <v>45799.524884409722</v>
      </c>
      <c r="BJ286">
        <v>3</v>
      </c>
      <c r="BK286" s="4">
        <v>1.1657</v>
      </c>
      <c r="BL286" s="42">
        <f>HLOOKUP($A286,차량별코스!$E$1:$AD$20,_xlfn.XLOOKUP(탕데이터!$I286,차량별코스!$D$2:$D$20,차량별코스!$A$2:$A$20),0)</f>
        <v>9</v>
      </c>
      <c r="BM286">
        <f t="shared" si="52"/>
        <v>2520.9620000000009</v>
      </c>
      <c r="BN286">
        <f t="shared" si="53"/>
        <v>1655.4559999999997</v>
      </c>
      <c r="BO286">
        <f>IF(COUNTIFS($BL$2:$BL286,$BL286,$O$2:$O286,$O286)=1,_xlfn.MAXIFS($BO$2:$BO285,$O$2:$O285,$O286)+1,_xlfn.MAXIFS($BO$2:$BO285,$O$2:$O285,$O286))</f>
        <v>11</v>
      </c>
      <c r="BP286">
        <f t="shared" si="54"/>
        <v>1705.8150000000001</v>
      </c>
      <c r="BQ286">
        <f t="shared" si="56"/>
        <v>14.944999999999999</v>
      </c>
      <c r="BR286">
        <f t="shared" si="57"/>
        <v>25.62</v>
      </c>
      <c r="BS286">
        <f t="shared" si="58"/>
        <v>25.62</v>
      </c>
      <c r="BT286">
        <f t="shared" si="59"/>
        <v>2.1350000000000002</v>
      </c>
      <c r="BU286">
        <f t="shared" si="60"/>
        <v>0</v>
      </c>
      <c r="BV286">
        <f t="shared" si="61"/>
        <v>0</v>
      </c>
      <c r="BW286">
        <f t="shared" si="55"/>
        <v>1774.1349999999998</v>
      </c>
    </row>
    <row r="287" spans="1:75" x14ac:dyDescent="0.3">
      <c r="A287" s="38">
        <f t="shared" si="51"/>
        <v>45792</v>
      </c>
      <c r="B287" s="3">
        <v>45792.449918981481</v>
      </c>
      <c r="C287" t="s">
        <v>61</v>
      </c>
      <c r="D287" t="s">
        <v>61</v>
      </c>
      <c r="E287" t="s">
        <v>61</v>
      </c>
      <c r="F287" t="s">
        <v>62</v>
      </c>
      <c r="G287" s="2" t="s">
        <v>63</v>
      </c>
      <c r="H287" t="s">
        <v>64</v>
      </c>
      <c r="I287" t="s">
        <v>78</v>
      </c>
      <c r="J287" t="s">
        <v>66</v>
      </c>
      <c r="K287" t="s">
        <v>67</v>
      </c>
      <c r="L287">
        <v>14</v>
      </c>
      <c r="M287">
        <v>12</v>
      </c>
      <c r="N287">
        <v>168</v>
      </c>
      <c r="O287" s="41">
        <v>9999</v>
      </c>
      <c r="P287" t="s">
        <v>62</v>
      </c>
      <c r="Q287" s="1">
        <v>45786.608721180557</v>
      </c>
      <c r="R287">
        <v>19.11</v>
      </c>
      <c r="S287">
        <v>5.2130000000000001</v>
      </c>
      <c r="T287">
        <v>3.6659999999999999</v>
      </c>
      <c r="U287">
        <v>1559</v>
      </c>
      <c r="V287">
        <v>122</v>
      </c>
      <c r="W287">
        <v>87</v>
      </c>
      <c r="X287">
        <v>436</v>
      </c>
      <c r="Y287">
        <v>0</v>
      </c>
      <c r="Z287">
        <v>2</v>
      </c>
      <c r="AA287">
        <v>0</v>
      </c>
      <c r="AB287">
        <v>0</v>
      </c>
      <c r="AC287">
        <v>82</v>
      </c>
      <c r="AD287">
        <v>44.13</v>
      </c>
      <c r="AE287">
        <v>50.959864000000003</v>
      </c>
      <c r="AF287">
        <v>94.8</v>
      </c>
      <c r="AG287">
        <v>1</v>
      </c>
      <c r="AH287">
        <v>1.8</v>
      </c>
      <c r="AI287">
        <v>2.2999999999999998</v>
      </c>
      <c r="AJ287">
        <v>0.1</v>
      </c>
      <c r="AK287">
        <v>0</v>
      </c>
      <c r="AL287">
        <v>0</v>
      </c>
      <c r="AM287">
        <v>2.82</v>
      </c>
      <c r="AN287">
        <v>47.276000000000003</v>
      </c>
      <c r="AO287">
        <v>7.8250000000000002</v>
      </c>
      <c r="AP287">
        <v>5.58</v>
      </c>
      <c r="AQ287">
        <v>0.20899999999999999</v>
      </c>
      <c r="AR287">
        <v>0</v>
      </c>
      <c r="AS287">
        <v>10.465999999999999</v>
      </c>
      <c r="AT287">
        <v>23.7</v>
      </c>
      <c r="AU287">
        <v>0.25</v>
      </c>
      <c r="AV287">
        <v>0.45</v>
      </c>
      <c r="AW287">
        <v>0.57499999999999996</v>
      </c>
      <c r="AX287">
        <v>2.5000000000000001E-2</v>
      </c>
      <c r="AY287">
        <v>0</v>
      </c>
      <c r="AZ287">
        <v>0</v>
      </c>
      <c r="BA287">
        <v>0</v>
      </c>
      <c r="BB287">
        <v>34</v>
      </c>
      <c r="BC287" t="s">
        <v>75</v>
      </c>
      <c r="BD287">
        <v>0</v>
      </c>
      <c r="BE287" t="s">
        <v>69</v>
      </c>
      <c r="BF287" t="s">
        <v>70</v>
      </c>
      <c r="BG287">
        <v>1.3</v>
      </c>
      <c r="BH287">
        <v>0</v>
      </c>
      <c r="BI287" s="1">
        <v>45799.524884409722</v>
      </c>
      <c r="BJ287">
        <v>3</v>
      </c>
      <c r="BK287" s="4">
        <v>1.2219</v>
      </c>
      <c r="BL287" s="42">
        <f>HLOOKUP($A287,차량별코스!$E$1:$AD$20,_xlfn.XLOOKUP(탕데이터!$I287,차량별코스!$D$2:$D$20,차량별코스!$A$2:$A$20),0)</f>
        <v>9</v>
      </c>
      <c r="BM287">
        <f t="shared" si="52"/>
        <v>2520.9620000000009</v>
      </c>
      <c r="BN287">
        <f t="shared" si="53"/>
        <v>1655.4559999999997</v>
      </c>
      <c r="BO287">
        <f>IF(COUNTIFS($BL$2:$BL287,$BL287,$O$2:$O287,$O287)=1,_xlfn.MAXIFS($BO$2:$BO286,$O$2:$O286,$O287)+1,_xlfn.MAXIFS($BO$2:$BO286,$O$2:$O286,$O287))</f>
        <v>11</v>
      </c>
      <c r="BP287">
        <f t="shared" si="54"/>
        <v>1268.932</v>
      </c>
      <c r="BQ287">
        <f t="shared" si="56"/>
        <v>15.59</v>
      </c>
      <c r="BR287">
        <f t="shared" si="57"/>
        <v>28.062000000000005</v>
      </c>
      <c r="BS287">
        <f t="shared" si="58"/>
        <v>35.856999999999999</v>
      </c>
      <c r="BT287">
        <f t="shared" si="59"/>
        <v>1.5589999999999999</v>
      </c>
      <c r="BU287">
        <f t="shared" si="60"/>
        <v>0</v>
      </c>
      <c r="BV287">
        <f t="shared" si="61"/>
        <v>0</v>
      </c>
      <c r="BW287">
        <f t="shared" si="55"/>
        <v>1349.9999999999998</v>
      </c>
    </row>
    <row r="288" spans="1:75" x14ac:dyDescent="0.3">
      <c r="A288" s="38">
        <f t="shared" si="51"/>
        <v>45792</v>
      </c>
      <c r="B288" s="3">
        <v>45792.474675925929</v>
      </c>
      <c r="C288" t="s">
        <v>61</v>
      </c>
      <c r="D288" t="s">
        <v>61</v>
      </c>
      <c r="E288" t="s">
        <v>61</v>
      </c>
      <c r="F288" t="s">
        <v>62</v>
      </c>
      <c r="G288" s="2" t="s">
        <v>63</v>
      </c>
      <c r="H288" t="s">
        <v>64</v>
      </c>
      <c r="I288" t="s">
        <v>78</v>
      </c>
      <c r="J288" t="s">
        <v>66</v>
      </c>
      <c r="K288" t="s">
        <v>67</v>
      </c>
      <c r="L288">
        <v>14</v>
      </c>
      <c r="M288">
        <v>12</v>
      </c>
      <c r="N288">
        <v>168</v>
      </c>
      <c r="O288" s="41">
        <v>9999</v>
      </c>
      <c r="P288" t="s">
        <v>62</v>
      </c>
      <c r="Q288" s="1">
        <v>45786.608721180557</v>
      </c>
      <c r="R288">
        <v>58.991</v>
      </c>
      <c r="S288">
        <v>16.091000000000001</v>
      </c>
      <c r="T288">
        <v>3.6659999999999999</v>
      </c>
      <c r="U288">
        <v>4435</v>
      </c>
      <c r="V288">
        <v>83</v>
      </c>
      <c r="W288">
        <v>553</v>
      </c>
      <c r="X288">
        <v>1297</v>
      </c>
      <c r="Y288">
        <v>2</v>
      </c>
      <c r="Z288">
        <v>11</v>
      </c>
      <c r="AA288">
        <v>0</v>
      </c>
      <c r="AB288">
        <v>0</v>
      </c>
      <c r="AC288">
        <v>105</v>
      </c>
      <c r="AD288">
        <v>47.88</v>
      </c>
      <c r="AE288">
        <v>55.900908999999999</v>
      </c>
      <c r="AF288">
        <v>90.8</v>
      </c>
      <c r="AG288">
        <v>1.6</v>
      </c>
      <c r="AH288">
        <v>2.1</v>
      </c>
      <c r="AI288">
        <v>3.3</v>
      </c>
      <c r="AJ288">
        <v>2.2000000000000002</v>
      </c>
      <c r="AK288">
        <v>0.1</v>
      </c>
      <c r="AL288">
        <v>0</v>
      </c>
      <c r="AM288">
        <v>2.82</v>
      </c>
      <c r="AN288">
        <v>52.537999999999997</v>
      </c>
      <c r="AO288">
        <v>1.871</v>
      </c>
      <c r="AP288">
        <v>12.468999999999999</v>
      </c>
      <c r="AQ288">
        <v>0.20300000000000001</v>
      </c>
      <c r="AR288">
        <v>3.39</v>
      </c>
      <c r="AS288">
        <v>18.646999999999998</v>
      </c>
      <c r="AT288">
        <v>66.587000000000003</v>
      </c>
      <c r="AU288">
        <v>1.173</v>
      </c>
      <c r="AV288">
        <v>1.54</v>
      </c>
      <c r="AW288">
        <v>2.42</v>
      </c>
      <c r="AX288">
        <v>1.613</v>
      </c>
      <c r="AY288">
        <v>7.2999999999999995E-2</v>
      </c>
      <c r="AZ288">
        <v>0</v>
      </c>
      <c r="BA288">
        <v>0</v>
      </c>
      <c r="BB288">
        <v>95</v>
      </c>
      <c r="BC288" t="s">
        <v>75</v>
      </c>
      <c r="BD288">
        <v>0</v>
      </c>
      <c r="BE288" t="s">
        <v>69</v>
      </c>
      <c r="BF288" t="s">
        <v>70</v>
      </c>
      <c r="BG288">
        <v>1.3</v>
      </c>
      <c r="BH288">
        <v>0</v>
      </c>
      <c r="BI288" s="1">
        <v>45799.524884409722</v>
      </c>
      <c r="BJ288">
        <v>3</v>
      </c>
      <c r="BK288" s="4">
        <v>1.222</v>
      </c>
      <c r="BL288" s="42">
        <f>HLOOKUP($A288,차량별코스!$E$1:$AD$20,_xlfn.XLOOKUP(탕데이터!$I288,차량별코스!$D$2:$D$20,차량별코스!$A$2:$A$20),0)</f>
        <v>9</v>
      </c>
      <c r="BM288">
        <f t="shared" si="52"/>
        <v>2520.9620000000009</v>
      </c>
      <c r="BN288">
        <f t="shared" si="53"/>
        <v>1655.4559999999997</v>
      </c>
      <c r="BO288">
        <f>IF(COUNTIFS($BL$2:$BL288,$BL288,$O$2:$O288,$O288)=1,_xlfn.MAXIFS($BO$2:$BO287,$O$2:$O287,$O288)+1,_xlfn.MAXIFS($BO$2:$BO287,$O$2:$O287,$O288))</f>
        <v>11</v>
      </c>
      <c r="BP288">
        <f t="shared" si="54"/>
        <v>3390.9799999999996</v>
      </c>
      <c r="BQ288">
        <f t="shared" si="56"/>
        <v>70.960000000000008</v>
      </c>
      <c r="BR288">
        <f t="shared" si="57"/>
        <v>93.135000000000005</v>
      </c>
      <c r="BS288">
        <f t="shared" si="58"/>
        <v>146.35500000000002</v>
      </c>
      <c r="BT288">
        <f t="shared" si="59"/>
        <v>97.570000000000007</v>
      </c>
      <c r="BU288">
        <f t="shared" si="60"/>
        <v>4.4350000000000005</v>
      </c>
      <c r="BV288">
        <f t="shared" si="61"/>
        <v>0</v>
      </c>
      <c r="BW288">
        <f t="shared" si="55"/>
        <v>3803.4349999999999</v>
      </c>
    </row>
    <row r="289" spans="1:75" x14ac:dyDescent="0.3">
      <c r="A289" s="38">
        <f t="shared" si="51"/>
        <v>45792</v>
      </c>
      <c r="B289" s="3">
        <v>45792.537442129629</v>
      </c>
      <c r="C289" t="s">
        <v>61</v>
      </c>
      <c r="D289" t="s">
        <v>61</v>
      </c>
      <c r="E289" t="s">
        <v>61</v>
      </c>
      <c r="F289" t="s">
        <v>62</v>
      </c>
      <c r="G289" s="2" t="s">
        <v>63</v>
      </c>
      <c r="H289" t="s">
        <v>64</v>
      </c>
      <c r="I289" t="s">
        <v>78</v>
      </c>
      <c r="J289" t="s">
        <v>66</v>
      </c>
      <c r="K289" t="s">
        <v>67</v>
      </c>
      <c r="L289">
        <v>14</v>
      </c>
      <c r="M289">
        <v>12</v>
      </c>
      <c r="N289">
        <v>168</v>
      </c>
      <c r="O289" s="41">
        <v>9999</v>
      </c>
      <c r="P289" t="s">
        <v>62</v>
      </c>
      <c r="Q289" s="1">
        <v>45786.608721180557</v>
      </c>
      <c r="R289">
        <v>17.309999999999999</v>
      </c>
      <c r="S289">
        <v>4.4240000000000004</v>
      </c>
      <c r="T289">
        <v>3.9129999999999998</v>
      </c>
      <c r="U289">
        <v>1217</v>
      </c>
      <c r="V289">
        <v>49</v>
      </c>
      <c r="W289">
        <v>154</v>
      </c>
      <c r="X289">
        <v>481</v>
      </c>
      <c r="Y289">
        <v>1</v>
      </c>
      <c r="Z289">
        <v>6</v>
      </c>
      <c r="AA289">
        <v>0</v>
      </c>
      <c r="AB289">
        <v>0</v>
      </c>
      <c r="AC289">
        <v>96</v>
      </c>
      <c r="AD289">
        <v>51.2</v>
      </c>
      <c r="AE289">
        <v>61.455548</v>
      </c>
      <c r="AF289">
        <v>93.8</v>
      </c>
      <c r="AG289">
        <v>0.8</v>
      </c>
      <c r="AH289">
        <v>0.7</v>
      </c>
      <c r="AI289">
        <v>3</v>
      </c>
      <c r="AJ289">
        <v>1.6</v>
      </c>
      <c r="AK289">
        <v>0</v>
      </c>
      <c r="AL289">
        <v>0</v>
      </c>
      <c r="AM289">
        <v>3.01</v>
      </c>
      <c r="AN289">
        <v>54.21</v>
      </c>
      <c r="AO289">
        <v>4.0259999999999998</v>
      </c>
      <c r="AP289">
        <v>12.654</v>
      </c>
      <c r="AQ289">
        <v>0.23100000000000001</v>
      </c>
      <c r="AR289">
        <v>5.7770000000000001</v>
      </c>
      <c r="AS289">
        <v>34.661999999999999</v>
      </c>
      <c r="AT289">
        <v>18.760000000000002</v>
      </c>
      <c r="AU289">
        <v>0.16</v>
      </c>
      <c r="AV289">
        <v>0.14000000000000001</v>
      </c>
      <c r="AW289">
        <v>0.6</v>
      </c>
      <c r="AX289">
        <v>0.32</v>
      </c>
      <c r="AY289">
        <v>0</v>
      </c>
      <c r="AZ289">
        <v>0</v>
      </c>
      <c r="BA289">
        <v>0</v>
      </c>
      <c r="BB289">
        <v>26</v>
      </c>
      <c r="BC289" t="s">
        <v>75</v>
      </c>
      <c r="BD289">
        <v>0</v>
      </c>
      <c r="BE289" t="s">
        <v>69</v>
      </c>
      <c r="BF289" t="s">
        <v>70</v>
      </c>
      <c r="BG289">
        <v>1.3</v>
      </c>
      <c r="BH289">
        <v>0</v>
      </c>
      <c r="BI289" s="1">
        <v>45799.524884409722</v>
      </c>
      <c r="BJ289">
        <v>3</v>
      </c>
      <c r="BK289" s="4">
        <v>1.3042</v>
      </c>
      <c r="BL289" s="42">
        <f>HLOOKUP($A289,차량별코스!$E$1:$AD$20,_xlfn.XLOOKUP(탕데이터!$I289,차량별코스!$D$2:$D$20,차량별코스!$A$2:$A$20),0)</f>
        <v>9</v>
      </c>
      <c r="BM289">
        <f t="shared" si="52"/>
        <v>2520.9620000000009</v>
      </c>
      <c r="BN289">
        <f t="shared" si="53"/>
        <v>1655.4559999999997</v>
      </c>
      <c r="BO289">
        <f>IF(COUNTIFS($BL$2:$BL289,$BL289,$O$2:$O289,$O289)=1,_xlfn.MAXIFS($BO$2:$BO288,$O$2:$O288,$O289)+1,_xlfn.MAXIFS($BO$2:$BO288,$O$2:$O288,$O289))</f>
        <v>11</v>
      </c>
      <c r="BP289">
        <f t="shared" si="54"/>
        <v>938.54599999999982</v>
      </c>
      <c r="BQ289">
        <f t="shared" si="56"/>
        <v>9.7360000000000007</v>
      </c>
      <c r="BR289">
        <f t="shared" si="57"/>
        <v>8.5189999999999984</v>
      </c>
      <c r="BS289">
        <f t="shared" si="58"/>
        <v>36.51</v>
      </c>
      <c r="BT289">
        <f t="shared" si="59"/>
        <v>19.472000000000001</v>
      </c>
      <c r="BU289">
        <f t="shared" si="60"/>
        <v>0</v>
      </c>
      <c r="BV289">
        <f t="shared" si="61"/>
        <v>0</v>
      </c>
      <c r="BW289">
        <f t="shared" si="55"/>
        <v>1012.7829999999998</v>
      </c>
    </row>
    <row r="290" spans="1:75" x14ac:dyDescent="0.3">
      <c r="A290" s="38">
        <f t="shared" si="51"/>
        <v>45792</v>
      </c>
      <c r="B290" s="3">
        <v>45792.602858796294</v>
      </c>
      <c r="C290" t="s">
        <v>61</v>
      </c>
      <c r="D290" t="s">
        <v>61</v>
      </c>
      <c r="E290" t="s">
        <v>61</v>
      </c>
      <c r="F290" t="s">
        <v>62</v>
      </c>
      <c r="G290" s="2" t="s">
        <v>63</v>
      </c>
      <c r="H290" t="s">
        <v>64</v>
      </c>
      <c r="I290" t="s">
        <v>78</v>
      </c>
      <c r="J290" t="s">
        <v>66</v>
      </c>
      <c r="K290" t="s">
        <v>67</v>
      </c>
      <c r="L290">
        <v>14</v>
      </c>
      <c r="M290">
        <v>12</v>
      </c>
      <c r="N290">
        <v>168</v>
      </c>
      <c r="O290" s="41">
        <v>9999</v>
      </c>
      <c r="P290" t="s">
        <v>62</v>
      </c>
      <c r="Q290" s="1">
        <v>45786.608721180557</v>
      </c>
      <c r="R290">
        <v>4.4999999999999998E-2</v>
      </c>
      <c r="S290">
        <v>4.8000000000000001E-2</v>
      </c>
      <c r="T290">
        <v>0.93799999999999994</v>
      </c>
      <c r="U290">
        <v>75</v>
      </c>
      <c r="V290">
        <v>44</v>
      </c>
      <c r="W290">
        <v>6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12</v>
      </c>
      <c r="AD290">
        <v>2.16</v>
      </c>
      <c r="AE290">
        <v>6.4794809999999998</v>
      </c>
      <c r="AF290">
        <v>100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0.72</v>
      </c>
      <c r="AN290">
        <v>19.997</v>
      </c>
      <c r="AO290">
        <v>58.667000000000002</v>
      </c>
      <c r="AP290">
        <v>7.9969999999999999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1</v>
      </c>
      <c r="BC290" t="s">
        <v>75</v>
      </c>
      <c r="BD290">
        <v>0</v>
      </c>
      <c r="BE290" t="s">
        <v>69</v>
      </c>
      <c r="BF290" t="s">
        <v>70</v>
      </c>
      <c r="BG290">
        <v>1.3</v>
      </c>
      <c r="BH290">
        <v>0</v>
      </c>
      <c r="BI290" s="1">
        <v>45799.524884409722</v>
      </c>
      <c r="BJ290">
        <v>3</v>
      </c>
      <c r="BK290" s="4">
        <v>0.3125</v>
      </c>
      <c r="BL290" s="42">
        <f>HLOOKUP($A290,차량별코스!$E$1:$AD$20,_xlfn.XLOOKUP(탕데이터!$I290,차량별코스!$D$2:$D$20,차량별코스!$A$2:$A$20),0)</f>
        <v>9</v>
      </c>
      <c r="BM290">
        <f t="shared" si="52"/>
        <v>2520.9620000000009</v>
      </c>
      <c r="BN290">
        <f t="shared" si="53"/>
        <v>1655.4559999999997</v>
      </c>
      <c r="BO290">
        <f>IF(COUNTIFS($BL$2:$BL290,$BL290,$O$2:$O290,$O290)=1,_xlfn.MAXIFS($BO$2:$BO289,$O$2:$O289,$O290)+1,_xlfn.MAXIFS($BO$2:$BO289,$O$2:$O289,$O290))</f>
        <v>11</v>
      </c>
      <c r="BP290">
        <f t="shared" si="54"/>
        <v>25</v>
      </c>
      <c r="BQ290">
        <f t="shared" si="56"/>
        <v>0</v>
      </c>
      <c r="BR290">
        <f t="shared" si="57"/>
        <v>0</v>
      </c>
      <c r="BS290">
        <f t="shared" si="58"/>
        <v>0</v>
      </c>
      <c r="BT290">
        <f t="shared" si="59"/>
        <v>0</v>
      </c>
      <c r="BU290">
        <f t="shared" si="60"/>
        <v>0</v>
      </c>
      <c r="BV290">
        <f t="shared" si="61"/>
        <v>0</v>
      </c>
      <c r="BW290">
        <f t="shared" si="55"/>
        <v>25</v>
      </c>
    </row>
    <row r="291" spans="1:75" x14ac:dyDescent="0.3">
      <c r="A291" s="38">
        <f t="shared" si="51"/>
        <v>45792</v>
      </c>
      <c r="B291" s="3">
        <v>45792.607662037037</v>
      </c>
      <c r="C291" t="s">
        <v>61</v>
      </c>
      <c r="D291" t="s">
        <v>61</v>
      </c>
      <c r="E291" t="s">
        <v>61</v>
      </c>
      <c r="F291" t="s">
        <v>62</v>
      </c>
      <c r="G291" s="2" t="s">
        <v>63</v>
      </c>
      <c r="H291" t="s">
        <v>64</v>
      </c>
      <c r="I291" t="s">
        <v>78</v>
      </c>
      <c r="J291" t="s">
        <v>66</v>
      </c>
      <c r="K291" t="s">
        <v>67</v>
      </c>
      <c r="L291">
        <v>14</v>
      </c>
      <c r="M291">
        <v>12</v>
      </c>
      <c r="N291">
        <v>168</v>
      </c>
      <c r="O291" s="41">
        <v>9999</v>
      </c>
      <c r="P291" t="s">
        <v>62</v>
      </c>
      <c r="Q291" s="1">
        <v>45786.608721180557</v>
      </c>
      <c r="R291">
        <v>17.72</v>
      </c>
      <c r="S291">
        <v>5.3040000000000003</v>
      </c>
      <c r="T291">
        <v>3.3410000000000002</v>
      </c>
      <c r="U291">
        <v>1331</v>
      </c>
      <c r="V291">
        <v>7</v>
      </c>
      <c r="W291">
        <v>209</v>
      </c>
      <c r="X291">
        <v>380</v>
      </c>
      <c r="Y291">
        <v>6</v>
      </c>
      <c r="Z291">
        <v>13</v>
      </c>
      <c r="AA291">
        <v>0</v>
      </c>
      <c r="AB291">
        <v>0</v>
      </c>
      <c r="AC291">
        <v>97</v>
      </c>
      <c r="AD291">
        <v>47.93</v>
      </c>
      <c r="AE291">
        <v>57.212412</v>
      </c>
      <c r="AF291">
        <v>95.9</v>
      </c>
      <c r="AG291">
        <v>0.8</v>
      </c>
      <c r="AH291">
        <v>0.7</v>
      </c>
      <c r="AI291">
        <v>1.7</v>
      </c>
      <c r="AJ291">
        <v>0.8</v>
      </c>
      <c r="AK291">
        <v>0</v>
      </c>
      <c r="AL291">
        <v>0</v>
      </c>
      <c r="AM291">
        <v>2.57</v>
      </c>
      <c r="AN291">
        <v>59.847999999999999</v>
      </c>
      <c r="AO291">
        <v>0.52600000000000002</v>
      </c>
      <c r="AP291">
        <v>15.702</v>
      </c>
      <c r="AQ291">
        <v>0.16900000000000001</v>
      </c>
      <c r="AR291">
        <v>33.86</v>
      </c>
      <c r="AS291">
        <v>73.363</v>
      </c>
      <c r="AT291">
        <v>20.777999999999999</v>
      </c>
      <c r="AU291">
        <v>0.17299999999999999</v>
      </c>
      <c r="AV291">
        <v>0.152</v>
      </c>
      <c r="AW291">
        <v>0.36799999999999999</v>
      </c>
      <c r="AX291">
        <v>0.17299999999999999</v>
      </c>
      <c r="AY291">
        <v>0</v>
      </c>
      <c r="AZ291">
        <v>0</v>
      </c>
      <c r="BA291">
        <v>0</v>
      </c>
      <c r="BB291">
        <v>30</v>
      </c>
      <c r="BC291" t="s">
        <v>75</v>
      </c>
      <c r="BD291">
        <v>0</v>
      </c>
      <c r="BE291" t="s">
        <v>69</v>
      </c>
      <c r="BF291" t="s">
        <v>70</v>
      </c>
      <c r="BG291">
        <v>1.3</v>
      </c>
      <c r="BH291">
        <v>0</v>
      </c>
      <c r="BI291" s="1">
        <v>45799.524884409722</v>
      </c>
      <c r="BJ291">
        <v>3</v>
      </c>
      <c r="BK291" s="4">
        <v>1.1135999999999999</v>
      </c>
      <c r="BL291" s="42">
        <f>HLOOKUP($A291,차량별코스!$E$1:$AD$20,_xlfn.XLOOKUP(탕데이터!$I291,차량별코스!$D$2:$D$20,차량별코스!$A$2:$A$20),0)</f>
        <v>9</v>
      </c>
      <c r="BM291">
        <f t="shared" si="52"/>
        <v>2520.9620000000009</v>
      </c>
      <c r="BN291">
        <f t="shared" si="53"/>
        <v>1655.4559999999997</v>
      </c>
      <c r="BO291">
        <f>IF(COUNTIFS($BL$2:$BL291,$BL291,$O$2:$O291,$O291)=1,_xlfn.MAXIFS($BO$2:$BO290,$O$2:$O290,$O291)+1,_xlfn.MAXIFS($BO$2:$BO290,$O$2:$O290,$O291))</f>
        <v>11</v>
      </c>
      <c r="BP291">
        <f t="shared" si="54"/>
        <v>1060.4290000000001</v>
      </c>
      <c r="BQ291">
        <f t="shared" si="56"/>
        <v>10.648</v>
      </c>
      <c r="BR291">
        <f t="shared" si="57"/>
        <v>9.3169999999999984</v>
      </c>
      <c r="BS291">
        <f t="shared" si="58"/>
        <v>22.627000000000002</v>
      </c>
      <c r="BT291">
        <f t="shared" si="59"/>
        <v>10.648</v>
      </c>
      <c r="BU291">
        <f t="shared" si="60"/>
        <v>0</v>
      </c>
      <c r="BV291">
        <f t="shared" si="61"/>
        <v>0</v>
      </c>
      <c r="BW291">
        <f t="shared" si="55"/>
        <v>1113.6689999999999</v>
      </c>
    </row>
    <row r="292" spans="1:75" x14ac:dyDescent="0.3">
      <c r="A292" s="38">
        <f t="shared" si="51"/>
        <v>45792</v>
      </c>
      <c r="B292" s="3">
        <v>45792.627256944441</v>
      </c>
      <c r="C292" t="s">
        <v>61</v>
      </c>
      <c r="D292" t="s">
        <v>61</v>
      </c>
      <c r="E292" t="s">
        <v>61</v>
      </c>
      <c r="F292" t="s">
        <v>62</v>
      </c>
      <c r="G292" s="2" t="s">
        <v>63</v>
      </c>
      <c r="H292" t="s">
        <v>64</v>
      </c>
      <c r="I292" t="s">
        <v>78</v>
      </c>
      <c r="J292" t="s">
        <v>66</v>
      </c>
      <c r="K292" t="s">
        <v>67</v>
      </c>
      <c r="L292">
        <v>14</v>
      </c>
      <c r="M292">
        <v>12</v>
      </c>
      <c r="N292">
        <v>168</v>
      </c>
      <c r="O292" s="41">
        <v>9999</v>
      </c>
      <c r="P292" t="s">
        <v>62</v>
      </c>
      <c r="Q292" s="1">
        <v>45786.608721180557</v>
      </c>
      <c r="R292">
        <v>17.442</v>
      </c>
      <c r="S292">
        <v>4.4569999999999999</v>
      </c>
      <c r="T292">
        <v>3.9129999999999998</v>
      </c>
      <c r="U292">
        <v>1694</v>
      </c>
      <c r="V292">
        <v>103</v>
      </c>
      <c r="W292">
        <v>301</v>
      </c>
      <c r="X292">
        <v>108</v>
      </c>
      <c r="Y292">
        <v>0</v>
      </c>
      <c r="Z292">
        <v>1</v>
      </c>
      <c r="AA292">
        <v>0</v>
      </c>
      <c r="AB292">
        <v>0</v>
      </c>
      <c r="AC292">
        <v>76</v>
      </c>
      <c r="AD292">
        <v>37.07</v>
      </c>
      <c r="AE292">
        <v>48.675393999999997</v>
      </c>
      <c r="AF292">
        <v>96</v>
      </c>
      <c r="AG292">
        <v>0.8</v>
      </c>
      <c r="AH292">
        <v>1.2</v>
      </c>
      <c r="AI292">
        <v>2.1</v>
      </c>
      <c r="AJ292">
        <v>0</v>
      </c>
      <c r="AK292">
        <v>0</v>
      </c>
      <c r="AL292">
        <v>0</v>
      </c>
      <c r="AM292">
        <v>3.01</v>
      </c>
      <c r="AN292">
        <v>41.588000000000001</v>
      </c>
      <c r="AO292">
        <v>6.08</v>
      </c>
      <c r="AP292">
        <v>17.768999999999998</v>
      </c>
      <c r="AQ292">
        <v>5.7000000000000002E-2</v>
      </c>
      <c r="AR292">
        <v>0</v>
      </c>
      <c r="AS292">
        <v>5.7329999999999997</v>
      </c>
      <c r="AT292">
        <v>25.6</v>
      </c>
      <c r="AU292">
        <v>0.21299999999999999</v>
      </c>
      <c r="AV292">
        <v>0.32</v>
      </c>
      <c r="AW292">
        <v>0.56000000000000005</v>
      </c>
      <c r="AX292">
        <v>0</v>
      </c>
      <c r="AY292">
        <v>0</v>
      </c>
      <c r="AZ292">
        <v>0</v>
      </c>
      <c r="BA292">
        <v>0</v>
      </c>
      <c r="BB292">
        <v>40</v>
      </c>
      <c r="BC292" t="s">
        <v>75</v>
      </c>
      <c r="BD292">
        <v>0</v>
      </c>
      <c r="BE292" t="s">
        <v>69</v>
      </c>
      <c r="BF292" t="s">
        <v>70</v>
      </c>
      <c r="BG292">
        <v>1.3</v>
      </c>
      <c r="BH292">
        <v>0</v>
      </c>
      <c r="BI292" s="1">
        <v>45799.524884409722</v>
      </c>
      <c r="BJ292">
        <v>3</v>
      </c>
      <c r="BK292" s="4">
        <v>1.3045</v>
      </c>
      <c r="BL292" s="42">
        <f>HLOOKUP($A292,차량별코스!$E$1:$AD$20,_xlfn.XLOOKUP(탕데이터!$I292,차량별코스!$D$2:$D$20,차량별코스!$A$2:$A$20),0)</f>
        <v>9</v>
      </c>
      <c r="BM292">
        <f t="shared" si="52"/>
        <v>2520.9620000000009</v>
      </c>
      <c r="BN292">
        <f t="shared" si="53"/>
        <v>1655.4559999999997</v>
      </c>
      <c r="BO292">
        <f>IF(COUNTIFS($BL$2:$BL292,$BL292,$O$2:$O292,$O292)=1,_xlfn.MAXIFS($BO$2:$BO291,$O$2:$O291,$O292)+1,_xlfn.MAXIFS($BO$2:$BO291,$O$2:$O291,$O292))</f>
        <v>11</v>
      </c>
      <c r="BP292">
        <f t="shared" si="54"/>
        <v>1222.24</v>
      </c>
      <c r="BQ292">
        <f t="shared" si="56"/>
        <v>13.552</v>
      </c>
      <c r="BR292">
        <f t="shared" si="57"/>
        <v>20.327999999999999</v>
      </c>
      <c r="BS292">
        <f t="shared" si="58"/>
        <v>35.574000000000005</v>
      </c>
      <c r="BT292">
        <f t="shared" si="59"/>
        <v>0</v>
      </c>
      <c r="BU292">
        <f t="shared" si="60"/>
        <v>0</v>
      </c>
      <c r="BV292">
        <f t="shared" si="61"/>
        <v>0</v>
      </c>
      <c r="BW292">
        <f t="shared" si="55"/>
        <v>1291.694</v>
      </c>
    </row>
    <row r="293" spans="1:75" x14ac:dyDescent="0.3">
      <c r="A293" s="38">
        <f t="shared" si="51"/>
        <v>45792</v>
      </c>
      <c r="B293" s="3">
        <v>45792.651643518519</v>
      </c>
      <c r="C293" t="s">
        <v>61</v>
      </c>
      <c r="D293" t="s">
        <v>61</v>
      </c>
      <c r="E293" t="s">
        <v>61</v>
      </c>
      <c r="F293" t="s">
        <v>62</v>
      </c>
      <c r="G293" s="2" t="s">
        <v>63</v>
      </c>
      <c r="H293" t="s">
        <v>64</v>
      </c>
      <c r="I293" t="s">
        <v>78</v>
      </c>
      <c r="J293" t="s">
        <v>66</v>
      </c>
      <c r="K293" t="s">
        <v>67</v>
      </c>
      <c r="L293">
        <v>14</v>
      </c>
      <c r="M293">
        <v>12</v>
      </c>
      <c r="N293">
        <v>168</v>
      </c>
      <c r="O293" s="41">
        <v>9999</v>
      </c>
      <c r="P293" t="s">
        <v>62</v>
      </c>
      <c r="Q293" s="1">
        <v>45786.608721180557</v>
      </c>
      <c r="R293">
        <v>41.188000000000002</v>
      </c>
      <c r="S293">
        <v>11.315</v>
      </c>
      <c r="T293">
        <v>3.64</v>
      </c>
      <c r="U293">
        <v>3248</v>
      </c>
      <c r="V293">
        <v>90</v>
      </c>
      <c r="W293">
        <v>396</v>
      </c>
      <c r="X293">
        <v>693</v>
      </c>
      <c r="Y293">
        <v>0</v>
      </c>
      <c r="Z293">
        <v>13</v>
      </c>
      <c r="AA293">
        <v>0</v>
      </c>
      <c r="AB293">
        <v>0</v>
      </c>
      <c r="AC293">
        <v>105</v>
      </c>
      <c r="AD293">
        <v>45.65</v>
      </c>
      <c r="AE293">
        <v>53.684590999999998</v>
      </c>
      <c r="AF293">
        <v>79.900000000000006</v>
      </c>
      <c r="AG293">
        <v>5.2</v>
      </c>
      <c r="AH293">
        <v>5.2</v>
      </c>
      <c r="AI293">
        <v>5.5</v>
      </c>
      <c r="AJ293">
        <v>4</v>
      </c>
      <c r="AK293">
        <v>0.2</v>
      </c>
      <c r="AL293">
        <v>0</v>
      </c>
      <c r="AM293">
        <v>2.8</v>
      </c>
      <c r="AN293">
        <v>50.622</v>
      </c>
      <c r="AO293">
        <v>2.7709999999999999</v>
      </c>
      <c r="AP293">
        <v>12.192</v>
      </c>
      <c r="AQ293">
        <v>0.14599999999999999</v>
      </c>
      <c r="AR293">
        <v>0</v>
      </c>
      <c r="AS293">
        <v>31.562999999999999</v>
      </c>
      <c r="AT293">
        <v>42.613</v>
      </c>
      <c r="AU293">
        <v>2.7730000000000001</v>
      </c>
      <c r="AV293">
        <v>2.7730000000000001</v>
      </c>
      <c r="AW293">
        <v>2.9329999999999998</v>
      </c>
      <c r="AX293">
        <v>2.133</v>
      </c>
      <c r="AY293">
        <v>0.107</v>
      </c>
      <c r="AZ293">
        <v>0</v>
      </c>
      <c r="BA293">
        <v>0</v>
      </c>
      <c r="BB293">
        <v>68</v>
      </c>
      <c r="BC293" t="s">
        <v>75</v>
      </c>
      <c r="BD293">
        <v>0</v>
      </c>
      <c r="BE293" t="s">
        <v>69</v>
      </c>
      <c r="BF293" t="s">
        <v>70</v>
      </c>
      <c r="BG293">
        <v>1.3</v>
      </c>
      <c r="BH293">
        <v>0</v>
      </c>
      <c r="BI293" s="1">
        <v>45799.524884409722</v>
      </c>
      <c r="BJ293">
        <v>3</v>
      </c>
      <c r="BK293" s="4">
        <v>1.2134</v>
      </c>
      <c r="BL293" s="42">
        <f>HLOOKUP($A293,차량별코스!$E$1:$AD$20,_xlfn.XLOOKUP(탕데이터!$I293,차량별코스!$D$2:$D$20,차량별코스!$A$2:$A$20),0)</f>
        <v>9</v>
      </c>
      <c r="BM293">
        <f t="shared" si="52"/>
        <v>2520.9620000000009</v>
      </c>
      <c r="BN293">
        <f t="shared" si="53"/>
        <v>1655.4559999999997</v>
      </c>
      <c r="BO293">
        <f>IF(COUNTIFS($BL$2:$BL293,$BL293,$O$2:$O293,$O293)=1,_xlfn.MAXIFS($BO$2:$BO292,$O$2:$O292,$O293)+1,_xlfn.MAXIFS($BO$2:$BO292,$O$2:$O292,$O293))</f>
        <v>11</v>
      </c>
      <c r="BP293">
        <f t="shared" si="54"/>
        <v>2109.152</v>
      </c>
      <c r="BQ293">
        <f t="shared" si="56"/>
        <v>168.89600000000002</v>
      </c>
      <c r="BR293">
        <f t="shared" si="57"/>
        <v>168.89600000000002</v>
      </c>
      <c r="BS293">
        <f t="shared" si="58"/>
        <v>178.64000000000001</v>
      </c>
      <c r="BT293">
        <f t="shared" si="59"/>
        <v>129.92000000000002</v>
      </c>
      <c r="BU293">
        <f t="shared" si="60"/>
        <v>6.4960000000000004</v>
      </c>
      <c r="BV293">
        <f t="shared" si="61"/>
        <v>0</v>
      </c>
      <c r="BW293">
        <f t="shared" si="55"/>
        <v>2762.0000000000005</v>
      </c>
    </row>
    <row r="294" spans="1:75" x14ac:dyDescent="0.3">
      <c r="A294" s="38">
        <f t="shared" si="51"/>
        <v>45792</v>
      </c>
      <c r="B294" s="3">
        <v>45792.694351851853</v>
      </c>
      <c r="C294" t="s">
        <v>61</v>
      </c>
      <c r="D294" t="s">
        <v>61</v>
      </c>
      <c r="E294" t="s">
        <v>61</v>
      </c>
      <c r="F294" t="s">
        <v>62</v>
      </c>
      <c r="G294" s="2" t="s">
        <v>63</v>
      </c>
      <c r="H294" t="s">
        <v>64</v>
      </c>
      <c r="I294" t="s">
        <v>78</v>
      </c>
      <c r="J294" t="s">
        <v>66</v>
      </c>
      <c r="K294" t="s">
        <v>67</v>
      </c>
      <c r="L294">
        <v>14</v>
      </c>
      <c r="M294">
        <v>12</v>
      </c>
      <c r="N294">
        <v>168</v>
      </c>
      <c r="O294" s="41">
        <v>9999</v>
      </c>
      <c r="P294" t="s">
        <v>62</v>
      </c>
      <c r="Q294" s="1">
        <v>45786.608721180557</v>
      </c>
      <c r="R294">
        <v>19.925999999999998</v>
      </c>
      <c r="S294">
        <v>6.5220000000000002</v>
      </c>
      <c r="T294">
        <v>3.0550000000000002</v>
      </c>
      <c r="U294">
        <v>1553</v>
      </c>
      <c r="V294">
        <v>2</v>
      </c>
      <c r="W294">
        <v>178</v>
      </c>
      <c r="X294">
        <v>491</v>
      </c>
      <c r="Y294">
        <v>4</v>
      </c>
      <c r="Z294">
        <v>17</v>
      </c>
      <c r="AA294">
        <v>0</v>
      </c>
      <c r="AB294">
        <v>0</v>
      </c>
      <c r="AC294">
        <v>105</v>
      </c>
      <c r="AD294">
        <v>46.19</v>
      </c>
      <c r="AE294">
        <v>52.245868999999999</v>
      </c>
      <c r="AF294">
        <v>97.2</v>
      </c>
      <c r="AG294">
        <v>0.6</v>
      </c>
      <c r="AH294">
        <v>0.7</v>
      </c>
      <c r="AI294">
        <v>0.8</v>
      </c>
      <c r="AJ294">
        <v>0.6</v>
      </c>
      <c r="AK294">
        <v>0</v>
      </c>
      <c r="AL294">
        <v>0</v>
      </c>
      <c r="AM294">
        <v>2.35</v>
      </c>
      <c r="AN294">
        <v>59.734999999999999</v>
      </c>
      <c r="AO294">
        <v>0.129</v>
      </c>
      <c r="AP294">
        <v>11.462</v>
      </c>
      <c r="AQ294">
        <v>0.20100000000000001</v>
      </c>
      <c r="AR294">
        <v>20.074000000000002</v>
      </c>
      <c r="AS294">
        <v>85.316000000000003</v>
      </c>
      <c r="AT294">
        <v>24.3</v>
      </c>
      <c r="AU294">
        <v>0.15</v>
      </c>
      <c r="AV294">
        <v>0.17499999999999999</v>
      </c>
      <c r="AW294">
        <v>0.2</v>
      </c>
      <c r="AX294">
        <v>0.15</v>
      </c>
      <c r="AY294">
        <v>0</v>
      </c>
      <c r="AZ294">
        <v>0</v>
      </c>
      <c r="BA294">
        <v>0</v>
      </c>
      <c r="BB294">
        <v>32</v>
      </c>
      <c r="BC294" t="s">
        <v>75</v>
      </c>
      <c r="BD294">
        <v>0</v>
      </c>
      <c r="BE294" t="s">
        <v>69</v>
      </c>
      <c r="BF294" t="s">
        <v>70</v>
      </c>
      <c r="BG294">
        <v>1.3</v>
      </c>
      <c r="BH294">
        <v>0</v>
      </c>
      <c r="BI294" s="1">
        <v>45799.524884409722</v>
      </c>
      <c r="BJ294">
        <v>3</v>
      </c>
      <c r="BK294" s="4">
        <v>1.0184</v>
      </c>
      <c r="BL294" s="42">
        <f>HLOOKUP($A294,차량별코스!$E$1:$AD$20,_xlfn.XLOOKUP(탕데이터!$I294,차량별코스!$D$2:$D$20,차량별코스!$A$2:$A$20),0)</f>
        <v>9</v>
      </c>
      <c r="BM294">
        <f t="shared" si="52"/>
        <v>2520.9620000000009</v>
      </c>
      <c r="BN294">
        <f t="shared" si="53"/>
        <v>1655.4559999999997</v>
      </c>
      <c r="BO294">
        <f>IF(COUNTIFS($BL$2:$BL294,$BL294,$O$2:$O294,$O294)=1,_xlfn.MAXIFS($BO$2:$BO293,$O$2:$O293,$O294)+1,_xlfn.MAXIFS($BO$2:$BO293,$O$2:$O293,$O294))</f>
        <v>11</v>
      </c>
      <c r="BP294">
        <f t="shared" si="54"/>
        <v>1329.5159999999998</v>
      </c>
      <c r="BQ294">
        <f t="shared" si="56"/>
        <v>9.3179999999999996</v>
      </c>
      <c r="BR294">
        <f t="shared" si="57"/>
        <v>10.870999999999999</v>
      </c>
      <c r="BS294">
        <f t="shared" si="58"/>
        <v>12.423999999999999</v>
      </c>
      <c r="BT294">
        <f t="shared" si="59"/>
        <v>9.3179999999999996</v>
      </c>
      <c r="BU294">
        <f t="shared" si="60"/>
        <v>0</v>
      </c>
      <c r="BV294">
        <f t="shared" si="61"/>
        <v>0</v>
      </c>
      <c r="BW294">
        <f t="shared" si="55"/>
        <v>1371.4469999999999</v>
      </c>
    </row>
    <row r="295" spans="1:75" x14ac:dyDescent="0.3">
      <c r="A295" s="38">
        <f t="shared" si="51"/>
        <v>45792</v>
      </c>
      <c r="B295" s="3">
        <v>45792.714942129627</v>
      </c>
      <c r="C295" t="s">
        <v>61</v>
      </c>
      <c r="D295" t="s">
        <v>61</v>
      </c>
      <c r="E295" t="s">
        <v>61</v>
      </c>
      <c r="F295" t="s">
        <v>62</v>
      </c>
      <c r="G295" s="2" t="s">
        <v>63</v>
      </c>
      <c r="H295" t="s">
        <v>64</v>
      </c>
      <c r="I295" t="s">
        <v>78</v>
      </c>
      <c r="J295" t="s">
        <v>66</v>
      </c>
      <c r="K295" t="s">
        <v>67</v>
      </c>
      <c r="L295">
        <v>14</v>
      </c>
      <c r="M295">
        <v>12</v>
      </c>
      <c r="N295">
        <v>168</v>
      </c>
      <c r="O295" s="41">
        <v>9999</v>
      </c>
      <c r="P295" t="s">
        <v>62</v>
      </c>
      <c r="Q295" s="1">
        <v>45786.608721180557</v>
      </c>
      <c r="R295">
        <v>40.466000000000001</v>
      </c>
      <c r="S295">
        <v>12.916</v>
      </c>
      <c r="T295">
        <v>3.133</v>
      </c>
      <c r="U295">
        <v>4778</v>
      </c>
      <c r="V295">
        <v>39</v>
      </c>
      <c r="W295">
        <v>1339</v>
      </c>
      <c r="X295">
        <v>820</v>
      </c>
      <c r="Y295">
        <v>7</v>
      </c>
      <c r="Z295">
        <v>18</v>
      </c>
      <c r="AA295">
        <v>0</v>
      </c>
      <c r="AB295">
        <v>0</v>
      </c>
      <c r="AC295">
        <v>95</v>
      </c>
      <c r="AD295">
        <v>30.49</v>
      </c>
      <c r="AE295">
        <v>42.846327000000002</v>
      </c>
      <c r="AF295">
        <v>94.8</v>
      </c>
      <c r="AG295">
        <v>1.5</v>
      </c>
      <c r="AH295">
        <v>1.8</v>
      </c>
      <c r="AI295">
        <v>1.4</v>
      </c>
      <c r="AJ295">
        <v>0.5</v>
      </c>
      <c r="AK295">
        <v>0</v>
      </c>
      <c r="AL295">
        <v>0</v>
      </c>
      <c r="AM295">
        <v>2.41</v>
      </c>
      <c r="AN295">
        <v>46.401000000000003</v>
      </c>
      <c r="AO295">
        <v>0.81599999999999995</v>
      </c>
      <c r="AP295">
        <v>28.024000000000001</v>
      </c>
      <c r="AQ295">
        <v>0.19800000000000001</v>
      </c>
      <c r="AR295">
        <v>17.297999999999998</v>
      </c>
      <c r="AS295">
        <v>44.481999999999999</v>
      </c>
      <c r="AT295">
        <v>74.260000000000005</v>
      </c>
      <c r="AU295">
        <v>1.175</v>
      </c>
      <c r="AV295">
        <v>1.41</v>
      </c>
      <c r="AW295">
        <v>1.097</v>
      </c>
      <c r="AX295">
        <v>0.39200000000000002</v>
      </c>
      <c r="AY295">
        <v>0</v>
      </c>
      <c r="AZ295">
        <v>0</v>
      </c>
      <c r="BA295">
        <v>0</v>
      </c>
      <c r="BB295">
        <v>101</v>
      </c>
      <c r="BC295" t="s">
        <v>75</v>
      </c>
      <c r="BD295">
        <v>0</v>
      </c>
      <c r="BE295" t="s">
        <v>69</v>
      </c>
      <c r="BF295" t="s">
        <v>70</v>
      </c>
      <c r="BG295">
        <v>1.3</v>
      </c>
      <c r="BH295">
        <v>0</v>
      </c>
      <c r="BI295" s="1">
        <v>45799.524884409722</v>
      </c>
      <c r="BJ295">
        <v>3</v>
      </c>
      <c r="BK295" s="4">
        <v>1.0443</v>
      </c>
      <c r="BL295" s="42">
        <f>HLOOKUP($A295,차량별코스!$E$1:$AD$20,_xlfn.XLOOKUP(탕데이터!$I295,차량별코스!$D$2:$D$20,차량별코스!$A$2:$A$20),0)</f>
        <v>9</v>
      </c>
      <c r="BM295">
        <f t="shared" si="52"/>
        <v>2520.9620000000009</v>
      </c>
      <c r="BN295">
        <f t="shared" si="53"/>
        <v>1655.4559999999997</v>
      </c>
      <c r="BO295">
        <f>IF(COUNTIFS($BL$2:$BL295,$BL295,$O$2:$O295,$O295)=1,_xlfn.MAXIFS($BO$2:$BO294,$O$2:$O294,$O295)+1,_xlfn.MAXIFS($BO$2:$BO294,$O$2:$O294,$O295))</f>
        <v>11</v>
      </c>
      <c r="BP295">
        <f t="shared" si="54"/>
        <v>3151.5439999999999</v>
      </c>
      <c r="BQ295">
        <f t="shared" si="56"/>
        <v>71.67</v>
      </c>
      <c r="BR295">
        <f t="shared" si="57"/>
        <v>86.004000000000005</v>
      </c>
      <c r="BS295">
        <f t="shared" si="58"/>
        <v>66.891999999999996</v>
      </c>
      <c r="BT295">
        <f t="shared" si="59"/>
        <v>23.89</v>
      </c>
      <c r="BU295">
        <f t="shared" si="60"/>
        <v>0</v>
      </c>
      <c r="BV295">
        <f t="shared" si="61"/>
        <v>0</v>
      </c>
      <c r="BW295">
        <f t="shared" si="55"/>
        <v>3399.9999999999995</v>
      </c>
    </row>
    <row r="296" spans="1:75" x14ac:dyDescent="0.3">
      <c r="A296" s="38">
        <f t="shared" si="51"/>
        <v>45792</v>
      </c>
      <c r="B296" s="3">
        <v>45792.772592592592</v>
      </c>
      <c r="C296" t="s">
        <v>61</v>
      </c>
      <c r="D296" t="s">
        <v>61</v>
      </c>
      <c r="E296" t="s">
        <v>61</v>
      </c>
      <c r="F296" t="s">
        <v>62</v>
      </c>
      <c r="G296" s="2" t="s">
        <v>63</v>
      </c>
      <c r="H296" t="s">
        <v>64</v>
      </c>
      <c r="I296" t="s">
        <v>78</v>
      </c>
      <c r="J296" t="s">
        <v>66</v>
      </c>
      <c r="K296" t="s">
        <v>67</v>
      </c>
      <c r="L296">
        <v>14</v>
      </c>
      <c r="M296">
        <v>12</v>
      </c>
      <c r="N296">
        <v>168</v>
      </c>
      <c r="O296" s="41">
        <v>9999</v>
      </c>
      <c r="P296" t="s">
        <v>62</v>
      </c>
      <c r="Q296" s="1">
        <v>45786.608721180557</v>
      </c>
      <c r="R296">
        <v>4.8000000000000001E-2</v>
      </c>
      <c r="S296">
        <v>4.1000000000000002E-2</v>
      </c>
      <c r="T296">
        <v>1.171</v>
      </c>
      <c r="U296">
        <v>38</v>
      </c>
      <c r="V296">
        <v>1</v>
      </c>
      <c r="W296">
        <v>7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9</v>
      </c>
      <c r="AD296">
        <v>4.55</v>
      </c>
      <c r="AE296">
        <v>5.7595390000000002</v>
      </c>
      <c r="AF296">
        <v>100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0.91</v>
      </c>
      <c r="AN296">
        <v>11.997</v>
      </c>
      <c r="AO296">
        <v>2.6240000000000001</v>
      </c>
      <c r="AP296">
        <v>18.417999999999999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 t="s">
        <v>75</v>
      </c>
      <c r="BD296">
        <v>0</v>
      </c>
      <c r="BE296" t="s">
        <v>69</v>
      </c>
      <c r="BF296" t="s">
        <v>70</v>
      </c>
      <c r="BG296">
        <v>1.3</v>
      </c>
      <c r="BH296">
        <v>0</v>
      </c>
      <c r="BI296" s="1">
        <v>45799.524884409722</v>
      </c>
      <c r="BJ296">
        <v>3</v>
      </c>
      <c r="BK296" s="4">
        <v>0.39019999999999999</v>
      </c>
      <c r="BL296" s="42">
        <f>HLOOKUP($A296,차량별코스!$E$1:$AD$20,_xlfn.XLOOKUP(탕데이터!$I296,차량별코스!$D$2:$D$20,차량별코스!$A$2:$A$20),0)</f>
        <v>9</v>
      </c>
      <c r="BM296">
        <f t="shared" si="52"/>
        <v>2520.9620000000009</v>
      </c>
      <c r="BN296">
        <f t="shared" si="53"/>
        <v>1655.4559999999997</v>
      </c>
      <c r="BO296">
        <f>IF(COUNTIFS($BL$2:$BL296,$BL296,$O$2:$O296,$O296)=1,_xlfn.MAXIFS($BO$2:$BO295,$O$2:$O295,$O296)+1,_xlfn.MAXIFS($BO$2:$BO295,$O$2:$O295,$O296))</f>
        <v>11</v>
      </c>
      <c r="BP296">
        <f t="shared" si="54"/>
        <v>30</v>
      </c>
      <c r="BQ296">
        <f t="shared" si="56"/>
        <v>0</v>
      </c>
      <c r="BR296">
        <f t="shared" si="57"/>
        <v>0</v>
      </c>
      <c r="BS296">
        <f t="shared" si="58"/>
        <v>0</v>
      </c>
      <c r="BT296">
        <f t="shared" si="59"/>
        <v>0</v>
      </c>
      <c r="BU296">
        <f t="shared" si="60"/>
        <v>0</v>
      </c>
      <c r="BV296">
        <f t="shared" si="61"/>
        <v>0</v>
      </c>
      <c r="BW296">
        <f t="shared" si="55"/>
        <v>30</v>
      </c>
    </row>
    <row r="297" spans="1:75" x14ac:dyDescent="0.3">
      <c r="A297" s="38">
        <f t="shared" si="51"/>
        <v>45792</v>
      </c>
      <c r="B297" s="3">
        <v>45792.829953703702</v>
      </c>
      <c r="C297" t="s">
        <v>61</v>
      </c>
      <c r="D297" t="s">
        <v>61</v>
      </c>
      <c r="E297" t="s">
        <v>61</v>
      </c>
      <c r="F297" t="s">
        <v>62</v>
      </c>
      <c r="G297" s="2" t="s">
        <v>63</v>
      </c>
      <c r="H297" t="s">
        <v>64</v>
      </c>
      <c r="I297" t="s">
        <v>78</v>
      </c>
      <c r="J297" t="s">
        <v>66</v>
      </c>
      <c r="K297" t="s">
        <v>67</v>
      </c>
      <c r="L297">
        <v>14</v>
      </c>
      <c r="M297">
        <v>12</v>
      </c>
      <c r="N297">
        <v>168</v>
      </c>
      <c r="O297" s="41">
        <v>9999</v>
      </c>
      <c r="P297" t="s">
        <v>62</v>
      </c>
      <c r="Q297" s="1">
        <v>45786.608721180557</v>
      </c>
      <c r="R297">
        <v>2.7E-2</v>
      </c>
      <c r="S297">
        <v>0.189</v>
      </c>
      <c r="T297">
        <v>0.14299999999999999</v>
      </c>
      <c r="U297">
        <v>394</v>
      </c>
      <c r="V297">
        <v>355</v>
      </c>
      <c r="W297">
        <v>25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11</v>
      </c>
      <c r="AD297">
        <v>0.25</v>
      </c>
      <c r="AE297">
        <v>6.9426579999999998</v>
      </c>
      <c r="AF297">
        <v>100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0.11</v>
      </c>
      <c r="AN297">
        <v>189.994</v>
      </c>
      <c r="AO297">
        <v>90.102000000000004</v>
      </c>
      <c r="AP297">
        <v>6.3449999999999998</v>
      </c>
      <c r="AQ297">
        <v>0</v>
      </c>
      <c r="AR297">
        <v>0</v>
      </c>
      <c r="AS297">
        <v>0</v>
      </c>
      <c r="AT297">
        <v>5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9</v>
      </c>
      <c r="BC297" t="s">
        <v>75</v>
      </c>
      <c r="BD297">
        <v>0</v>
      </c>
      <c r="BE297" t="s">
        <v>69</v>
      </c>
      <c r="BF297" t="s">
        <v>70</v>
      </c>
      <c r="BG297">
        <v>1.3</v>
      </c>
      <c r="BH297">
        <v>0</v>
      </c>
      <c r="BI297" s="1">
        <v>45799.524884409722</v>
      </c>
      <c r="BJ297">
        <v>3</v>
      </c>
      <c r="BK297" s="4">
        <v>4.7600000000000003E-2</v>
      </c>
      <c r="BL297" s="42">
        <f>HLOOKUP($A297,차량별코스!$E$1:$AD$20,_xlfn.XLOOKUP(탕데이터!$I297,차량별코스!$D$2:$D$20,차량별코스!$A$2:$A$20),0)</f>
        <v>9</v>
      </c>
      <c r="BM297">
        <f t="shared" si="52"/>
        <v>2520.9620000000009</v>
      </c>
      <c r="BN297">
        <f t="shared" si="53"/>
        <v>1655.4559999999997</v>
      </c>
      <c r="BO297">
        <f>IF(COUNTIFS($BL$2:$BL297,$BL297,$O$2:$O297,$O297)=1,_xlfn.MAXIFS($BO$2:$BO296,$O$2:$O296,$O297)+1,_xlfn.MAXIFS($BO$2:$BO296,$O$2:$O296,$O297))</f>
        <v>11</v>
      </c>
      <c r="BP297">
        <f t="shared" si="54"/>
        <v>14</v>
      </c>
      <c r="BQ297">
        <f t="shared" si="56"/>
        <v>0</v>
      </c>
      <c r="BR297">
        <f t="shared" si="57"/>
        <v>0</v>
      </c>
      <c r="BS297">
        <f t="shared" si="58"/>
        <v>0</v>
      </c>
      <c r="BT297">
        <f t="shared" si="59"/>
        <v>0</v>
      </c>
      <c r="BU297">
        <f t="shared" si="60"/>
        <v>0</v>
      </c>
      <c r="BV297">
        <f t="shared" si="61"/>
        <v>0</v>
      </c>
      <c r="BW297">
        <f t="shared" si="55"/>
        <v>14</v>
      </c>
    </row>
    <row r="298" spans="1:75" x14ac:dyDescent="0.3">
      <c r="A298" s="38">
        <f t="shared" si="51"/>
        <v>45792</v>
      </c>
      <c r="B298" s="3">
        <v>45792.838414351849</v>
      </c>
      <c r="C298" t="s">
        <v>61</v>
      </c>
      <c r="D298" t="s">
        <v>61</v>
      </c>
      <c r="E298" t="s">
        <v>61</v>
      </c>
      <c r="F298" t="s">
        <v>62</v>
      </c>
      <c r="G298" s="2" t="s">
        <v>63</v>
      </c>
      <c r="H298" t="s">
        <v>64</v>
      </c>
      <c r="I298" t="s">
        <v>78</v>
      </c>
      <c r="J298" t="s">
        <v>66</v>
      </c>
      <c r="K298" t="s">
        <v>67</v>
      </c>
      <c r="L298">
        <v>14</v>
      </c>
      <c r="M298">
        <v>12</v>
      </c>
      <c r="N298">
        <v>168</v>
      </c>
      <c r="O298" s="41">
        <v>9999</v>
      </c>
      <c r="P298" t="s">
        <v>62</v>
      </c>
      <c r="Q298" s="1">
        <v>45786.608721180557</v>
      </c>
      <c r="R298">
        <v>16.277999999999999</v>
      </c>
      <c r="S298">
        <v>5.516</v>
      </c>
      <c r="T298">
        <v>2.9510000000000001</v>
      </c>
      <c r="U298">
        <v>1758</v>
      </c>
      <c r="V298">
        <v>160</v>
      </c>
      <c r="W298">
        <v>360</v>
      </c>
      <c r="X298">
        <v>317</v>
      </c>
      <c r="Y298">
        <v>1</v>
      </c>
      <c r="Z298">
        <v>13</v>
      </c>
      <c r="AA298">
        <v>0</v>
      </c>
      <c r="AB298">
        <v>0</v>
      </c>
      <c r="AC298">
        <v>104</v>
      </c>
      <c r="AD298">
        <v>33.33</v>
      </c>
      <c r="AE298">
        <v>47.335040999999997</v>
      </c>
      <c r="AF298">
        <v>98.5</v>
      </c>
      <c r="AG298">
        <v>0.4</v>
      </c>
      <c r="AH298">
        <v>0.6</v>
      </c>
      <c r="AI298">
        <v>0.2</v>
      </c>
      <c r="AJ298">
        <v>0.3</v>
      </c>
      <c r="AK298">
        <v>0</v>
      </c>
      <c r="AL298">
        <v>0</v>
      </c>
      <c r="AM298">
        <v>2.27</v>
      </c>
      <c r="AN298">
        <v>55.481000000000002</v>
      </c>
      <c r="AO298">
        <v>9.1010000000000009</v>
      </c>
      <c r="AP298">
        <v>20.478000000000002</v>
      </c>
      <c r="AQ298">
        <v>0.184</v>
      </c>
      <c r="AR298">
        <v>6.1429999999999998</v>
      </c>
      <c r="AS298">
        <v>79.861999999999995</v>
      </c>
      <c r="AT298">
        <v>27.908000000000001</v>
      </c>
      <c r="AU298">
        <v>0.113</v>
      </c>
      <c r="AV298">
        <v>0.17</v>
      </c>
      <c r="AW298">
        <v>5.7000000000000002E-2</v>
      </c>
      <c r="AX298">
        <v>8.5000000000000006E-2</v>
      </c>
      <c r="AY298">
        <v>0</v>
      </c>
      <c r="AZ298">
        <v>0</v>
      </c>
      <c r="BA298">
        <v>0</v>
      </c>
      <c r="BB298">
        <v>40</v>
      </c>
      <c r="BC298" t="s">
        <v>75</v>
      </c>
      <c r="BD298">
        <v>0</v>
      </c>
      <c r="BE298" t="s">
        <v>69</v>
      </c>
      <c r="BF298" t="s">
        <v>70</v>
      </c>
      <c r="BG298">
        <v>1.3</v>
      </c>
      <c r="BH298">
        <v>0</v>
      </c>
      <c r="BI298" s="1">
        <v>45799.524884409722</v>
      </c>
      <c r="BJ298">
        <v>3</v>
      </c>
      <c r="BK298" s="4">
        <v>0.98370000000000002</v>
      </c>
      <c r="BL298" s="42">
        <f>HLOOKUP($A298,차량별코스!$E$1:$AD$20,_xlfn.XLOOKUP(탕데이터!$I298,차량별코스!$D$2:$D$20,차량별코스!$A$2:$A$20),0)</f>
        <v>9</v>
      </c>
      <c r="BM298">
        <f t="shared" si="52"/>
        <v>2520.9620000000009</v>
      </c>
      <c r="BN298">
        <f t="shared" si="53"/>
        <v>1655.4559999999997</v>
      </c>
      <c r="BO298">
        <f>IF(COUNTIFS($BL$2:$BL298,$BL298,$O$2:$O298,$O298)=1,_xlfn.MAXIFS($BO$2:$BO297,$O$2:$O297,$O298)+1,_xlfn.MAXIFS($BO$2:$BO297,$O$2:$O297,$O298))</f>
        <v>11</v>
      </c>
      <c r="BP298">
        <f t="shared" si="54"/>
        <v>1211.6299999999999</v>
      </c>
      <c r="BQ298">
        <f t="shared" si="56"/>
        <v>7.032</v>
      </c>
      <c r="BR298">
        <f t="shared" si="57"/>
        <v>10.548</v>
      </c>
      <c r="BS298">
        <f t="shared" si="58"/>
        <v>3.516</v>
      </c>
      <c r="BT298">
        <f t="shared" si="59"/>
        <v>5.274</v>
      </c>
      <c r="BU298">
        <f t="shared" si="60"/>
        <v>0</v>
      </c>
      <c r="BV298">
        <f t="shared" si="61"/>
        <v>0</v>
      </c>
      <c r="BW298">
        <f t="shared" si="55"/>
        <v>1237.9999999999998</v>
      </c>
    </row>
    <row r="299" spans="1:75" x14ac:dyDescent="0.3">
      <c r="A299" s="38">
        <f t="shared" si="51"/>
        <v>45792</v>
      </c>
      <c r="B299" s="3">
        <v>45792.863645833335</v>
      </c>
      <c r="C299" t="s">
        <v>61</v>
      </c>
      <c r="D299" t="s">
        <v>61</v>
      </c>
      <c r="E299" t="s">
        <v>61</v>
      </c>
      <c r="F299" t="s">
        <v>62</v>
      </c>
      <c r="G299" s="2" t="s">
        <v>63</v>
      </c>
      <c r="H299" t="s">
        <v>64</v>
      </c>
      <c r="I299" t="s">
        <v>78</v>
      </c>
      <c r="J299" t="s">
        <v>66</v>
      </c>
      <c r="K299" t="s">
        <v>67</v>
      </c>
      <c r="L299">
        <v>14</v>
      </c>
      <c r="M299">
        <v>12</v>
      </c>
      <c r="N299">
        <v>168</v>
      </c>
      <c r="O299" s="41">
        <v>9999</v>
      </c>
      <c r="P299" t="s">
        <v>62</v>
      </c>
      <c r="Q299" s="1">
        <v>45786.608721180557</v>
      </c>
      <c r="R299">
        <v>43.960999999999999</v>
      </c>
      <c r="S299">
        <v>12.858000000000001</v>
      </c>
      <c r="T299">
        <v>3.419</v>
      </c>
      <c r="U299">
        <v>3540</v>
      </c>
      <c r="V299">
        <v>79</v>
      </c>
      <c r="W299">
        <v>669</v>
      </c>
      <c r="X299">
        <v>1008</v>
      </c>
      <c r="Y299">
        <v>2</v>
      </c>
      <c r="Z299">
        <v>17</v>
      </c>
      <c r="AA299">
        <v>0</v>
      </c>
      <c r="AB299">
        <v>0</v>
      </c>
      <c r="AC299">
        <v>106</v>
      </c>
      <c r="AD299">
        <v>44.71</v>
      </c>
      <c r="AE299">
        <v>56.683205000000001</v>
      </c>
      <c r="AF299">
        <v>95.2</v>
      </c>
      <c r="AG299">
        <v>1.1000000000000001</v>
      </c>
      <c r="AH299">
        <v>0.9</v>
      </c>
      <c r="AI299">
        <v>1.1000000000000001</v>
      </c>
      <c r="AJ299">
        <v>1.2</v>
      </c>
      <c r="AK299">
        <v>0.5</v>
      </c>
      <c r="AL299">
        <v>0</v>
      </c>
      <c r="AM299">
        <v>2.63</v>
      </c>
      <c r="AN299">
        <v>57.662999999999997</v>
      </c>
      <c r="AO299">
        <v>2.2320000000000002</v>
      </c>
      <c r="AP299">
        <v>18.898</v>
      </c>
      <c r="AQ299">
        <v>0.22700000000000001</v>
      </c>
      <c r="AR299">
        <v>4.5490000000000004</v>
      </c>
      <c r="AS299">
        <v>38.670999999999999</v>
      </c>
      <c r="AT299">
        <v>55.533000000000001</v>
      </c>
      <c r="AU299">
        <v>0.64200000000000002</v>
      </c>
      <c r="AV299">
        <v>0.52500000000000002</v>
      </c>
      <c r="AW299">
        <v>0.64200000000000002</v>
      </c>
      <c r="AX299">
        <v>0.7</v>
      </c>
      <c r="AY299">
        <v>0.29199999999999998</v>
      </c>
      <c r="AZ299">
        <v>0</v>
      </c>
      <c r="BA299">
        <v>0</v>
      </c>
      <c r="BB299">
        <v>81</v>
      </c>
      <c r="BC299" t="s">
        <v>75</v>
      </c>
      <c r="BD299">
        <v>0</v>
      </c>
      <c r="BE299" t="s">
        <v>69</v>
      </c>
      <c r="BF299" t="s">
        <v>70</v>
      </c>
      <c r="BG299">
        <v>1.3</v>
      </c>
      <c r="BH299">
        <v>0</v>
      </c>
      <c r="BI299" s="1">
        <v>45799.524884409722</v>
      </c>
      <c r="BJ299">
        <v>3</v>
      </c>
      <c r="BK299" s="4">
        <v>1.1396999999999999</v>
      </c>
      <c r="BL299" s="42">
        <f>HLOOKUP($A299,차량별코스!$E$1:$AD$20,_xlfn.XLOOKUP(탕데이터!$I299,차량별코스!$D$2:$D$20,차량별코스!$A$2:$A$20),0)</f>
        <v>9</v>
      </c>
      <c r="BM299">
        <f t="shared" si="52"/>
        <v>2520.9620000000009</v>
      </c>
      <c r="BN299">
        <f t="shared" si="53"/>
        <v>1655.4559999999997</v>
      </c>
      <c r="BO299">
        <f>IF(COUNTIFS($BL$2:$BL299,$BL299,$O$2:$O299,$O299)=1,_xlfn.MAXIFS($BO$2:$BO298,$O$2:$O298,$O299)+1,_xlfn.MAXIFS($BO$2:$BO298,$O$2:$O298,$O299))</f>
        <v>11</v>
      </c>
      <c r="BP299">
        <f t="shared" si="54"/>
        <v>2622.0800000000004</v>
      </c>
      <c r="BQ299">
        <f t="shared" si="56"/>
        <v>38.940000000000005</v>
      </c>
      <c r="BR299">
        <f t="shared" si="57"/>
        <v>31.860000000000003</v>
      </c>
      <c r="BS299">
        <f t="shared" si="58"/>
        <v>38.940000000000005</v>
      </c>
      <c r="BT299">
        <f t="shared" si="59"/>
        <v>42.480000000000004</v>
      </c>
      <c r="BU299">
        <f t="shared" si="60"/>
        <v>17.7</v>
      </c>
      <c r="BV299">
        <f t="shared" si="61"/>
        <v>0</v>
      </c>
      <c r="BW299">
        <f t="shared" si="55"/>
        <v>2792.0000000000005</v>
      </c>
    </row>
    <row r="300" spans="1:75" x14ac:dyDescent="0.3">
      <c r="A300" s="38">
        <f t="shared" si="51"/>
        <v>45793</v>
      </c>
      <c r="B300" s="3">
        <v>45793.288483796299</v>
      </c>
      <c r="C300" t="s">
        <v>61</v>
      </c>
      <c r="D300" t="s">
        <v>61</v>
      </c>
      <c r="E300" t="s">
        <v>61</v>
      </c>
      <c r="F300" t="s">
        <v>62</v>
      </c>
      <c r="G300" s="2" t="s">
        <v>63</v>
      </c>
      <c r="H300" t="s">
        <v>64</v>
      </c>
      <c r="I300" t="s">
        <v>78</v>
      </c>
      <c r="J300" t="s">
        <v>66</v>
      </c>
      <c r="K300" t="s">
        <v>67</v>
      </c>
      <c r="L300">
        <v>14</v>
      </c>
      <c r="M300">
        <v>12</v>
      </c>
      <c r="N300">
        <v>168</v>
      </c>
      <c r="O300" s="41">
        <v>9999</v>
      </c>
      <c r="P300" t="s">
        <v>62</v>
      </c>
      <c r="Q300" s="1">
        <v>45786.608721180557</v>
      </c>
      <c r="R300">
        <v>1E-3</v>
      </c>
      <c r="S300">
        <v>1E-3</v>
      </c>
      <c r="T300">
        <v>1</v>
      </c>
      <c r="U300">
        <v>963</v>
      </c>
      <c r="V300">
        <v>963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 t="s">
        <v>61</v>
      </c>
      <c r="AF300">
        <v>100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1</v>
      </c>
      <c r="AN300" t="s">
        <v>61</v>
      </c>
      <c r="AO300">
        <v>100</v>
      </c>
      <c r="AP300">
        <v>0</v>
      </c>
      <c r="AQ300">
        <v>0</v>
      </c>
      <c r="AR300">
        <v>0</v>
      </c>
      <c r="AS300">
        <v>0</v>
      </c>
      <c r="AT300">
        <v>15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25</v>
      </c>
      <c r="BC300" t="s">
        <v>75</v>
      </c>
      <c r="BD300">
        <v>0</v>
      </c>
      <c r="BE300" t="s">
        <v>69</v>
      </c>
      <c r="BF300" t="s">
        <v>70</v>
      </c>
      <c r="BG300">
        <v>1.3</v>
      </c>
      <c r="BH300">
        <v>0</v>
      </c>
      <c r="BI300" s="1">
        <v>45799.524884409722</v>
      </c>
      <c r="BJ300">
        <v>3</v>
      </c>
      <c r="BK300" s="4">
        <v>0.33329999999999999</v>
      </c>
      <c r="BL300" s="42">
        <f>HLOOKUP($A300,차량별코스!$E$1:$AD$20,_xlfn.XLOOKUP(탕데이터!$I300,차량별코스!$D$2:$D$20,차량별코스!$A$2:$A$20),0)</f>
        <v>10</v>
      </c>
      <c r="BM300">
        <f t="shared" si="52"/>
        <v>2520.9620000000009</v>
      </c>
      <c r="BN300">
        <f t="shared" si="53"/>
        <v>1498.4239999999998</v>
      </c>
      <c r="BO300">
        <f>IF(COUNTIFS($BL$2:$BL300,$BL300,$O$2:$O300,$O300)=1,_xlfn.MAXIFS($BO$2:$BO299,$O$2:$O299,$O300)+1,_xlfn.MAXIFS($BO$2:$BO299,$O$2:$O299,$O300))</f>
        <v>11</v>
      </c>
      <c r="BP300">
        <f t="shared" si="54"/>
        <v>0</v>
      </c>
      <c r="BQ300">
        <f t="shared" si="56"/>
        <v>0</v>
      </c>
      <c r="BR300">
        <f t="shared" si="57"/>
        <v>0</v>
      </c>
      <c r="BS300">
        <f t="shared" si="58"/>
        <v>0</v>
      </c>
      <c r="BT300">
        <f t="shared" si="59"/>
        <v>0</v>
      </c>
      <c r="BU300">
        <f t="shared" si="60"/>
        <v>0</v>
      </c>
      <c r="BV300">
        <f t="shared" si="61"/>
        <v>0</v>
      </c>
      <c r="BW300">
        <f t="shared" si="55"/>
        <v>0</v>
      </c>
    </row>
    <row r="301" spans="1:75" x14ac:dyDescent="0.3">
      <c r="A301" s="38">
        <f t="shared" si="51"/>
        <v>45793</v>
      </c>
      <c r="B301" s="3">
        <v>45793.304340277777</v>
      </c>
      <c r="C301" t="s">
        <v>61</v>
      </c>
      <c r="D301" t="s">
        <v>61</v>
      </c>
      <c r="E301" t="s">
        <v>61</v>
      </c>
      <c r="F301" t="s">
        <v>62</v>
      </c>
      <c r="G301" s="2" t="s">
        <v>63</v>
      </c>
      <c r="H301" t="s">
        <v>64</v>
      </c>
      <c r="I301" t="s">
        <v>78</v>
      </c>
      <c r="J301" t="s">
        <v>66</v>
      </c>
      <c r="K301" t="s">
        <v>67</v>
      </c>
      <c r="L301">
        <v>14</v>
      </c>
      <c r="M301">
        <v>12</v>
      </c>
      <c r="N301">
        <v>168</v>
      </c>
      <c r="O301" s="41">
        <v>9999</v>
      </c>
      <c r="P301" t="s">
        <v>62</v>
      </c>
      <c r="Q301" s="1">
        <v>45786.608721180557</v>
      </c>
      <c r="R301">
        <v>47.149000000000001</v>
      </c>
      <c r="S301">
        <v>13.382999999999999</v>
      </c>
      <c r="T301">
        <v>3.5230000000000001</v>
      </c>
      <c r="U301">
        <v>4081</v>
      </c>
      <c r="V301">
        <v>132</v>
      </c>
      <c r="W301">
        <v>739</v>
      </c>
      <c r="X301">
        <v>1110</v>
      </c>
      <c r="Y301">
        <v>1</v>
      </c>
      <c r="Z301">
        <v>19</v>
      </c>
      <c r="AA301">
        <v>0</v>
      </c>
      <c r="AB301">
        <v>0</v>
      </c>
      <c r="AC301">
        <v>102</v>
      </c>
      <c r="AD301">
        <v>41.59</v>
      </c>
      <c r="AE301">
        <v>52.877304000000002</v>
      </c>
      <c r="AF301">
        <v>80</v>
      </c>
      <c r="AG301">
        <v>4.0999999999999996</v>
      </c>
      <c r="AH301">
        <v>4.7</v>
      </c>
      <c r="AI301">
        <v>9</v>
      </c>
      <c r="AJ301">
        <v>2.2000000000000002</v>
      </c>
      <c r="AK301">
        <v>0.1</v>
      </c>
      <c r="AL301">
        <v>0</v>
      </c>
      <c r="AM301">
        <v>2.71</v>
      </c>
      <c r="AN301">
        <v>51.481999999999999</v>
      </c>
      <c r="AO301">
        <v>3.234</v>
      </c>
      <c r="AP301">
        <v>18.108000000000001</v>
      </c>
      <c r="AQ301">
        <v>0.23300000000000001</v>
      </c>
      <c r="AR301">
        <v>2.121</v>
      </c>
      <c r="AS301">
        <v>40.298000000000002</v>
      </c>
      <c r="AT301">
        <v>53.332999999999998</v>
      </c>
      <c r="AU301">
        <v>2.7330000000000001</v>
      </c>
      <c r="AV301">
        <v>3.133</v>
      </c>
      <c r="AW301">
        <v>6</v>
      </c>
      <c r="AX301">
        <v>1.4670000000000001</v>
      </c>
      <c r="AY301">
        <v>6.7000000000000004E-2</v>
      </c>
      <c r="AZ301">
        <v>0</v>
      </c>
      <c r="BA301">
        <v>0</v>
      </c>
      <c r="BB301">
        <v>91</v>
      </c>
      <c r="BC301" t="s">
        <v>75</v>
      </c>
      <c r="BD301">
        <v>0</v>
      </c>
      <c r="BE301" t="s">
        <v>69</v>
      </c>
      <c r="BF301" t="s">
        <v>70</v>
      </c>
      <c r="BG301">
        <v>1.3</v>
      </c>
      <c r="BH301">
        <v>0</v>
      </c>
      <c r="BI301" s="1">
        <v>45799.524884409722</v>
      </c>
      <c r="BJ301">
        <v>3</v>
      </c>
      <c r="BK301" s="4">
        <v>1.1744000000000001</v>
      </c>
      <c r="BL301" s="42">
        <f>HLOOKUP($A301,차량별코스!$E$1:$AD$20,_xlfn.XLOOKUP(탕데이터!$I301,차량별코스!$D$2:$D$20,차량별코스!$A$2:$A$20),0)</f>
        <v>10</v>
      </c>
      <c r="BM301">
        <f t="shared" si="52"/>
        <v>2520.9620000000009</v>
      </c>
      <c r="BN301">
        <f t="shared" si="53"/>
        <v>1498.4239999999998</v>
      </c>
      <c r="BO301">
        <f>IF(COUNTIFS($BL$2:$BL301,$BL301,$O$2:$O301,$O301)=1,_xlfn.MAXIFS($BO$2:$BO300,$O$2:$O300,$O301)+1,_xlfn.MAXIFS($BO$2:$BO300,$O$2:$O300,$O301))</f>
        <v>11</v>
      </c>
      <c r="BP301">
        <f t="shared" si="54"/>
        <v>2393.8000000000002</v>
      </c>
      <c r="BQ301">
        <f t="shared" si="56"/>
        <v>167.32099999999997</v>
      </c>
      <c r="BR301">
        <f t="shared" si="57"/>
        <v>191.80699999999999</v>
      </c>
      <c r="BS301">
        <f t="shared" si="58"/>
        <v>367.28999999999996</v>
      </c>
      <c r="BT301">
        <f t="shared" si="59"/>
        <v>89.782000000000011</v>
      </c>
      <c r="BU301">
        <f t="shared" si="60"/>
        <v>4.0810000000000004</v>
      </c>
      <c r="BV301">
        <f t="shared" si="61"/>
        <v>0</v>
      </c>
      <c r="BW301">
        <f t="shared" si="55"/>
        <v>3214.0810000000001</v>
      </c>
    </row>
    <row r="302" spans="1:75" x14ac:dyDescent="0.3">
      <c r="A302" s="38">
        <f t="shared" si="51"/>
        <v>45793</v>
      </c>
      <c r="B302" s="3">
        <v>45793.353773148148</v>
      </c>
      <c r="C302" t="s">
        <v>61</v>
      </c>
      <c r="D302" t="s">
        <v>61</v>
      </c>
      <c r="E302" t="s">
        <v>61</v>
      </c>
      <c r="F302" t="s">
        <v>62</v>
      </c>
      <c r="G302" s="2" t="s">
        <v>63</v>
      </c>
      <c r="H302" t="s">
        <v>64</v>
      </c>
      <c r="I302" t="s">
        <v>78</v>
      </c>
      <c r="J302" t="s">
        <v>66</v>
      </c>
      <c r="K302" t="s">
        <v>67</v>
      </c>
      <c r="L302">
        <v>14</v>
      </c>
      <c r="M302">
        <v>12</v>
      </c>
      <c r="N302">
        <v>168</v>
      </c>
      <c r="O302" s="41">
        <v>9999</v>
      </c>
      <c r="P302" t="s">
        <v>62</v>
      </c>
      <c r="Q302" s="1">
        <v>45786.608721180557</v>
      </c>
      <c r="R302">
        <v>3.4000000000000002E-2</v>
      </c>
      <c r="S302">
        <v>3.7999999999999999E-2</v>
      </c>
      <c r="T302">
        <v>0.89500000000000002</v>
      </c>
      <c r="U302">
        <v>54</v>
      </c>
      <c r="V302">
        <v>10</v>
      </c>
      <c r="W302">
        <v>13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8</v>
      </c>
      <c r="AD302">
        <v>2.27</v>
      </c>
      <c r="AE302">
        <v>3.9479790000000001</v>
      </c>
      <c r="AF302">
        <v>100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0.68</v>
      </c>
      <c r="AN302">
        <v>10.417999999999999</v>
      </c>
      <c r="AO302">
        <v>18.513000000000002</v>
      </c>
      <c r="AP302">
        <v>24.073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 t="s">
        <v>75</v>
      </c>
      <c r="BD302">
        <v>0</v>
      </c>
      <c r="BE302" t="s">
        <v>69</v>
      </c>
      <c r="BF302" t="s">
        <v>70</v>
      </c>
      <c r="BG302">
        <v>1.3</v>
      </c>
      <c r="BH302">
        <v>0</v>
      </c>
      <c r="BI302" s="1">
        <v>45799.524884409722</v>
      </c>
      <c r="BJ302">
        <v>3</v>
      </c>
      <c r="BK302" s="4">
        <v>0.29820000000000002</v>
      </c>
      <c r="BL302" s="42">
        <f>HLOOKUP($A302,차량별코스!$E$1:$AD$20,_xlfn.XLOOKUP(탕데이터!$I302,차량별코스!$D$2:$D$20,차량별코스!$A$2:$A$20),0)</f>
        <v>10</v>
      </c>
      <c r="BM302">
        <f t="shared" si="52"/>
        <v>2520.9620000000009</v>
      </c>
      <c r="BN302">
        <f t="shared" si="53"/>
        <v>1498.4239999999998</v>
      </c>
      <c r="BO302">
        <f>IF(COUNTIFS($BL$2:$BL302,$BL302,$O$2:$O302,$O302)=1,_xlfn.MAXIFS($BO$2:$BO301,$O$2:$O301,$O302)+1,_xlfn.MAXIFS($BO$2:$BO301,$O$2:$O301,$O302))</f>
        <v>11</v>
      </c>
      <c r="BP302">
        <f t="shared" si="54"/>
        <v>31</v>
      </c>
      <c r="BQ302">
        <f t="shared" si="56"/>
        <v>0</v>
      </c>
      <c r="BR302">
        <f t="shared" si="57"/>
        <v>0</v>
      </c>
      <c r="BS302">
        <f t="shared" si="58"/>
        <v>0</v>
      </c>
      <c r="BT302">
        <f t="shared" si="59"/>
        <v>0</v>
      </c>
      <c r="BU302">
        <f t="shared" si="60"/>
        <v>0</v>
      </c>
      <c r="BV302">
        <f t="shared" si="61"/>
        <v>0</v>
      </c>
      <c r="BW302">
        <f t="shared" si="55"/>
        <v>31</v>
      </c>
    </row>
    <row r="303" spans="1:75" x14ac:dyDescent="0.3">
      <c r="A303" s="38">
        <f t="shared" si="51"/>
        <v>45793</v>
      </c>
      <c r="B303" s="3">
        <v>45793.497349537036</v>
      </c>
      <c r="C303" t="s">
        <v>61</v>
      </c>
      <c r="D303" t="s">
        <v>61</v>
      </c>
      <c r="E303" t="s">
        <v>61</v>
      </c>
      <c r="F303" t="s">
        <v>62</v>
      </c>
      <c r="G303" s="2" t="s">
        <v>63</v>
      </c>
      <c r="H303" t="s">
        <v>64</v>
      </c>
      <c r="I303" t="s">
        <v>78</v>
      </c>
      <c r="J303" t="s">
        <v>66</v>
      </c>
      <c r="K303" t="s">
        <v>67</v>
      </c>
      <c r="L303">
        <v>14</v>
      </c>
      <c r="M303">
        <v>12</v>
      </c>
      <c r="N303">
        <v>168</v>
      </c>
      <c r="O303" s="41">
        <v>9999</v>
      </c>
      <c r="P303" t="s">
        <v>62</v>
      </c>
      <c r="Q303" s="1">
        <v>45786.608721180557</v>
      </c>
      <c r="R303">
        <v>1E-3</v>
      </c>
      <c r="S303">
        <v>7.6999999999999999E-2</v>
      </c>
      <c r="T303">
        <v>1.2999999999999999E-2</v>
      </c>
      <c r="U303">
        <v>180</v>
      </c>
      <c r="V303">
        <v>180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0.02</v>
      </c>
      <c r="AE303" t="s">
        <v>61</v>
      </c>
      <c r="AF303">
        <v>100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0.01</v>
      </c>
      <c r="AN303" t="s">
        <v>61</v>
      </c>
      <c r="AO303">
        <v>100</v>
      </c>
      <c r="AP303">
        <v>0</v>
      </c>
      <c r="AQ303">
        <v>0</v>
      </c>
      <c r="AR303">
        <v>0</v>
      </c>
      <c r="AS303">
        <v>0</v>
      </c>
      <c r="AT303">
        <v>1.667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4</v>
      </c>
      <c r="BC303" t="s">
        <v>75</v>
      </c>
      <c r="BD303">
        <v>0</v>
      </c>
      <c r="BE303" t="s">
        <v>69</v>
      </c>
      <c r="BF303" t="s">
        <v>70</v>
      </c>
      <c r="BG303">
        <v>1.3</v>
      </c>
      <c r="BH303">
        <v>0</v>
      </c>
      <c r="BI303" s="1">
        <v>45799.524884409722</v>
      </c>
      <c r="BJ303">
        <v>3</v>
      </c>
      <c r="BK303" s="4">
        <v>4.3E-3</v>
      </c>
      <c r="BL303" s="42">
        <f>HLOOKUP($A303,차량별코스!$E$1:$AD$20,_xlfn.XLOOKUP(탕데이터!$I303,차량별코스!$D$2:$D$20,차량별코스!$A$2:$A$20),0)</f>
        <v>10</v>
      </c>
      <c r="BM303">
        <f t="shared" si="52"/>
        <v>2520.9620000000009</v>
      </c>
      <c r="BN303">
        <f t="shared" si="53"/>
        <v>1498.4239999999998</v>
      </c>
      <c r="BO303">
        <f>IF(COUNTIFS($BL$2:$BL303,$BL303,$O$2:$O303,$O303)=1,_xlfn.MAXIFS($BO$2:$BO302,$O$2:$O302,$O303)+1,_xlfn.MAXIFS($BO$2:$BO302,$O$2:$O302,$O303))</f>
        <v>11</v>
      </c>
      <c r="BP303">
        <f t="shared" si="54"/>
        <v>0</v>
      </c>
      <c r="BQ303">
        <f t="shared" si="56"/>
        <v>0</v>
      </c>
      <c r="BR303">
        <f t="shared" si="57"/>
        <v>0</v>
      </c>
      <c r="BS303">
        <f t="shared" si="58"/>
        <v>0</v>
      </c>
      <c r="BT303">
        <f t="shared" si="59"/>
        <v>0</v>
      </c>
      <c r="BU303">
        <f t="shared" si="60"/>
        <v>0</v>
      </c>
      <c r="BV303">
        <f t="shared" si="61"/>
        <v>0</v>
      </c>
      <c r="BW303">
        <f t="shared" si="55"/>
        <v>0</v>
      </c>
    </row>
    <row r="304" spans="1:75" x14ac:dyDescent="0.3">
      <c r="A304" s="38">
        <f t="shared" si="51"/>
        <v>45793</v>
      </c>
      <c r="B304" s="3">
        <v>45793.506215277775</v>
      </c>
      <c r="C304" t="s">
        <v>61</v>
      </c>
      <c r="D304" t="s">
        <v>61</v>
      </c>
      <c r="E304" t="s">
        <v>61</v>
      </c>
      <c r="F304" t="s">
        <v>62</v>
      </c>
      <c r="G304" s="2" t="s">
        <v>63</v>
      </c>
      <c r="H304" t="s">
        <v>64</v>
      </c>
      <c r="I304" t="s">
        <v>78</v>
      </c>
      <c r="J304" t="s">
        <v>66</v>
      </c>
      <c r="K304" t="s">
        <v>67</v>
      </c>
      <c r="L304">
        <v>14</v>
      </c>
      <c r="M304">
        <v>12</v>
      </c>
      <c r="N304">
        <v>168</v>
      </c>
      <c r="O304" s="41">
        <v>9999</v>
      </c>
      <c r="P304" t="s">
        <v>62</v>
      </c>
      <c r="Q304" s="1">
        <v>45786.608721180557</v>
      </c>
      <c r="R304">
        <v>2.7E-2</v>
      </c>
      <c r="S304">
        <v>3.5999999999999997E-2</v>
      </c>
      <c r="T304">
        <v>0.75</v>
      </c>
      <c r="U304">
        <v>57</v>
      </c>
      <c r="V304">
        <v>42</v>
      </c>
      <c r="W304">
        <v>3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12</v>
      </c>
      <c r="AD304">
        <v>1.71</v>
      </c>
      <c r="AE304">
        <v>8.0983800000000006</v>
      </c>
      <c r="AF304">
        <v>100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0.56999999999999995</v>
      </c>
      <c r="AN304">
        <v>35.741</v>
      </c>
      <c r="AO304">
        <v>73.682000000000002</v>
      </c>
      <c r="AP304">
        <v>5.2610000000000001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 t="s">
        <v>75</v>
      </c>
      <c r="BD304">
        <v>0</v>
      </c>
      <c r="BE304" t="s">
        <v>69</v>
      </c>
      <c r="BF304" t="s">
        <v>70</v>
      </c>
      <c r="BG304">
        <v>1.3</v>
      </c>
      <c r="BH304">
        <v>0</v>
      </c>
      <c r="BI304" s="1">
        <v>45799.524884409722</v>
      </c>
      <c r="BJ304">
        <v>3</v>
      </c>
      <c r="BK304" s="4">
        <v>0.25</v>
      </c>
      <c r="BL304" s="42">
        <f>HLOOKUP($A304,차량별코스!$E$1:$AD$20,_xlfn.XLOOKUP(탕데이터!$I304,차량별코스!$D$2:$D$20,차량별코스!$A$2:$A$20),0)</f>
        <v>10</v>
      </c>
      <c r="BM304">
        <f t="shared" si="52"/>
        <v>2520.9620000000009</v>
      </c>
      <c r="BN304">
        <f t="shared" si="53"/>
        <v>1498.4239999999998</v>
      </c>
      <c r="BO304">
        <f>IF(COUNTIFS($BL$2:$BL304,$BL304,$O$2:$O304,$O304)=1,_xlfn.MAXIFS($BO$2:$BO303,$O$2:$O303,$O304)+1,_xlfn.MAXIFS($BO$2:$BO303,$O$2:$O303,$O304))</f>
        <v>11</v>
      </c>
      <c r="BP304">
        <f t="shared" si="54"/>
        <v>12</v>
      </c>
      <c r="BQ304">
        <f t="shared" si="56"/>
        <v>0</v>
      </c>
      <c r="BR304">
        <f t="shared" si="57"/>
        <v>0</v>
      </c>
      <c r="BS304">
        <f t="shared" si="58"/>
        <v>0</v>
      </c>
      <c r="BT304">
        <f t="shared" si="59"/>
        <v>0</v>
      </c>
      <c r="BU304">
        <f t="shared" si="60"/>
        <v>0</v>
      </c>
      <c r="BV304">
        <f t="shared" si="61"/>
        <v>0</v>
      </c>
      <c r="BW304">
        <f t="shared" si="55"/>
        <v>12</v>
      </c>
    </row>
    <row r="305" spans="1:75" x14ac:dyDescent="0.3">
      <c r="A305" s="38">
        <f t="shared" si="51"/>
        <v>45793</v>
      </c>
      <c r="B305" s="3">
        <v>45793.510150462964</v>
      </c>
      <c r="C305" t="s">
        <v>61</v>
      </c>
      <c r="D305" t="s">
        <v>61</v>
      </c>
      <c r="E305" t="s">
        <v>61</v>
      </c>
      <c r="F305" t="s">
        <v>62</v>
      </c>
      <c r="G305" s="2" t="s">
        <v>63</v>
      </c>
      <c r="H305" t="s">
        <v>64</v>
      </c>
      <c r="I305" t="s">
        <v>78</v>
      </c>
      <c r="J305" t="s">
        <v>66</v>
      </c>
      <c r="K305" t="s">
        <v>67</v>
      </c>
      <c r="L305">
        <v>14</v>
      </c>
      <c r="M305">
        <v>12</v>
      </c>
      <c r="N305">
        <v>168</v>
      </c>
      <c r="O305" s="41">
        <v>9999</v>
      </c>
      <c r="P305" t="s">
        <v>62</v>
      </c>
      <c r="Q305" s="1">
        <v>45786.608721180557</v>
      </c>
      <c r="R305">
        <v>17.516999999999999</v>
      </c>
      <c r="S305">
        <v>4.9180000000000001</v>
      </c>
      <c r="T305">
        <v>3.5619999999999998</v>
      </c>
      <c r="U305">
        <v>1572</v>
      </c>
      <c r="V305">
        <v>29</v>
      </c>
      <c r="W305">
        <v>382</v>
      </c>
      <c r="X305">
        <v>274</v>
      </c>
      <c r="Y305">
        <v>3</v>
      </c>
      <c r="Z305">
        <v>2</v>
      </c>
      <c r="AA305">
        <v>0</v>
      </c>
      <c r="AB305">
        <v>0</v>
      </c>
      <c r="AC305">
        <v>98</v>
      </c>
      <c r="AD305">
        <v>40.119999999999997</v>
      </c>
      <c r="AE305">
        <v>54.316279000000002</v>
      </c>
      <c r="AF305">
        <v>96.9</v>
      </c>
      <c r="AG305">
        <v>0.5</v>
      </c>
      <c r="AH305">
        <v>0.6</v>
      </c>
      <c r="AI305">
        <v>1.2</v>
      </c>
      <c r="AJ305">
        <v>0.8</v>
      </c>
      <c r="AK305">
        <v>0</v>
      </c>
      <c r="AL305">
        <v>0</v>
      </c>
      <c r="AM305">
        <v>2.74</v>
      </c>
      <c r="AN305">
        <v>52.576000000000001</v>
      </c>
      <c r="AO305">
        <v>1.845</v>
      </c>
      <c r="AP305">
        <v>24.3</v>
      </c>
      <c r="AQ305">
        <v>0.114</v>
      </c>
      <c r="AR305">
        <v>17.126000000000001</v>
      </c>
      <c r="AS305">
        <v>11.417</v>
      </c>
      <c r="AT305">
        <v>24.225000000000001</v>
      </c>
      <c r="AU305">
        <v>0.125</v>
      </c>
      <c r="AV305">
        <v>0.15</v>
      </c>
      <c r="AW305">
        <v>0.3</v>
      </c>
      <c r="AX305">
        <v>0.2</v>
      </c>
      <c r="AY305">
        <v>0</v>
      </c>
      <c r="AZ305">
        <v>0</v>
      </c>
      <c r="BA305">
        <v>0</v>
      </c>
      <c r="BB305">
        <v>33</v>
      </c>
      <c r="BC305" t="s">
        <v>75</v>
      </c>
      <c r="BD305">
        <v>0</v>
      </c>
      <c r="BE305" t="s">
        <v>69</v>
      </c>
      <c r="BF305" t="s">
        <v>70</v>
      </c>
      <c r="BG305">
        <v>1.3</v>
      </c>
      <c r="BH305">
        <v>0</v>
      </c>
      <c r="BI305" s="1">
        <v>45799.524884409722</v>
      </c>
      <c r="BJ305">
        <v>3</v>
      </c>
      <c r="BK305" s="4">
        <v>1.1873</v>
      </c>
      <c r="BL305" s="42">
        <f>HLOOKUP($A305,차량별코스!$E$1:$AD$20,_xlfn.XLOOKUP(탕데이터!$I305,차량별코스!$D$2:$D$20,차량별코스!$A$2:$A$20),0)</f>
        <v>10</v>
      </c>
      <c r="BM305">
        <f t="shared" si="52"/>
        <v>2520.9620000000009</v>
      </c>
      <c r="BN305">
        <f t="shared" si="53"/>
        <v>1498.4239999999998</v>
      </c>
      <c r="BO305">
        <f>IF(COUNTIFS($BL$2:$BL305,$BL305,$O$2:$O305,$O305)=1,_xlfn.MAXIFS($BO$2:$BO304,$O$2:$O304,$O305)+1,_xlfn.MAXIFS($BO$2:$BO304,$O$2:$O304,$O305))</f>
        <v>11</v>
      </c>
      <c r="BP305">
        <f t="shared" si="54"/>
        <v>1112.268</v>
      </c>
      <c r="BQ305">
        <f t="shared" si="56"/>
        <v>7.86</v>
      </c>
      <c r="BR305">
        <f t="shared" si="57"/>
        <v>9.4320000000000004</v>
      </c>
      <c r="BS305">
        <f t="shared" si="58"/>
        <v>18.864000000000001</v>
      </c>
      <c r="BT305">
        <f t="shared" si="59"/>
        <v>12.576000000000001</v>
      </c>
      <c r="BU305">
        <f t="shared" si="60"/>
        <v>0</v>
      </c>
      <c r="BV305">
        <f t="shared" si="61"/>
        <v>0</v>
      </c>
      <c r="BW305">
        <f t="shared" si="55"/>
        <v>1161</v>
      </c>
    </row>
    <row r="306" spans="1:75" x14ac:dyDescent="0.3">
      <c r="A306" s="38">
        <f t="shared" si="51"/>
        <v>45793</v>
      </c>
      <c r="B306" s="3">
        <v>45793.530543981484</v>
      </c>
      <c r="C306" t="s">
        <v>61</v>
      </c>
      <c r="D306" t="s">
        <v>61</v>
      </c>
      <c r="E306" t="s">
        <v>61</v>
      </c>
      <c r="F306" t="s">
        <v>62</v>
      </c>
      <c r="G306" s="2" t="s">
        <v>63</v>
      </c>
      <c r="H306" t="s">
        <v>64</v>
      </c>
      <c r="I306" t="s">
        <v>78</v>
      </c>
      <c r="J306" t="s">
        <v>66</v>
      </c>
      <c r="K306" t="s">
        <v>67</v>
      </c>
      <c r="L306">
        <v>14</v>
      </c>
      <c r="M306">
        <v>12</v>
      </c>
      <c r="N306">
        <v>168</v>
      </c>
      <c r="O306" s="41">
        <v>9999</v>
      </c>
      <c r="P306" t="s">
        <v>62</v>
      </c>
      <c r="Q306" s="1">
        <v>45786.608721180557</v>
      </c>
      <c r="R306">
        <v>30.123000000000001</v>
      </c>
      <c r="S306">
        <v>9.343</v>
      </c>
      <c r="T306">
        <v>3.2240000000000002</v>
      </c>
      <c r="U306">
        <v>2431</v>
      </c>
      <c r="V306">
        <v>56</v>
      </c>
      <c r="W306">
        <v>424</v>
      </c>
      <c r="X306">
        <v>647</v>
      </c>
      <c r="Y306">
        <v>4</v>
      </c>
      <c r="Z306">
        <v>19</v>
      </c>
      <c r="AA306">
        <v>0</v>
      </c>
      <c r="AB306">
        <v>0</v>
      </c>
      <c r="AC306">
        <v>106</v>
      </c>
      <c r="AD306">
        <v>44.61</v>
      </c>
      <c r="AE306">
        <v>55.583131000000002</v>
      </c>
      <c r="AF306">
        <v>96.1</v>
      </c>
      <c r="AG306">
        <v>0.9</v>
      </c>
      <c r="AH306">
        <v>1.2</v>
      </c>
      <c r="AI306">
        <v>0.8</v>
      </c>
      <c r="AJ306">
        <v>0.7</v>
      </c>
      <c r="AK306">
        <v>0.2</v>
      </c>
      <c r="AL306">
        <v>0</v>
      </c>
      <c r="AM306">
        <v>2.48</v>
      </c>
      <c r="AN306">
        <v>60.284999999999997</v>
      </c>
      <c r="AO306">
        <v>2.3029999999999999</v>
      </c>
      <c r="AP306">
        <v>17.440999999999999</v>
      </c>
      <c r="AQ306">
        <v>0.19900000000000001</v>
      </c>
      <c r="AR306">
        <v>13.279</v>
      </c>
      <c r="AS306">
        <v>63.075000000000003</v>
      </c>
      <c r="AT306">
        <v>38.44</v>
      </c>
      <c r="AU306">
        <v>0.36</v>
      </c>
      <c r="AV306">
        <v>0.48</v>
      </c>
      <c r="AW306">
        <v>0.32</v>
      </c>
      <c r="AX306">
        <v>0.28000000000000003</v>
      </c>
      <c r="AY306">
        <v>0.08</v>
      </c>
      <c r="AZ306">
        <v>0</v>
      </c>
      <c r="BA306">
        <v>0</v>
      </c>
      <c r="BB306">
        <v>57</v>
      </c>
      <c r="BC306" t="s">
        <v>75</v>
      </c>
      <c r="BD306">
        <v>0</v>
      </c>
      <c r="BE306" t="s">
        <v>69</v>
      </c>
      <c r="BF306" t="s">
        <v>70</v>
      </c>
      <c r="BG306">
        <v>1.3</v>
      </c>
      <c r="BH306">
        <v>0</v>
      </c>
      <c r="BI306" s="1">
        <v>45799.524884409722</v>
      </c>
      <c r="BJ306">
        <v>3</v>
      </c>
      <c r="BK306" s="4">
        <v>1.0747</v>
      </c>
      <c r="BL306" s="42">
        <f>HLOOKUP($A306,차량별코스!$E$1:$AD$20,_xlfn.XLOOKUP(탕데이터!$I306,차량별코스!$D$2:$D$20,차량별코스!$A$2:$A$20),0)</f>
        <v>10</v>
      </c>
      <c r="BM306">
        <f t="shared" si="52"/>
        <v>2520.9620000000009</v>
      </c>
      <c r="BN306">
        <f t="shared" si="53"/>
        <v>1498.4239999999998</v>
      </c>
      <c r="BO306">
        <f>IF(COUNTIFS($BL$2:$BL306,$BL306,$O$2:$O306,$O306)=1,_xlfn.MAXIFS($BO$2:$BO305,$O$2:$O305,$O306)+1,_xlfn.MAXIFS($BO$2:$BO305,$O$2:$O305,$O306))</f>
        <v>11</v>
      </c>
      <c r="BP306">
        <f t="shared" si="54"/>
        <v>1856.1909999999998</v>
      </c>
      <c r="BQ306">
        <f t="shared" si="56"/>
        <v>21.879000000000001</v>
      </c>
      <c r="BR306">
        <f t="shared" si="57"/>
        <v>29.172000000000001</v>
      </c>
      <c r="BS306">
        <f t="shared" si="58"/>
        <v>19.448</v>
      </c>
      <c r="BT306">
        <f t="shared" si="59"/>
        <v>17.016999999999999</v>
      </c>
      <c r="BU306">
        <f t="shared" si="60"/>
        <v>4.8620000000000001</v>
      </c>
      <c r="BV306">
        <f t="shared" si="61"/>
        <v>0</v>
      </c>
      <c r="BW306">
        <f t="shared" si="55"/>
        <v>1948.569</v>
      </c>
    </row>
    <row r="307" spans="1:75" x14ac:dyDescent="0.3">
      <c r="A307" s="38">
        <f t="shared" si="51"/>
        <v>45793</v>
      </c>
      <c r="B307" s="3">
        <v>45793.562777777777</v>
      </c>
      <c r="C307" t="s">
        <v>61</v>
      </c>
      <c r="D307" t="s">
        <v>61</v>
      </c>
      <c r="E307" t="s">
        <v>61</v>
      </c>
      <c r="F307" t="s">
        <v>62</v>
      </c>
      <c r="G307" s="2" t="s">
        <v>63</v>
      </c>
      <c r="H307" t="s">
        <v>64</v>
      </c>
      <c r="I307" t="s">
        <v>78</v>
      </c>
      <c r="J307" t="s">
        <v>66</v>
      </c>
      <c r="K307" t="s">
        <v>67</v>
      </c>
      <c r="L307">
        <v>14</v>
      </c>
      <c r="M307">
        <v>12</v>
      </c>
      <c r="N307">
        <v>168</v>
      </c>
      <c r="O307" s="41">
        <v>9999</v>
      </c>
      <c r="P307" t="s">
        <v>62</v>
      </c>
      <c r="Q307" s="1">
        <v>45786.608721180557</v>
      </c>
      <c r="R307">
        <v>70.881</v>
      </c>
      <c r="S307">
        <v>24.018999999999998</v>
      </c>
      <c r="T307">
        <v>2.9510000000000001</v>
      </c>
      <c r="U307">
        <v>7177</v>
      </c>
      <c r="V307">
        <v>1</v>
      </c>
      <c r="W307">
        <v>1693</v>
      </c>
      <c r="X307">
        <v>1447</v>
      </c>
      <c r="Y307">
        <v>10</v>
      </c>
      <c r="Z307">
        <v>52</v>
      </c>
      <c r="AA307">
        <v>0</v>
      </c>
      <c r="AB307">
        <v>0</v>
      </c>
      <c r="AC307">
        <v>105</v>
      </c>
      <c r="AD307">
        <v>35.549999999999997</v>
      </c>
      <c r="AE307">
        <v>46.538639000000003</v>
      </c>
      <c r="AF307">
        <v>76.2</v>
      </c>
      <c r="AG307">
        <v>6.6</v>
      </c>
      <c r="AH307">
        <v>9</v>
      </c>
      <c r="AI307">
        <v>6</v>
      </c>
      <c r="AJ307">
        <v>1.8</v>
      </c>
      <c r="AK307">
        <v>0.4</v>
      </c>
      <c r="AL307">
        <v>0</v>
      </c>
      <c r="AM307">
        <v>2.27</v>
      </c>
      <c r="AN307">
        <v>54.521000000000001</v>
      </c>
      <c r="AO307">
        <v>1.4E-2</v>
      </c>
      <c r="AP307">
        <v>23.588999999999999</v>
      </c>
      <c r="AQ307">
        <v>0.19800000000000001</v>
      </c>
      <c r="AR307">
        <v>14.108000000000001</v>
      </c>
      <c r="AS307">
        <v>73.361999999999995</v>
      </c>
      <c r="AT307">
        <v>90.17</v>
      </c>
      <c r="AU307">
        <v>7.81</v>
      </c>
      <c r="AV307">
        <v>10.65</v>
      </c>
      <c r="AW307">
        <v>7.1</v>
      </c>
      <c r="AX307">
        <v>2.13</v>
      </c>
      <c r="AY307">
        <v>0.47299999999999998</v>
      </c>
      <c r="AZ307">
        <v>0</v>
      </c>
      <c r="BA307">
        <v>0</v>
      </c>
      <c r="BB307">
        <v>165</v>
      </c>
      <c r="BC307" t="s">
        <v>75</v>
      </c>
      <c r="BD307">
        <v>0</v>
      </c>
      <c r="BE307" t="s">
        <v>69</v>
      </c>
      <c r="BF307" t="s">
        <v>70</v>
      </c>
      <c r="BG307">
        <v>1.3</v>
      </c>
      <c r="BH307">
        <v>0</v>
      </c>
      <c r="BI307" s="1">
        <v>45799.524884409722</v>
      </c>
      <c r="BJ307">
        <v>3</v>
      </c>
      <c r="BK307" s="4">
        <v>0.98370000000000002</v>
      </c>
      <c r="BL307" s="42">
        <f>HLOOKUP($A307,차량별코스!$E$1:$AD$20,_xlfn.XLOOKUP(탕데이터!$I307,차량별코스!$D$2:$D$20,차량별코스!$A$2:$A$20),0)</f>
        <v>10</v>
      </c>
      <c r="BM307">
        <f t="shared" si="52"/>
        <v>2520.9620000000009</v>
      </c>
      <c r="BN307">
        <f t="shared" si="53"/>
        <v>1498.4239999999998</v>
      </c>
      <c r="BO307">
        <f>IF(COUNTIFS($BL$2:$BL307,$BL307,$O$2:$O307,$O307)=1,_xlfn.MAXIFS($BO$2:$BO306,$O$2:$O306,$O307)+1,_xlfn.MAXIFS($BO$2:$BO306,$O$2:$O306,$O307))</f>
        <v>11</v>
      </c>
      <c r="BP307">
        <f t="shared" si="54"/>
        <v>3774.8739999999998</v>
      </c>
      <c r="BQ307">
        <f t="shared" si="56"/>
        <v>473.68200000000002</v>
      </c>
      <c r="BR307">
        <f t="shared" si="57"/>
        <v>645.92999999999995</v>
      </c>
      <c r="BS307">
        <f t="shared" si="58"/>
        <v>430.62</v>
      </c>
      <c r="BT307">
        <f t="shared" si="59"/>
        <v>129.18600000000001</v>
      </c>
      <c r="BU307">
        <f t="shared" si="60"/>
        <v>28.708000000000002</v>
      </c>
      <c r="BV307">
        <f t="shared" si="61"/>
        <v>0</v>
      </c>
      <c r="BW307">
        <f t="shared" si="55"/>
        <v>5482.9999999999991</v>
      </c>
    </row>
    <row r="308" spans="1:75" x14ac:dyDescent="0.3">
      <c r="A308" s="38">
        <f t="shared" si="51"/>
        <v>45793</v>
      </c>
      <c r="B308" s="3">
        <v>45793.67460648148</v>
      </c>
      <c r="C308" t="s">
        <v>61</v>
      </c>
      <c r="D308" t="s">
        <v>61</v>
      </c>
      <c r="E308" t="s">
        <v>61</v>
      </c>
      <c r="F308" t="s">
        <v>62</v>
      </c>
      <c r="G308" s="2" t="s">
        <v>63</v>
      </c>
      <c r="H308" t="s">
        <v>64</v>
      </c>
      <c r="I308" t="s">
        <v>78</v>
      </c>
      <c r="J308" t="s">
        <v>66</v>
      </c>
      <c r="K308" t="s">
        <v>67</v>
      </c>
      <c r="L308">
        <v>14</v>
      </c>
      <c r="M308">
        <v>12</v>
      </c>
      <c r="N308">
        <v>168</v>
      </c>
      <c r="O308" s="41">
        <v>9999</v>
      </c>
      <c r="P308" t="s">
        <v>62</v>
      </c>
      <c r="Q308" s="1">
        <v>45786.608721180557</v>
      </c>
      <c r="R308">
        <v>1E-3</v>
      </c>
      <c r="S308">
        <v>7.6999999999999999E-2</v>
      </c>
      <c r="T308">
        <v>1.2999999999999999E-2</v>
      </c>
      <c r="U308">
        <v>114</v>
      </c>
      <c r="V308">
        <v>114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0.03</v>
      </c>
      <c r="AE308" t="s">
        <v>61</v>
      </c>
      <c r="AF308">
        <v>100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0.01</v>
      </c>
      <c r="AN308" t="s">
        <v>61</v>
      </c>
      <c r="AO308">
        <v>100</v>
      </c>
      <c r="AP308">
        <v>0</v>
      </c>
      <c r="AQ308">
        <v>0</v>
      </c>
      <c r="AR308">
        <v>0</v>
      </c>
      <c r="AS308">
        <v>0</v>
      </c>
      <c r="AT308">
        <v>1.667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2</v>
      </c>
      <c r="BC308" t="s">
        <v>75</v>
      </c>
      <c r="BD308">
        <v>0</v>
      </c>
      <c r="BE308" t="s">
        <v>69</v>
      </c>
      <c r="BF308" t="s">
        <v>70</v>
      </c>
      <c r="BG308">
        <v>1.3</v>
      </c>
      <c r="BH308">
        <v>0</v>
      </c>
      <c r="BI308" s="1">
        <v>45799.524884409722</v>
      </c>
      <c r="BJ308">
        <v>3</v>
      </c>
      <c r="BK308" s="4">
        <v>4.3E-3</v>
      </c>
      <c r="BL308" s="42">
        <f>HLOOKUP($A308,차량별코스!$E$1:$AD$20,_xlfn.XLOOKUP(탕데이터!$I308,차량별코스!$D$2:$D$20,차량별코스!$A$2:$A$20),0)</f>
        <v>10</v>
      </c>
      <c r="BM308">
        <f t="shared" si="52"/>
        <v>2520.9620000000009</v>
      </c>
      <c r="BN308">
        <f t="shared" si="53"/>
        <v>1498.4239999999998</v>
      </c>
      <c r="BO308">
        <f>IF(COUNTIFS($BL$2:$BL308,$BL308,$O$2:$O308,$O308)=1,_xlfn.MAXIFS($BO$2:$BO307,$O$2:$O307,$O308)+1,_xlfn.MAXIFS($BO$2:$BO307,$O$2:$O307,$O308))</f>
        <v>11</v>
      </c>
      <c r="BP308">
        <f t="shared" si="54"/>
        <v>0</v>
      </c>
      <c r="BQ308">
        <f t="shared" si="56"/>
        <v>0</v>
      </c>
      <c r="BR308">
        <f t="shared" si="57"/>
        <v>0</v>
      </c>
      <c r="BS308">
        <f t="shared" si="58"/>
        <v>0</v>
      </c>
      <c r="BT308">
        <f t="shared" si="59"/>
        <v>0</v>
      </c>
      <c r="BU308">
        <f t="shared" si="60"/>
        <v>0</v>
      </c>
      <c r="BV308">
        <f t="shared" si="61"/>
        <v>0</v>
      </c>
      <c r="BW308">
        <f t="shared" si="55"/>
        <v>0</v>
      </c>
    </row>
    <row r="309" spans="1:75" x14ac:dyDescent="0.3">
      <c r="A309" s="38">
        <f t="shared" si="51"/>
        <v>45793</v>
      </c>
      <c r="B309" s="3">
        <v>45793.676469907405</v>
      </c>
      <c r="C309" t="s">
        <v>61</v>
      </c>
      <c r="D309" t="s">
        <v>61</v>
      </c>
      <c r="E309" t="s">
        <v>61</v>
      </c>
      <c r="F309" t="s">
        <v>62</v>
      </c>
      <c r="G309" s="2" t="s">
        <v>63</v>
      </c>
      <c r="H309" t="s">
        <v>64</v>
      </c>
      <c r="I309" t="s">
        <v>78</v>
      </c>
      <c r="J309" t="s">
        <v>66</v>
      </c>
      <c r="K309" t="s">
        <v>67</v>
      </c>
      <c r="L309">
        <v>14</v>
      </c>
      <c r="M309">
        <v>12</v>
      </c>
      <c r="N309">
        <v>168</v>
      </c>
      <c r="O309" s="41">
        <v>9999</v>
      </c>
      <c r="P309" t="s">
        <v>62</v>
      </c>
      <c r="Q309" s="1">
        <v>45786.608721180557</v>
      </c>
      <c r="R309">
        <v>0.17299999999999999</v>
      </c>
      <c r="S309">
        <v>0.55400000000000005</v>
      </c>
      <c r="T309">
        <v>0.312</v>
      </c>
      <c r="U309">
        <v>432</v>
      </c>
      <c r="V309">
        <v>346</v>
      </c>
      <c r="W309">
        <v>15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16</v>
      </c>
      <c r="AD309">
        <v>1.44</v>
      </c>
      <c r="AE309">
        <v>8.7714850000000002</v>
      </c>
      <c r="AF309">
        <v>100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0.24</v>
      </c>
      <c r="AN309">
        <v>102.517</v>
      </c>
      <c r="AO309">
        <v>80.093000000000004</v>
      </c>
      <c r="AP309">
        <v>3.472</v>
      </c>
      <c r="AQ309">
        <v>0</v>
      </c>
      <c r="AR309">
        <v>0</v>
      </c>
      <c r="AS309">
        <v>0</v>
      </c>
      <c r="AT309">
        <v>6.6669999999999998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9</v>
      </c>
      <c r="BC309" t="s">
        <v>75</v>
      </c>
      <c r="BD309">
        <v>0</v>
      </c>
      <c r="BE309" t="s">
        <v>69</v>
      </c>
      <c r="BF309" t="s">
        <v>70</v>
      </c>
      <c r="BG309">
        <v>1.3</v>
      </c>
      <c r="BH309">
        <v>0</v>
      </c>
      <c r="BI309" s="1">
        <v>45799.524884409722</v>
      </c>
      <c r="BJ309">
        <v>3</v>
      </c>
      <c r="BK309" s="4">
        <v>0.1041</v>
      </c>
      <c r="BL309" s="42">
        <f>HLOOKUP($A309,차량별코스!$E$1:$AD$20,_xlfn.XLOOKUP(탕데이터!$I309,차량별코스!$D$2:$D$20,차량별코스!$A$2:$A$20),0)</f>
        <v>10</v>
      </c>
      <c r="BM309">
        <f t="shared" si="52"/>
        <v>2520.9620000000009</v>
      </c>
      <c r="BN309">
        <f t="shared" si="53"/>
        <v>1498.4239999999998</v>
      </c>
      <c r="BO309">
        <f>IF(COUNTIFS($BL$2:$BL309,$BL309,$O$2:$O309,$O309)=1,_xlfn.MAXIFS($BO$2:$BO308,$O$2:$O308,$O309)+1,_xlfn.MAXIFS($BO$2:$BO308,$O$2:$O308,$O309))</f>
        <v>11</v>
      </c>
      <c r="BP309">
        <f t="shared" si="54"/>
        <v>71</v>
      </c>
      <c r="BQ309">
        <f t="shared" si="56"/>
        <v>0</v>
      </c>
      <c r="BR309">
        <f t="shared" si="57"/>
        <v>0</v>
      </c>
      <c r="BS309">
        <f t="shared" si="58"/>
        <v>0</v>
      </c>
      <c r="BT309">
        <f t="shared" si="59"/>
        <v>0</v>
      </c>
      <c r="BU309">
        <f t="shared" si="60"/>
        <v>0</v>
      </c>
      <c r="BV309">
        <f t="shared" si="61"/>
        <v>0</v>
      </c>
      <c r="BW309">
        <f t="shared" si="55"/>
        <v>71</v>
      </c>
    </row>
    <row r="310" spans="1:75" x14ac:dyDescent="0.3">
      <c r="A310" s="38">
        <f t="shared" si="51"/>
        <v>45793</v>
      </c>
      <c r="B310" s="3">
        <v>45793.690659722219</v>
      </c>
      <c r="C310" t="s">
        <v>61</v>
      </c>
      <c r="D310" t="s">
        <v>61</v>
      </c>
      <c r="E310" t="s">
        <v>61</v>
      </c>
      <c r="F310" t="s">
        <v>62</v>
      </c>
      <c r="G310" s="2" t="s">
        <v>63</v>
      </c>
      <c r="H310" t="s">
        <v>64</v>
      </c>
      <c r="I310" t="s">
        <v>78</v>
      </c>
      <c r="J310" t="s">
        <v>66</v>
      </c>
      <c r="K310" t="s">
        <v>67</v>
      </c>
      <c r="L310">
        <v>14</v>
      </c>
      <c r="M310">
        <v>12</v>
      </c>
      <c r="N310">
        <v>168</v>
      </c>
      <c r="O310" s="41">
        <v>9999</v>
      </c>
      <c r="P310" t="s">
        <v>62</v>
      </c>
      <c r="Q310" s="1">
        <v>45786.608721180557</v>
      </c>
      <c r="R310">
        <v>4.9000000000000002E-2</v>
      </c>
      <c r="S310">
        <v>0.17899999999999999</v>
      </c>
      <c r="T310">
        <v>0.27400000000000002</v>
      </c>
      <c r="U310">
        <v>196</v>
      </c>
      <c r="V310">
        <v>117</v>
      </c>
      <c r="W310">
        <v>53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12</v>
      </c>
      <c r="AD310">
        <v>0.9</v>
      </c>
      <c r="AE310">
        <v>6.7848240000000004</v>
      </c>
      <c r="AF310">
        <v>100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0.21</v>
      </c>
      <c r="AN310">
        <v>91.001999999999995</v>
      </c>
      <c r="AO310">
        <v>59.694000000000003</v>
      </c>
      <c r="AP310">
        <v>27.041</v>
      </c>
      <c r="AQ310">
        <v>0</v>
      </c>
      <c r="AR310">
        <v>0</v>
      </c>
      <c r="AS310">
        <v>0</v>
      </c>
      <c r="AT310">
        <v>1.667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3</v>
      </c>
      <c r="BC310" t="s">
        <v>75</v>
      </c>
      <c r="BD310">
        <v>0</v>
      </c>
      <c r="BE310" t="s">
        <v>69</v>
      </c>
      <c r="BF310" t="s">
        <v>70</v>
      </c>
      <c r="BG310">
        <v>1.3</v>
      </c>
      <c r="BH310">
        <v>0</v>
      </c>
      <c r="BI310" s="1">
        <v>45799.524884409722</v>
      </c>
      <c r="BJ310">
        <v>3</v>
      </c>
      <c r="BK310" s="4">
        <v>9.1200000000000003E-2</v>
      </c>
      <c r="BL310" s="42">
        <f>HLOOKUP($A310,차량별코스!$E$1:$AD$20,_xlfn.XLOOKUP(탕데이터!$I310,차량별코스!$D$2:$D$20,차량별코스!$A$2:$A$20),0)</f>
        <v>10</v>
      </c>
      <c r="BM310">
        <f t="shared" si="52"/>
        <v>2520.9620000000009</v>
      </c>
      <c r="BN310">
        <f t="shared" si="53"/>
        <v>1498.4239999999998</v>
      </c>
      <c r="BO310">
        <f>IF(COUNTIFS($BL$2:$BL310,$BL310,$O$2:$O310,$O310)=1,_xlfn.MAXIFS($BO$2:$BO309,$O$2:$O309,$O310)+1,_xlfn.MAXIFS($BO$2:$BO309,$O$2:$O309,$O310))</f>
        <v>11</v>
      </c>
      <c r="BP310">
        <f t="shared" si="54"/>
        <v>26</v>
      </c>
      <c r="BQ310">
        <f t="shared" si="56"/>
        <v>0</v>
      </c>
      <c r="BR310">
        <f t="shared" si="57"/>
        <v>0</v>
      </c>
      <c r="BS310">
        <f t="shared" si="58"/>
        <v>0</v>
      </c>
      <c r="BT310">
        <f t="shared" si="59"/>
        <v>0</v>
      </c>
      <c r="BU310">
        <f t="shared" si="60"/>
        <v>0</v>
      </c>
      <c r="BV310">
        <f t="shared" si="61"/>
        <v>0</v>
      </c>
      <c r="BW310">
        <f t="shared" si="55"/>
        <v>26</v>
      </c>
    </row>
    <row r="311" spans="1:75" x14ac:dyDescent="0.3">
      <c r="A311" s="38">
        <f t="shared" si="51"/>
        <v>45793</v>
      </c>
      <c r="B311" s="3">
        <v>45793.778935185182</v>
      </c>
      <c r="C311" t="s">
        <v>61</v>
      </c>
      <c r="D311" t="s">
        <v>61</v>
      </c>
      <c r="E311" t="s">
        <v>61</v>
      </c>
      <c r="F311" t="s">
        <v>62</v>
      </c>
      <c r="G311" s="2" t="s">
        <v>63</v>
      </c>
      <c r="H311" t="s">
        <v>64</v>
      </c>
      <c r="I311" t="s">
        <v>78</v>
      </c>
      <c r="J311" t="s">
        <v>66</v>
      </c>
      <c r="K311" t="s">
        <v>67</v>
      </c>
      <c r="L311">
        <v>14</v>
      </c>
      <c r="M311">
        <v>12</v>
      </c>
      <c r="N311">
        <v>168</v>
      </c>
      <c r="O311" s="41">
        <v>9999</v>
      </c>
      <c r="P311" t="s">
        <v>62</v>
      </c>
      <c r="Q311" s="1">
        <v>45786.608721180557</v>
      </c>
      <c r="R311">
        <v>115.748</v>
      </c>
      <c r="S311">
        <v>35.332000000000001</v>
      </c>
      <c r="T311">
        <v>3.2759999999999998</v>
      </c>
      <c r="U311">
        <v>11823</v>
      </c>
      <c r="V311">
        <v>91</v>
      </c>
      <c r="W311">
        <v>3225</v>
      </c>
      <c r="X311">
        <v>3119</v>
      </c>
      <c r="Y311">
        <v>9</v>
      </c>
      <c r="Z311">
        <v>30</v>
      </c>
      <c r="AA311">
        <v>1</v>
      </c>
      <c r="AB311">
        <v>109</v>
      </c>
      <c r="AC311">
        <v>106</v>
      </c>
      <c r="AD311">
        <v>35.24</v>
      </c>
      <c r="AE311">
        <v>48.982334000000002</v>
      </c>
      <c r="AF311">
        <v>83.4</v>
      </c>
      <c r="AG311">
        <v>4.3</v>
      </c>
      <c r="AH311">
        <v>4.9000000000000004</v>
      </c>
      <c r="AI311">
        <v>4.9000000000000004</v>
      </c>
      <c r="AJ311">
        <v>2.2999999999999998</v>
      </c>
      <c r="AK311">
        <v>0.1</v>
      </c>
      <c r="AL311">
        <v>0</v>
      </c>
      <c r="AM311">
        <v>2.52</v>
      </c>
      <c r="AN311">
        <v>51.371000000000002</v>
      </c>
      <c r="AO311">
        <v>0.77</v>
      </c>
      <c r="AP311">
        <v>27.277000000000001</v>
      </c>
      <c r="AQ311">
        <v>0.26800000000000002</v>
      </c>
      <c r="AR311">
        <v>7.7759999999999998</v>
      </c>
      <c r="AS311">
        <v>25.917999999999999</v>
      </c>
      <c r="AT311">
        <v>164.02</v>
      </c>
      <c r="AU311">
        <v>8.4570000000000007</v>
      </c>
      <c r="AV311">
        <v>9.6370000000000005</v>
      </c>
      <c r="AW311">
        <v>9.6370000000000005</v>
      </c>
      <c r="AX311">
        <v>4.5229999999999997</v>
      </c>
      <c r="AY311">
        <v>0.19700000000000001</v>
      </c>
      <c r="AZ311">
        <v>0</v>
      </c>
      <c r="BA311">
        <v>0</v>
      </c>
      <c r="BB311">
        <v>269</v>
      </c>
      <c r="BC311" t="s">
        <v>75</v>
      </c>
      <c r="BD311">
        <v>0</v>
      </c>
      <c r="BE311" t="s">
        <v>69</v>
      </c>
      <c r="BF311" t="s">
        <v>70</v>
      </c>
      <c r="BG311">
        <v>1.3</v>
      </c>
      <c r="BH311">
        <v>0</v>
      </c>
      <c r="BI311" s="1">
        <v>45799.524884409722</v>
      </c>
      <c r="BJ311">
        <v>3</v>
      </c>
      <c r="BK311" s="4">
        <v>1.0920000000000001</v>
      </c>
      <c r="BL311" s="42">
        <f>HLOOKUP($A311,차량별코스!$E$1:$AD$20,_xlfn.XLOOKUP(탕데이터!$I311,차량별코스!$D$2:$D$20,차량별코스!$A$2:$A$20),0)</f>
        <v>10</v>
      </c>
      <c r="BM311">
        <f t="shared" si="52"/>
        <v>2520.9620000000009</v>
      </c>
      <c r="BN311">
        <f t="shared" si="53"/>
        <v>1498.4239999999998</v>
      </c>
      <c r="BO311">
        <f>IF(COUNTIFS($BL$2:$BL311,$BL311,$O$2:$O311,$O311)=1,_xlfn.MAXIFS($BO$2:$BO310,$O$2:$O310,$O311)+1,_xlfn.MAXIFS($BO$2:$BO310,$O$2:$O310,$O311))</f>
        <v>11</v>
      </c>
      <c r="BP311">
        <f t="shared" si="54"/>
        <v>6544.3820000000014</v>
      </c>
      <c r="BQ311">
        <f t="shared" si="56"/>
        <v>508.38899999999995</v>
      </c>
      <c r="BR311">
        <f t="shared" si="57"/>
        <v>579.327</v>
      </c>
      <c r="BS311">
        <f t="shared" si="58"/>
        <v>579.327</v>
      </c>
      <c r="BT311">
        <f t="shared" si="59"/>
        <v>271.92899999999997</v>
      </c>
      <c r="BU311">
        <f t="shared" si="60"/>
        <v>11.823</v>
      </c>
      <c r="BV311">
        <f t="shared" si="61"/>
        <v>0</v>
      </c>
      <c r="BW311">
        <f t="shared" si="55"/>
        <v>8495.1770000000015</v>
      </c>
    </row>
    <row r="312" spans="1:75" x14ac:dyDescent="0.3">
      <c r="A312" s="38">
        <f t="shared" si="51"/>
        <v>45794</v>
      </c>
      <c r="B312" s="3">
        <v>45794.307013888887</v>
      </c>
      <c r="C312" t="s">
        <v>61</v>
      </c>
      <c r="D312" t="s">
        <v>61</v>
      </c>
      <c r="E312" t="s">
        <v>61</v>
      </c>
      <c r="F312" t="s">
        <v>62</v>
      </c>
      <c r="G312" s="2" t="s">
        <v>63</v>
      </c>
      <c r="H312" t="s">
        <v>64</v>
      </c>
      <c r="I312" t="s">
        <v>78</v>
      </c>
      <c r="J312" t="s">
        <v>66</v>
      </c>
      <c r="K312" t="s">
        <v>67</v>
      </c>
      <c r="L312">
        <v>14</v>
      </c>
      <c r="M312">
        <v>12</v>
      </c>
      <c r="N312">
        <v>168</v>
      </c>
      <c r="O312" s="41">
        <v>9999</v>
      </c>
      <c r="P312" t="s">
        <v>62</v>
      </c>
      <c r="Q312" s="1">
        <v>45786.608721180557</v>
      </c>
      <c r="R312">
        <v>4.8000000000000001E-2</v>
      </c>
      <c r="S312">
        <v>0.246</v>
      </c>
      <c r="T312">
        <v>0.19500000000000001</v>
      </c>
      <c r="U312">
        <v>429</v>
      </c>
      <c r="V312">
        <v>347</v>
      </c>
      <c r="W312">
        <v>48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9</v>
      </c>
      <c r="AD312">
        <v>0.4</v>
      </c>
      <c r="AE312">
        <v>5.0820530000000002</v>
      </c>
      <c r="AF312">
        <v>100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0.15</v>
      </c>
      <c r="AN312">
        <v>93.935000000000002</v>
      </c>
      <c r="AO312">
        <v>80.885000000000005</v>
      </c>
      <c r="AP312">
        <v>11.189</v>
      </c>
      <c r="AQ312">
        <v>0</v>
      </c>
      <c r="AR312">
        <v>0</v>
      </c>
      <c r="AS312">
        <v>0</v>
      </c>
      <c r="AT312">
        <v>6.6669999999999998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10</v>
      </c>
      <c r="BC312" t="s">
        <v>75</v>
      </c>
      <c r="BD312">
        <v>0</v>
      </c>
      <c r="BE312" t="s">
        <v>69</v>
      </c>
      <c r="BF312" t="s">
        <v>70</v>
      </c>
      <c r="BG312">
        <v>1.3</v>
      </c>
      <c r="BH312">
        <v>0</v>
      </c>
      <c r="BI312" s="1">
        <v>45799.524884409722</v>
      </c>
      <c r="BJ312">
        <v>3</v>
      </c>
      <c r="BK312" s="4">
        <v>6.5000000000000002E-2</v>
      </c>
      <c r="BL312" s="42">
        <f>HLOOKUP($A312,차량별코스!$E$1:$AD$20,_xlfn.XLOOKUP(탕데이터!$I312,차량별코스!$D$2:$D$20,차량별코스!$A$2:$A$20),0)</f>
        <v>11</v>
      </c>
      <c r="BM312">
        <f t="shared" si="52"/>
        <v>2520.9620000000009</v>
      </c>
      <c r="BN312">
        <f t="shared" si="53"/>
        <v>2517.2719999999995</v>
      </c>
      <c r="BO312">
        <f>IF(COUNTIFS($BL$2:$BL312,$BL312,$O$2:$O312,$O312)=1,_xlfn.MAXIFS($BO$2:$BO311,$O$2:$O311,$O312)+1,_xlfn.MAXIFS($BO$2:$BO311,$O$2:$O311,$O312))</f>
        <v>11</v>
      </c>
      <c r="BP312">
        <f t="shared" si="54"/>
        <v>34</v>
      </c>
      <c r="BQ312">
        <f t="shared" si="56"/>
        <v>0</v>
      </c>
      <c r="BR312">
        <f t="shared" si="57"/>
        <v>0</v>
      </c>
      <c r="BS312">
        <f t="shared" si="58"/>
        <v>0</v>
      </c>
      <c r="BT312">
        <f t="shared" si="59"/>
        <v>0</v>
      </c>
      <c r="BU312">
        <f t="shared" si="60"/>
        <v>0</v>
      </c>
      <c r="BV312">
        <f t="shared" si="61"/>
        <v>0</v>
      </c>
      <c r="BW312">
        <f t="shared" si="55"/>
        <v>34</v>
      </c>
    </row>
    <row r="313" spans="1:75" x14ac:dyDescent="0.3">
      <c r="A313" s="38">
        <f t="shared" si="51"/>
        <v>45794</v>
      </c>
      <c r="B313" s="3">
        <v>45794.317523148151</v>
      </c>
      <c r="C313" t="s">
        <v>61</v>
      </c>
      <c r="D313" t="s">
        <v>61</v>
      </c>
      <c r="E313" t="s">
        <v>61</v>
      </c>
      <c r="F313" t="s">
        <v>62</v>
      </c>
      <c r="G313" s="2" t="s">
        <v>63</v>
      </c>
      <c r="H313" t="s">
        <v>64</v>
      </c>
      <c r="I313" t="s">
        <v>78</v>
      </c>
      <c r="J313" t="s">
        <v>66</v>
      </c>
      <c r="K313" t="s">
        <v>67</v>
      </c>
      <c r="L313">
        <v>14</v>
      </c>
      <c r="M313">
        <v>12</v>
      </c>
      <c r="N313">
        <v>168</v>
      </c>
      <c r="O313" s="41">
        <v>9999</v>
      </c>
      <c r="P313" t="s">
        <v>62</v>
      </c>
      <c r="Q313" s="1">
        <v>45786.608721180557</v>
      </c>
      <c r="R313">
        <v>47.591999999999999</v>
      </c>
      <c r="S313">
        <v>12.8</v>
      </c>
      <c r="T313">
        <v>3.718</v>
      </c>
      <c r="U313">
        <v>4378</v>
      </c>
      <c r="V313">
        <v>166</v>
      </c>
      <c r="W313">
        <v>1038</v>
      </c>
      <c r="X313">
        <v>1307</v>
      </c>
      <c r="Y313">
        <v>3</v>
      </c>
      <c r="Z313">
        <v>11</v>
      </c>
      <c r="AA313">
        <v>1</v>
      </c>
      <c r="AB313">
        <v>237</v>
      </c>
      <c r="AC313">
        <v>101</v>
      </c>
      <c r="AD313">
        <v>39.130000000000003</v>
      </c>
      <c r="AE313">
        <v>53.979562999999999</v>
      </c>
      <c r="AF313">
        <v>92.2</v>
      </c>
      <c r="AG313">
        <v>1.3</v>
      </c>
      <c r="AH313">
        <v>2.1</v>
      </c>
      <c r="AI313">
        <v>3.3</v>
      </c>
      <c r="AJ313">
        <v>1</v>
      </c>
      <c r="AK313">
        <v>0</v>
      </c>
      <c r="AL313">
        <v>0</v>
      </c>
      <c r="AM313">
        <v>2.86</v>
      </c>
      <c r="AN313">
        <v>49.552999999999997</v>
      </c>
      <c r="AO313">
        <v>3.7919999999999998</v>
      </c>
      <c r="AP313">
        <v>23.709</v>
      </c>
      <c r="AQ313">
        <v>0.27300000000000002</v>
      </c>
      <c r="AR313">
        <v>6.3040000000000003</v>
      </c>
      <c r="AS313">
        <v>23.113</v>
      </c>
      <c r="AT313">
        <v>66.076999999999998</v>
      </c>
      <c r="AU313">
        <v>0.93200000000000005</v>
      </c>
      <c r="AV313">
        <v>1.5049999999999999</v>
      </c>
      <c r="AW313">
        <v>2.3650000000000002</v>
      </c>
      <c r="AX313">
        <v>0.71699999999999997</v>
      </c>
      <c r="AY313">
        <v>0</v>
      </c>
      <c r="AZ313">
        <v>0</v>
      </c>
      <c r="BA313">
        <v>0</v>
      </c>
      <c r="BB313">
        <v>107</v>
      </c>
      <c r="BC313" t="s">
        <v>75</v>
      </c>
      <c r="BD313">
        <v>0</v>
      </c>
      <c r="BE313" t="s">
        <v>69</v>
      </c>
      <c r="BF313" t="s">
        <v>70</v>
      </c>
      <c r="BG313">
        <v>1.3</v>
      </c>
      <c r="BH313">
        <v>0</v>
      </c>
      <c r="BI313" s="1">
        <v>45799.524884409722</v>
      </c>
      <c r="BJ313">
        <v>3</v>
      </c>
      <c r="BK313" s="4">
        <v>1.2394000000000001</v>
      </c>
      <c r="BL313" s="42">
        <f>HLOOKUP($A313,차량별코스!$E$1:$AD$20,_xlfn.XLOOKUP(탕데이터!$I313,차량별코스!$D$2:$D$20,차량별코스!$A$2:$A$20),0)</f>
        <v>11</v>
      </c>
      <c r="BM313">
        <f t="shared" si="52"/>
        <v>2520.9620000000009</v>
      </c>
      <c r="BN313">
        <f t="shared" si="53"/>
        <v>2517.2719999999995</v>
      </c>
      <c r="BO313">
        <f>IF(COUNTIFS($BL$2:$BL313,$BL313,$O$2:$O313,$O313)=1,_xlfn.MAXIFS($BO$2:$BO312,$O$2:$O312,$O313)+1,_xlfn.MAXIFS($BO$2:$BO312,$O$2:$O312,$O313))</f>
        <v>11</v>
      </c>
      <c r="BP313">
        <f t="shared" si="54"/>
        <v>2832.5160000000001</v>
      </c>
      <c r="BQ313">
        <f t="shared" si="56"/>
        <v>56.914000000000001</v>
      </c>
      <c r="BR313">
        <f t="shared" si="57"/>
        <v>91.938000000000002</v>
      </c>
      <c r="BS313">
        <f t="shared" si="58"/>
        <v>144.47400000000002</v>
      </c>
      <c r="BT313">
        <f t="shared" si="59"/>
        <v>43.78</v>
      </c>
      <c r="BU313">
        <f t="shared" si="60"/>
        <v>0</v>
      </c>
      <c r="BV313">
        <f t="shared" si="61"/>
        <v>0</v>
      </c>
      <c r="BW313">
        <f t="shared" si="55"/>
        <v>3169.6220000000008</v>
      </c>
    </row>
    <row r="314" spans="1:75" x14ac:dyDescent="0.3">
      <c r="A314" s="38">
        <f t="shared" si="51"/>
        <v>45794</v>
      </c>
      <c r="B314" s="3">
        <v>45794.372627314813</v>
      </c>
      <c r="C314" t="s">
        <v>61</v>
      </c>
      <c r="D314" t="s">
        <v>61</v>
      </c>
      <c r="E314" t="s">
        <v>61</v>
      </c>
      <c r="F314" t="s">
        <v>62</v>
      </c>
      <c r="G314" s="2" t="s">
        <v>63</v>
      </c>
      <c r="H314" t="s">
        <v>64</v>
      </c>
      <c r="I314" t="s">
        <v>78</v>
      </c>
      <c r="J314" t="s">
        <v>66</v>
      </c>
      <c r="K314" t="s">
        <v>67</v>
      </c>
      <c r="L314">
        <v>14</v>
      </c>
      <c r="M314">
        <v>12</v>
      </c>
      <c r="N314">
        <v>168</v>
      </c>
      <c r="O314" s="41">
        <v>9999</v>
      </c>
      <c r="P314" t="s">
        <v>62</v>
      </c>
      <c r="Q314" s="1">
        <v>45786.608721180557</v>
      </c>
      <c r="R314">
        <v>67.671000000000006</v>
      </c>
      <c r="S314">
        <v>22.632000000000001</v>
      </c>
      <c r="T314">
        <v>2.99</v>
      </c>
      <c r="U314">
        <v>7401</v>
      </c>
      <c r="V314">
        <v>217</v>
      </c>
      <c r="W314">
        <v>1938</v>
      </c>
      <c r="X314">
        <v>2172</v>
      </c>
      <c r="Y314">
        <v>3</v>
      </c>
      <c r="Z314">
        <v>26</v>
      </c>
      <c r="AA314">
        <v>1</v>
      </c>
      <c r="AB314">
        <v>97</v>
      </c>
      <c r="AC314">
        <v>101</v>
      </c>
      <c r="AD314">
        <v>32.92</v>
      </c>
      <c r="AE314">
        <v>46.438327999999998</v>
      </c>
      <c r="AF314">
        <v>93.8</v>
      </c>
      <c r="AG314">
        <v>1.7</v>
      </c>
      <c r="AH314">
        <v>2.2000000000000002</v>
      </c>
      <c r="AI314">
        <v>1.6</v>
      </c>
      <c r="AJ314">
        <v>0.7</v>
      </c>
      <c r="AK314">
        <v>0</v>
      </c>
      <c r="AL314">
        <v>0</v>
      </c>
      <c r="AM314">
        <v>2.2999999999999998</v>
      </c>
      <c r="AN314">
        <v>53.664000000000001</v>
      </c>
      <c r="AO314">
        <v>2.9319999999999999</v>
      </c>
      <c r="AP314">
        <v>26.186</v>
      </c>
      <c r="AQ314">
        <v>0.31</v>
      </c>
      <c r="AR314">
        <v>4.4329999999999998</v>
      </c>
      <c r="AS314">
        <v>38.420999999999999</v>
      </c>
      <c r="AT314">
        <v>115.687</v>
      </c>
      <c r="AU314">
        <v>2.097</v>
      </c>
      <c r="AV314">
        <v>2.7130000000000001</v>
      </c>
      <c r="AW314">
        <v>1.9730000000000001</v>
      </c>
      <c r="AX314">
        <v>0.86299999999999999</v>
      </c>
      <c r="AY314">
        <v>0</v>
      </c>
      <c r="AZ314">
        <v>0</v>
      </c>
      <c r="BA314">
        <v>0</v>
      </c>
      <c r="BB314">
        <v>174</v>
      </c>
      <c r="BC314" t="s">
        <v>75</v>
      </c>
      <c r="BD314">
        <v>0</v>
      </c>
      <c r="BE314" t="s">
        <v>69</v>
      </c>
      <c r="BF314" t="s">
        <v>70</v>
      </c>
      <c r="BG314">
        <v>1.3</v>
      </c>
      <c r="BH314">
        <v>0</v>
      </c>
      <c r="BI314" s="1">
        <v>45799.524884409722</v>
      </c>
      <c r="BJ314">
        <v>3</v>
      </c>
      <c r="BK314" s="4">
        <v>0.99670000000000003</v>
      </c>
      <c r="BL314" s="42">
        <f>HLOOKUP($A314,차량별코스!$E$1:$AD$20,_xlfn.XLOOKUP(탕데이터!$I314,차량별코스!$D$2:$D$20,차량별코스!$A$2:$A$20),0)</f>
        <v>11</v>
      </c>
      <c r="BM314">
        <f t="shared" si="52"/>
        <v>2520.9620000000009</v>
      </c>
      <c r="BN314">
        <f t="shared" si="53"/>
        <v>2517.2719999999995</v>
      </c>
      <c r="BO314">
        <f>IF(COUNTIFS($BL$2:$BL314,$BL314,$O$2:$O314,$O314)=1,_xlfn.MAXIFS($BO$2:$BO313,$O$2:$O313,$O314)+1,_xlfn.MAXIFS($BO$2:$BO313,$O$2:$O313,$O314))</f>
        <v>11</v>
      </c>
      <c r="BP314">
        <f t="shared" si="54"/>
        <v>4787.1379999999999</v>
      </c>
      <c r="BQ314">
        <f t="shared" si="56"/>
        <v>125.81700000000001</v>
      </c>
      <c r="BR314">
        <f t="shared" si="57"/>
        <v>162.822</v>
      </c>
      <c r="BS314">
        <f t="shared" si="58"/>
        <v>118.416</v>
      </c>
      <c r="BT314">
        <f t="shared" si="59"/>
        <v>51.806999999999995</v>
      </c>
      <c r="BU314">
        <f t="shared" si="60"/>
        <v>0</v>
      </c>
      <c r="BV314">
        <f t="shared" si="61"/>
        <v>0</v>
      </c>
      <c r="BW314">
        <f t="shared" si="55"/>
        <v>5246</v>
      </c>
    </row>
    <row r="315" spans="1:75" x14ac:dyDescent="0.3">
      <c r="A315" s="38">
        <f t="shared" si="51"/>
        <v>45794</v>
      </c>
      <c r="B315" s="3">
        <v>45794.469386574077</v>
      </c>
      <c r="C315" t="s">
        <v>61</v>
      </c>
      <c r="D315" t="s">
        <v>61</v>
      </c>
      <c r="E315" t="s">
        <v>61</v>
      </c>
      <c r="F315" t="s">
        <v>62</v>
      </c>
      <c r="G315" s="2" t="s">
        <v>63</v>
      </c>
      <c r="H315" t="s">
        <v>64</v>
      </c>
      <c r="I315" t="s">
        <v>78</v>
      </c>
      <c r="J315" t="s">
        <v>66</v>
      </c>
      <c r="K315" t="s">
        <v>67</v>
      </c>
      <c r="L315">
        <v>14</v>
      </c>
      <c r="M315">
        <v>12</v>
      </c>
      <c r="N315">
        <v>168</v>
      </c>
      <c r="O315" s="41">
        <v>9999</v>
      </c>
      <c r="P315" t="s">
        <v>62</v>
      </c>
      <c r="Q315" s="1">
        <v>45786.608721180557</v>
      </c>
      <c r="R315">
        <v>36.697000000000003</v>
      </c>
      <c r="S315">
        <v>9.5050000000000008</v>
      </c>
      <c r="T315">
        <v>3.8610000000000002</v>
      </c>
      <c r="U315">
        <v>2904</v>
      </c>
      <c r="V315">
        <v>245</v>
      </c>
      <c r="W315">
        <v>547</v>
      </c>
      <c r="X315">
        <v>762</v>
      </c>
      <c r="Y315">
        <v>0</v>
      </c>
      <c r="Z315">
        <v>3</v>
      </c>
      <c r="AA315">
        <v>0</v>
      </c>
      <c r="AB315">
        <v>0</v>
      </c>
      <c r="AC315">
        <v>105</v>
      </c>
      <c r="AD315">
        <v>45.49</v>
      </c>
      <c r="AE315">
        <v>62.551668999999997</v>
      </c>
      <c r="AF315">
        <v>97.2</v>
      </c>
      <c r="AG315">
        <v>0.5</v>
      </c>
      <c r="AH315">
        <v>0.6</v>
      </c>
      <c r="AI315">
        <v>0.6</v>
      </c>
      <c r="AJ315">
        <v>0.5</v>
      </c>
      <c r="AK315">
        <v>0.5</v>
      </c>
      <c r="AL315">
        <v>0</v>
      </c>
      <c r="AM315">
        <v>2.97</v>
      </c>
      <c r="AN315">
        <v>56.25</v>
      </c>
      <c r="AO315">
        <v>8.4369999999999994</v>
      </c>
      <c r="AP315">
        <v>18.835999999999999</v>
      </c>
      <c r="AQ315">
        <v>0.191</v>
      </c>
      <c r="AR315">
        <v>0</v>
      </c>
      <c r="AS315">
        <v>8.1750000000000007</v>
      </c>
      <c r="AT315">
        <v>46.98</v>
      </c>
      <c r="AU315">
        <v>0.24199999999999999</v>
      </c>
      <c r="AV315">
        <v>0.28999999999999998</v>
      </c>
      <c r="AW315">
        <v>0.28999999999999998</v>
      </c>
      <c r="AX315">
        <v>0.24199999999999999</v>
      </c>
      <c r="AY315">
        <v>0.24199999999999999</v>
      </c>
      <c r="AZ315">
        <v>0</v>
      </c>
      <c r="BA315">
        <v>0</v>
      </c>
      <c r="BB315">
        <v>68</v>
      </c>
      <c r="BC315" t="s">
        <v>75</v>
      </c>
      <c r="BD315">
        <v>0</v>
      </c>
      <c r="BE315" t="s">
        <v>69</v>
      </c>
      <c r="BF315" t="s">
        <v>70</v>
      </c>
      <c r="BG315">
        <v>1.3</v>
      </c>
      <c r="BH315">
        <v>0</v>
      </c>
      <c r="BI315" s="1">
        <v>45799.524884409722</v>
      </c>
      <c r="BJ315">
        <v>3</v>
      </c>
      <c r="BK315" s="4">
        <v>1.2868999999999999</v>
      </c>
      <c r="BL315" s="42">
        <f>HLOOKUP($A315,차량별코스!$E$1:$AD$20,_xlfn.XLOOKUP(탕데이터!$I315,차량별코스!$D$2:$D$20,차량별코스!$A$2:$A$20),0)</f>
        <v>11</v>
      </c>
      <c r="BM315">
        <f t="shared" si="52"/>
        <v>2520.9620000000009</v>
      </c>
      <c r="BN315">
        <f t="shared" si="53"/>
        <v>2517.2719999999995</v>
      </c>
      <c r="BO315">
        <f>IF(COUNTIFS($BL$2:$BL315,$BL315,$O$2:$O315,$O315)=1,_xlfn.MAXIFS($BO$2:$BO314,$O$2:$O314,$O315)+1,_xlfn.MAXIFS($BO$2:$BO314,$O$2:$O314,$O315))</f>
        <v>11</v>
      </c>
      <c r="BP315">
        <f t="shared" si="54"/>
        <v>2030.6880000000001</v>
      </c>
      <c r="BQ315">
        <f t="shared" si="56"/>
        <v>14.52</v>
      </c>
      <c r="BR315">
        <f t="shared" si="57"/>
        <v>17.423999999999999</v>
      </c>
      <c r="BS315">
        <f t="shared" si="58"/>
        <v>17.423999999999999</v>
      </c>
      <c r="BT315">
        <f t="shared" si="59"/>
        <v>14.52</v>
      </c>
      <c r="BU315">
        <f t="shared" si="60"/>
        <v>14.52</v>
      </c>
      <c r="BV315">
        <f t="shared" si="61"/>
        <v>0</v>
      </c>
      <c r="BW315">
        <f t="shared" si="55"/>
        <v>2109.096</v>
      </c>
    </row>
    <row r="316" spans="1:75" x14ac:dyDescent="0.3">
      <c r="A316" s="38">
        <f t="shared" si="51"/>
        <v>45794</v>
      </c>
      <c r="B316" s="3">
        <v>45794.531863425924</v>
      </c>
      <c r="C316" t="s">
        <v>61</v>
      </c>
      <c r="D316" t="s">
        <v>61</v>
      </c>
      <c r="E316" t="s">
        <v>61</v>
      </c>
      <c r="F316" t="s">
        <v>62</v>
      </c>
      <c r="G316" s="2" t="s">
        <v>63</v>
      </c>
      <c r="H316" t="s">
        <v>64</v>
      </c>
      <c r="I316" t="s">
        <v>78</v>
      </c>
      <c r="J316" t="s">
        <v>66</v>
      </c>
      <c r="K316" t="s">
        <v>67</v>
      </c>
      <c r="L316">
        <v>14</v>
      </c>
      <c r="M316">
        <v>12</v>
      </c>
      <c r="N316">
        <v>168</v>
      </c>
      <c r="O316" s="41">
        <v>9999</v>
      </c>
      <c r="P316" t="s">
        <v>62</v>
      </c>
      <c r="Q316" s="1">
        <v>45786.608721180557</v>
      </c>
      <c r="R316">
        <v>151.10599999999999</v>
      </c>
      <c r="S316">
        <v>46.494</v>
      </c>
      <c r="T316">
        <v>3.25</v>
      </c>
      <c r="U316">
        <v>16319</v>
      </c>
      <c r="V316">
        <v>287</v>
      </c>
      <c r="W316">
        <v>4914</v>
      </c>
      <c r="X316">
        <v>3938</v>
      </c>
      <c r="Y316">
        <v>3</v>
      </c>
      <c r="Z316">
        <v>33</v>
      </c>
      <c r="AA316">
        <v>3</v>
      </c>
      <c r="AB316">
        <v>1217</v>
      </c>
      <c r="AC316">
        <v>104</v>
      </c>
      <c r="AD316">
        <v>33.33</v>
      </c>
      <c r="AE316">
        <v>48.928013</v>
      </c>
      <c r="AF316">
        <v>0.3</v>
      </c>
      <c r="AG316">
        <v>26.3</v>
      </c>
      <c r="AH316">
        <v>32.299999999999997</v>
      </c>
      <c r="AI316">
        <v>24.9</v>
      </c>
      <c r="AJ316">
        <v>12.7</v>
      </c>
      <c r="AK316">
        <v>3.6</v>
      </c>
      <c r="AL316">
        <v>0</v>
      </c>
      <c r="AM316">
        <v>2.5</v>
      </c>
      <c r="AN316">
        <v>51.712000000000003</v>
      </c>
      <c r="AO316">
        <v>1.7589999999999999</v>
      </c>
      <c r="AP316">
        <v>30.111999999999998</v>
      </c>
      <c r="AQ316">
        <v>0.25800000000000001</v>
      </c>
      <c r="AR316">
        <v>1.9850000000000001</v>
      </c>
      <c r="AS316">
        <v>21.838999999999999</v>
      </c>
      <c r="AT316">
        <v>0.81499999999999995</v>
      </c>
      <c r="AU316">
        <v>71.447999999999993</v>
      </c>
      <c r="AV316">
        <v>87.748000000000005</v>
      </c>
      <c r="AW316">
        <v>67.644999999999996</v>
      </c>
      <c r="AX316">
        <v>34.502000000000002</v>
      </c>
      <c r="AY316">
        <v>9.7799999999999994</v>
      </c>
      <c r="AZ316">
        <v>0</v>
      </c>
      <c r="BA316">
        <v>0</v>
      </c>
      <c r="BB316">
        <v>392</v>
      </c>
      <c r="BC316" t="s">
        <v>75</v>
      </c>
      <c r="BD316">
        <v>0</v>
      </c>
      <c r="BE316" t="s">
        <v>69</v>
      </c>
      <c r="BF316" t="s">
        <v>70</v>
      </c>
      <c r="BG316">
        <v>1.3</v>
      </c>
      <c r="BH316">
        <v>0</v>
      </c>
      <c r="BI316" s="1">
        <v>45799.524884409722</v>
      </c>
      <c r="BJ316">
        <v>3</v>
      </c>
      <c r="BK316" s="4">
        <v>1.0832999999999999</v>
      </c>
      <c r="BL316" s="42">
        <f>HLOOKUP($A316,차량별코스!$E$1:$AD$20,_xlfn.XLOOKUP(탕데이터!$I316,차량별코스!$D$2:$D$20,차량별코스!$A$2:$A$20),0)</f>
        <v>11</v>
      </c>
      <c r="BM316">
        <f t="shared" si="52"/>
        <v>2520.9620000000009</v>
      </c>
      <c r="BN316">
        <f t="shared" si="53"/>
        <v>2517.2719999999995</v>
      </c>
      <c r="BO316">
        <f>IF(COUNTIFS($BL$2:$BL316,$BL316,$O$2:$O316,$O316)=1,_xlfn.MAXIFS($BO$2:$BO315,$O$2:$O315,$O316)+1,_xlfn.MAXIFS($BO$2:$BO315,$O$2:$O315,$O316))</f>
        <v>11</v>
      </c>
      <c r="BP316">
        <f t="shared" si="54"/>
        <v>-5152.0429999999997</v>
      </c>
      <c r="BQ316">
        <f t="shared" si="56"/>
        <v>4291.8969999999999</v>
      </c>
      <c r="BR316">
        <f t="shared" si="57"/>
        <v>5271.0369999999994</v>
      </c>
      <c r="BS316">
        <f t="shared" si="58"/>
        <v>4063.431</v>
      </c>
      <c r="BT316">
        <f t="shared" si="59"/>
        <v>2072.5129999999999</v>
      </c>
      <c r="BU316">
        <f t="shared" si="60"/>
        <v>587.48400000000004</v>
      </c>
      <c r="BV316">
        <f t="shared" si="61"/>
        <v>0</v>
      </c>
      <c r="BW316">
        <f t="shared" si="55"/>
        <v>11134.319</v>
      </c>
    </row>
    <row r="317" spans="1:75" x14ac:dyDescent="0.3">
      <c r="A317" s="38">
        <f t="shared" si="51"/>
        <v>45794</v>
      </c>
      <c r="B317" s="3">
        <v>45794.723113425927</v>
      </c>
      <c r="C317" t="s">
        <v>61</v>
      </c>
      <c r="D317" t="s">
        <v>61</v>
      </c>
      <c r="E317" t="s">
        <v>61</v>
      </c>
      <c r="F317" t="s">
        <v>62</v>
      </c>
      <c r="G317" s="2" t="s">
        <v>63</v>
      </c>
      <c r="H317" t="s">
        <v>64</v>
      </c>
      <c r="I317" t="s">
        <v>78</v>
      </c>
      <c r="J317" t="s">
        <v>66</v>
      </c>
      <c r="K317" t="s">
        <v>67</v>
      </c>
      <c r="L317">
        <v>14</v>
      </c>
      <c r="M317">
        <v>12</v>
      </c>
      <c r="N317">
        <v>168</v>
      </c>
      <c r="O317" s="41">
        <v>9999</v>
      </c>
      <c r="P317" t="s">
        <v>62</v>
      </c>
      <c r="Q317" s="1">
        <v>45786.608721180557</v>
      </c>
      <c r="R317">
        <v>4.2000000000000003E-2</v>
      </c>
      <c r="S317">
        <v>4.1000000000000002E-2</v>
      </c>
      <c r="T317">
        <v>1.024</v>
      </c>
      <c r="U317">
        <v>65</v>
      </c>
      <c r="V317">
        <v>4</v>
      </c>
      <c r="W317">
        <v>28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9</v>
      </c>
      <c r="AD317">
        <v>2.33</v>
      </c>
      <c r="AE317">
        <v>4.5816509999999999</v>
      </c>
      <c r="AF317">
        <v>100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0.78</v>
      </c>
      <c r="AN317">
        <v>10.726000000000001</v>
      </c>
      <c r="AO317">
        <v>6.1529999999999996</v>
      </c>
      <c r="AP317">
        <v>43.073999999999998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 t="s">
        <v>75</v>
      </c>
      <c r="BD317">
        <v>0</v>
      </c>
      <c r="BE317" t="s">
        <v>69</v>
      </c>
      <c r="BF317" t="s">
        <v>70</v>
      </c>
      <c r="BG317">
        <v>1.3</v>
      </c>
      <c r="BH317">
        <v>0</v>
      </c>
      <c r="BI317" s="1">
        <v>45799.524884409722</v>
      </c>
      <c r="BJ317">
        <v>3</v>
      </c>
      <c r="BK317" s="4">
        <v>0.34150000000000003</v>
      </c>
      <c r="BL317" s="42">
        <f>HLOOKUP($A317,차량별코스!$E$1:$AD$20,_xlfn.XLOOKUP(탕데이터!$I317,차량별코스!$D$2:$D$20,차량별코스!$A$2:$A$20),0)</f>
        <v>11</v>
      </c>
      <c r="BM317">
        <f t="shared" si="52"/>
        <v>2520.9620000000009</v>
      </c>
      <c r="BN317">
        <f t="shared" si="53"/>
        <v>2517.2719999999995</v>
      </c>
      <c r="BO317">
        <f>IF(COUNTIFS($BL$2:$BL317,$BL317,$O$2:$O317,$O317)=1,_xlfn.MAXIFS($BO$2:$BO316,$O$2:$O316,$O317)+1,_xlfn.MAXIFS($BO$2:$BO316,$O$2:$O316,$O317))</f>
        <v>11</v>
      </c>
      <c r="BP317">
        <f t="shared" si="54"/>
        <v>33</v>
      </c>
      <c r="BQ317">
        <f t="shared" si="56"/>
        <v>0</v>
      </c>
      <c r="BR317">
        <f t="shared" si="57"/>
        <v>0</v>
      </c>
      <c r="BS317">
        <f t="shared" si="58"/>
        <v>0</v>
      </c>
      <c r="BT317">
        <f t="shared" si="59"/>
        <v>0</v>
      </c>
      <c r="BU317">
        <f t="shared" si="60"/>
        <v>0</v>
      </c>
      <c r="BV317">
        <f t="shared" si="61"/>
        <v>0</v>
      </c>
      <c r="BW317">
        <f t="shared" si="55"/>
        <v>33</v>
      </c>
    </row>
    <row r="318" spans="1:75" x14ac:dyDescent="0.3">
      <c r="A318" s="38">
        <f t="shared" si="51"/>
        <v>45794</v>
      </c>
      <c r="B318" s="3">
        <v>45794.790937500002</v>
      </c>
      <c r="C318" t="s">
        <v>61</v>
      </c>
      <c r="D318" t="s">
        <v>61</v>
      </c>
      <c r="E318" t="s">
        <v>61</v>
      </c>
      <c r="F318" t="s">
        <v>62</v>
      </c>
      <c r="G318" s="2" t="s">
        <v>63</v>
      </c>
      <c r="H318" t="s">
        <v>64</v>
      </c>
      <c r="I318" t="s">
        <v>78</v>
      </c>
      <c r="J318" t="s">
        <v>66</v>
      </c>
      <c r="K318" t="s">
        <v>67</v>
      </c>
      <c r="L318">
        <v>14</v>
      </c>
      <c r="M318">
        <v>12</v>
      </c>
      <c r="N318">
        <v>168</v>
      </c>
      <c r="O318" s="41">
        <v>9999</v>
      </c>
      <c r="P318" t="s">
        <v>62</v>
      </c>
      <c r="Q318" s="1">
        <v>45786.608721180557</v>
      </c>
      <c r="R318">
        <v>0.05</v>
      </c>
      <c r="S318">
        <v>9.6000000000000002E-2</v>
      </c>
      <c r="T318">
        <v>0.52100000000000002</v>
      </c>
      <c r="U318">
        <v>170</v>
      </c>
      <c r="V318">
        <v>122</v>
      </c>
      <c r="W318">
        <v>13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10</v>
      </c>
      <c r="AD318">
        <v>1.06</v>
      </c>
      <c r="AE318">
        <v>5.1424450000000004</v>
      </c>
      <c r="AF318">
        <v>100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0.4</v>
      </c>
      <c r="AN318">
        <v>31.853999999999999</v>
      </c>
      <c r="AO318">
        <v>71.763000000000005</v>
      </c>
      <c r="AP318">
        <v>7.6470000000000002</v>
      </c>
      <c r="AQ318">
        <v>0</v>
      </c>
      <c r="AR318">
        <v>0</v>
      </c>
      <c r="AS318">
        <v>0</v>
      </c>
      <c r="AT318">
        <v>1.667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3</v>
      </c>
      <c r="BC318" t="s">
        <v>75</v>
      </c>
      <c r="BD318">
        <v>0</v>
      </c>
      <c r="BE318" t="s">
        <v>69</v>
      </c>
      <c r="BF318" t="s">
        <v>70</v>
      </c>
      <c r="BG318">
        <v>1.3</v>
      </c>
      <c r="BH318">
        <v>0</v>
      </c>
      <c r="BI318" s="1">
        <v>45799.524884409722</v>
      </c>
      <c r="BJ318">
        <v>3</v>
      </c>
      <c r="BK318" s="4">
        <v>0.1736</v>
      </c>
      <c r="BL318" s="42">
        <f>HLOOKUP($A318,차량별코스!$E$1:$AD$20,_xlfn.XLOOKUP(탕데이터!$I318,차량별코스!$D$2:$D$20,차량별코스!$A$2:$A$20),0)</f>
        <v>11</v>
      </c>
      <c r="BM318">
        <f t="shared" si="52"/>
        <v>2520.9620000000009</v>
      </c>
      <c r="BN318">
        <f t="shared" si="53"/>
        <v>2517.2719999999995</v>
      </c>
      <c r="BO318">
        <f>IF(COUNTIFS($BL$2:$BL318,$BL318,$O$2:$O318,$O318)=1,_xlfn.MAXIFS($BO$2:$BO317,$O$2:$O317,$O318)+1,_xlfn.MAXIFS($BO$2:$BO317,$O$2:$O317,$O318))</f>
        <v>11</v>
      </c>
      <c r="BP318">
        <f t="shared" si="54"/>
        <v>35</v>
      </c>
      <c r="BQ318">
        <f t="shared" si="56"/>
        <v>0</v>
      </c>
      <c r="BR318">
        <f t="shared" si="57"/>
        <v>0</v>
      </c>
      <c r="BS318">
        <f t="shared" si="58"/>
        <v>0</v>
      </c>
      <c r="BT318">
        <f t="shared" si="59"/>
        <v>0</v>
      </c>
      <c r="BU318">
        <f t="shared" si="60"/>
        <v>0</v>
      </c>
      <c r="BV318">
        <f t="shared" si="61"/>
        <v>0</v>
      </c>
      <c r="BW318">
        <f t="shared" si="55"/>
        <v>35</v>
      </c>
    </row>
    <row r="319" spans="1:75" x14ac:dyDescent="0.3">
      <c r="A319" s="38">
        <f t="shared" si="51"/>
        <v>45794</v>
      </c>
      <c r="B319" s="3">
        <v>45794.799861111111</v>
      </c>
      <c r="C319" t="s">
        <v>61</v>
      </c>
      <c r="D319" t="s">
        <v>61</v>
      </c>
      <c r="E319" t="s">
        <v>61</v>
      </c>
      <c r="F319" t="s">
        <v>62</v>
      </c>
      <c r="G319" s="2" t="s">
        <v>63</v>
      </c>
      <c r="H319" t="s">
        <v>64</v>
      </c>
      <c r="I319" t="s">
        <v>78</v>
      </c>
      <c r="J319" t="s">
        <v>66</v>
      </c>
      <c r="K319" t="s">
        <v>67</v>
      </c>
      <c r="L319">
        <v>14</v>
      </c>
      <c r="M319">
        <v>12</v>
      </c>
      <c r="N319">
        <v>168</v>
      </c>
      <c r="O319" s="41">
        <v>9999</v>
      </c>
      <c r="P319" t="s">
        <v>62</v>
      </c>
      <c r="Q319" s="1">
        <v>45786.608721180557</v>
      </c>
      <c r="R319">
        <v>117.136</v>
      </c>
      <c r="S319">
        <v>33.372</v>
      </c>
      <c r="T319">
        <v>3.51</v>
      </c>
      <c r="U319">
        <v>11407</v>
      </c>
      <c r="V319">
        <v>196</v>
      </c>
      <c r="W319">
        <v>2472</v>
      </c>
      <c r="X319">
        <v>3333</v>
      </c>
      <c r="Y319">
        <v>7</v>
      </c>
      <c r="Z319">
        <v>37</v>
      </c>
      <c r="AA319">
        <v>1</v>
      </c>
      <c r="AB319">
        <v>111</v>
      </c>
      <c r="AC319">
        <v>99</v>
      </c>
      <c r="AD319">
        <v>36.97</v>
      </c>
      <c r="AE319">
        <v>48.253739000000003</v>
      </c>
      <c r="AF319">
        <v>81.3</v>
      </c>
      <c r="AG319">
        <v>4.5999999999999996</v>
      </c>
      <c r="AH319">
        <v>6.9</v>
      </c>
      <c r="AI319">
        <v>5.0999999999999996</v>
      </c>
      <c r="AJ319">
        <v>2.1</v>
      </c>
      <c r="AK319">
        <v>0</v>
      </c>
      <c r="AL319">
        <v>0</v>
      </c>
      <c r="AM319">
        <v>2.7</v>
      </c>
      <c r="AN319">
        <v>46.517000000000003</v>
      </c>
      <c r="AO319">
        <v>1.718</v>
      </c>
      <c r="AP319">
        <v>21.670999999999999</v>
      </c>
      <c r="AQ319">
        <v>0.28199999999999997</v>
      </c>
      <c r="AR319">
        <v>5.976</v>
      </c>
      <c r="AS319">
        <v>31.587</v>
      </c>
      <c r="AT319">
        <v>154.47</v>
      </c>
      <c r="AU319">
        <v>8.74</v>
      </c>
      <c r="AV319">
        <v>13.11</v>
      </c>
      <c r="AW319">
        <v>9.69</v>
      </c>
      <c r="AX319">
        <v>3.99</v>
      </c>
      <c r="AY319">
        <v>0</v>
      </c>
      <c r="AZ319">
        <v>0</v>
      </c>
      <c r="BA319">
        <v>0</v>
      </c>
      <c r="BB319">
        <v>265</v>
      </c>
      <c r="BC319" t="s">
        <v>75</v>
      </c>
      <c r="BD319">
        <v>0</v>
      </c>
      <c r="BE319" t="s">
        <v>69</v>
      </c>
      <c r="BF319" t="s">
        <v>70</v>
      </c>
      <c r="BG319">
        <v>1.3</v>
      </c>
      <c r="BH319">
        <v>0</v>
      </c>
      <c r="BI319" s="1">
        <v>45799.524884409722</v>
      </c>
      <c r="BJ319">
        <v>3</v>
      </c>
      <c r="BK319" s="4">
        <v>1.17</v>
      </c>
      <c r="BL319" s="42">
        <f>HLOOKUP($A319,차량별코스!$E$1:$AD$20,_xlfn.XLOOKUP(탕데이터!$I319,차량별코스!$D$2:$D$20,차량별코스!$A$2:$A$20),0)</f>
        <v>11</v>
      </c>
      <c r="BM319">
        <f t="shared" si="52"/>
        <v>2520.9620000000009</v>
      </c>
      <c r="BN319">
        <f t="shared" si="53"/>
        <v>2517.2719999999995</v>
      </c>
      <c r="BO319">
        <f>IF(COUNTIFS($BL$2:$BL319,$BL319,$O$2:$O319,$O319)=1,_xlfn.MAXIFS($BO$2:$BO318,$O$2:$O318,$O319)+1,_xlfn.MAXIFS($BO$2:$BO318,$O$2:$O318,$O319))</f>
        <v>11</v>
      </c>
      <c r="BP319">
        <f t="shared" si="54"/>
        <v>6605.8909999999996</v>
      </c>
      <c r="BQ319">
        <f t="shared" si="56"/>
        <v>524.72199999999998</v>
      </c>
      <c r="BR319">
        <f t="shared" si="57"/>
        <v>787.08300000000008</v>
      </c>
      <c r="BS319">
        <f t="shared" si="58"/>
        <v>581.75699999999995</v>
      </c>
      <c r="BT319">
        <f t="shared" si="59"/>
        <v>239.54700000000003</v>
      </c>
      <c r="BU319">
        <f t="shared" si="60"/>
        <v>0</v>
      </c>
      <c r="BV319">
        <f t="shared" si="61"/>
        <v>0</v>
      </c>
      <c r="BW319">
        <f t="shared" si="55"/>
        <v>8739</v>
      </c>
    </row>
    <row r="320" spans="1:75" x14ac:dyDescent="0.3">
      <c r="A320" s="38">
        <f t="shared" si="51"/>
        <v>45795</v>
      </c>
      <c r="B320" s="3">
        <v>45795.298298611109</v>
      </c>
      <c r="C320" t="s">
        <v>61</v>
      </c>
      <c r="D320" t="s">
        <v>61</v>
      </c>
      <c r="E320" t="s">
        <v>61</v>
      </c>
      <c r="F320" t="s">
        <v>62</v>
      </c>
      <c r="G320" s="2" t="s">
        <v>63</v>
      </c>
      <c r="H320" t="s">
        <v>64</v>
      </c>
      <c r="I320" t="s">
        <v>78</v>
      </c>
      <c r="J320" t="s">
        <v>66</v>
      </c>
      <c r="K320" t="s">
        <v>67</v>
      </c>
      <c r="L320">
        <v>14</v>
      </c>
      <c r="M320">
        <v>12</v>
      </c>
      <c r="N320">
        <v>168</v>
      </c>
      <c r="O320" s="41">
        <v>9999</v>
      </c>
      <c r="P320" t="s">
        <v>62</v>
      </c>
      <c r="Q320" s="1">
        <v>45786.608721180557</v>
      </c>
      <c r="R320">
        <v>9.7000000000000003E-2</v>
      </c>
      <c r="S320">
        <v>0.35499999999999998</v>
      </c>
      <c r="T320">
        <v>0.27300000000000002</v>
      </c>
      <c r="U320">
        <v>721</v>
      </c>
      <c r="V320">
        <v>417</v>
      </c>
      <c r="W320">
        <v>270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14</v>
      </c>
      <c r="AD320">
        <v>0.48</v>
      </c>
      <c r="AE320">
        <v>10.271070999999999</v>
      </c>
      <c r="AF320">
        <v>100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0.21</v>
      </c>
      <c r="AN320">
        <v>141.44800000000001</v>
      </c>
      <c r="AO320">
        <v>57.835999999999999</v>
      </c>
      <c r="AP320">
        <v>37.448</v>
      </c>
      <c r="AQ320">
        <v>0</v>
      </c>
      <c r="AR320">
        <v>0</v>
      </c>
      <c r="AS320">
        <v>0</v>
      </c>
      <c r="AT320">
        <v>11.667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18</v>
      </c>
      <c r="BC320" t="s">
        <v>75</v>
      </c>
      <c r="BD320">
        <v>0</v>
      </c>
      <c r="BE320" t="s">
        <v>69</v>
      </c>
      <c r="BF320" t="s">
        <v>70</v>
      </c>
      <c r="BG320">
        <v>1.3</v>
      </c>
      <c r="BH320">
        <v>0</v>
      </c>
      <c r="BI320" s="1">
        <v>45799.524884409722</v>
      </c>
      <c r="BJ320">
        <v>3</v>
      </c>
      <c r="BK320" s="4">
        <v>9.11E-2</v>
      </c>
      <c r="BL320" s="42">
        <f>HLOOKUP($A320,차량별코스!$E$1:$AD$20,_xlfn.XLOOKUP(탕데이터!$I320,차량별코스!$D$2:$D$20,차량별코스!$A$2:$A$20),0)</f>
        <v>1</v>
      </c>
      <c r="BM320">
        <f t="shared" si="52"/>
        <v>2520.9620000000009</v>
      </c>
      <c r="BN320">
        <f t="shared" si="53"/>
        <v>4124.9780000000028</v>
      </c>
      <c r="BO320">
        <f>IF(COUNTIFS($BL$2:$BL320,$BL320,$O$2:$O320,$O320)=1,_xlfn.MAXIFS($BO$2:$BO319,$O$2:$O319,$O320)+1,_xlfn.MAXIFS($BO$2:$BO319,$O$2:$O319,$O320))</f>
        <v>11</v>
      </c>
      <c r="BP320">
        <f t="shared" si="54"/>
        <v>34</v>
      </c>
      <c r="BQ320">
        <f t="shared" si="56"/>
        <v>0</v>
      </c>
      <c r="BR320">
        <f t="shared" si="57"/>
        <v>0</v>
      </c>
      <c r="BS320">
        <f t="shared" si="58"/>
        <v>0</v>
      </c>
      <c r="BT320">
        <f t="shared" si="59"/>
        <v>0</v>
      </c>
      <c r="BU320">
        <f t="shared" si="60"/>
        <v>0</v>
      </c>
      <c r="BV320">
        <f t="shared" si="61"/>
        <v>0</v>
      </c>
      <c r="BW320">
        <f t="shared" si="55"/>
        <v>34</v>
      </c>
    </row>
    <row r="321" spans="1:75" x14ac:dyDescent="0.3">
      <c r="A321" s="38">
        <f t="shared" si="51"/>
        <v>45795</v>
      </c>
      <c r="B321" s="3">
        <v>45795.313703703701</v>
      </c>
      <c r="C321" t="s">
        <v>61</v>
      </c>
      <c r="D321" t="s">
        <v>61</v>
      </c>
      <c r="E321" t="s">
        <v>61</v>
      </c>
      <c r="F321" t="s">
        <v>62</v>
      </c>
      <c r="G321" s="2" t="s">
        <v>63</v>
      </c>
      <c r="H321" t="s">
        <v>64</v>
      </c>
      <c r="I321" t="s">
        <v>78</v>
      </c>
      <c r="J321" t="s">
        <v>66</v>
      </c>
      <c r="K321" t="s">
        <v>67</v>
      </c>
      <c r="L321">
        <v>14</v>
      </c>
      <c r="M321">
        <v>12</v>
      </c>
      <c r="N321">
        <v>168</v>
      </c>
      <c r="O321" s="41">
        <v>9999</v>
      </c>
      <c r="P321" t="s">
        <v>62</v>
      </c>
      <c r="Q321" s="1">
        <v>45786.608721180557</v>
      </c>
      <c r="R321">
        <v>4.1000000000000002E-2</v>
      </c>
      <c r="S321">
        <v>0.17499999999999999</v>
      </c>
      <c r="T321">
        <v>0.23400000000000001</v>
      </c>
      <c r="U321">
        <v>342</v>
      </c>
      <c r="V321">
        <v>13</v>
      </c>
      <c r="W321">
        <v>299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10</v>
      </c>
      <c r="AD321">
        <v>0.43</v>
      </c>
      <c r="AE321">
        <v>4.9196059999999999</v>
      </c>
      <c r="AF321">
        <v>100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0.18</v>
      </c>
      <c r="AN321">
        <v>72.793999999999997</v>
      </c>
      <c r="AO321">
        <v>3.8010000000000002</v>
      </c>
      <c r="AP321">
        <v>87.426000000000002</v>
      </c>
      <c r="AQ321">
        <v>0</v>
      </c>
      <c r="AR321">
        <v>0</v>
      </c>
      <c r="AS321">
        <v>0</v>
      </c>
      <c r="AT321">
        <v>5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8</v>
      </c>
      <c r="BC321" t="s">
        <v>75</v>
      </c>
      <c r="BD321">
        <v>0</v>
      </c>
      <c r="BE321" t="s">
        <v>69</v>
      </c>
      <c r="BF321" t="s">
        <v>70</v>
      </c>
      <c r="BG321">
        <v>1.3</v>
      </c>
      <c r="BH321">
        <v>0</v>
      </c>
      <c r="BI321" s="1">
        <v>45799.524884409722</v>
      </c>
      <c r="BJ321">
        <v>3</v>
      </c>
      <c r="BK321" s="4">
        <v>7.8100000000000003E-2</v>
      </c>
      <c r="BL321" s="42">
        <f>HLOOKUP($A321,차량별코스!$E$1:$AD$20,_xlfn.XLOOKUP(탕데이터!$I321,차량별코스!$D$2:$D$20,차량별코스!$A$2:$A$20),0)</f>
        <v>1</v>
      </c>
      <c r="BM321">
        <f t="shared" si="52"/>
        <v>2520.9620000000009</v>
      </c>
      <c r="BN321">
        <f t="shared" si="53"/>
        <v>4124.9780000000028</v>
      </c>
      <c r="BO321">
        <f>IF(COUNTIFS($BL$2:$BL321,$BL321,$O$2:$O321,$O321)=1,_xlfn.MAXIFS($BO$2:$BO320,$O$2:$O320,$O321)+1,_xlfn.MAXIFS($BO$2:$BO320,$O$2:$O320,$O321))</f>
        <v>11</v>
      </c>
      <c r="BP321">
        <f t="shared" si="54"/>
        <v>30</v>
      </c>
      <c r="BQ321">
        <f t="shared" si="56"/>
        <v>0</v>
      </c>
      <c r="BR321">
        <f t="shared" si="57"/>
        <v>0</v>
      </c>
      <c r="BS321">
        <f t="shared" si="58"/>
        <v>0</v>
      </c>
      <c r="BT321">
        <f t="shared" si="59"/>
        <v>0</v>
      </c>
      <c r="BU321">
        <f t="shared" si="60"/>
        <v>0</v>
      </c>
      <c r="BV321">
        <f t="shared" si="61"/>
        <v>0</v>
      </c>
      <c r="BW321">
        <f t="shared" si="55"/>
        <v>30</v>
      </c>
    </row>
    <row r="322" spans="1:75" x14ac:dyDescent="0.3">
      <c r="A322" s="38">
        <f t="shared" si="51"/>
        <v>45795</v>
      </c>
      <c r="B322" s="3">
        <v>45795.32408564815</v>
      </c>
      <c r="C322" t="s">
        <v>61</v>
      </c>
      <c r="D322" t="s">
        <v>61</v>
      </c>
      <c r="E322" t="s">
        <v>61</v>
      </c>
      <c r="F322" t="s">
        <v>62</v>
      </c>
      <c r="G322" s="2" t="s">
        <v>63</v>
      </c>
      <c r="H322" t="s">
        <v>64</v>
      </c>
      <c r="I322" t="s">
        <v>78</v>
      </c>
      <c r="J322" t="s">
        <v>66</v>
      </c>
      <c r="K322" t="s">
        <v>67</v>
      </c>
      <c r="L322">
        <v>14</v>
      </c>
      <c r="M322">
        <v>12</v>
      </c>
      <c r="N322">
        <v>168</v>
      </c>
      <c r="O322" s="41">
        <v>9999</v>
      </c>
      <c r="P322" t="s">
        <v>62</v>
      </c>
      <c r="Q322" s="1">
        <v>45786.608721180557</v>
      </c>
      <c r="R322">
        <v>59.975000000000001</v>
      </c>
      <c r="S322">
        <v>15.746</v>
      </c>
      <c r="T322">
        <v>3.8090000000000002</v>
      </c>
      <c r="U322">
        <v>5146</v>
      </c>
      <c r="V322">
        <v>195</v>
      </c>
      <c r="W322">
        <v>1211</v>
      </c>
      <c r="X322">
        <v>1524</v>
      </c>
      <c r="Y322">
        <v>5</v>
      </c>
      <c r="Z322">
        <v>9</v>
      </c>
      <c r="AA322">
        <v>1</v>
      </c>
      <c r="AB322">
        <v>97</v>
      </c>
      <c r="AC322">
        <v>97</v>
      </c>
      <c r="AD322">
        <v>41.96</v>
      </c>
      <c r="AE322">
        <v>57.729883999999998</v>
      </c>
      <c r="AF322">
        <v>92.4</v>
      </c>
      <c r="AG322">
        <v>1.3</v>
      </c>
      <c r="AH322">
        <v>1.7</v>
      </c>
      <c r="AI322">
        <v>1.9</v>
      </c>
      <c r="AJ322">
        <v>2.8</v>
      </c>
      <c r="AK322">
        <v>0</v>
      </c>
      <c r="AL322">
        <v>0</v>
      </c>
      <c r="AM322">
        <v>2.93</v>
      </c>
      <c r="AN322">
        <v>52.164999999999999</v>
      </c>
      <c r="AO322">
        <v>3.7890000000000001</v>
      </c>
      <c r="AP322">
        <v>23.533000000000001</v>
      </c>
      <c r="AQ322">
        <v>0.25</v>
      </c>
      <c r="AR322">
        <v>8.3369999999999997</v>
      </c>
      <c r="AS322">
        <v>15.006</v>
      </c>
      <c r="AT322">
        <v>78.540000000000006</v>
      </c>
      <c r="AU322">
        <v>1.105</v>
      </c>
      <c r="AV322">
        <v>1.4450000000000001</v>
      </c>
      <c r="AW322">
        <v>1.615</v>
      </c>
      <c r="AX322">
        <v>2.38</v>
      </c>
      <c r="AY322">
        <v>0</v>
      </c>
      <c r="AZ322">
        <v>0</v>
      </c>
      <c r="BA322">
        <v>0</v>
      </c>
      <c r="BB322">
        <v>125</v>
      </c>
      <c r="BC322" t="s">
        <v>75</v>
      </c>
      <c r="BD322">
        <v>0</v>
      </c>
      <c r="BE322" t="s">
        <v>69</v>
      </c>
      <c r="BF322" t="s">
        <v>70</v>
      </c>
      <c r="BG322">
        <v>1.3</v>
      </c>
      <c r="BH322">
        <v>0</v>
      </c>
      <c r="BI322" s="1">
        <v>45799.524884409722</v>
      </c>
      <c r="BJ322">
        <v>3</v>
      </c>
      <c r="BK322" s="4">
        <v>1.2696000000000001</v>
      </c>
      <c r="BL322" s="42">
        <f>HLOOKUP($A322,차량별코스!$E$1:$AD$20,_xlfn.XLOOKUP(탕데이터!$I322,차량별코스!$D$2:$D$20,차량별코스!$A$2:$A$20),0)</f>
        <v>1</v>
      </c>
      <c r="BM322">
        <f t="shared" si="52"/>
        <v>2520.9620000000009</v>
      </c>
      <c r="BN322">
        <f t="shared" si="53"/>
        <v>4124.9780000000028</v>
      </c>
      <c r="BO322">
        <f>IF(COUNTIFS($BL$2:$BL322,$BL322,$O$2:$O322,$O322)=1,_xlfn.MAXIFS($BO$2:$BO321,$O$2:$O321,$O322)+1,_xlfn.MAXIFS($BO$2:$BO321,$O$2:$O321,$O322))</f>
        <v>11</v>
      </c>
      <c r="BP322">
        <f t="shared" si="54"/>
        <v>3348.9040000000005</v>
      </c>
      <c r="BQ322">
        <f t="shared" si="56"/>
        <v>66.89800000000001</v>
      </c>
      <c r="BR322">
        <f t="shared" si="57"/>
        <v>87.481999999999999</v>
      </c>
      <c r="BS322">
        <f t="shared" si="58"/>
        <v>97.774000000000001</v>
      </c>
      <c r="BT322">
        <f t="shared" si="59"/>
        <v>144.08799999999999</v>
      </c>
      <c r="BU322">
        <f t="shared" si="60"/>
        <v>0</v>
      </c>
      <c r="BV322">
        <f t="shared" si="61"/>
        <v>0</v>
      </c>
      <c r="BW322">
        <f t="shared" si="55"/>
        <v>3745.1460000000006</v>
      </c>
    </row>
    <row r="323" spans="1:75" x14ac:dyDescent="0.3">
      <c r="A323" s="38">
        <f t="shared" ref="A323:A386" si="62">DATE(YEAR(B323),MONTH(B323),DAY(B323))</f>
        <v>45795</v>
      </c>
      <c r="B323" s="3">
        <v>45795.454444444447</v>
      </c>
      <c r="C323" t="s">
        <v>61</v>
      </c>
      <c r="D323" t="s">
        <v>61</v>
      </c>
      <c r="E323" t="s">
        <v>61</v>
      </c>
      <c r="F323" t="s">
        <v>62</v>
      </c>
      <c r="G323" s="2" t="s">
        <v>63</v>
      </c>
      <c r="H323" t="s">
        <v>64</v>
      </c>
      <c r="I323" t="s">
        <v>78</v>
      </c>
      <c r="J323" t="s">
        <v>66</v>
      </c>
      <c r="K323" t="s">
        <v>67</v>
      </c>
      <c r="L323">
        <v>14</v>
      </c>
      <c r="M323">
        <v>12</v>
      </c>
      <c r="N323">
        <v>168</v>
      </c>
      <c r="O323" s="41">
        <v>9999</v>
      </c>
      <c r="P323" t="s">
        <v>62</v>
      </c>
      <c r="Q323" s="1">
        <v>45786.608721180557</v>
      </c>
      <c r="R323">
        <v>7.0000000000000007E-2</v>
      </c>
      <c r="S323">
        <v>0.16300000000000001</v>
      </c>
      <c r="T323">
        <v>0.42899999999999999</v>
      </c>
      <c r="U323">
        <v>283</v>
      </c>
      <c r="V323">
        <v>249</v>
      </c>
      <c r="W323">
        <v>7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12</v>
      </c>
      <c r="AD323">
        <v>0.89</v>
      </c>
      <c r="AE323">
        <v>9.3320889999999999</v>
      </c>
      <c r="AF323">
        <v>100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0.33</v>
      </c>
      <c r="AN323">
        <v>76.840999999999994</v>
      </c>
      <c r="AO323">
        <v>87.984999999999999</v>
      </c>
      <c r="AP323">
        <v>2.4729999999999999</v>
      </c>
      <c r="AQ323">
        <v>0</v>
      </c>
      <c r="AR323">
        <v>0</v>
      </c>
      <c r="AS323">
        <v>0</v>
      </c>
      <c r="AT323">
        <v>3.3330000000000002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7</v>
      </c>
      <c r="BC323" t="s">
        <v>75</v>
      </c>
      <c r="BD323">
        <v>0</v>
      </c>
      <c r="BE323" t="s">
        <v>69</v>
      </c>
      <c r="BF323" t="s">
        <v>70</v>
      </c>
      <c r="BG323">
        <v>1.3</v>
      </c>
      <c r="BH323">
        <v>0</v>
      </c>
      <c r="BI323" s="1">
        <v>45799.524884409722</v>
      </c>
      <c r="BJ323">
        <v>3</v>
      </c>
      <c r="BK323" s="4">
        <v>0.1431</v>
      </c>
      <c r="BL323" s="42">
        <f>HLOOKUP($A323,차량별코스!$E$1:$AD$20,_xlfn.XLOOKUP(탕데이터!$I323,차량별코스!$D$2:$D$20,차량별코스!$A$2:$A$20),0)</f>
        <v>1</v>
      </c>
      <c r="BM323">
        <f t="shared" ref="BM323:BM386" si="63">SUMIFS(R:R,I:I,I323,O:O,O323)</f>
        <v>2520.9620000000009</v>
      </c>
      <c r="BN323">
        <f t="shared" ref="BN323:BN386" si="64">SUMIFS(R:R,O:O,O323,BL:BL,BL323)</f>
        <v>4124.9780000000028</v>
      </c>
      <c r="BO323">
        <f>IF(COUNTIFS($BL$2:$BL323,$BL323,$O$2:$O323,$O323)=1,_xlfn.MAXIFS($BO$2:$BO322,$O$2:$O322,$O323)+1,_xlfn.MAXIFS($BO$2:$BO322,$O$2:$O322,$O323))</f>
        <v>11</v>
      </c>
      <c r="BP323">
        <f t="shared" ref="BP323:BP386" si="65">$U323*AF323%-V323-W323</f>
        <v>27</v>
      </c>
      <c r="BQ323">
        <f t="shared" si="56"/>
        <v>0</v>
      </c>
      <c r="BR323">
        <f t="shared" si="57"/>
        <v>0</v>
      </c>
      <c r="BS323">
        <f t="shared" si="58"/>
        <v>0</v>
      </c>
      <c r="BT323">
        <f t="shared" si="59"/>
        <v>0</v>
      </c>
      <c r="BU323">
        <f t="shared" si="60"/>
        <v>0</v>
      </c>
      <c r="BV323">
        <f t="shared" si="61"/>
        <v>0</v>
      </c>
      <c r="BW323">
        <f t="shared" ref="BW323:BW386" si="66">SUM(BP323:BV323)</f>
        <v>27</v>
      </c>
    </row>
    <row r="324" spans="1:75" x14ac:dyDescent="0.3">
      <c r="A324" s="38">
        <f t="shared" si="62"/>
        <v>45795</v>
      </c>
      <c r="B324" s="3">
        <v>45795.463888888888</v>
      </c>
      <c r="C324" t="s">
        <v>61</v>
      </c>
      <c r="D324" t="s">
        <v>61</v>
      </c>
      <c r="E324" t="s">
        <v>61</v>
      </c>
      <c r="F324" t="s">
        <v>62</v>
      </c>
      <c r="G324" s="2" t="s">
        <v>63</v>
      </c>
      <c r="H324" t="s">
        <v>64</v>
      </c>
      <c r="I324" t="s">
        <v>78</v>
      </c>
      <c r="J324" t="s">
        <v>66</v>
      </c>
      <c r="K324" t="s">
        <v>67</v>
      </c>
      <c r="L324">
        <v>14</v>
      </c>
      <c r="M324">
        <v>12</v>
      </c>
      <c r="N324">
        <v>168</v>
      </c>
      <c r="O324" s="41">
        <v>9999</v>
      </c>
      <c r="P324" t="s">
        <v>62</v>
      </c>
      <c r="Q324" s="1">
        <v>45786.608721180557</v>
      </c>
      <c r="R324">
        <v>67.572000000000003</v>
      </c>
      <c r="S324">
        <v>21.478999999999999</v>
      </c>
      <c r="T324">
        <v>3.1459999999999999</v>
      </c>
      <c r="U324">
        <v>7193</v>
      </c>
      <c r="V324">
        <v>115</v>
      </c>
      <c r="W324">
        <v>1663</v>
      </c>
      <c r="X324">
        <v>2097</v>
      </c>
      <c r="Y324">
        <v>3</v>
      </c>
      <c r="Z324">
        <v>23</v>
      </c>
      <c r="AA324">
        <v>0</v>
      </c>
      <c r="AB324">
        <v>0</v>
      </c>
      <c r="AC324">
        <v>94</v>
      </c>
      <c r="AD324">
        <v>33.82</v>
      </c>
      <c r="AE324">
        <v>44.923203000000001</v>
      </c>
      <c r="AF324">
        <v>85.1</v>
      </c>
      <c r="AG324">
        <v>4.4000000000000004</v>
      </c>
      <c r="AH324">
        <v>6</v>
      </c>
      <c r="AI324">
        <v>3.5</v>
      </c>
      <c r="AJ324">
        <v>1</v>
      </c>
      <c r="AK324">
        <v>0</v>
      </c>
      <c r="AL324">
        <v>0</v>
      </c>
      <c r="AM324">
        <v>2.42</v>
      </c>
      <c r="AN324">
        <v>48.790999999999997</v>
      </c>
      <c r="AO324">
        <v>1.599</v>
      </c>
      <c r="AP324">
        <v>23.12</v>
      </c>
      <c r="AQ324">
        <v>0.29599999999999999</v>
      </c>
      <c r="AR324">
        <v>4.4400000000000004</v>
      </c>
      <c r="AS324">
        <v>34.037999999999997</v>
      </c>
      <c r="AT324">
        <v>100.702</v>
      </c>
      <c r="AU324">
        <v>5.2069999999999999</v>
      </c>
      <c r="AV324">
        <v>7.1</v>
      </c>
      <c r="AW324">
        <v>4.1420000000000003</v>
      </c>
      <c r="AX324">
        <v>1.1830000000000001</v>
      </c>
      <c r="AY324">
        <v>0</v>
      </c>
      <c r="AZ324">
        <v>0</v>
      </c>
      <c r="BA324">
        <v>0</v>
      </c>
      <c r="BB324">
        <v>169</v>
      </c>
      <c r="BC324" t="s">
        <v>75</v>
      </c>
      <c r="BD324">
        <v>0</v>
      </c>
      <c r="BE324" t="s">
        <v>69</v>
      </c>
      <c r="BF324" t="s">
        <v>70</v>
      </c>
      <c r="BG324">
        <v>1.3</v>
      </c>
      <c r="BH324">
        <v>0</v>
      </c>
      <c r="BI324" s="1">
        <v>45799.524884409722</v>
      </c>
      <c r="BJ324">
        <v>3</v>
      </c>
      <c r="BK324" s="4">
        <v>1.0487</v>
      </c>
      <c r="BL324" s="42">
        <f>HLOOKUP($A324,차량별코스!$E$1:$AD$20,_xlfn.XLOOKUP(탕데이터!$I324,차량별코스!$D$2:$D$20,차량별코스!$A$2:$A$20),0)</f>
        <v>1</v>
      </c>
      <c r="BM324">
        <f t="shared" si="63"/>
        <v>2520.9620000000009</v>
      </c>
      <c r="BN324">
        <f t="shared" si="64"/>
        <v>4124.9780000000028</v>
      </c>
      <c r="BO324">
        <f>IF(COUNTIFS($BL$2:$BL324,$BL324,$O$2:$O324,$O324)=1,_xlfn.MAXIFS($BO$2:$BO323,$O$2:$O323,$O324)+1,_xlfn.MAXIFS($BO$2:$BO323,$O$2:$O323,$O324))</f>
        <v>11</v>
      </c>
      <c r="BP324">
        <f t="shared" si="65"/>
        <v>4343.2429999999995</v>
      </c>
      <c r="BQ324">
        <f t="shared" si="56"/>
        <v>316.49200000000002</v>
      </c>
      <c r="BR324">
        <f t="shared" si="57"/>
        <v>431.58</v>
      </c>
      <c r="BS324">
        <f t="shared" si="58"/>
        <v>251.75500000000002</v>
      </c>
      <c r="BT324">
        <f t="shared" si="59"/>
        <v>71.930000000000007</v>
      </c>
      <c r="BU324">
        <f t="shared" si="60"/>
        <v>0</v>
      </c>
      <c r="BV324">
        <f t="shared" si="61"/>
        <v>0</v>
      </c>
      <c r="BW324">
        <f t="shared" si="66"/>
        <v>5415</v>
      </c>
    </row>
    <row r="325" spans="1:75" x14ac:dyDescent="0.3">
      <c r="A325" s="38">
        <f t="shared" si="62"/>
        <v>45795</v>
      </c>
      <c r="B325" s="3">
        <v>45795.550393518519</v>
      </c>
      <c r="C325" t="s">
        <v>61</v>
      </c>
      <c r="D325" t="s">
        <v>61</v>
      </c>
      <c r="E325" t="s">
        <v>61</v>
      </c>
      <c r="F325" t="s">
        <v>62</v>
      </c>
      <c r="G325" s="2" t="s">
        <v>63</v>
      </c>
      <c r="H325" t="s">
        <v>64</v>
      </c>
      <c r="I325" t="s">
        <v>78</v>
      </c>
      <c r="J325" t="s">
        <v>66</v>
      </c>
      <c r="K325" t="s">
        <v>67</v>
      </c>
      <c r="L325">
        <v>14</v>
      </c>
      <c r="M325">
        <v>12</v>
      </c>
      <c r="N325">
        <v>168</v>
      </c>
      <c r="O325" s="41">
        <v>9999</v>
      </c>
      <c r="P325" t="s">
        <v>62</v>
      </c>
      <c r="Q325" s="1">
        <v>45786.608721180557</v>
      </c>
      <c r="R325">
        <v>0.13600000000000001</v>
      </c>
      <c r="S325">
        <v>0.249</v>
      </c>
      <c r="T325">
        <v>0.54600000000000004</v>
      </c>
      <c r="U325">
        <v>441</v>
      </c>
      <c r="V325">
        <v>9</v>
      </c>
      <c r="W325">
        <v>345</v>
      </c>
      <c r="X325">
        <v>0</v>
      </c>
      <c r="Y325">
        <v>0</v>
      </c>
      <c r="Z325">
        <v>0</v>
      </c>
      <c r="AA325">
        <v>1</v>
      </c>
      <c r="AB325">
        <v>17</v>
      </c>
      <c r="AC325">
        <v>13</v>
      </c>
      <c r="AD325">
        <v>1.1100000000000001</v>
      </c>
      <c r="AE325">
        <v>5.6275079999999997</v>
      </c>
      <c r="AF325">
        <v>100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0.42</v>
      </c>
      <c r="AN325">
        <v>33.551000000000002</v>
      </c>
      <c r="AO325">
        <v>2.0409999999999999</v>
      </c>
      <c r="AP325">
        <v>78.230999999999995</v>
      </c>
      <c r="AQ325">
        <v>0</v>
      </c>
      <c r="AR325">
        <v>0</v>
      </c>
      <c r="AS325">
        <v>0</v>
      </c>
      <c r="AT325">
        <v>6.6669999999999998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9</v>
      </c>
      <c r="BC325" t="s">
        <v>75</v>
      </c>
      <c r="BD325">
        <v>0</v>
      </c>
      <c r="BE325" t="s">
        <v>69</v>
      </c>
      <c r="BF325" t="s">
        <v>70</v>
      </c>
      <c r="BG325">
        <v>1.3</v>
      </c>
      <c r="BH325">
        <v>0</v>
      </c>
      <c r="BI325" s="1">
        <v>45799.524884409722</v>
      </c>
      <c r="BJ325">
        <v>3</v>
      </c>
      <c r="BK325" s="4">
        <v>0.18210000000000001</v>
      </c>
      <c r="BL325" s="42">
        <f>HLOOKUP($A325,차량별코스!$E$1:$AD$20,_xlfn.XLOOKUP(탕데이터!$I325,차량별코스!$D$2:$D$20,차량별코스!$A$2:$A$20),0)</f>
        <v>1</v>
      </c>
      <c r="BM325">
        <f t="shared" si="63"/>
        <v>2520.9620000000009</v>
      </c>
      <c r="BN325">
        <f t="shared" si="64"/>
        <v>4124.9780000000028</v>
      </c>
      <c r="BO325">
        <f>IF(COUNTIFS($BL$2:$BL325,$BL325,$O$2:$O325,$O325)=1,_xlfn.MAXIFS($BO$2:$BO324,$O$2:$O324,$O325)+1,_xlfn.MAXIFS($BO$2:$BO324,$O$2:$O324,$O325))</f>
        <v>11</v>
      </c>
      <c r="BP325">
        <f t="shared" si="65"/>
        <v>87</v>
      </c>
      <c r="BQ325">
        <f t="shared" ref="BQ325:BQ388" si="67">$U325*AG325%</f>
        <v>0</v>
      </c>
      <c r="BR325">
        <f t="shared" ref="BR325:BR388" si="68">$U325*AH325%</f>
        <v>0</v>
      </c>
      <c r="BS325">
        <f t="shared" ref="BS325:BS388" si="69">$U325*AI325%</f>
        <v>0</v>
      </c>
      <c r="BT325">
        <f t="shared" ref="BT325:BT388" si="70">$U325*AJ325%</f>
        <v>0</v>
      </c>
      <c r="BU325">
        <f t="shared" ref="BU325:BU388" si="71">$U325*AK325%</f>
        <v>0</v>
      </c>
      <c r="BV325">
        <f t="shared" ref="BV325:BV388" si="72">$U325*AL325%</f>
        <v>0</v>
      </c>
      <c r="BW325">
        <f t="shared" si="66"/>
        <v>87</v>
      </c>
    </row>
    <row r="326" spans="1:75" x14ac:dyDescent="0.3">
      <c r="A326" s="38">
        <f t="shared" si="62"/>
        <v>45795</v>
      </c>
      <c r="B326" s="3">
        <v>45795.599780092591</v>
      </c>
      <c r="C326" t="s">
        <v>61</v>
      </c>
      <c r="D326" t="s">
        <v>61</v>
      </c>
      <c r="E326" t="s">
        <v>61</v>
      </c>
      <c r="F326" t="s">
        <v>62</v>
      </c>
      <c r="G326" s="2" t="s">
        <v>63</v>
      </c>
      <c r="H326" t="s">
        <v>64</v>
      </c>
      <c r="I326" t="s">
        <v>78</v>
      </c>
      <c r="J326" t="s">
        <v>66</v>
      </c>
      <c r="K326" t="s">
        <v>67</v>
      </c>
      <c r="L326">
        <v>14</v>
      </c>
      <c r="M326">
        <v>12</v>
      </c>
      <c r="N326">
        <v>168</v>
      </c>
      <c r="O326" s="41">
        <v>9999</v>
      </c>
      <c r="P326" t="s">
        <v>62</v>
      </c>
      <c r="Q326" s="1">
        <v>45786.608721180557</v>
      </c>
      <c r="R326">
        <v>101.74299999999999</v>
      </c>
      <c r="S326">
        <v>29.202999999999999</v>
      </c>
      <c r="T326">
        <v>3.484</v>
      </c>
      <c r="U326">
        <v>10011</v>
      </c>
      <c r="V326">
        <v>263</v>
      </c>
      <c r="W326">
        <v>2552</v>
      </c>
      <c r="X326">
        <v>2929</v>
      </c>
      <c r="Y326">
        <v>6</v>
      </c>
      <c r="Z326">
        <v>60</v>
      </c>
      <c r="AA326">
        <v>1</v>
      </c>
      <c r="AB326">
        <v>396</v>
      </c>
      <c r="AC326">
        <v>91</v>
      </c>
      <c r="AD326">
        <v>36.590000000000003</v>
      </c>
      <c r="AE326">
        <v>50.899749</v>
      </c>
      <c r="AF326">
        <v>88.7</v>
      </c>
      <c r="AG326">
        <v>2.5</v>
      </c>
      <c r="AH326">
        <v>3.3</v>
      </c>
      <c r="AI326">
        <v>4.8</v>
      </c>
      <c r="AJ326">
        <v>0.8</v>
      </c>
      <c r="AK326">
        <v>0</v>
      </c>
      <c r="AL326">
        <v>0</v>
      </c>
      <c r="AM326">
        <v>2.68</v>
      </c>
      <c r="AN326">
        <v>50.039000000000001</v>
      </c>
      <c r="AO326">
        <v>2.6269999999999998</v>
      </c>
      <c r="AP326">
        <v>25.492000000000001</v>
      </c>
      <c r="AQ326">
        <v>0.28499999999999998</v>
      </c>
      <c r="AR326">
        <v>5.8970000000000002</v>
      </c>
      <c r="AS326">
        <v>58.972000000000001</v>
      </c>
      <c r="AT326">
        <v>147.833</v>
      </c>
      <c r="AU326">
        <v>4.1669999999999998</v>
      </c>
      <c r="AV326">
        <v>5.5</v>
      </c>
      <c r="AW326">
        <v>8</v>
      </c>
      <c r="AX326">
        <v>1.333</v>
      </c>
      <c r="AY326">
        <v>0</v>
      </c>
      <c r="AZ326">
        <v>0</v>
      </c>
      <c r="BA326">
        <v>0</v>
      </c>
      <c r="BB326">
        <v>241</v>
      </c>
      <c r="BC326" t="s">
        <v>75</v>
      </c>
      <c r="BD326">
        <v>0</v>
      </c>
      <c r="BE326" t="s">
        <v>69</v>
      </c>
      <c r="BF326" t="s">
        <v>70</v>
      </c>
      <c r="BG326">
        <v>1.3</v>
      </c>
      <c r="BH326">
        <v>0</v>
      </c>
      <c r="BI326" s="1">
        <v>45799.524884409722</v>
      </c>
      <c r="BJ326">
        <v>3</v>
      </c>
      <c r="BK326" s="4">
        <v>1.1613</v>
      </c>
      <c r="BL326" s="42">
        <f>HLOOKUP($A326,차량별코스!$E$1:$AD$20,_xlfn.XLOOKUP(탕데이터!$I326,차량별코스!$D$2:$D$20,차량별코스!$A$2:$A$20),0)</f>
        <v>1</v>
      </c>
      <c r="BM326">
        <f t="shared" si="63"/>
        <v>2520.9620000000009</v>
      </c>
      <c r="BN326">
        <f t="shared" si="64"/>
        <v>4124.9780000000028</v>
      </c>
      <c r="BO326">
        <f>IF(COUNTIFS($BL$2:$BL326,$BL326,$O$2:$O326,$O326)=1,_xlfn.MAXIFS($BO$2:$BO325,$O$2:$O325,$O326)+1,_xlfn.MAXIFS($BO$2:$BO325,$O$2:$O325,$O326))</f>
        <v>11</v>
      </c>
      <c r="BP326">
        <f t="shared" si="65"/>
        <v>6064.7569999999996</v>
      </c>
      <c r="BQ326">
        <f t="shared" si="67"/>
        <v>250.27500000000001</v>
      </c>
      <c r="BR326">
        <f t="shared" si="68"/>
        <v>330.363</v>
      </c>
      <c r="BS326">
        <f t="shared" si="69"/>
        <v>480.52800000000002</v>
      </c>
      <c r="BT326">
        <f t="shared" si="70"/>
        <v>80.088000000000008</v>
      </c>
      <c r="BU326">
        <f t="shared" si="71"/>
        <v>0</v>
      </c>
      <c r="BV326">
        <f t="shared" si="72"/>
        <v>0</v>
      </c>
      <c r="BW326">
        <f t="shared" si="66"/>
        <v>7206.0109999999995</v>
      </c>
    </row>
    <row r="327" spans="1:75" x14ac:dyDescent="0.3">
      <c r="A327" s="38">
        <f t="shared" si="62"/>
        <v>45795</v>
      </c>
      <c r="B327" s="3">
        <v>45795.75068287037</v>
      </c>
      <c r="C327" t="s">
        <v>61</v>
      </c>
      <c r="D327" t="s">
        <v>61</v>
      </c>
      <c r="E327" t="s">
        <v>61</v>
      </c>
      <c r="F327" t="s">
        <v>62</v>
      </c>
      <c r="G327" s="2" t="s">
        <v>63</v>
      </c>
      <c r="H327" t="s">
        <v>64</v>
      </c>
      <c r="I327" t="s">
        <v>78</v>
      </c>
      <c r="J327" t="s">
        <v>66</v>
      </c>
      <c r="K327" t="s">
        <v>67</v>
      </c>
      <c r="L327">
        <v>14</v>
      </c>
      <c r="M327">
        <v>12</v>
      </c>
      <c r="N327">
        <v>168</v>
      </c>
      <c r="O327" s="41">
        <v>9999</v>
      </c>
      <c r="P327" t="s">
        <v>62</v>
      </c>
      <c r="Q327" s="1">
        <v>45786.608721180557</v>
      </c>
      <c r="R327">
        <v>29.765000000000001</v>
      </c>
      <c r="S327">
        <v>8.1769999999999996</v>
      </c>
      <c r="T327">
        <v>3.64</v>
      </c>
      <c r="U327">
        <v>2498</v>
      </c>
      <c r="V327">
        <v>541</v>
      </c>
      <c r="W327">
        <v>7</v>
      </c>
      <c r="X327">
        <v>830</v>
      </c>
      <c r="Y327">
        <v>0</v>
      </c>
      <c r="Z327">
        <v>10</v>
      </c>
      <c r="AA327">
        <v>0</v>
      </c>
      <c r="AB327">
        <v>0</v>
      </c>
      <c r="AC327">
        <v>85</v>
      </c>
      <c r="AD327">
        <v>42.9</v>
      </c>
      <c r="AE327">
        <v>54.950735000000002</v>
      </c>
      <c r="AF327">
        <v>95.6</v>
      </c>
      <c r="AG327">
        <v>0.9</v>
      </c>
      <c r="AH327">
        <v>1.1000000000000001</v>
      </c>
      <c r="AI327">
        <v>2.2999999999999998</v>
      </c>
      <c r="AJ327">
        <v>0.1</v>
      </c>
      <c r="AK327">
        <v>0</v>
      </c>
      <c r="AL327">
        <v>0</v>
      </c>
      <c r="AM327">
        <v>2.8</v>
      </c>
      <c r="AN327">
        <v>51.927</v>
      </c>
      <c r="AO327">
        <v>21.657</v>
      </c>
      <c r="AP327">
        <v>0.28000000000000003</v>
      </c>
      <c r="AQ327">
        <v>0.26900000000000002</v>
      </c>
      <c r="AR327">
        <v>0</v>
      </c>
      <c r="AS327">
        <v>33.597000000000001</v>
      </c>
      <c r="AT327">
        <v>38.24</v>
      </c>
      <c r="AU327">
        <v>0.36</v>
      </c>
      <c r="AV327">
        <v>0.44</v>
      </c>
      <c r="AW327">
        <v>0.92</v>
      </c>
      <c r="AX327">
        <v>0.04</v>
      </c>
      <c r="AY327">
        <v>0</v>
      </c>
      <c r="AZ327">
        <v>0</v>
      </c>
      <c r="BA327">
        <v>0</v>
      </c>
      <c r="BB327">
        <v>61</v>
      </c>
      <c r="BC327" t="s">
        <v>75</v>
      </c>
      <c r="BD327">
        <v>0</v>
      </c>
      <c r="BE327" t="s">
        <v>69</v>
      </c>
      <c r="BF327" t="s">
        <v>70</v>
      </c>
      <c r="BG327">
        <v>1.3</v>
      </c>
      <c r="BH327">
        <v>0</v>
      </c>
      <c r="BI327" s="1">
        <v>45799.524884409722</v>
      </c>
      <c r="BJ327">
        <v>3</v>
      </c>
      <c r="BK327" s="4">
        <v>1.2134</v>
      </c>
      <c r="BL327" s="42">
        <f>HLOOKUP($A327,차량별코스!$E$1:$AD$20,_xlfn.XLOOKUP(탕데이터!$I327,차량별코스!$D$2:$D$20,차량별코스!$A$2:$A$20),0)</f>
        <v>1</v>
      </c>
      <c r="BM327">
        <f t="shared" si="63"/>
        <v>2520.9620000000009</v>
      </c>
      <c r="BN327">
        <f t="shared" si="64"/>
        <v>4124.9780000000028</v>
      </c>
      <c r="BO327">
        <f>IF(COUNTIFS($BL$2:$BL327,$BL327,$O$2:$O327,$O327)=1,_xlfn.MAXIFS($BO$2:$BO326,$O$2:$O326,$O327)+1,_xlfn.MAXIFS($BO$2:$BO326,$O$2:$O326,$O327))</f>
        <v>11</v>
      </c>
      <c r="BP327">
        <f t="shared" si="65"/>
        <v>1840.0879999999997</v>
      </c>
      <c r="BQ327">
        <f t="shared" si="67"/>
        <v>22.482000000000003</v>
      </c>
      <c r="BR327">
        <f t="shared" si="68"/>
        <v>27.478000000000002</v>
      </c>
      <c r="BS327">
        <f t="shared" si="69"/>
        <v>57.454000000000001</v>
      </c>
      <c r="BT327">
        <f t="shared" si="70"/>
        <v>2.4980000000000002</v>
      </c>
      <c r="BU327">
        <f t="shared" si="71"/>
        <v>0</v>
      </c>
      <c r="BV327">
        <f t="shared" si="72"/>
        <v>0</v>
      </c>
      <c r="BW327">
        <f t="shared" si="66"/>
        <v>1949.9999999999998</v>
      </c>
    </row>
    <row r="328" spans="1:75" x14ac:dyDescent="0.3">
      <c r="A328" s="38">
        <f t="shared" si="62"/>
        <v>45795</v>
      </c>
      <c r="B328" s="3">
        <v>45795.784432870372</v>
      </c>
      <c r="C328" t="s">
        <v>61</v>
      </c>
      <c r="D328" t="s">
        <v>61</v>
      </c>
      <c r="E328" t="s">
        <v>61</v>
      </c>
      <c r="F328" t="s">
        <v>62</v>
      </c>
      <c r="G328" s="2" t="s">
        <v>63</v>
      </c>
      <c r="H328" t="s">
        <v>64</v>
      </c>
      <c r="I328" t="s">
        <v>78</v>
      </c>
      <c r="J328" t="s">
        <v>66</v>
      </c>
      <c r="K328" t="s">
        <v>67</v>
      </c>
      <c r="L328">
        <v>14</v>
      </c>
      <c r="M328">
        <v>12</v>
      </c>
      <c r="N328">
        <v>168</v>
      </c>
      <c r="O328" s="41">
        <v>9999</v>
      </c>
      <c r="P328" t="s">
        <v>62</v>
      </c>
      <c r="Q328" s="1">
        <v>45786.608721180557</v>
      </c>
      <c r="R328">
        <v>74.156999999999996</v>
      </c>
      <c r="S328">
        <v>21.126999999999999</v>
      </c>
      <c r="T328">
        <v>3.51</v>
      </c>
      <c r="U328">
        <v>6594</v>
      </c>
      <c r="V328">
        <v>40</v>
      </c>
      <c r="W328">
        <v>1215</v>
      </c>
      <c r="X328">
        <v>2175</v>
      </c>
      <c r="Y328">
        <v>4</v>
      </c>
      <c r="Z328">
        <v>35</v>
      </c>
      <c r="AA328">
        <v>0</v>
      </c>
      <c r="AB328">
        <v>0</v>
      </c>
      <c r="AC328">
        <v>95</v>
      </c>
      <c r="AD328">
        <v>40.49</v>
      </c>
      <c r="AE328">
        <v>50.002865</v>
      </c>
      <c r="AF328">
        <v>80.2</v>
      </c>
      <c r="AG328">
        <v>5</v>
      </c>
      <c r="AH328">
        <v>6.8</v>
      </c>
      <c r="AI328">
        <v>5.9</v>
      </c>
      <c r="AJ328">
        <v>2</v>
      </c>
      <c r="AK328">
        <v>0</v>
      </c>
      <c r="AL328">
        <v>0</v>
      </c>
      <c r="AM328">
        <v>2.7</v>
      </c>
      <c r="AN328">
        <v>48.578000000000003</v>
      </c>
      <c r="AO328">
        <v>0.60699999999999998</v>
      </c>
      <c r="AP328">
        <v>18.425999999999998</v>
      </c>
      <c r="AQ328">
        <v>0.28299999999999997</v>
      </c>
      <c r="AR328">
        <v>5.3940000000000001</v>
      </c>
      <c r="AS328">
        <v>47.197000000000003</v>
      </c>
      <c r="AT328">
        <v>86.882999999999996</v>
      </c>
      <c r="AU328">
        <v>5.4169999999999998</v>
      </c>
      <c r="AV328">
        <v>7.367</v>
      </c>
      <c r="AW328">
        <v>6.3920000000000003</v>
      </c>
      <c r="AX328">
        <v>2.1669999999999998</v>
      </c>
      <c r="AY328">
        <v>0</v>
      </c>
      <c r="AZ328">
        <v>0</v>
      </c>
      <c r="BA328">
        <v>0</v>
      </c>
      <c r="BB328">
        <v>156</v>
      </c>
      <c r="BC328" t="s">
        <v>75</v>
      </c>
      <c r="BD328">
        <v>0</v>
      </c>
      <c r="BE328" t="s">
        <v>69</v>
      </c>
      <c r="BF328" t="s">
        <v>70</v>
      </c>
      <c r="BG328">
        <v>1.3</v>
      </c>
      <c r="BH328">
        <v>0</v>
      </c>
      <c r="BI328" s="1">
        <v>45799.524884409722</v>
      </c>
      <c r="BJ328">
        <v>3</v>
      </c>
      <c r="BK328" s="4">
        <v>1.17</v>
      </c>
      <c r="BL328" s="42">
        <f>HLOOKUP($A328,차량별코스!$E$1:$AD$20,_xlfn.XLOOKUP(탕데이터!$I328,차량별코스!$D$2:$D$20,차량별코스!$A$2:$A$20),0)</f>
        <v>1</v>
      </c>
      <c r="BM328">
        <f t="shared" si="63"/>
        <v>2520.9620000000009</v>
      </c>
      <c r="BN328">
        <f t="shared" si="64"/>
        <v>4124.9780000000028</v>
      </c>
      <c r="BO328">
        <f>IF(COUNTIFS($BL$2:$BL328,$BL328,$O$2:$O328,$O328)=1,_xlfn.MAXIFS($BO$2:$BO327,$O$2:$O327,$O328)+1,_xlfn.MAXIFS($BO$2:$BO327,$O$2:$O327,$O328))</f>
        <v>11</v>
      </c>
      <c r="BP328">
        <f t="shared" si="65"/>
        <v>4033.3879999999999</v>
      </c>
      <c r="BQ328">
        <f t="shared" si="67"/>
        <v>329.70000000000005</v>
      </c>
      <c r="BR328">
        <f t="shared" si="68"/>
        <v>448.39200000000005</v>
      </c>
      <c r="BS328">
        <f t="shared" si="69"/>
        <v>389.04600000000005</v>
      </c>
      <c r="BT328">
        <f t="shared" si="70"/>
        <v>131.88</v>
      </c>
      <c r="BU328">
        <f t="shared" si="71"/>
        <v>0</v>
      </c>
      <c r="BV328">
        <f t="shared" si="72"/>
        <v>0</v>
      </c>
      <c r="BW328">
        <f t="shared" si="66"/>
        <v>5332.4059999999999</v>
      </c>
    </row>
    <row r="329" spans="1:75" x14ac:dyDescent="0.3">
      <c r="A329" s="38">
        <f t="shared" si="62"/>
        <v>45796</v>
      </c>
      <c r="B329" s="3">
        <v>45796.272210648145</v>
      </c>
      <c r="C329" t="s">
        <v>61</v>
      </c>
      <c r="D329" t="s">
        <v>61</v>
      </c>
      <c r="E329" t="s">
        <v>61</v>
      </c>
      <c r="F329" t="s">
        <v>62</v>
      </c>
      <c r="G329" s="2" t="s">
        <v>63</v>
      </c>
      <c r="H329" t="s">
        <v>64</v>
      </c>
      <c r="I329" t="s">
        <v>78</v>
      </c>
      <c r="J329" t="s">
        <v>66</v>
      </c>
      <c r="K329" t="s">
        <v>67</v>
      </c>
      <c r="L329">
        <v>14</v>
      </c>
      <c r="M329">
        <v>12</v>
      </c>
      <c r="N329">
        <v>168</v>
      </c>
      <c r="O329" s="41">
        <v>9999</v>
      </c>
      <c r="P329" t="s">
        <v>62</v>
      </c>
      <c r="Q329" s="1">
        <v>45786.608721180557</v>
      </c>
      <c r="R329">
        <v>7.8E-2</v>
      </c>
      <c r="S329">
        <v>0.5</v>
      </c>
      <c r="T329">
        <v>0.156</v>
      </c>
      <c r="U329">
        <v>999</v>
      </c>
      <c r="V329">
        <v>941</v>
      </c>
      <c r="W329">
        <v>23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17</v>
      </c>
      <c r="AD329">
        <v>0.28000000000000003</v>
      </c>
      <c r="AE329">
        <v>8.0213900000000002</v>
      </c>
      <c r="AF329">
        <v>100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0.12</v>
      </c>
      <c r="AN329">
        <v>192.76300000000001</v>
      </c>
      <c r="AO329">
        <v>94.194000000000003</v>
      </c>
      <c r="AP329">
        <v>2.302</v>
      </c>
      <c r="AQ329">
        <v>0</v>
      </c>
      <c r="AR329">
        <v>0</v>
      </c>
      <c r="AS329">
        <v>0</v>
      </c>
      <c r="AT329">
        <v>15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25</v>
      </c>
      <c r="BC329" t="s">
        <v>75</v>
      </c>
      <c r="BD329">
        <v>0</v>
      </c>
      <c r="BE329" t="s">
        <v>69</v>
      </c>
      <c r="BF329" t="s">
        <v>70</v>
      </c>
      <c r="BG329">
        <v>1.3</v>
      </c>
      <c r="BH329">
        <v>0</v>
      </c>
      <c r="BI329" s="1">
        <v>45799.524884409722</v>
      </c>
      <c r="BJ329">
        <v>3</v>
      </c>
      <c r="BK329" s="4">
        <v>5.1999999999999998E-2</v>
      </c>
      <c r="BL329" s="42">
        <f>HLOOKUP($A329,차량별코스!$E$1:$AD$20,_xlfn.XLOOKUP(탕데이터!$I329,차량별코스!$D$2:$D$20,차량별코스!$A$2:$A$20),0)</f>
        <v>2</v>
      </c>
      <c r="BM329">
        <f t="shared" si="63"/>
        <v>2520.9620000000009</v>
      </c>
      <c r="BN329">
        <f t="shared" si="64"/>
        <v>4171.0680000000048</v>
      </c>
      <c r="BO329">
        <f>IF(COUNTIFS($BL$2:$BL329,$BL329,$O$2:$O329,$O329)=1,_xlfn.MAXIFS($BO$2:$BO328,$O$2:$O328,$O329)+1,_xlfn.MAXIFS($BO$2:$BO328,$O$2:$O328,$O329))</f>
        <v>11</v>
      </c>
      <c r="BP329">
        <f t="shared" si="65"/>
        <v>35</v>
      </c>
      <c r="BQ329">
        <f t="shared" si="67"/>
        <v>0</v>
      </c>
      <c r="BR329">
        <f t="shared" si="68"/>
        <v>0</v>
      </c>
      <c r="BS329">
        <f t="shared" si="69"/>
        <v>0</v>
      </c>
      <c r="BT329">
        <f t="shared" si="70"/>
        <v>0</v>
      </c>
      <c r="BU329">
        <f t="shared" si="71"/>
        <v>0</v>
      </c>
      <c r="BV329">
        <f t="shared" si="72"/>
        <v>0</v>
      </c>
      <c r="BW329">
        <f t="shared" si="66"/>
        <v>35</v>
      </c>
    </row>
    <row r="330" spans="1:75" x14ac:dyDescent="0.3">
      <c r="A330" s="38">
        <f t="shared" si="62"/>
        <v>45796</v>
      </c>
      <c r="B330" s="3">
        <v>45796.295138888891</v>
      </c>
      <c r="C330" t="s">
        <v>61</v>
      </c>
      <c r="D330" t="s">
        <v>61</v>
      </c>
      <c r="E330" t="s">
        <v>61</v>
      </c>
      <c r="F330" t="s">
        <v>62</v>
      </c>
      <c r="G330" s="2" t="s">
        <v>63</v>
      </c>
      <c r="H330" t="s">
        <v>64</v>
      </c>
      <c r="I330" t="s">
        <v>78</v>
      </c>
      <c r="J330" t="s">
        <v>66</v>
      </c>
      <c r="K330" t="s">
        <v>67</v>
      </c>
      <c r="L330">
        <v>14</v>
      </c>
      <c r="M330">
        <v>12</v>
      </c>
      <c r="N330">
        <v>168</v>
      </c>
      <c r="O330" s="41">
        <v>9999</v>
      </c>
      <c r="P330" t="s">
        <v>62</v>
      </c>
      <c r="Q330" s="1">
        <v>45786.608721180557</v>
      </c>
      <c r="R330">
        <v>5.6000000000000001E-2</v>
      </c>
      <c r="S330">
        <v>2.5999999999999999E-2</v>
      </c>
      <c r="T330">
        <v>2.1539999999999999</v>
      </c>
      <c r="U330">
        <v>30</v>
      </c>
      <c r="V330">
        <v>6</v>
      </c>
      <c r="W330">
        <v>1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12</v>
      </c>
      <c r="AD330">
        <v>6.72</v>
      </c>
      <c r="AE330">
        <v>8.763693</v>
      </c>
      <c r="AF330">
        <v>100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1.68</v>
      </c>
      <c r="AN330">
        <v>8.6489999999999991</v>
      </c>
      <c r="AO330">
        <v>19.992999999999999</v>
      </c>
      <c r="AP330">
        <v>3.3239999999999998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 t="s">
        <v>75</v>
      </c>
      <c r="BD330">
        <v>0</v>
      </c>
      <c r="BE330" t="s">
        <v>69</v>
      </c>
      <c r="BF330" t="s">
        <v>70</v>
      </c>
      <c r="BG330">
        <v>1.3</v>
      </c>
      <c r="BH330">
        <v>0</v>
      </c>
      <c r="BI330" s="1">
        <v>45799.524884409722</v>
      </c>
      <c r="BJ330">
        <v>3</v>
      </c>
      <c r="BK330" s="4">
        <v>0.71789999999999998</v>
      </c>
      <c r="BL330" s="42">
        <f>HLOOKUP($A330,차량별코스!$E$1:$AD$20,_xlfn.XLOOKUP(탕데이터!$I330,차량별코스!$D$2:$D$20,차량별코스!$A$2:$A$20),0)</f>
        <v>2</v>
      </c>
      <c r="BM330">
        <f t="shared" si="63"/>
        <v>2520.9620000000009</v>
      </c>
      <c r="BN330">
        <f t="shared" si="64"/>
        <v>4171.0680000000048</v>
      </c>
      <c r="BO330">
        <f>IF(COUNTIFS($BL$2:$BL330,$BL330,$O$2:$O330,$O330)=1,_xlfn.MAXIFS($BO$2:$BO329,$O$2:$O329,$O330)+1,_xlfn.MAXIFS($BO$2:$BO329,$O$2:$O329,$O330))</f>
        <v>11</v>
      </c>
      <c r="BP330">
        <f t="shared" si="65"/>
        <v>23</v>
      </c>
      <c r="BQ330">
        <f t="shared" si="67"/>
        <v>0</v>
      </c>
      <c r="BR330">
        <f t="shared" si="68"/>
        <v>0</v>
      </c>
      <c r="BS330">
        <f t="shared" si="69"/>
        <v>0</v>
      </c>
      <c r="BT330">
        <f t="shared" si="70"/>
        <v>0</v>
      </c>
      <c r="BU330">
        <f t="shared" si="71"/>
        <v>0</v>
      </c>
      <c r="BV330">
        <f t="shared" si="72"/>
        <v>0</v>
      </c>
      <c r="BW330">
        <f t="shared" si="66"/>
        <v>23</v>
      </c>
    </row>
    <row r="331" spans="1:75" x14ac:dyDescent="0.3">
      <c r="A331" s="38">
        <f t="shared" si="62"/>
        <v>45796</v>
      </c>
      <c r="B331" s="3">
        <v>45796.304097222222</v>
      </c>
      <c r="C331" t="s">
        <v>61</v>
      </c>
      <c r="D331" t="s">
        <v>61</v>
      </c>
      <c r="E331" t="s">
        <v>61</v>
      </c>
      <c r="F331" t="s">
        <v>62</v>
      </c>
      <c r="G331" s="2" t="s">
        <v>63</v>
      </c>
      <c r="H331" t="s">
        <v>64</v>
      </c>
      <c r="I331" t="s">
        <v>78</v>
      </c>
      <c r="J331" t="s">
        <v>66</v>
      </c>
      <c r="K331" t="s">
        <v>67</v>
      </c>
      <c r="L331">
        <v>14</v>
      </c>
      <c r="M331">
        <v>12</v>
      </c>
      <c r="N331">
        <v>168</v>
      </c>
      <c r="O331" s="41">
        <v>9999</v>
      </c>
      <c r="P331" t="s">
        <v>62</v>
      </c>
      <c r="Q331" s="1">
        <v>45786.608721180557</v>
      </c>
      <c r="R331">
        <v>72.06</v>
      </c>
      <c r="S331">
        <v>20.917000000000002</v>
      </c>
      <c r="T331">
        <v>3.4449999999999998</v>
      </c>
      <c r="U331">
        <v>6982</v>
      </c>
      <c r="V331">
        <v>121</v>
      </c>
      <c r="W331">
        <v>1433</v>
      </c>
      <c r="X331">
        <v>2057</v>
      </c>
      <c r="Y331">
        <v>10</v>
      </c>
      <c r="Z331">
        <v>34</v>
      </c>
      <c r="AA331">
        <v>0</v>
      </c>
      <c r="AB331">
        <v>0</v>
      </c>
      <c r="AC331">
        <v>92</v>
      </c>
      <c r="AD331">
        <v>37.15</v>
      </c>
      <c r="AE331">
        <v>47.792180999999999</v>
      </c>
      <c r="AF331">
        <v>88.9</v>
      </c>
      <c r="AG331">
        <v>2.7</v>
      </c>
      <c r="AH331">
        <v>4</v>
      </c>
      <c r="AI331">
        <v>3.6</v>
      </c>
      <c r="AJ331">
        <v>0.9</v>
      </c>
      <c r="AK331">
        <v>0</v>
      </c>
      <c r="AL331">
        <v>0</v>
      </c>
      <c r="AM331">
        <v>2.65</v>
      </c>
      <c r="AN331">
        <v>47.024000000000001</v>
      </c>
      <c r="AO331">
        <v>1.7330000000000001</v>
      </c>
      <c r="AP331">
        <v>20.524000000000001</v>
      </c>
      <c r="AQ331">
        <v>0.27800000000000002</v>
      </c>
      <c r="AR331">
        <v>13.877000000000001</v>
      </c>
      <c r="AS331">
        <v>47.183</v>
      </c>
      <c r="AT331">
        <v>102.235</v>
      </c>
      <c r="AU331">
        <v>3.105</v>
      </c>
      <c r="AV331">
        <v>4.5999999999999996</v>
      </c>
      <c r="AW331">
        <v>4.1399999999999997</v>
      </c>
      <c r="AX331">
        <v>1.0349999999999999</v>
      </c>
      <c r="AY331">
        <v>0</v>
      </c>
      <c r="AZ331">
        <v>0</v>
      </c>
      <c r="BA331">
        <v>0</v>
      </c>
      <c r="BB331">
        <v>166</v>
      </c>
      <c r="BC331" t="s">
        <v>75</v>
      </c>
      <c r="BD331">
        <v>0</v>
      </c>
      <c r="BE331" t="s">
        <v>69</v>
      </c>
      <c r="BF331" t="s">
        <v>70</v>
      </c>
      <c r="BG331">
        <v>1.3</v>
      </c>
      <c r="BH331">
        <v>0</v>
      </c>
      <c r="BI331" s="1">
        <v>45799.524884409722</v>
      </c>
      <c r="BJ331">
        <v>3</v>
      </c>
      <c r="BK331" s="4">
        <v>1.1483000000000001</v>
      </c>
      <c r="BL331" s="42">
        <f>HLOOKUP($A331,차량별코스!$E$1:$AD$20,_xlfn.XLOOKUP(탕데이터!$I331,차량별코스!$D$2:$D$20,차량별코스!$A$2:$A$20),0)</f>
        <v>2</v>
      </c>
      <c r="BM331">
        <f t="shared" si="63"/>
        <v>2520.9620000000009</v>
      </c>
      <c r="BN331">
        <f t="shared" si="64"/>
        <v>4171.0680000000048</v>
      </c>
      <c r="BO331">
        <f>IF(COUNTIFS($BL$2:$BL331,$BL331,$O$2:$O331,$O331)=1,_xlfn.MAXIFS($BO$2:$BO330,$O$2:$O330,$O331)+1,_xlfn.MAXIFS($BO$2:$BO330,$O$2:$O330,$O331))</f>
        <v>11</v>
      </c>
      <c r="BP331">
        <f t="shared" si="65"/>
        <v>4652.9980000000005</v>
      </c>
      <c r="BQ331">
        <f t="shared" si="67"/>
        <v>188.51400000000001</v>
      </c>
      <c r="BR331">
        <f t="shared" si="68"/>
        <v>279.28000000000003</v>
      </c>
      <c r="BS331">
        <f t="shared" si="69"/>
        <v>251.35200000000003</v>
      </c>
      <c r="BT331">
        <f t="shared" si="70"/>
        <v>62.838000000000008</v>
      </c>
      <c r="BU331">
        <f t="shared" si="71"/>
        <v>0</v>
      </c>
      <c r="BV331">
        <f t="shared" si="72"/>
        <v>0</v>
      </c>
      <c r="BW331">
        <f t="shared" si="66"/>
        <v>5434.982</v>
      </c>
    </row>
    <row r="332" spans="1:75" x14ac:dyDescent="0.3">
      <c r="A332" s="38">
        <f t="shared" si="62"/>
        <v>45796</v>
      </c>
      <c r="B332" s="3">
        <v>45796.393993055557</v>
      </c>
      <c r="C332" t="s">
        <v>61</v>
      </c>
      <c r="D332" t="s">
        <v>61</v>
      </c>
      <c r="E332" t="s">
        <v>61</v>
      </c>
      <c r="F332" t="s">
        <v>62</v>
      </c>
      <c r="G332" s="2" t="s">
        <v>63</v>
      </c>
      <c r="H332" t="s">
        <v>64</v>
      </c>
      <c r="I332" t="s">
        <v>78</v>
      </c>
      <c r="J332" t="s">
        <v>66</v>
      </c>
      <c r="K332" t="s">
        <v>67</v>
      </c>
      <c r="L332">
        <v>14</v>
      </c>
      <c r="M332">
        <v>12</v>
      </c>
      <c r="N332">
        <v>168</v>
      </c>
      <c r="O332" s="41">
        <v>9999</v>
      </c>
      <c r="P332" t="s">
        <v>62</v>
      </c>
      <c r="Q332" s="1">
        <v>45786.608721180557</v>
      </c>
      <c r="R332">
        <v>25.49</v>
      </c>
      <c r="S332">
        <v>7.2889999999999997</v>
      </c>
      <c r="T332">
        <v>3.4969999999999999</v>
      </c>
      <c r="U332">
        <v>2435</v>
      </c>
      <c r="V332">
        <v>157</v>
      </c>
      <c r="W332">
        <v>428</v>
      </c>
      <c r="X332">
        <v>786</v>
      </c>
      <c r="Y332">
        <v>3</v>
      </c>
      <c r="Z332">
        <v>13</v>
      </c>
      <c r="AA332">
        <v>0</v>
      </c>
      <c r="AB332">
        <v>0</v>
      </c>
      <c r="AC332">
        <v>92</v>
      </c>
      <c r="AD332">
        <v>37.69</v>
      </c>
      <c r="AE332">
        <v>49.602150999999999</v>
      </c>
      <c r="AF332">
        <v>60.7</v>
      </c>
      <c r="AG332">
        <v>12</v>
      </c>
      <c r="AH332">
        <v>11.3</v>
      </c>
      <c r="AI332">
        <v>11.2</v>
      </c>
      <c r="AJ332">
        <v>4.8</v>
      </c>
      <c r="AK332">
        <v>0</v>
      </c>
      <c r="AL332">
        <v>0</v>
      </c>
      <c r="AM332">
        <v>2.69</v>
      </c>
      <c r="AN332">
        <v>48.280999999999999</v>
      </c>
      <c r="AO332">
        <v>6.4480000000000004</v>
      </c>
      <c r="AP332">
        <v>17.577000000000002</v>
      </c>
      <c r="AQ332">
        <v>0.27500000000000002</v>
      </c>
      <c r="AR332">
        <v>11.769</v>
      </c>
      <c r="AS332">
        <v>51</v>
      </c>
      <c r="AT332">
        <v>24.28</v>
      </c>
      <c r="AU332">
        <v>4.8</v>
      </c>
      <c r="AV332">
        <v>4.5199999999999996</v>
      </c>
      <c r="AW332">
        <v>4.4800000000000004</v>
      </c>
      <c r="AX332">
        <v>1.92</v>
      </c>
      <c r="AY332">
        <v>0</v>
      </c>
      <c r="AZ332">
        <v>0</v>
      </c>
      <c r="BA332">
        <v>0</v>
      </c>
      <c r="BB332">
        <v>57</v>
      </c>
      <c r="BC332" t="s">
        <v>75</v>
      </c>
      <c r="BD332">
        <v>0</v>
      </c>
      <c r="BE332" t="s">
        <v>69</v>
      </c>
      <c r="BF332" t="s">
        <v>70</v>
      </c>
      <c r="BG332">
        <v>1.3</v>
      </c>
      <c r="BH332">
        <v>0</v>
      </c>
      <c r="BI332" s="1">
        <v>45799.524884409722</v>
      </c>
      <c r="BJ332">
        <v>3</v>
      </c>
      <c r="BK332" s="4">
        <v>1.1657</v>
      </c>
      <c r="BL332" s="42">
        <f>HLOOKUP($A332,차량별코스!$E$1:$AD$20,_xlfn.XLOOKUP(탕데이터!$I332,차량별코스!$D$2:$D$20,차량별코스!$A$2:$A$20),0)</f>
        <v>2</v>
      </c>
      <c r="BM332">
        <f t="shared" si="63"/>
        <v>2520.9620000000009</v>
      </c>
      <c r="BN332">
        <f t="shared" si="64"/>
        <v>4171.0680000000048</v>
      </c>
      <c r="BO332">
        <f>IF(COUNTIFS($BL$2:$BL332,$BL332,$O$2:$O332,$O332)=1,_xlfn.MAXIFS($BO$2:$BO331,$O$2:$O331,$O332)+1,_xlfn.MAXIFS($BO$2:$BO331,$O$2:$O331,$O332))</f>
        <v>11</v>
      </c>
      <c r="BP332">
        <f t="shared" si="65"/>
        <v>893.04500000000007</v>
      </c>
      <c r="BQ332">
        <f t="shared" si="67"/>
        <v>292.2</v>
      </c>
      <c r="BR332">
        <f t="shared" si="68"/>
        <v>275.15500000000003</v>
      </c>
      <c r="BS332">
        <f t="shared" si="69"/>
        <v>272.71999999999997</v>
      </c>
      <c r="BT332">
        <f t="shared" si="70"/>
        <v>116.88</v>
      </c>
      <c r="BU332">
        <f t="shared" si="71"/>
        <v>0</v>
      </c>
      <c r="BV332">
        <f t="shared" si="72"/>
        <v>0</v>
      </c>
      <c r="BW332">
        <f t="shared" si="66"/>
        <v>1850</v>
      </c>
    </row>
    <row r="333" spans="1:75" x14ac:dyDescent="0.3">
      <c r="A333" s="38">
        <f t="shared" si="62"/>
        <v>45796</v>
      </c>
      <c r="B333" s="3">
        <v>45796.425312500003</v>
      </c>
      <c r="C333" t="s">
        <v>61</v>
      </c>
      <c r="D333" t="s">
        <v>61</v>
      </c>
      <c r="E333" t="s">
        <v>61</v>
      </c>
      <c r="F333" t="s">
        <v>62</v>
      </c>
      <c r="G333" s="2" t="s">
        <v>63</v>
      </c>
      <c r="H333" t="s">
        <v>64</v>
      </c>
      <c r="I333" t="s">
        <v>78</v>
      </c>
      <c r="J333" t="s">
        <v>66</v>
      </c>
      <c r="K333" t="s">
        <v>67</v>
      </c>
      <c r="L333">
        <v>14</v>
      </c>
      <c r="M333">
        <v>12</v>
      </c>
      <c r="N333">
        <v>168</v>
      </c>
      <c r="O333" s="41">
        <v>9999</v>
      </c>
      <c r="P333" t="s">
        <v>62</v>
      </c>
      <c r="Q333" s="1">
        <v>45786.608721180557</v>
      </c>
      <c r="R333">
        <v>5.0999999999999997E-2</v>
      </c>
      <c r="S333">
        <v>3.9E-2</v>
      </c>
      <c r="T333">
        <v>1.3080000000000001</v>
      </c>
      <c r="U333">
        <v>39</v>
      </c>
      <c r="V333">
        <v>9</v>
      </c>
      <c r="W333">
        <v>9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17</v>
      </c>
      <c r="AD333">
        <v>4.71</v>
      </c>
      <c r="AE333">
        <v>8.7433560000000003</v>
      </c>
      <c r="AF333">
        <v>100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1.01</v>
      </c>
      <c r="AN333">
        <v>19.001000000000001</v>
      </c>
      <c r="AO333">
        <v>23.077999999999999</v>
      </c>
      <c r="AP333">
        <v>23.077999999999999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 t="s">
        <v>75</v>
      </c>
      <c r="BD333">
        <v>0</v>
      </c>
      <c r="BE333" t="s">
        <v>69</v>
      </c>
      <c r="BF333" t="s">
        <v>70</v>
      </c>
      <c r="BG333">
        <v>1.3</v>
      </c>
      <c r="BH333">
        <v>0</v>
      </c>
      <c r="BI333" s="1">
        <v>45799.524884409722</v>
      </c>
      <c r="BJ333">
        <v>3</v>
      </c>
      <c r="BK333" s="4">
        <v>0.43590000000000001</v>
      </c>
      <c r="BL333" s="42">
        <f>HLOOKUP($A333,차량별코스!$E$1:$AD$20,_xlfn.XLOOKUP(탕데이터!$I333,차량별코스!$D$2:$D$20,차량별코스!$A$2:$A$20),0)</f>
        <v>2</v>
      </c>
      <c r="BM333">
        <f t="shared" si="63"/>
        <v>2520.9620000000009</v>
      </c>
      <c r="BN333">
        <f t="shared" si="64"/>
        <v>4171.0680000000048</v>
      </c>
      <c r="BO333">
        <f>IF(COUNTIFS($BL$2:$BL333,$BL333,$O$2:$O333,$O333)=1,_xlfn.MAXIFS($BO$2:$BO332,$O$2:$O332,$O333)+1,_xlfn.MAXIFS($BO$2:$BO332,$O$2:$O332,$O333))</f>
        <v>11</v>
      </c>
      <c r="BP333">
        <f t="shared" si="65"/>
        <v>21</v>
      </c>
      <c r="BQ333">
        <f t="shared" si="67"/>
        <v>0</v>
      </c>
      <c r="BR333">
        <f t="shared" si="68"/>
        <v>0</v>
      </c>
      <c r="BS333">
        <f t="shared" si="69"/>
        <v>0</v>
      </c>
      <c r="BT333">
        <f t="shared" si="70"/>
        <v>0</v>
      </c>
      <c r="BU333">
        <f t="shared" si="71"/>
        <v>0</v>
      </c>
      <c r="BV333">
        <f t="shared" si="72"/>
        <v>0</v>
      </c>
      <c r="BW333">
        <f t="shared" si="66"/>
        <v>21</v>
      </c>
    </row>
    <row r="334" spans="1:75" x14ac:dyDescent="0.3">
      <c r="A334" s="38">
        <f t="shared" si="62"/>
        <v>45796</v>
      </c>
      <c r="B334" s="3">
        <v>45796.426122685189</v>
      </c>
      <c r="C334" t="s">
        <v>61</v>
      </c>
      <c r="D334" t="s">
        <v>61</v>
      </c>
      <c r="E334" t="s">
        <v>61</v>
      </c>
      <c r="F334" t="s">
        <v>62</v>
      </c>
      <c r="G334" s="2" t="s">
        <v>63</v>
      </c>
      <c r="H334" t="s">
        <v>64</v>
      </c>
      <c r="I334" t="s">
        <v>78</v>
      </c>
      <c r="J334" t="s">
        <v>66</v>
      </c>
      <c r="K334" t="s">
        <v>67</v>
      </c>
      <c r="L334">
        <v>14</v>
      </c>
      <c r="M334">
        <v>12</v>
      </c>
      <c r="N334">
        <v>168</v>
      </c>
      <c r="O334" s="41">
        <v>9999</v>
      </c>
      <c r="P334" t="s">
        <v>62</v>
      </c>
      <c r="Q334" s="1">
        <v>45786.608721180557</v>
      </c>
      <c r="R334">
        <v>1E-3</v>
      </c>
      <c r="S334">
        <v>5.0000000000000001E-3</v>
      </c>
      <c r="T334">
        <v>0.2</v>
      </c>
      <c r="U334">
        <v>10</v>
      </c>
      <c r="V334">
        <v>10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0.36</v>
      </c>
      <c r="AE334" t="s">
        <v>61</v>
      </c>
      <c r="AF334">
        <v>100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0.14000000000000001</v>
      </c>
      <c r="AN334" t="s">
        <v>61</v>
      </c>
      <c r="AO334">
        <v>100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 t="s">
        <v>75</v>
      </c>
      <c r="BD334">
        <v>0</v>
      </c>
      <c r="BE334" t="s">
        <v>69</v>
      </c>
      <c r="BF334" t="s">
        <v>70</v>
      </c>
      <c r="BG334">
        <v>1.3</v>
      </c>
      <c r="BH334">
        <v>0</v>
      </c>
      <c r="BI334" s="1">
        <v>45799.524884409722</v>
      </c>
      <c r="BJ334">
        <v>3</v>
      </c>
      <c r="BK334" s="4">
        <v>6.6699999999999995E-2</v>
      </c>
      <c r="BL334" s="42">
        <f>HLOOKUP($A334,차량별코스!$E$1:$AD$20,_xlfn.XLOOKUP(탕데이터!$I334,차량별코스!$D$2:$D$20,차량별코스!$A$2:$A$20),0)</f>
        <v>2</v>
      </c>
      <c r="BM334">
        <f t="shared" si="63"/>
        <v>2520.9620000000009</v>
      </c>
      <c r="BN334">
        <f t="shared" si="64"/>
        <v>4171.0680000000048</v>
      </c>
      <c r="BO334">
        <f>IF(COUNTIFS($BL$2:$BL334,$BL334,$O$2:$O334,$O334)=1,_xlfn.MAXIFS($BO$2:$BO333,$O$2:$O333,$O334)+1,_xlfn.MAXIFS($BO$2:$BO333,$O$2:$O333,$O334))</f>
        <v>11</v>
      </c>
      <c r="BP334">
        <f t="shared" si="65"/>
        <v>0</v>
      </c>
      <c r="BQ334">
        <f t="shared" si="67"/>
        <v>0</v>
      </c>
      <c r="BR334">
        <f t="shared" si="68"/>
        <v>0</v>
      </c>
      <c r="BS334">
        <f t="shared" si="69"/>
        <v>0</v>
      </c>
      <c r="BT334">
        <f t="shared" si="70"/>
        <v>0</v>
      </c>
      <c r="BU334">
        <f t="shared" si="71"/>
        <v>0</v>
      </c>
      <c r="BV334">
        <f t="shared" si="72"/>
        <v>0</v>
      </c>
      <c r="BW334">
        <f t="shared" si="66"/>
        <v>0</v>
      </c>
    </row>
    <row r="335" spans="1:75" x14ac:dyDescent="0.3">
      <c r="A335" s="38">
        <f t="shared" si="62"/>
        <v>45796</v>
      </c>
      <c r="B335" s="3">
        <v>45796.491296296299</v>
      </c>
      <c r="C335" t="s">
        <v>61</v>
      </c>
      <c r="D335" t="s">
        <v>61</v>
      </c>
      <c r="E335" t="s">
        <v>61</v>
      </c>
      <c r="F335" t="s">
        <v>62</v>
      </c>
      <c r="G335" s="2" t="s">
        <v>63</v>
      </c>
      <c r="H335" t="s">
        <v>64</v>
      </c>
      <c r="I335" t="s">
        <v>78</v>
      </c>
      <c r="J335" t="s">
        <v>66</v>
      </c>
      <c r="K335" t="s">
        <v>67</v>
      </c>
      <c r="L335">
        <v>14</v>
      </c>
      <c r="M335">
        <v>12</v>
      </c>
      <c r="N335">
        <v>168</v>
      </c>
      <c r="O335" s="41">
        <v>9999</v>
      </c>
      <c r="P335" t="s">
        <v>62</v>
      </c>
      <c r="Q335" s="1">
        <v>45786.608721180557</v>
      </c>
      <c r="R335">
        <v>97.373000000000005</v>
      </c>
      <c r="S335">
        <v>28.158999999999999</v>
      </c>
      <c r="T335">
        <v>3.4580000000000002</v>
      </c>
      <c r="U335">
        <v>10121</v>
      </c>
      <c r="V335">
        <v>424</v>
      </c>
      <c r="W335">
        <v>2289</v>
      </c>
      <c r="X335">
        <v>3131</v>
      </c>
      <c r="Y335">
        <v>11</v>
      </c>
      <c r="Z335">
        <v>34</v>
      </c>
      <c r="AA335">
        <v>0</v>
      </c>
      <c r="AB335">
        <v>0</v>
      </c>
      <c r="AC335">
        <v>93</v>
      </c>
      <c r="AD335">
        <v>34.64</v>
      </c>
      <c r="AE335">
        <v>47.319487000000002</v>
      </c>
      <c r="AF335">
        <v>91.1</v>
      </c>
      <c r="AG335">
        <v>2.5</v>
      </c>
      <c r="AH335">
        <v>3</v>
      </c>
      <c r="AI335">
        <v>2.6</v>
      </c>
      <c r="AJ335">
        <v>0.8</v>
      </c>
      <c r="AK335">
        <v>0</v>
      </c>
      <c r="AL335">
        <v>0</v>
      </c>
      <c r="AM335">
        <v>2.66</v>
      </c>
      <c r="AN335">
        <v>46.283000000000001</v>
      </c>
      <c r="AO335">
        <v>4.1890000000000001</v>
      </c>
      <c r="AP335">
        <v>22.616</v>
      </c>
      <c r="AQ335">
        <v>0.318</v>
      </c>
      <c r="AR335">
        <v>11.297000000000001</v>
      </c>
      <c r="AS335">
        <v>34.917000000000002</v>
      </c>
      <c r="AT335">
        <v>153.352</v>
      </c>
      <c r="AU335">
        <v>4.2080000000000002</v>
      </c>
      <c r="AV335">
        <v>5.05</v>
      </c>
      <c r="AW335">
        <v>4.3769999999999998</v>
      </c>
      <c r="AX335">
        <v>1.347</v>
      </c>
      <c r="AY335">
        <v>0</v>
      </c>
      <c r="AZ335">
        <v>0</v>
      </c>
      <c r="BA335">
        <v>0</v>
      </c>
      <c r="BB335">
        <v>236</v>
      </c>
      <c r="BC335" t="s">
        <v>75</v>
      </c>
      <c r="BD335">
        <v>0</v>
      </c>
      <c r="BE335" t="s">
        <v>69</v>
      </c>
      <c r="BF335" t="s">
        <v>70</v>
      </c>
      <c r="BG335">
        <v>1.3</v>
      </c>
      <c r="BH335">
        <v>0</v>
      </c>
      <c r="BI335" s="1">
        <v>45799.524884409722</v>
      </c>
      <c r="BJ335">
        <v>3</v>
      </c>
      <c r="BK335" s="4">
        <v>1.1527000000000001</v>
      </c>
      <c r="BL335" s="42">
        <f>HLOOKUP($A335,차량별코스!$E$1:$AD$20,_xlfn.XLOOKUP(탕데이터!$I335,차량별코스!$D$2:$D$20,차량별코스!$A$2:$A$20),0)</f>
        <v>2</v>
      </c>
      <c r="BM335">
        <f t="shared" si="63"/>
        <v>2520.9620000000009</v>
      </c>
      <c r="BN335">
        <f t="shared" si="64"/>
        <v>4171.0680000000048</v>
      </c>
      <c r="BO335">
        <f>IF(COUNTIFS($BL$2:$BL335,$BL335,$O$2:$O335,$O335)=1,_xlfn.MAXIFS($BO$2:$BO334,$O$2:$O334,$O335)+1,_xlfn.MAXIFS($BO$2:$BO334,$O$2:$O334,$O335))</f>
        <v>11</v>
      </c>
      <c r="BP335">
        <f t="shared" si="65"/>
        <v>6507.2309999999998</v>
      </c>
      <c r="BQ335">
        <f t="shared" si="67"/>
        <v>253.02500000000001</v>
      </c>
      <c r="BR335">
        <f t="shared" si="68"/>
        <v>303.63</v>
      </c>
      <c r="BS335">
        <f t="shared" si="69"/>
        <v>263.14600000000002</v>
      </c>
      <c r="BT335">
        <f t="shared" si="70"/>
        <v>80.968000000000004</v>
      </c>
      <c r="BU335">
        <f t="shared" si="71"/>
        <v>0</v>
      </c>
      <c r="BV335">
        <f t="shared" si="72"/>
        <v>0</v>
      </c>
      <c r="BW335">
        <f t="shared" si="66"/>
        <v>7407.9999999999991</v>
      </c>
    </row>
    <row r="336" spans="1:75" x14ac:dyDescent="0.3">
      <c r="A336" s="38">
        <f t="shared" si="62"/>
        <v>45796</v>
      </c>
      <c r="B336" s="3">
        <v>45796.622719907406</v>
      </c>
      <c r="C336" t="s">
        <v>61</v>
      </c>
      <c r="D336" t="s">
        <v>61</v>
      </c>
      <c r="E336" t="s">
        <v>61</v>
      </c>
      <c r="F336" t="s">
        <v>62</v>
      </c>
      <c r="G336" s="2" t="s">
        <v>63</v>
      </c>
      <c r="H336" t="s">
        <v>64</v>
      </c>
      <c r="I336" t="s">
        <v>78</v>
      </c>
      <c r="J336" t="s">
        <v>66</v>
      </c>
      <c r="K336" t="s">
        <v>67</v>
      </c>
      <c r="L336">
        <v>14</v>
      </c>
      <c r="M336">
        <v>12</v>
      </c>
      <c r="N336">
        <v>168</v>
      </c>
      <c r="O336" s="41">
        <v>9999</v>
      </c>
      <c r="P336" t="s">
        <v>62</v>
      </c>
      <c r="Q336" s="1">
        <v>45786.608721180557</v>
      </c>
      <c r="R336">
        <v>0.13300000000000001</v>
      </c>
      <c r="S336">
        <v>5.7000000000000002E-2</v>
      </c>
      <c r="T336">
        <v>2.3330000000000002</v>
      </c>
      <c r="U336">
        <v>57</v>
      </c>
      <c r="V336">
        <v>6</v>
      </c>
      <c r="W336">
        <v>2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17</v>
      </c>
      <c r="AD336">
        <v>8.4</v>
      </c>
      <c r="AE336">
        <v>9.7707899999999999</v>
      </c>
      <c r="AF336">
        <v>100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1.8</v>
      </c>
      <c r="AN336">
        <v>9.2840000000000007</v>
      </c>
      <c r="AO336">
        <v>10.522</v>
      </c>
      <c r="AP336">
        <v>3.5049999999999999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 t="s">
        <v>75</v>
      </c>
      <c r="BD336">
        <v>0</v>
      </c>
      <c r="BE336" t="s">
        <v>69</v>
      </c>
      <c r="BF336" t="s">
        <v>70</v>
      </c>
      <c r="BG336">
        <v>1.3</v>
      </c>
      <c r="BH336">
        <v>0</v>
      </c>
      <c r="BI336" s="1">
        <v>45799.524884409722</v>
      </c>
      <c r="BJ336">
        <v>3</v>
      </c>
      <c r="BK336" s="4">
        <v>0.77780000000000005</v>
      </c>
      <c r="BL336" s="42">
        <f>HLOOKUP($A336,차량별코스!$E$1:$AD$20,_xlfn.XLOOKUP(탕데이터!$I336,차량별코스!$D$2:$D$20,차량별코스!$A$2:$A$20),0)</f>
        <v>2</v>
      </c>
      <c r="BM336">
        <f t="shared" si="63"/>
        <v>2520.9620000000009</v>
      </c>
      <c r="BN336">
        <f t="shared" si="64"/>
        <v>4171.0680000000048</v>
      </c>
      <c r="BO336">
        <f>IF(COUNTIFS($BL$2:$BL336,$BL336,$O$2:$O336,$O336)=1,_xlfn.MAXIFS($BO$2:$BO335,$O$2:$O335,$O336)+1,_xlfn.MAXIFS($BO$2:$BO335,$O$2:$O335,$O336))</f>
        <v>11</v>
      </c>
      <c r="BP336">
        <f t="shared" si="65"/>
        <v>49</v>
      </c>
      <c r="BQ336">
        <f t="shared" si="67"/>
        <v>0</v>
      </c>
      <c r="BR336">
        <f t="shared" si="68"/>
        <v>0</v>
      </c>
      <c r="BS336">
        <f t="shared" si="69"/>
        <v>0</v>
      </c>
      <c r="BT336">
        <f t="shared" si="70"/>
        <v>0</v>
      </c>
      <c r="BU336">
        <f t="shared" si="71"/>
        <v>0</v>
      </c>
      <c r="BV336">
        <f t="shared" si="72"/>
        <v>0</v>
      </c>
      <c r="BW336">
        <f t="shared" si="66"/>
        <v>49</v>
      </c>
    </row>
    <row r="337" spans="1:75" x14ac:dyDescent="0.3">
      <c r="A337" s="38">
        <f t="shared" si="62"/>
        <v>45796</v>
      </c>
      <c r="B337" s="3">
        <v>45796.638206018521</v>
      </c>
      <c r="C337" t="s">
        <v>61</v>
      </c>
      <c r="D337" t="s">
        <v>61</v>
      </c>
      <c r="E337" t="s">
        <v>61</v>
      </c>
      <c r="F337" t="s">
        <v>62</v>
      </c>
      <c r="G337" s="2" t="s">
        <v>63</v>
      </c>
      <c r="H337" t="s">
        <v>64</v>
      </c>
      <c r="I337" t="s">
        <v>78</v>
      </c>
      <c r="J337" t="s">
        <v>66</v>
      </c>
      <c r="K337" t="s">
        <v>67</v>
      </c>
      <c r="L337">
        <v>14</v>
      </c>
      <c r="M337">
        <v>12</v>
      </c>
      <c r="N337">
        <v>168</v>
      </c>
      <c r="O337" s="41">
        <v>9999</v>
      </c>
      <c r="P337" t="s">
        <v>62</v>
      </c>
      <c r="Q337" s="1">
        <v>45786.608721180557</v>
      </c>
      <c r="R337">
        <v>0.14299999999999999</v>
      </c>
      <c r="S337">
        <v>6.7000000000000004E-2</v>
      </c>
      <c r="T337">
        <v>2.1339999999999999</v>
      </c>
      <c r="U337">
        <v>86</v>
      </c>
      <c r="V337">
        <v>24</v>
      </c>
      <c r="W337">
        <v>7</v>
      </c>
      <c r="X337">
        <v>2</v>
      </c>
      <c r="Y337">
        <v>0</v>
      </c>
      <c r="Z337">
        <v>0</v>
      </c>
      <c r="AA337">
        <v>0</v>
      </c>
      <c r="AB337">
        <v>0</v>
      </c>
      <c r="AC337">
        <v>17</v>
      </c>
      <c r="AD337">
        <v>5.99</v>
      </c>
      <c r="AE337">
        <v>9.3598630000000007</v>
      </c>
      <c r="AF337">
        <v>100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1.63</v>
      </c>
      <c r="AN337">
        <v>10.199</v>
      </c>
      <c r="AO337">
        <v>27.905000000000001</v>
      </c>
      <c r="AP337">
        <v>8.1379999999999999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 t="s">
        <v>75</v>
      </c>
      <c r="BD337">
        <v>0</v>
      </c>
      <c r="BE337" t="s">
        <v>69</v>
      </c>
      <c r="BF337" t="s">
        <v>70</v>
      </c>
      <c r="BG337">
        <v>1.3</v>
      </c>
      <c r="BH337">
        <v>0</v>
      </c>
      <c r="BI337" s="1">
        <v>45799.524884409722</v>
      </c>
      <c r="BJ337">
        <v>3</v>
      </c>
      <c r="BK337" s="4">
        <v>0.71140000000000003</v>
      </c>
      <c r="BL337" s="42">
        <f>HLOOKUP($A337,차량별코스!$E$1:$AD$20,_xlfn.XLOOKUP(탕데이터!$I337,차량별코스!$D$2:$D$20,차량별코스!$A$2:$A$20),0)</f>
        <v>2</v>
      </c>
      <c r="BM337">
        <f t="shared" si="63"/>
        <v>2520.9620000000009</v>
      </c>
      <c r="BN337">
        <f t="shared" si="64"/>
        <v>4171.0680000000048</v>
      </c>
      <c r="BO337">
        <f>IF(COUNTIFS($BL$2:$BL337,$BL337,$O$2:$O337,$O337)=1,_xlfn.MAXIFS($BO$2:$BO336,$O$2:$O336,$O337)+1,_xlfn.MAXIFS($BO$2:$BO336,$O$2:$O336,$O337))</f>
        <v>11</v>
      </c>
      <c r="BP337">
        <f t="shared" si="65"/>
        <v>55</v>
      </c>
      <c r="BQ337">
        <f t="shared" si="67"/>
        <v>0</v>
      </c>
      <c r="BR337">
        <f t="shared" si="68"/>
        <v>0</v>
      </c>
      <c r="BS337">
        <f t="shared" si="69"/>
        <v>0</v>
      </c>
      <c r="BT337">
        <f t="shared" si="70"/>
        <v>0</v>
      </c>
      <c r="BU337">
        <f t="shared" si="71"/>
        <v>0</v>
      </c>
      <c r="BV337">
        <f t="shared" si="72"/>
        <v>0</v>
      </c>
      <c r="BW337">
        <f t="shared" si="66"/>
        <v>55</v>
      </c>
    </row>
    <row r="338" spans="1:75" x14ac:dyDescent="0.3">
      <c r="A338" s="38">
        <f t="shared" si="62"/>
        <v>45796</v>
      </c>
      <c r="B338" s="3">
        <v>45796.642534722225</v>
      </c>
      <c r="C338" t="s">
        <v>61</v>
      </c>
      <c r="D338" t="s">
        <v>61</v>
      </c>
      <c r="E338" t="s">
        <v>61</v>
      </c>
      <c r="F338" t="s">
        <v>62</v>
      </c>
      <c r="G338" s="2" t="s">
        <v>63</v>
      </c>
      <c r="H338" t="s">
        <v>64</v>
      </c>
      <c r="I338" t="s">
        <v>78</v>
      </c>
      <c r="J338" t="s">
        <v>66</v>
      </c>
      <c r="K338" t="s">
        <v>67</v>
      </c>
      <c r="L338">
        <v>14</v>
      </c>
      <c r="M338">
        <v>12</v>
      </c>
      <c r="N338">
        <v>168</v>
      </c>
      <c r="O338" s="41">
        <v>9999</v>
      </c>
      <c r="P338" t="s">
        <v>62</v>
      </c>
      <c r="Q338" s="1">
        <v>45786.608721180557</v>
      </c>
      <c r="R338">
        <v>0.105</v>
      </c>
      <c r="S338">
        <v>0.23799999999999999</v>
      </c>
      <c r="T338">
        <v>0.441</v>
      </c>
      <c r="U338">
        <v>474</v>
      </c>
      <c r="V338">
        <v>69</v>
      </c>
      <c r="W338">
        <v>344</v>
      </c>
      <c r="X338">
        <v>1</v>
      </c>
      <c r="Y338">
        <v>0</v>
      </c>
      <c r="Z338">
        <v>0</v>
      </c>
      <c r="AA338">
        <v>0</v>
      </c>
      <c r="AB338">
        <v>0</v>
      </c>
      <c r="AC338">
        <v>17</v>
      </c>
      <c r="AD338">
        <v>0.8</v>
      </c>
      <c r="AE338">
        <v>6.1965180000000002</v>
      </c>
      <c r="AF338">
        <v>100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0.34</v>
      </c>
      <c r="AN338">
        <v>47.390999999999998</v>
      </c>
      <c r="AO338">
        <v>14.557</v>
      </c>
      <c r="AP338">
        <v>72.573999999999998</v>
      </c>
      <c r="AQ338">
        <v>0</v>
      </c>
      <c r="AR338">
        <v>0</v>
      </c>
      <c r="AS338">
        <v>0</v>
      </c>
      <c r="AT338">
        <v>6.6669999999999998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11</v>
      </c>
      <c r="BC338" t="s">
        <v>75</v>
      </c>
      <c r="BD338">
        <v>0</v>
      </c>
      <c r="BE338" t="s">
        <v>69</v>
      </c>
      <c r="BF338" t="s">
        <v>70</v>
      </c>
      <c r="BG338">
        <v>1.3</v>
      </c>
      <c r="BH338">
        <v>0</v>
      </c>
      <c r="BI338" s="1">
        <v>45799.524884409722</v>
      </c>
      <c r="BJ338">
        <v>3</v>
      </c>
      <c r="BK338" s="4">
        <v>0.14710000000000001</v>
      </c>
      <c r="BL338" s="42">
        <f>HLOOKUP($A338,차량별코스!$E$1:$AD$20,_xlfn.XLOOKUP(탕데이터!$I338,차량별코스!$D$2:$D$20,차량별코스!$A$2:$A$20),0)</f>
        <v>2</v>
      </c>
      <c r="BM338">
        <f t="shared" si="63"/>
        <v>2520.9620000000009</v>
      </c>
      <c r="BN338">
        <f t="shared" si="64"/>
        <v>4171.0680000000048</v>
      </c>
      <c r="BO338">
        <f>IF(COUNTIFS($BL$2:$BL338,$BL338,$O$2:$O338,$O338)=1,_xlfn.MAXIFS($BO$2:$BO337,$O$2:$O337,$O338)+1,_xlfn.MAXIFS($BO$2:$BO337,$O$2:$O337,$O338))</f>
        <v>11</v>
      </c>
      <c r="BP338">
        <f t="shared" si="65"/>
        <v>61</v>
      </c>
      <c r="BQ338">
        <f t="shared" si="67"/>
        <v>0</v>
      </c>
      <c r="BR338">
        <f t="shared" si="68"/>
        <v>0</v>
      </c>
      <c r="BS338">
        <f t="shared" si="69"/>
        <v>0</v>
      </c>
      <c r="BT338">
        <f t="shared" si="70"/>
        <v>0</v>
      </c>
      <c r="BU338">
        <f t="shared" si="71"/>
        <v>0</v>
      </c>
      <c r="BV338">
        <f t="shared" si="72"/>
        <v>0</v>
      </c>
      <c r="BW338">
        <f t="shared" si="66"/>
        <v>61</v>
      </c>
    </row>
    <row r="339" spans="1:75" x14ac:dyDescent="0.3">
      <c r="A339" s="38">
        <f t="shared" si="62"/>
        <v>45796</v>
      </c>
      <c r="B339" s="3">
        <v>45796.650324074071</v>
      </c>
      <c r="C339" t="s">
        <v>61</v>
      </c>
      <c r="D339" t="s">
        <v>61</v>
      </c>
      <c r="E339" t="s">
        <v>61</v>
      </c>
      <c r="F339" t="s">
        <v>62</v>
      </c>
      <c r="G339" s="2" t="s">
        <v>63</v>
      </c>
      <c r="H339" t="s">
        <v>64</v>
      </c>
      <c r="I339" t="s">
        <v>78</v>
      </c>
      <c r="J339" t="s">
        <v>66</v>
      </c>
      <c r="K339" t="s">
        <v>67</v>
      </c>
      <c r="L339">
        <v>14</v>
      </c>
      <c r="M339">
        <v>12</v>
      </c>
      <c r="N339">
        <v>168</v>
      </c>
      <c r="O339" s="41">
        <v>9999</v>
      </c>
      <c r="P339" t="s">
        <v>62</v>
      </c>
      <c r="Q339" s="1">
        <v>45786.608721180557</v>
      </c>
      <c r="R339">
        <v>2.8000000000000001E-2</v>
      </c>
      <c r="S339">
        <v>2.1999999999999999E-2</v>
      </c>
      <c r="T339">
        <v>1.2729999999999999</v>
      </c>
      <c r="U339">
        <v>24</v>
      </c>
      <c r="V339">
        <v>2</v>
      </c>
      <c r="W339">
        <v>8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10</v>
      </c>
      <c r="AD339">
        <v>4.2</v>
      </c>
      <c r="AE339">
        <v>7.1997939999999998</v>
      </c>
      <c r="AF339">
        <v>100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0.97</v>
      </c>
      <c r="AN339">
        <v>15.282999999999999</v>
      </c>
      <c r="AO339">
        <v>8.3260000000000005</v>
      </c>
      <c r="AP339">
        <v>33.332999999999998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 t="s">
        <v>75</v>
      </c>
      <c r="BD339">
        <v>0</v>
      </c>
      <c r="BE339" t="s">
        <v>69</v>
      </c>
      <c r="BF339" t="s">
        <v>70</v>
      </c>
      <c r="BG339">
        <v>1.3</v>
      </c>
      <c r="BH339">
        <v>0</v>
      </c>
      <c r="BI339" s="1">
        <v>45799.524884409722</v>
      </c>
      <c r="BJ339">
        <v>3</v>
      </c>
      <c r="BK339" s="4">
        <v>0.42420000000000002</v>
      </c>
      <c r="BL339" s="42">
        <f>HLOOKUP($A339,차량별코스!$E$1:$AD$20,_xlfn.XLOOKUP(탕데이터!$I339,차량별코스!$D$2:$D$20,차량별코스!$A$2:$A$20),0)</f>
        <v>2</v>
      </c>
      <c r="BM339">
        <f t="shared" si="63"/>
        <v>2520.9620000000009</v>
      </c>
      <c r="BN339">
        <f t="shared" si="64"/>
        <v>4171.0680000000048</v>
      </c>
      <c r="BO339">
        <f>IF(COUNTIFS($BL$2:$BL339,$BL339,$O$2:$O339,$O339)=1,_xlfn.MAXIFS($BO$2:$BO338,$O$2:$O338,$O339)+1,_xlfn.MAXIFS($BO$2:$BO338,$O$2:$O338,$O339))</f>
        <v>11</v>
      </c>
      <c r="BP339">
        <f t="shared" si="65"/>
        <v>14</v>
      </c>
      <c r="BQ339">
        <f t="shared" si="67"/>
        <v>0</v>
      </c>
      <c r="BR339">
        <f t="shared" si="68"/>
        <v>0</v>
      </c>
      <c r="BS339">
        <f t="shared" si="69"/>
        <v>0</v>
      </c>
      <c r="BT339">
        <f t="shared" si="70"/>
        <v>0</v>
      </c>
      <c r="BU339">
        <f t="shared" si="71"/>
        <v>0</v>
      </c>
      <c r="BV339">
        <f t="shared" si="72"/>
        <v>0</v>
      </c>
      <c r="BW339">
        <f t="shared" si="66"/>
        <v>14</v>
      </c>
    </row>
    <row r="340" spans="1:75" x14ac:dyDescent="0.3">
      <c r="A340" s="38">
        <f t="shared" si="62"/>
        <v>45796</v>
      </c>
      <c r="B340" s="3">
        <v>45796.654363425929</v>
      </c>
      <c r="C340" t="s">
        <v>61</v>
      </c>
      <c r="D340" t="s">
        <v>61</v>
      </c>
      <c r="E340" t="s">
        <v>61</v>
      </c>
      <c r="F340" t="s">
        <v>62</v>
      </c>
      <c r="G340" s="2" t="s">
        <v>63</v>
      </c>
      <c r="H340" t="s">
        <v>64</v>
      </c>
      <c r="I340" t="s">
        <v>78</v>
      </c>
      <c r="J340" t="s">
        <v>66</v>
      </c>
      <c r="K340" t="s">
        <v>67</v>
      </c>
      <c r="L340">
        <v>14</v>
      </c>
      <c r="M340">
        <v>12</v>
      </c>
      <c r="N340">
        <v>168</v>
      </c>
      <c r="O340" s="41">
        <v>9999</v>
      </c>
      <c r="P340" t="s">
        <v>62</v>
      </c>
      <c r="Q340" s="1">
        <v>45786.608721180557</v>
      </c>
      <c r="R340">
        <v>123.64</v>
      </c>
      <c r="S340">
        <v>35.094999999999999</v>
      </c>
      <c r="T340">
        <v>3.5230000000000001</v>
      </c>
      <c r="U340">
        <v>12032</v>
      </c>
      <c r="V340">
        <v>462</v>
      </c>
      <c r="W340">
        <v>2901</v>
      </c>
      <c r="X340">
        <v>3760</v>
      </c>
      <c r="Y340">
        <v>9</v>
      </c>
      <c r="Z340">
        <v>24</v>
      </c>
      <c r="AA340">
        <v>1</v>
      </c>
      <c r="AB340">
        <v>68</v>
      </c>
      <c r="AC340">
        <v>95</v>
      </c>
      <c r="AD340">
        <v>36.99</v>
      </c>
      <c r="AE340">
        <v>51.344320000000003</v>
      </c>
      <c r="AF340">
        <v>76.3</v>
      </c>
      <c r="AG340">
        <v>5.6</v>
      </c>
      <c r="AH340">
        <v>7.1</v>
      </c>
      <c r="AI340">
        <v>5.8</v>
      </c>
      <c r="AJ340">
        <v>5.2</v>
      </c>
      <c r="AK340">
        <v>0</v>
      </c>
      <c r="AL340">
        <v>0</v>
      </c>
      <c r="AM340">
        <v>2.71</v>
      </c>
      <c r="AN340">
        <v>49.905000000000001</v>
      </c>
      <c r="AO340">
        <v>3.84</v>
      </c>
      <c r="AP340">
        <v>24.111000000000001</v>
      </c>
      <c r="AQ340">
        <v>0.29899999999999999</v>
      </c>
      <c r="AR340">
        <v>7.2789999999999999</v>
      </c>
      <c r="AS340">
        <v>19.411000000000001</v>
      </c>
      <c r="AT340">
        <v>152.6</v>
      </c>
      <c r="AU340">
        <v>11.2</v>
      </c>
      <c r="AV340">
        <v>14.2</v>
      </c>
      <c r="AW340">
        <v>11.6</v>
      </c>
      <c r="AX340">
        <v>10.4</v>
      </c>
      <c r="AY340">
        <v>0</v>
      </c>
      <c r="AZ340">
        <v>0</v>
      </c>
      <c r="BA340">
        <v>0</v>
      </c>
      <c r="BB340">
        <v>279</v>
      </c>
      <c r="BC340" t="s">
        <v>75</v>
      </c>
      <c r="BD340">
        <v>0</v>
      </c>
      <c r="BE340" t="s">
        <v>69</v>
      </c>
      <c r="BF340" t="s">
        <v>70</v>
      </c>
      <c r="BG340">
        <v>1.3</v>
      </c>
      <c r="BH340">
        <v>0</v>
      </c>
      <c r="BI340" s="1">
        <v>45799.524884409722</v>
      </c>
      <c r="BJ340">
        <v>3</v>
      </c>
      <c r="BK340" s="4">
        <v>1.1742999999999999</v>
      </c>
      <c r="BL340" s="42">
        <f>HLOOKUP($A340,차량별코스!$E$1:$AD$20,_xlfn.XLOOKUP(탕데이터!$I340,차량별코스!$D$2:$D$20,차량별코스!$A$2:$A$20),0)</f>
        <v>2</v>
      </c>
      <c r="BM340">
        <f t="shared" si="63"/>
        <v>2520.9620000000009</v>
      </c>
      <c r="BN340">
        <f t="shared" si="64"/>
        <v>4171.0680000000048</v>
      </c>
      <c r="BO340">
        <f>IF(COUNTIFS($BL$2:$BL340,$BL340,$O$2:$O340,$O340)=1,_xlfn.MAXIFS($BO$2:$BO339,$O$2:$O339,$O340)+1,_xlfn.MAXIFS($BO$2:$BO339,$O$2:$O339,$O340))</f>
        <v>11</v>
      </c>
      <c r="BP340">
        <f t="shared" si="65"/>
        <v>5817.4159999999993</v>
      </c>
      <c r="BQ340">
        <f t="shared" si="67"/>
        <v>673.79199999999992</v>
      </c>
      <c r="BR340">
        <f t="shared" si="68"/>
        <v>854.27199999999993</v>
      </c>
      <c r="BS340">
        <f t="shared" si="69"/>
        <v>697.85599999999999</v>
      </c>
      <c r="BT340">
        <f t="shared" si="70"/>
        <v>625.6640000000001</v>
      </c>
      <c r="BU340">
        <f t="shared" si="71"/>
        <v>0</v>
      </c>
      <c r="BV340">
        <f t="shared" si="72"/>
        <v>0</v>
      </c>
      <c r="BW340">
        <f t="shared" si="66"/>
        <v>8668.9999999999982</v>
      </c>
    </row>
    <row r="341" spans="1:75" x14ac:dyDescent="0.3">
      <c r="A341" s="38">
        <f t="shared" si="62"/>
        <v>45796</v>
      </c>
      <c r="B341" s="3">
        <v>45796.800266203703</v>
      </c>
      <c r="C341" t="s">
        <v>61</v>
      </c>
      <c r="D341" t="s">
        <v>61</v>
      </c>
      <c r="E341" t="s">
        <v>61</v>
      </c>
      <c r="F341" t="s">
        <v>62</v>
      </c>
      <c r="G341" s="2" t="s">
        <v>63</v>
      </c>
      <c r="H341" t="s">
        <v>64</v>
      </c>
      <c r="I341" t="s">
        <v>78</v>
      </c>
      <c r="J341" t="s">
        <v>66</v>
      </c>
      <c r="K341" t="s">
        <v>67</v>
      </c>
      <c r="L341">
        <v>14</v>
      </c>
      <c r="M341">
        <v>12</v>
      </c>
      <c r="N341">
        <v>168</v>
      </c>
      <c r="O341" s="41">
        <v>9999</v>
      </c>
      <c r="P341" t="s">
        <v>62</v>
      </c>
      <c r="Q341" s="1">
        <v>45786.608721180557</v>
      </c>
      <c r="R341">
        <v>29.527999999999999</v>
      </c>
      <c r="S341">
        <v>7.8049999999999997</v>
      </c>
      <c r="T341">
        <v>3.7829999999999999</v>
      </c>
      <c r="U341">
        <v>2489</v>
      </c>
      <c r="V341">
        <v>151</v>
      </c>
      <c r="W341">
        <v>313</v>
      </c>
      <c r="X341">
        <v>814</v>
      </c>
      <c r="Y341">
        <v>6</v>
      </c>
      <c r="Z341">
        <v>11</v>
      </c>
      <c r="AA341">
        <v>0</v>
      </c>
      <c r="AB341">
        <v>0</v>
      </c>
      <c r="AC341">
        <v>80</v>
      </c>
      <c r="AD341">
        <v>42.71</v>
      </c>
      <c r="AE341">
        <v>52.494222000000001</v>
      </c>
      <c r="AF341">
        <v>95.6</v>
      </c>
      <c r="AG341">
        <v>0.9</v>
      </c>
      <c r="AH341">
        <v>1.2</v>
      </c>
      <c r="AI341">
        <v>2.4</v>
      </c>
      <c r="AJ341">
        <v>0</v>
      </c>
      <c r="AK341">
        <v>0</v>
      </c>
      <c r="AL341">
        <v>0</v>
      </c>
      <c r="AM341">
        <v>2.91</v>
      </c>
      <c r="AN341">
        <v>47.082000000000001</v>
      </c>
      <c r="AO341">
        <v>6.0670000000000002</v>
      </c>
      <c r="AP341">
        <v>12.574999999999999</v>
      </c>
      <c r="AQ341">
        <v>0.27100000000000002</v>
      </c>
      <c r="AR341">
        <v>20.32</v>
      </c>
      <c r="AS341">
        <v>37.253</v>
      </c>
      <c r="AT341">
        <v>38.24</v>
      </c>
      <c r="AU341">
        <v>0.36</v>
      </c>
      <c r="AV341">
        <v>0.48</v>
      </c>
      <c r="AW341">
        <v>0.96</v>
      </c>
      <c r="AX341">
        <v>0</v>
      </c>
      <c r="AY341">
        <v>0</v>
      </c>
      <c r="AZ341">
        <v>0</v>
      </c>
      <c r="BA341">
        <v>0</v>
      </c>
      <c r="BB341">
        <v>60</v>
      </c>
      <c r="BC341" t="s">
        <v>75</v>
      </c>
      <c r="BD341">
        <v>0</v>
      </c>
      <c r="BE341" t="s">
        <v>69</v>
      </c>
      <c r="BF341" t="s">
        <v>70</v>
      </c>
      <c r="BG341">
        <v>1.3</v>
      </c>
      <c r="BH341">
        <v>0</v>
      </c>
      <c r="BI341" s="1">
        <v>45799.524884409722</v>
      </c>
      <c r="BJ341">
        <v>3</v>
      </c>
      <c r="BK341" s="4">
        <v>1.2611000000000001</v>
      </c>
      <c r="BL341" s="42">
        <f>HLOOKUP($A341,차량별코스!$E$1:$AD$20,_xlfn.XLOOKUP(탕데이터!$I341,차량별코스!$D$2:$D$20,차량별코스!$A$2:$A$20),0)</f>
        <v>2</v>
      </c>
      <c r="BM341">
        <f t="shared" si="63"/>
        <v>2520.9620000000009</v>
      </c>
      <c r="BN341">
        <f t="shared" si="64"/>
        <v>4171.0680000000048</v>
      </c>
      <c r="BO341">
        <f>IF(COUNTIFS($BL$2:$BL341,$BL341,$O$2:$O341,$O341)=1,_xlfn.MAXIFS($BO$2:$BO340,$O$2:$O340,$O341)+1,_xlfn.MAXIFS($BO$2:$BO340,$O$2:$O340,$O341))</f>
        <v>11</v>
      </c>
      <c r="BP341">
        <f t="shared" si="65"/>
        <v>1915.4839999999999</v>
      </c>
      <c r="BQ341">
        <f t="shared" si="67"/>
        <v>22.401000000000003</v>
      </c>
      <c r="BR341">
        <f t="shared" si="68"/>
        <v>29.868000000000002</v>
      </c>
      <c r="BS341">
        <f t="shared" si="69"/>
        <v>59.736000000000004</v>
      </c>
      <c r="BT341">
        <f t="shared" si="70"/>
        <v>0</v>
      </c>
      <c r="BU341">
        <f t="shared" si="71"/>
        <v>0</v>
      </c>
      <c r="BV341">
        <f t="shared" si="72"/>
        <v>0</v>
      </c>
      <c r="BW341">
        <f t="shared" si="66"/>
        <v>2027.489</v>
      </c>
    </row>
    <row r="342" spans="1:75" x14ac:dyDescent="0.3">
      <c r="A342" s="38">
        <f t="shared" si="62"/>
        <v>45797</v>
      </c>
      <c r="B342" s="3">
        <v>45797.317129629628</v>
      </c>
      <c r="C342" t="s">
        <v>61</v>
      </c>
      <c r="D342" t="s">
        <v>61</v>
      </c>
      <c r="E342" t="s">
        <v>61</v>
      </c>
      <c r="F342" t="s">
        <v>62</v>
      </c>
      <c r="G342" s="2" t="s">
        <v>63</v>
      </c>
      <c r="H342" t="s">
        <v>64</v>
      </c>
      <c r="I342" t="s">
        <v>78</v>
      </c>
      <c r="J342" t="s">
        <v>66</v>
      </c>
      <c r="K342" t="s">
        <v>67</v>
      </c>
      <c r="L342">
        <v>14</v>
      </c>
      <c r="M342">
        <v>12</v>
      </c>
      <c r="N342">
        <v>168</v>
      </c>
      <c r="O342" s="41">
        <v>9999</v>
      </c>
      <c r="P342" t="s">
        <v>62</v>
      </c>
      <c r="Q342" s="1">
        <v>45786.608721180557</v>
      </c>
      <c r="R342">
        <v>1E-3</v>
      </c>
      <c r="S342">
        <v>1E-3</v>
      </c>
      <c r="T342">
        <v>1</v>
      </c>
      <c r="U342">
        <v>546</v>
      </c>
      <c r="V342">
        <v>546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0.01</v>
      </c>
      <c r="AE342" t="s">
        <v>61</v>
      </c>
      <c r="AF342">
        <v>100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1</v>
      </c>
      <c r="AN342" t="s">
        <v>61</v>
      </c>
      <c r="AO342">
        <v>100</v>
      </c>
      <c r="AP342">
        <v>0</v>
      </c>
      <c r="AQ342">
        <v>0</v>
      </c>
      <c r="AR342">
        <v>0</v>
      </c>
      <c r="AS342">
        <v>0</v>
      </c>
      <c r="AT342">
        <v>8.3330000000000002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14</v>
      </c>
      <c r="BC342" t="s">
        <v>75</v>
      </c>
      <c r="BD342">
        <v>0</v>
      </c>
      <c r="BE342" t="s">
        <v>69</v>
      </c>
      <c r="BF342" t="s">
        <v>70</v>
      </c>
      <c r="BG342">
        <v>1.3</v>
      </c>
      <c r="BH342">
        <v>0</v>
      </c>
      <c r="BI342" s="1">
        <v>45799.524884409722</v>
      </c>
      <c r="BJ342">
        <v>3</v>
      </c>
      <c r="BK342" s="4">
        <v>0.33329999999999999</v>
      </c>
      <c r="BL342" s="42">
        <f>HLOOKUP($A342,차량별코스!$E$1:$AD$20,_xlfn.XLOOKUP(탕데이터!$I342,차량별코스!$D$2:$D$20,차량별코스!$A$2:$A$20),0)</f>
        <v>3</v>
      </c>
      <c r="BM342">
        <f t="shared" si="63"/>
        <v>2520.9620000000009</v>
      </c>
      <c r="BN342">
        <f t="shared" si="64"/>
        <v>4291.5689999999995</v>
      </c>
      <c r="BO342">
        <f>IF(COUNTIFS($BL$2:$BL342,$BL342,$O$2:$O342,$O342)=1,_xlfn.MAXIFS($BO$2:$BO341,$O$2:$O341,$O342)+1,_xlfn.MAXIFS($BO$2:$BO341,$O$2:$O341,$O342))</f>
        <v>11</v>
      </c>
      <c r="BP342">
        <f t="shared" si="65"/>
        <v>0</v>
      </c>
      <c r="BQ342">
        <f t="shared" si="67"/>
        <v>0</v>
      </c>
      <c r="BR342">
        <f t="shared" si="68"/>
        <v>0</v>
      </c>
      <c r="BS342">
        <f t="shared" si="69"/>
        <v>0</v>
      </c>
      <c r="BT342">
        <f t="shared" si="70"/>
        <v>0</v>
      </c>
      <c r="BU342">
        <f t="shared" si="71"/>
        <v>0</v>
      </c>
      <c r="BV342">
        <f t="shared" si="72"/>
        <v>0</v>
      </c>
      <c r="BW342">
        <f t="shared" si="66"/>
        <v>0</v>
      </c>
    </row>
    <row r="343" spans="1:75" x14ac:dyDescent="0.3">
      <c r="A343" s="38">
        <f t="shared" si="62"/>
        <v>45797</v>
      </c>
      <c r="B343" s="3">
        <v>45797.336076388892</v>
      </c>
      <c r="C343" t="s">
        <v>61</v>
      </c>
      <c r="D343" t="s">
        <v>61</v>
      </c>
      <c r="E343" t="s">
        <v>61</v>
      </c>
      <c r="F343" t="s">
        <v>62</v>
      </c>
      <c r="G343" s="2" t="s">
        <v>63</v>
      </c>
      <c r="H343" t="s">
        <v>64</v>
      </c>
      <c r="I343" t="s">
        <v>78</v>
      </c>
      <c r="J343" t="s">
        <v>66</v>
      </c>
      <c r="K343" t="s">
        <v>67</v>
      </c>
      <c r="L343">
        <v>14</v>
      </c>
      <c r="M343">
        <v>12</v>
      </c>
      <c r="N343">
        <v>168</v>
      </c>
      <c r="O343" s="41">
        <v>9999</v>
      </c>
      <c r="P343" t="s">
        <v>62</v>
      </c>
      <c r="Q343" s="1">
        <v>45786.608721180557</v>
      </c>
      <c r="R343">
        <v>2.3E-2</v>
      </c>
      <c r="S343">
        <v>0.19700000000000001</v>
      </c>
      <c r="T343">
        <v>0.11700000000000001</v>
      </c>
      <c r="U343">
        <v>378</v>
      </c>
      <c r="V343">
        <v>76</v>
      </c>
      <c r="W343">
        <v>274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7</v>
      </c>
      <c r="AD343">
        <v>0.22</v>
      </c>
      <c r="AE343">
        <v>2.957058</v>
      </c>
      <c r="AF343">
        <v>100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0.09</v>
      </c>
      <c r="AN343">
        <v>87.497</v>
      </c>
      <c r="AO343">
        <v>20.106000000000002</v>
      </c>
      <c r="AP343">
        <v>72.486999999999995</v>
      </c>
      <c r="AQ343">
        <v>0</v>
      </c>
      <c r="AR343">
        <v>0</v>
      </c>
      <c r="AS343">
        <v>0</v>
      </c>
      <c r="AT343">
        <v>5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8</v>
      </c>
      <c r="BC343" t="s">
        <v>75</v>
      </c>
      <c r="BD343">
        <v>0</v>
      </c>
      <c r="BE343" t="s">
        <v>69</v>
      </c>
      <c r="BF343" t="s">
        <v>70</v>
      </c>
      <c r="BG343">
        <v>1.3</v>
      </c>
      <c r="BH343">
        <v>0</v>
      </c>
      <c r="BI343" s="1">
        <v>45799.524884409722</v>
      </c>
      <c r="BJ343">
        <v>3</v>
      </c>
      <c r="BK343" s="4">
        <v>3.8899999999999997E-2</v>
      </c>
      <c r="BL343" s="42">
        <f>HLOOKUP($A343,차량별코스!$E$1:$AD$20,_xlfn.XLOOKUP(탕데이터!$I343,차량별코스!$D$2:$D$20,차량별코스!$A$2:$A$20),0)</f>
        <v>3</v>
      </c>
      <c r="BM343">
        <f t="shared" si="63"/>
        <v>2520.9620000000009</v>
      </c>
      <c r="BN343">
        <f t="shared" si="64"/>
        <v>4291.5689999999995</v>
      </c>
      <c r="BO343">
        <f>IF(COUNTIFS($BL$2:$BL343,$BL343,$O$2:$O343,$O343)=1,_xlfn.MAXIFS($BO$2:$BO342,$O$2:$O342,$O343)+1,_xlfn.MAXIFS($BO$2:$BO342,$O$2:$O342,$O343))</f>
        <v>11</v>
      </c>
      <c r="BP343">
        <f t="shared" si="65"/>
        <v>28</v>
      </c>
      <c r="BQ343">
        <f t="shared" si="67"/>
        <v>0</v>
      </c>
      <c r="BR343">
        <f t="shared" si="68"/>
        <v>0</v>
      </c>
      <c r="BS343">
        <f t="shared" si="69"/>
        <v>0</v>
      </c>
      <c r="BT343">
        <f t="shared" si="70"/>
        <v>0</v>
      </c>
      <c r="BU343">
        <f t="shared" si="71"/>
        <v>0</v>
      </c>
      <c r="BV343">
        <f t="shared" si="72"/>
        <v>0</v>
      </c>
      <c r="BW343">
        <f t="shared" si="66"/>
        <v>28</v>
      </c>
    </row>
    <row r="344" spans="1:75" x14ac:dyDescent="0.3">
      <c r="A344" s="38">
        <f t="shared" si="62"/>
        <v>45797</v>
      </c>
      <c r="B344" s="3">
        <v>45797.345347222225</v>
      </c>
      <c r="C344" t="s">
        <v>61</v>
      </c>
      <c r="D344" t="s">
        <v>61</v>
      </c>
      <c r="E344" t="s">
        <v>61</v>
      </c>
      <c r="F344" t="s">
        <v>62</v>
      </c>
      <c r="G344" s="2" t="s">
        <v>63</v>
      </c>
      <c r="H344" t="s">
        <v>64</v>
      </c>
      <c r="I344" t="s">
        <v>78</v>
      </c>
      <c r="J344" t="s">
        <v>66</v>
      </c>
      <c r="K344" t="s">
        <v>67</v>
      </c>
      <c r="L344">
        <v>14</v>
      </c>
      <c r="M344">
        <v>12</v>
      </c>
      <c r="N344">
        <v>168</v>
      </c>
      <c r="O344" s="41">
        <v>9999</v>
      </c>
      <c r="P344" t="s">
        <v>62</v>
      </c>
      <c r="Q344" s="1">
        <v>45786.608721180557</v>
      </c>
      <c r="R344">
        <v>31.190999999999999</v>
      </c>
      <c r="S344">
        <v>8.2449999999999992</v>
      </c>
      <c r="T344">
        <v>3.7829999999999999</v>
      </c>
      <c r="U344">
        <v>2270</v>
      </c>
      <c r="V344">
        <v>161</v>
      </c>
      <c r="W344">
        <v>170</v>
      </c>
      <c r="X344">
        <v>985</v>
      </c>
      <c r="Y344">
        <v>5</v>
      </c>
      <c r="Z344">
        <v>11</v>
      </c>
      <c r="AA344">
        <v>0</v>
      </c>
      <c r="AB344">
        <v>0</v>
      </c>
      <c r="AC344">
        <v>91</v>
      </c>
      <c r="AD344">
        <v>49.47</v>
      </c>
      <c r="AE344">
        <v>57.910068000000003</v>
      </c>
      <c r="AF344">
        <v>96.8</v>
      </c>
      <c r="AG344">
        <v>0.6</v>
      </c>
      <c r="AH344">
        <v>0.7</v>
      </c>
      <c r="AI344">
        <v>1</v>
      </c>
      <c r="AJ344">
        <v>0.8</v>
      </c>
      <c r="AK344">
        <v>0</v>
      </c>
      <c r="AL344">
        <v>0</v>
      </c>
      <c r="AM344">
        <v>2.91</v>
      </c>
      <c r="AN344">
        <v>52.706000000000003</v>
      </c>
      <c r="AO344">
        <v>7.0919999999999996</v>
      </c>
      <c r="AP344">
        <v>7.4889999999999999</v>
      </c>
      <c r="AQ344">
        <v>0.28899999999999998</v>
      </c>
      <c r="AR344">
        <v>16.03</v>
      </c>
      <c r="AS344">
        <v>35.267000000000003</v>
      </c>
      <c r="AT344">
        <v>35.493000000000002</v>
      </c>
      <c r="AU344">
        <v>0.22</v>
      </c>
      <c r="AV344">
        <v>0.25700000000000001</v>
      </c>
      <c r="AW344">
        <v>0.36699999999999999</v>
      </c>
      <c r="AX344">
        <v>0.29299999999999998</v>
      </c>
      <c r="AY344">
        <v>0</v>
      </c>
      <c r="AZ344">
        <v>0</v>
      </c>
      <c r="BA344">
        <v>0</v>
      </c>
      <c r="BB344">
        <v>54</v>
      </c>
      <c r="BC344" t="s">
        <v>75</v>
      </c>
      <c r="BD344">
        <v>0</v>
      </c>
      <c r="BE344" t="s">
        <v>69</v>
      </c>
      <c r="BF344" t="s">
        <v>70</v>
      </c>
      <c r="BG344">
        <v>1.3</v>
      </c>
      <c r="BH344">
        <v>0</v>
      </c>
      <c r="BI344" s="1">
        <v>45799.524884409722</v>
      </c>
      <c r="BJ344">
        <v>3</v>
      </c>
      <c r="BK344" s="4">
        <v>1.2609999999999999</v>
      </c>
      <c r="BL344" s="42">
        <f>HLOOKUP($A344,차량별코스!$E$1:$AD$20,_xlfn.XLOOKUP(탕데이터!$I344,차량별코스!$D$2:$D$20,차량별코스!$A$2:$A$20),0)</f>
        <v>3</v>
      </c>
      <c r="BM344">
        <f t="shared" si="63"/>
        <v>2520.9620000000009</v>
      </c>
      <c r="BN344">
        <f t="shared" si="64"/>
        <v>4291.5689999999995</v>
      </c>
      <c r="BO344">
        <f>IF(COUNTIFS($BL$2:$BL344,$BL344,$O$2:$O344,$O344)=1,_xlfn.MAXIFS($BO$2:$BO343,$O$2:$O343,$O344)+1,_xlfn.MAXIFS($BO$2:$BO343,$O$2:$O343,$O344))</f>
        <v>11</v>
      </c>
      <c r="BP344">
        <f t="shared" si="65"/>
        <v>1866.3600000000001</v>
      </c>
      <c r="BQ344">
        <f t="shared" si="67"/>
        <v>13.620000000000001</v>
      </c>
      <c r="BR344">
        <f t="shared" si="68"/>
        <v>15.889999999999999</v>
      </c>
      <c r="BS344">
        <f t="shared" si="69"/>
        <v>22.7</v>
      </c>
      <c r="BT344">
        <f t="shared" si="70"/>
        <v>18.16</v>
      </c>
      <c r="BU344">
        <f t="shared" si="71"/>
        <v>0</v>
      </c>
      <c r="BV344">
        <f t="shared" si="72"/>
        <v>0</v>
      </c>
      <c r="BW344">
        <f t="shared" si="66"/>
        <v>1936.7300000000002</v>
      </c>
    </row>
    <row r="345" spans="1:75" x14ac:dyDescent="0.3">
      <c r="A345" s="38">
        <f t="shared" si="62"/>
        <v>45797</v>
      </c>
      <c r="B345" s="3">
        <v>45797.379374999997</v>
      </c>
      <c r="C345" t="s">
        <v>61</v>
      </c>
      <c r="D345" t="s">
        <v>61</v>
      </c>
      <c r="E345" t="s">
        <v>61</v>
      </c>
      <c r="F345" t="s">
        <v>62</v>
      </c>
      <c r="G345" s="2" t="s">
        <v>63</v>
      </c>
      <c r="H345" t="s">
        <v>64</v>
      </c>
      <c r="I345" t="s">
        <v>78</v>
      </c>
      <c r="J345" t="s">
        <v>66</v>
      </c>
      <c r="K345" t="s">
        <v>67</v>
      </c>
      <c r="L345">
        <v>14</v>
      </c>
      <c r="M345">
        <v>12</v>
      </c>
      <c r="N345">
        <v>168</v>
      </c>
      <c r="O345" s="41">
        <v>9999</v>
      </c>
      <c r="P345" t="s">
        <v>62</v>
      </c>
      <c r="Q345" s="1">
        <v>45786.608721180557</v>
      </c>
      <c r="R345">
        <v>17.469000000000001</v>
      </c>
      <c r="S345">
        <v>4.6980000000000004</v>
      </c>
      <c r="T345">
        <v>3.718</v>
      </c>
      <c r="U345">
        <v>1609</v>
      </c>
      <c r="V345">
        <v>218</v>
      </c>
      <c r="W345">
        <v>256</v>
      </c>
      <c r="X345">
        <v>435</v>
      </c>
      <c r="Y345">
        <v>1</v>
      </c>
      <c r="Z345">
        <v>9</v>
      </c>
      <c r="AA345">
        <v>0</v>
      </c>
      <c r="AB345">
        <v>0</v>
      </c>
      <c r="AC345">
        <v>90</v>
      </c>
      <c r="AD345">
        <v>39.090000000000003</v>
      </c>
      <c r="AE345">
        <v>55.408242000000001</v>
      </c>
      <c r="AF345">
        <v>97.8</v>
      </c>
      <c r="AG345">
        <v>0.4</v>
      </c>
      <c r="AH345">
        <v>0.5</v>
      </c>
      <c r="AI345">
        <v>0.5</v>
      </c>
      <c r="AJ345">
        <v>0.8</v>
      </c>
      <c r="AK345">
        <v>0</v>
      </c>
      <c r="AL345">
        <v>0</v>
      </c>
      <c r="AM345">
        <v>2.86</v>
      </c>
      <c r="AN345">
        <v>51.122</v>
      </c>
      <c r="AO345">
        <v>13.548999999999999</v>
      </c>
      <c r="AP345">
        <v>15.91</v>
      </c>
      <c r="AQ345">
        <v>0.22900000000000001</v>
      </c>
      <c r="AR345">
        <v>5.7240000000000002</v>
      </c>
      <c r="AS345">
        <v>51.52</v>
      </c>
      <c r="AT345">
        <v>26.08</v>
      </c>
      <c r="AU345">
        <v>0.107</v>
      </c>
      <c r="AV345">
        <v>0.13300000000000001</v>
      </c>
      <c r="AW345">
        <v>0.13300000000000001</v>
      </c>
      <c r="AX345">
        <v>0.21299999999999999</v>
      </c>
      <c r="AY345">
        <v>0</v>
      </c>
      <c r="AZ345">
        <v>0</v>
      </c>
      <c r="BA345">
        <v>0</v>
      </c>
      <c r="BB345">
        <v>39</v>
      </c>
      <c r="BC345" t="s">
        <v>75</v>
      </c>
      <c r="BD345">
        <v>0</v>
      </c>
      <c r="BE345" t="s">
        <v>69</v>
      </c>
      <c r="BF345" t="s">
        <v>70</v>
      </c>
      <c r="BG345">
        <v>1.3</v>
      </c>
      <c r="BH345">
        <v>0</v>
      </c>
      <c r="BI345" s="1">
        <v>45799.524884409722</v>
      </c>
      <c r="BJ345">
        <v>3</v>
      </c>
      <c r="BK345" s="4">
        <v>1.2395</v>
      </c>
      <c r="BL345" s="42">
        <f>HLOOKUP($A345,차량별코스!$E$1:$AD$20,_xlfn.XLOOKUP(탕데이터!$I345,차량별코스!$D$2:$D$20,차량별코스!$A$2:$A$20),0)</f>
        <v>3</v>
      </c>
      <c r="BM345">
        <f t="shared" si="63"/>
        <v>2520.9620000000009</v>
      </c>
      <c r="BN345">
        <f t="shared" si="64"/>
        <v>4291.5689999999995</v>
      </c>
      <c r="BO345">
        <f>IF(COUNTIFS($BL$2:$BL345,$BL345,$O$2:$O345,$O345)=1,_xlfn.MAXIFS($BO$2:$BO344,$O$2:$O344,$O345)+1,_xlfn.MAXIFS($BO$2:$BO344,$O$2:$O344,$O345))</f>
        <v>11</v>
      </c>
      <c r="BP345">
        <f t="shared" si="65"/>
        <v>1099.6019999999999</v>
      </c>
      <c r="BQ345">
        <f t="shared" si="67"/>
        <v>6.4359999999999999</v>
      </c>
      <c r="BR345">
        <f t="shared" si="68"/>
        <v>8.0449999999999999</v>
      </c>
      <c r="BS345">
        <f t="shared" si="69"/>
        <v>8.0449999999999999</v>
      </c>
      <c r="BT345">
        <f t="shared" si="70"/>
        <v>12.872</v>
      </c>
      <c r="BU345">
        <f t="shared" si="71"/>
        <v>0</v>
      </c>
      <c r="BV345">
        <f t="shared" si="72"/>
        <v>0</v>
      </c>
      <c r="BW345">
        <f t="shared" si="66"/>
        <v>1135</v>
      </c>
    </row>
    <row r="346" spans="1:75" x14ac:dyDescent="0.3">
      <c r="A346" s="38">
        <f t="shared" si="62"/>
        <v>45797</v>
      </c>
      <c r="B346" s="3">
        <v>45797.406608796293</v>
      </c>
      <c r="C346" t="s">
        <v>61</v>
      </c>
      <c r="D346" t="s">
        <v>61</v>
      </c>
      <c r="E346" t="s">
        <v>61</v>
      </c>
      <c r="F346" t="s">
        <v>62</v>
      </c>
      <c r="G346" s="2" t="s">
        <v>63</v>
      </c>
      <c r="H346" t="s">
        <v>64</v>
      </c>
      <c r="I346" t="s">
        <v>78</v>
      </c>
      <c r="J346" t="s">
        <v>66</v>
      </c>
      <c r="K346" t="s">
        <v>67</v>
      </c>
      <c r="L346">
        <v>14</v>
      </c>
      <c r="M346">
        <v>12</v>
      </c>
      <c r="N346">
        <v>168</v>
      </c>
      <c r="O346" s="41">
        <v>9999</v>
      </c>
      <c r="P346" t="s">
        <v>62</v>
      </c>
      <c r="Q346" s="1">
        <v>45786.608721180557</v>
      </c>
      <c r="R346">
        <v>107.45399999999999</v>
      </c>
      <c r="S346">
        <v>33.195999999999998</v>
      </c>
      <c r="T346">
        <v>3.2370000000000001</v>
      </c>
      <c r="U346">
        <v>10577</v>
      </c>
      <c r="V346">
        <v>259</v>
      </c>
      <c r="W346">
        <v>2881</v>
      </c>
      <c r="X346">
        <v>2749</v>
      </c>
      <c r="Y346">
        <v>20</v>
      </c>
      <c r="Z346">
        <v>28</v>
      </c>
      <c r="AA346">
        <v>2</v>
      </c>
      <c r="AB346">
        <v>418</v>
      </c>
      <c r="AC346">
        <v>100</v>
      </c>
      <c r="AD346">
        <v>36.57</v>
      </c>
      <c r="AE346">
        <v>52.014826999999997</v>
      </c>
      <c r="AF346">
        <v>89</v>
      </c>
      <c r="AG346">
        <v>2.5</v>
      </c>
      <c r="AH346">
        <v>3.2</v>
      </c>
      <c r="AI346">
        <v>2.8</v>
      </c>
      <c r="AJ346">
        <v>2.5</v>
      </c>
      <c r="AK346">
        <v>0</v>
      </c>
      <c r="AL346">
        <v>0</v>
      </c>
      <c r="AM346">
        <v>2.4900000000000002</v>
      </c>
      <c r="AN346">
        <v>55.576999999999998</v>
      </c>
      <c r="AO346">
        <v>2.4489999999999998</v>
      </c>
      <c r="AP346">
        <v>27.238</v>
      </c>
      <c r="AQ346">
        <v>0.251</v>
      </c>
      <c r="AR346">
        <v>18.613</v>
      </c>
      <c r="AS346">
        <v>26.058</v>
      </c>
      <c r="AT346">
        <v>155.75</v>
      </c>
      <c r="AU346">
        <v>4.375</v>
      </c>
      <c r="AV346">
        <v>5.6</v>
      </c>
      <c r="AW346">
        <v>4.9000000000000004</v>
      </c>
      <c r="AX346">
        <v>4.375</v>
      </c>
      <c r="AY346">
        <v>0</v>
      </c>
      <c r="AZ346">
        <v>0</v>
      </c>
      <c r="BA346">
        <v>0</v>
      </c>
      <c r="BB346">
        <v>255</v>
      </c>
      <c r="BC346" t="s">
        <v>75</v>
      </c>
      <c r="BD346">
        <v>0</v>
      </c>
      <c r="BE346" t="s">
        <v>69</v>
      </c>
      <c r="BF346" t="s">
        <v>70</v>
      </c>
      <c r="BG346">
        <v>1.3</v>
      </c>
      <c r="BH346">
        <v>0</v>
      </c>
      <c r="BI346" s="1">
        <v>45799.524884409722</v>
      </c>
      <c r="BJ346">
        <v>3</v>
      </c>
      <c r="BK346" s="4">
        <v>1.079</v>
      </c>
      <c r="BL346" s="42">
        <f>HLOOKUP($A346,차량별코스!$E$1:$AD$20,_xlfn.XLOOKUP(탕데이터!$I346,차량별코스!$D$2:$D$20,차량별코스!$A$2:$A$20),0)</f>
        <v>3</v>
      </c>
      <c r="BM346">
        <f t="shared" si="63"/>
        <v>2520.9620000000009</v>
      </c>
      <c r="BN346">
        <f t="shared" si="64"/>
        <v>4291.5689999999995</v>
      </c>
      <c r="BO346">
        <f>IF(COUNTIFS($BL$2:$BL346,$BL346,$O$2:$O346,$O346)=1,_xlfn.MAXIFS($BO$2:$BO345,$O$2:$O345,$O346)+1,_xlfn.MAXIFS($BO$2:$BO345,$O$2:$O345,$O346))</f>
        <v>11</v>
      </c>
      <c r="BP346">
        <f t="shared" si="65"/>
        <v>6273.5300000000007</v>
      </c>
      <c r="BQ346">
        <f t="shared" si="67"/>
        <v>264.42500000000001</v>
      </c>
      <c r="BR346">
        <f t="shared" si="68"/>
        <v>338.464</v>
      </c>
      <c r="BS346">
        <f t="shared" si="69"/>
        <v>296.15599999999995</v>
      </c>
      <c r="BT346">
        <f t="shared" si="70"/>
        <v>264.42500000000001</v>
      </c>
      <c r="BU346">
        <f t="shared" si="71"/>
        <v>0</v>
      </c>
      <c r="BV346">
        <f t="shared" si="72"/>
        <v>0</v>
      </c>
      <c r="BW346">
        <f t="shared" si="66"/>
        <v>7437.0000000000009</v>
      </c>
    </row>
    <row r="347" spans="1:75" x14ac:dyDescent="0.3">
      <c r="A347" s="38">
        <f t="shared" si="62"/>
        <v>45797</v>
      </c>
      <c r="B347" s="3">
        <v>45797.623726851853</v>
      </c>
      <c r="C347" t="s">
        <v>61</v>
      </c>
      <c r="D347" t="s">
        <v>61</v>
      </c>
      <c r="E347" t="s">
        <v>61</v>
      </c>
      <c r="F347" t="s">
        <v>62</v>
      </c>
      <c r="G347" s="2" t="s">
        <v>63</v>
      </c>
      <c r="H347" t="s">
        <v>64</v>
      </c>
      <c r="I347" t="s">
        <v>78</v>
      </c>
      <c r="J347" t="s">
        <v>66</v>
      </c>
      <c r="K347" t="s">
        <v>67</v>
      </c>
      <c r="L347">
        <v>14</v>
      </c>
      <c r="M347">
        <v>12</v>
      </c>
      <c r="N347">
        <v>168</v>
      </c>
      <c r="O347" s="41">
        <v>9999</v>
      </c>
      <c r="P347" t="s">
        <v>62</v>
      </c>
      <c r="Q347" s="1">
        <v>45786.608721180557</v>
      </c>
      <c r="R347">
        <v>60.23</v>
      </c>
      <c r="S347">
        <v>20.056999999999999</v>
      </c>
      <c r="T347">
        <v>3.0030000000000001</v>
      </c>
      <c r="U347">
        <v>7214</v>
      </c>
      <c r="V347">
        <v>757</v>
      </c>
      <c r="W347">
        <v>2144</v>
      </c>
      <c r="X347">
        <v>1660</v>
      </c>
      <c r="Y347">
        <v>5</v>
      </c>
      <c r="Z347">
        <v>10</v>
      </c>
      <c r="AA347">
        <v>1</v>
      </c>
      <c r="AB347">
        <v>260</v>
      </c>
      <c r="AC347">
        <v>97</v>
      </c>
      <c r="AD347">
        <v>30.06</v>
      </c>
      <c r="AE347">
        <v>50.273108999999998</v>
      </c>
      <c r="AF347">
        <v>85.9</v>
      </c>
      <c r="AG347">
        <v>3.3</v>
      </c>
      <c r="AH347">
        <v>3.9</v>
      </c>
      <c r="AI347">
        <v>4.0999999999999996</v>
      </c>
      <c r="AJ347">
        <v>2.8</v>
      </c>
      <c r="AK347">
        <v>0</v>
      </c>
      <c r="AL347">
        <v>0</v>
      </c>
      <c r="AM347">
        <v>2.31</v>
      </c>
      <c r="AN347">
        <v>58.231999999999999</v>
      </c>
      <c r="AO347">
        <v>10.493</v>
      </c>
      <c r="AP347">
        <v>29.72</v>
      </c>
      <c r="AQ347">
        <v>0.26600000000000001</v>
      </c>
      <c r="AR347">
        <v>8.3019999999999996</v>
      </c>
      <c r="AS347">
        <v>16.603000000000002</v>
      </c>
      <c r="AT347">
        <v>103.08</v>
      </c>
      <c r="AU347">
        <v>3.96</v>
      </c>
      <c r="AV347">
        <v>4.68</v>
      </c>
      <c r="AW347">
        <v>4.92</v>
      </c>
      <c r="AX347">
        <v>3.36</v>
      </c>
      <c r="AY347">
        <v>0</v>
      </c>
      <c r="AZ347">
        <v>0</v>
      </c>
      <c r="BA347">
        <v>0</v>
      </c>
      <c r="BB347">
        <v>180</v>
      </c>
      <c r="BC347" t="s">
        <v>75</v>
      </c>
      <c r="BD347">
        <v>0</v>
      </c>
      <c r="BE347" t="s">
        <v>69</v>
      </c>
      <c r="BF347" t="s">
        <v>70</v>
      </c>
      <c r="BG347">
        <v>1.3</v>
      </c>
      <c r="BH347">
        <v>0</v>
      </c>
      <c r="BI347" s="1">
        <v>45799.524884409722</v>
      </c>
      <c r="BJ347">
        <v>3</v>
      </c>
      <c r="BK347" s="4">
        <v>1.0009999999999999</v>
      </c>
      <c r="BL347" s="42">
        <f>HLOOKUP($A347,차량별코스!$E$1:$AD$20,_xlfn.XLOOKUP(탕데이터!$I347,차량별코스!$D$2:$D$20,차량별코스!$A$2:$A$20),0)</f>
        <v>3</v>
      </c>
      <c r="BM347">
        <f t="shared" si="63"/>
        <v>2520.9620000000009</v>
      </c>
      <c r="BN347">
        <f t="shared" si="64"/>
        <v>4291.5689999999995</v>
      </c>
      <c r="BO347">
        <f>IF(COUNTIFS($BL$2:$BL347,$BL347,$O$2:$O347,$O347)=1,_xlfn.MAXIFS($BO$2:$BO346,$O$2:$O346,$O347)+1,_xlfn.MAXIFS($BO$2:$BO346,$O$2:$O346,$O347))</f>
        <v>11</v>
      </c>
      <c r="BP347">
        <f t="shared" si="65"/>
        <v>3295.8260000000009</v>
      </c>
      <c r="BQ347">
        <f t="shared" si="67"/>
        <v>238.06200000000001</v>
      </c>
      <c r="BR347">
        <f t="shared" si="68"/>
        <v>281.346</v>
      </c>
      <c r="BS347">
        <f t="shared" si="69"/>
        <v>295.77399999999994</v>
      </c>
      <c r="BT347">
        <f t="shared" si="70"/>
        <v>201.99199999999999</v>
      </c>
      <c r="BU347">
        <f t="shared" si="71"/>
        <v>0</v>
      </c>
      <c r="BV347">
        <f t="shared" si="72"/>
        <v>0</v>
      </c>
      <c r="BW347">
        <f t="shared" si="66"/>
        <v>4313.0000000000009</v>
      </c>
    </row>
    <row r="348" spans="1:75" x14ac:dyDescent="0.3">
      <c r="A348" s="38">
        <f t="shared" si="62"/>
        <v>45797</v>
      </c>
      <c r="B348" s="3">
        <v>45797.709467592591</v>
      </c>
      <c r="C348" t="s">
        <v>61</v>
      </c>
      <c r="D348" t="s">
        <v>61</v>
      </c>
      <c r="E348" t="s">
        <v>61</v>
      </c>
      <c r="F348" t="s">
        <v>62</v>
      </c>
      <c r="G348" s="2" t="s">
        <v>63</v>
      </c>
      <c r="H348" t="s">
        <v>64</v>
      </c>
      <c r="I348" t="s">
        <v>78</v>
      </c>
      <c r="J348" t="s">
        <v>66</v>
      </c>
      <c r="K348" t="s">
        <v>67</v>
      </c>
      <c r="L348">
        <v>14</v>
      </c>
      <c r="M348">
        <v>12</v>
      </c>
      <c r="N348">
        <v>168</v>
      </c>
      <c r="O348" s="41">
        <v>9999</v>
      </c>
      <c r="P348" t="s">
        <v>62</v>
      </c>
      <c r="Q348" s="1">
        <v>45786.608721180557</v>
      </c>
      <c r="R348">
        <v>0.125</v>
      </c>
      <c r="S348">
        <v>0.17799999999999999</v>
      </c>
      <c r="T348">
        <v>0.70199999999999996</v>
      </c>
      <c r="U348">
        <v>311</v>
      </c>
      <c r="V348">
        <v>0</v>
      </c>
      <c r="W348">
        <v>255</v>
      </c>
      <c r="X348">
        <v>3</v>
      </c>
      <c r="Y348">
        <v>0</v>
      </c>
      <c r="Z348">
        <v>0</v>
      </c>
      <c r="AA348">
        <v>0</v>
      </c>
      <c r="AB348">
        <v>0</v>
      </c>
      <c r="AC348">
        <v>18</v>
      </c>
      <c r="AD348">
        <v>1.45</v>
      </c>
      <c r="AE348">
        <v>8.0360010000000006</v>
      </c>
      <c r="AF348">
        <v>100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0.54</v>
      </c>
      <c r="AN348">
        <v>37.43</v>
      </c>
      <c r="AO348">
        <v>0</v>
      </c>
      <c r="AP348">
        <v>81.994</v>
      </c>
      <c r="AQ348">
        <v>0</v>
      </c>
      <c r="AR348">
        <v>0</v>
      </c>
      <c r="AS348">
        <v>0</v>
      </c>
      <c r="AT348">
        <v>5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7</v>
      </c>
      <c r="BC348" t="s">
        <v>75</v>
      </c>
      <c r="BD348">
        <v>0</v>
      </c>
      <c r="BE348" t="s">
        <v>69</v>
      </c>
      <c r="BF348" t="s">
        <v>70</v>
      </c>
      <c r="BG348">
        <v>1.3</v>
      </c>
      <c r="BH348">
        <v>0</v>
      </c>
      <c r="BI348" s="1">
        <v>45799.524884409722</v>
      </c>
      <c r="BJ348">
        <v>3</v>
      </c>
      <c r="BK348" s="4">
        <v>0.2341</v>
      </c>
      <c r="BL348" s="42">
        <f>HLOOKUP($A348,차량별코스!$E$1:$AD$20,_xlfn.XLOOKUP(탕데이터!$I348,차량별코스!$D$2:$D$20,차량별코스!$A$2:$A$20),0)</f>
        <v>3</v>
      </c>
      <c r="BM348">
        <f t="shared" si="63"/>
        <v>2520.9620000000009</v>
      </c>
      <c r="BN348">
        <f t="shared" si="64"/>
        <v>4291.5689999999995</v>
      </c>
      <c r="BO348">
        <f>IF(COUNTIFS($BL$2:$BL348,$BL348,$O$2:$O348,$O348)=1,_xlfn.MAXIFS($BO$2:$BO347,$O$2:$O347,$O348)+1,_xlfn.MAXIFS($BO$2:$BO347,$O$2:$O347,$O348))</f>
        <v>11</v>
      </c>
      <c r="BP348">
        <f t="shared" si="65"/>
        <v>56</v>
      </c>
      <c r="BQ348">
        <f t="shared" si="67"/>
        <v>0</v>
      </c>
      <c r="BR348">
        <f t="shared" si="68"/>
        <v>0</v>
      </c>
      <c r="BS348">
        <f t="shared" si="69"/>
        <v>0</v>
      </c>
      <c r="BT348">
        <f t="shared" si="70"/>
        <v>0</v>
      </c>
      <c r="BU348">
        <f t="shared" si="71"/>
        <v>0</v>
      </c>
      <c r="BV348">
        <f t="shared" si="72"/>
        <v>0</v>
      </c>
      <c r="BW348">
        <f t="shared" si="66"/>
        <v>56</v>
      </c>
    </row>
    <row r="349" spans="1:75" x14ac:dyDescent="0.3">
      <c r="A349" s="38">
        <f t="shared" si="62"/>
        <v>45797</v>
      </c>
      <c r="B349" s="3">
        <v>45797.745486111111</v>
      </c>
      <c r="C349" t="s">
        <v>61</v>
      </c>
      <c r="D349" t="s">
        <v>61</v>
      </c>
      <c r="E349" t="s">
        <v>61</v>
      </c>
      <c r="F349" t="s">
        <v>62</v>
      </c>
      <c r="G349" s="2" t="s">
        <v>63</v>
      </c>
      <c r="H349" t="s">
        <v>64</v>
      </c>
      <c r="I349" t="s">
        <v>78</v>
      </c>
      <c r="J349" t="s">
        <v>66</v>
      </c>
      <c r="K349" t="s">
        <v>67</v>
      </c>
      <c r="L349">
        <v>14</v>
      </c>
      <c r="M349">
        <v>12</v>
      </c>
      <c r="N349">
        <v>168</v>
      </c>
      <c r="O349" s="41">
        <v>9999</v>
      </c>
      <c r="P349" t="s">
        <v>62</v>
      </c>
      <c r="Q349" s="1">
        <v>45786.608721180557</v>
      </c>
      <c r="R349">
        <v>6.3E-2</v>
      </c>
      <c r="S349">
        <v>8.6999999999999994E-2</v>
      </c>
      <c r="T349">
        <v>0.72399999999999998</v>
      </c>
      <c r="U349">
        <v>153</v>
      </c>
      <c r="V349">
        <v>102</v>
      </c>
      <c r="W349">
        <v>22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11</v>
      </c>
      <c r="AD349">
        <v>1.48</v>
      </c>
      <c r="AE349">
        <v>7.8202579999999999</v>
      </c>
      <c r="AF349">
        <v>100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0.56000000000000005</v>
      </c>
      <c r="AN349">
        <v>35.204999999999998</v>
      </c>
      <c r="AO349">
        <v>66.665999999999997</v>
      </c>
      <c r="AP349">
        <v>14.379</v>
      </c>
      <c r="AQ349">
        <v>0</v>
      </c>
      <c r="AR349">
        <v>0</v>
      </c>
      <c r="AS349">
        <v>0</v>
      </c>
      <c r="AT349">
        <v>1.667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3</v>
      </c>
      <c r="BC349" t="s">
        <v>75</v>
      </c>
      <c r="BD349">
        <v>0</v>
      </c>
      <c r="BE349" t="s">
        <v>69</v>
      </c>
      <c r="BF349" t="s">
        <v>70</v>
      </c>
      <c r="BG349">
        <v>1.3</v>
      </c>
      <c r="BH349">
        <v>0</v>
      </c>
      <c r="BI349" s="1">
        <v>45799.524884409722</v>
      </c>
      <c r="BJ349">
        <v>3</v>
      </c>
      <c r="BK349" s="4">
        <v>0.2414</v>
      </c>
      <c r="BL349" s="42">
        <f>HLOOKUP($A349,차량별코스!$E$1:$AD$20,_xlfn.XLOOKUP(탕데이터!$I349,차량별코스!$D$2:$D$20,차량별코스!$A$2:$A$20),0)</f>
        <v>3</v>
      </c>
      <c r="BM349">
        <f t="shared" si="63"/>
        <v>2520.9620000000009</v>
      </c>
      <c r="BN349">
        <f t="shared" si="64"/>
        <v>4291.5689999999995</v>
      </c>
      <c r="BO349">
        <f>IF(COUNTIFS($BL$2:$BL349,$BL349,$O$2:$O349,$O349)=1,_xlfn.MAXIFS($BO$2:$BO348,$O$2:$O348,$O349)+1,_xlfn.MAXIFS($BO$2:$BO348,$O$2:$O348,$O349))</f>
        <v>11</v>
      </c>
      <c r="BP349">
        <f t="shared" si="65"/>
        <v>29</v>
      </c>
      <c r="BQ349">
        <f t="shared" si="67"/>
        <v>0</v>
      </c>
      <c r="BR349">
        <f t="shared" si="68"/>
        <v>0</v>
      </c>
      <c r="BS349">
        <f t="shared" si="69"/>
        <v>0</v>
      </c>
      <c r="BT349">
        <f t="shared" si="70"/>
        <v>0</v>
      </c>
      <c r="BU349">
        <f t="shared" si="71"/>
        <v>0</v>
      </c>
      <c r="BV349">
        <f t="shared" si="72"/>
        <v>0</v>
      </c>
      <c r="BW349">
        <f t="shared" si="66"/>
        <v>29</v>
      </c>
    </row>
    <row r="350" spans="1:75" x14ac:dyDescent="0.3">
      <c r="A350" s="38">
        <f t="shared" si="62"/>
        <v>45797</v>
      </c>
      <c r="B350" s="3">
        <v>45797.753287037034</v>
      </c>
      <c r="C350" t="s">
        <v>61</v>
      </c>
      <c r="D350" t="s">
        <v>61</v>
      </c>
      <c r="E350" t="s">
        <v>61</v>
      </c>
      <c r="F350" t="s">
        <v>62</v>
      </c>
      <c r="G350" s="2" t="s">
        <v>63</v>
      </c>
      <c r="H350" t="s">
        <v>64</v>
      </c>
      <c r="I350" t="s">
        <v>78</v>
      </c>
      <c r="J350" t="s">
        <v>66</v>
      </c>
      <c r="K350" t="s">
        <v>67</v>
      </c>
      <c r="L350">
        <v>14</v>
      </c>
      <c r="M350">
        <v>12</v>
      </c>
      <c r="N350">
        <v>168</v>
      </c>
      <c r="O350" s="41">
        <v>9999</v>
      </c>
      <c r="P350" t="s">
        <v>62</v>
      </c>
      <c r="Q350" s="1">
        <v>45786.608721180557</v>
      </c>
      <c r="R350">
        <v>67.557000000000002</v>
      </c>
      <c r="S350">
        <v>22.114000000000001</v>
      </c>
      <c r="T350">
        <v>3.0550000000000002</v>
      </c>
      <c r="U350">
        <v>6757</v>
      </c>
      <c r="V350">
        <v>312</v>
      </c>
      <c r="W350">
        <v>1391</v>
      </c>
      <c r="X350">
        <v>1797</v>
      </c>
      <c r="Y350">
        <v>12</v>
      </c>
      <c r="Z350">
        <v>41</v>
      </c>
      <c r="AA350">
        <v>0</v>
      </c>
      <c r="AB350">
        <v>0</v>
      </c>
      <c r="AC350">
        <v>99</v>
      </c>
      <c r="AD350">
        <v>35.99</v>
      </c>
      <c r="AE350">
        <v>48.121290999999999</v>
      </c>
      <c r="AF350">
        <v>91.6</v>
      </c>
      <c r="AG350">
        <v>2.1</v>
      </c>
      <c r="AH350">
        <v>2.9</v>
      </c>
      <c r="AI350">
        <v>2.6</v>
      </c>
      <c r="AJ350">
        <v>0.8</v>
      </c>
      <c r="AK350">
        <v>0</v>
      </c>
      <c r="AL350">
        <v>0</v>
      </c>
      <c r="AM350">
        <v>2.35</v>
      </c>
      <c r="AN350">
        <v>54.5</v>
      </c>
      <c r="AO350">
        <v>4.617</v>
      </c>
      <c r="AP350">
        <v>20.585999999999999</v>
      </c>
      <c r="AQ350">
        <v>0.252</v>
      </c>
      <c r="AR350">
        <v>17.763000000000002</v>
      </c>
      <c r="AS350">
        <v>60.689</v>
      </c>
      <c r="AT350">
        <v>102.28700000000001</v>
      </c>
      <c r="AU350">
        <v>2.3450000000000002</v>
      </c>
      <c r="AV350">
        <v>3.238</v>
      </c>
      <c r="AW350">
        <v>2.903</v>
      </c>
      <c r="AX350">
        <v>0.89300000000000002</v>
      </c>
      <c r="AY350">
        <v>0</v>
      </c>
      <c r="AZ350">
        <v>0</v>
      </c>
      <c r="BA350">
        <v>0</v>
      </c>
      <c r="BB350">
        <v>156</v>
      </c>
      <c r="BC350" t="s">
        <v>75</v>
      </c>
      <c r="BD350">
        <v>0</v>
      </c>
      <c r="BE350" t="s">
        <v>69</v>
      </c>
      <c r="BF350" t="s">
        <v>70</v>
      </c>
      <c r="BG350">
        <v>1.3</v>
      </c>
      <c r="BH350">
        <v>0</v>
      </c>
      <c r="BI350" s="1">
        <v>45799.524884409722</v>
      </c>
      <c r="BJ350">
        <v>3</v>
      </c>
      <c r="BK350" s="4">
        <v>1.0183</v>
      </c>
      <c r="BL350" s="42">
        <f>HLOOKUP($A350,차량별코스!$E$1:$AD$20,_xlfn.XLOOKUP(탕데이터!$I350,차량별코스!$D$2:$D$20,차량별코스!$A$2:$A$20),0)</f>
        <v>3</v>
      </c>
      <c r="BM350">
        <f t="shared" si="63"/>
        <v>2520.9620000000009</v>
      </c>
      <c r="BN350">
        <f t="shared" si="64"/>
        <v>4291.5689999999995</v>
      </c>
      <c r="BO350">
        <f>IF(COUNTIFS($BL$2:$BL350,$BL350,$O$2:$O350,$O350)=1,_xlfn.MAXIFS($BO$2:$BO349,$O$2:$O349,$O350)+1,_xlfn.MAXIFS($BO$2:$BO349,$O$2:$O349,$O350))</f>
        <v>11</v>
      </c>
      <c r="BP350">
        <f t="shared" si="65"/>
        <v>4486.4119999999994</v>
      </c>
      <c r="BQ350">
        <f t="shared" si="67"/>
        <v>141.89700000000002</v>
      </c>
      <c r="BR350">
        <f t="shared" si="68"/>
        <v>195.95299999999997</v>
      </c>
      <c r="BS350">
        <f t="shared" si="69"/>
        <v>175.68200000000002</v>
      </c>
      <c r="BT350">
        <f t="shared" si="70"/>
        <v>54.056000000000004</v>
      </c>
      <c r="BU350">
        <f t="shared" si="71"/>
        <v>0</v>
      </c>
      <c r="BV350">
        <f t="shared" si="72"/>
        <v>0</v>
      </c>
      <c r="BW350">
        <f t="shared" si="66"/>
        <v>5053.9999999999982</v>
      </c>
    </row>
    <row r="351" spans="1:75" x14ac:dyDescent="0.3">
      <c r="A351" s="38">
        <f t="shared" si="62"/>
        <v>45798</v>
      </c>
      <c r="B351" s="3">
        <v>45798.248020833336</v>
      </c>
      <c r="C351" t="s">
        <v>61</v>
      </c>
      <c r="D351" t="s">
        <v>61</v>
      </c>
      <c r="E351" t="s">
        <v>61</v>
      </c>
      <c r="F351" t="s">
        <v>62</v>
      </c>
      <c r="G351" s="2" t="s">
        <v>63</v>
      </c>
      <c r="H351" t="s">
        <v>64</v>
      </c>
      <c r="I351" t="s">
        <v>78</v>
      </c>
      <c r="J351" t="s">
        <v>66</v>
      </c>
      <c r="K351" t="s">
        <v>67</v>
      </c>
      <c r="L351">
        <v>14</v>
      </c>
      <c r="M351">
        <v>12</v>
      </c>
      <c r="N351">
        <v>168</v>
      </c>
      <c r="O351" s="41">
        <v>9999</v>
      </c>
      <c r="P351" t="s">
        <v>62</v>
      </c>
      <c r="Q351" s="1">
        <v>45786.608721180557</v>
      </c>
      <c r="R351">
        <v>9.2999999999999999E-2</v>
      </c>
      <c r="S351">
        <v>0.377</v>
      </c>
      <c r="T351">
        <v>0.247</v>
      </c>
      <c r="U351">
        <v>873</v>
      </c>
      <c r="V351">
        <v>777</v>
      </c>
      <c r="W351">
        <v>55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15</v>
      </c>
      <c r="AD351">
        <v>0.38</v>
      </c>
      <c r="AE351">
        <v>8.1650569999999991</v>
      </c>
      <c r="AF351">
        <v>100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0.19</v>
      </c>
      <c r="AN351">
        <v>120.744</v>
      </c>
      <c r="AO351">
        <v>89.003</v>
      </c>
      <c r="AP351">
        <v>6.3</v>
      </c>
      <c r="AQ351">
        <v>0</v>
      </c>
      <c r="AR351">
        <v>0</v>
      </c>
      <c r="AS351">
        <v>0</v>
      </c>
      <c r="AT351">
        <v>13.333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21</v>
      </c>
      <c r="BC351" t="s">
        <v>75</v>
      </c>
      <c r="BD351">
        <v>0</v>
      </c>
      <c r="BE351" t="s">
        <v>69</v>
      </c>
      <c r="BF351" t="s">
        <v>70</v>
      </c>
      <c r="BG351">
        <v>1.3</v>
      </c>
      <c r="BH351">
        <v>0</v>
      </c>
      <c r="BI351" s="1">
        <v>45799.524884409722</v>
      </c>
      <c r="BJ351">
        <v>3</v>
      </c>
      <c r="BK351" s="4">
        <v>8.2199999999999995E-2</v>
      </c>
      <c r="BL351" s="42">
        <f>HLOOKUP($A351,차량별코스!$E$1:$AD$20,_xlfn.XLOOKUP(탕데이터!$I351,차량별코스!$D$2:$D$20,차량별코스!$A$2:$A$20),0)</f>
        <v>4</v>
      </c>
      <c r="BM351">
        <f t="shared" si="63"/>
        <v>2520.9620000000009</v>
      </c>
      <c r="BN351">
        <f t="shared" si="64"/>
        <v>5029.0960000000023</v>
      </c>
      <c r="BO351">
        <f>IF(COUNTIFS($BL$2:$BL351,$BL351,$O$2:$O351,$O351)=1,_xlfn.MAXIFS($BO$2:$BO350,$O$2:$O350,$O351)+1,_xlfn.MAXIFS($BO$2:$BO350,$O$2:$O350,$O351))</f>
        <v>11</v>
      </c>
      <c r="BP351">
        <f t="shared" si="65"/>
        <v>41</v>
      </c>
      <c r="BQ351">
        <f t="shared" si="67"/>
        <v>0</v>
      </c>
      <c r="BR351">
        <f t="shared" si="68"/>
        <v>0</v>
      </c>
      <c r="BS351">
        <f t="shared" si="69"/>
        <v>0</v>
      </c>
      <c r="BT351">
        <f t="shared" si="70"/>
        <v>0</v>
      </c>
      <c r="BU351">
        <f t="shared" si="71"/>
        <v>0</v>
      </c>
      <c r="BV351">
        <f t="shared" si="72"/>
        <v>0</v>
      </c>
      <c r="BW351">
        <f t="shared" si="66"/>
        <v>41</v>
      </c>
    </row>
    <row r="352" spans="1:75" x14ac:dyDescent="0.3">
      <c r="A352" s="38">
        <f t="shared" si="62"/>
        <v>45798</v>
      </c>
      <c r="B352" s="3">
        <v>45798.27175925926</v>
      </c>
      <c r="C352" t="s">
        <v>61</v>
      </c>
      <c r="D352" t="s">
        <v>61</v>
      </c>
      <c r="E352" t="s">
        <v>61</v>
      </c>
      <c r="F352" t="s">
        <v>62</v>
      </c>
      <c r="G352" s="2" t="s">
        <v>63</v>
      </c>
      <c r="H352" t="s">
        <v>64</v>
      </c>
      <c r="I352" t="s">
        <v>78</v>
      </c>
      <c r="J352" t="s">
        <v>66</v>
      </c>
      <c r="K352" t="s">
        <v>67</v>
      </c>
      <c r="L352">
        <v>14</v>
      </c>
      <c r="M352">
        <v>12</v>
      </c>
      <c r="N352">
        <v>168</v>
      </c>
      <c r="O352" s="41">
        <v>9999</v>
      </c>
      <c r="P352" t="s">
        <v>62</v>
      </c>
      <c r="Q352" s="1">
        <v>45786.608721180557</v>
      </c>
      <c r="R352">
        <v>16.312000000000001</v>
      </c>
      <c r="S352">
        <v>5.1420000000000003</v>
      </c>
      <c r="T352">
        <v>3.1720000000000002</v>
      </c>
      <c r="U352">
        <v>2253</v>
      </c>
      <c r="V352">
        <v>250</v>
      </c>
      <c r="W352">
        <v>702</v>
      </c>
      <c r="X352">
        <v>423</v>
      </c>
      <c r="Y352">
        <v>2</v>
      </c>
      <c r="Z352">
        <v>4</v>
      </c>
      <c r="AA352">
        <v>1</v>
      </c>
      <c r="AB352">
        <v>74</v>
      </c>
      <c r="AC352">
        <v>96</v>
      </c>
      <c r="AD352">
        <v>26.06</v>
      </c>
      <c r="AE352">
        <v>45.136957000000002</v>
      </c>
      <c r="AF352">
        <v>97.9</v>
      </c>
      <c r="AG352">
        <v>0.5</v>
      </c>
      <c r="AH352">
        <v>0.9</v>
      </c>
      <c r="AI352">
        <v>0.5</v>
      </c>
      <c r="AJ352">
        <v>0.2</v>
      </c>
      <c r="AK352">
        <v>0</v>
      </c>
      <c r="AL352">
        <v>0</v>
      </c>
      <c r="AM352">
        <v>2.44</v>
      </c>
      <c r="AN352">
        <v>48.415999999999997</v>
      </c>
      <c r="AO352">
        <v>11.096</v>
      </c>
      <c r="AP352">
        <v>31.158000000000001</v>
      </c>
      <c r="AQ352">
        <v>0.245</v>
      </c>
      <c r="AR352">
        <v>12.260999999999999</v>
      </c>
      <c r="AS352">
        <v>24.521999999999998</v>
      </c>
      <c r="AT352">
        <v>35.896999999999998</v>
      </c>
      <c r="AU352">
        <v>0.183</v>
      </c>
      <c r="AV352">
        <v>0.33</v>
      </c>
      <c r="AW352">
        <v>0.183</v>
      </c>
      <c r="AX352">
        <v>7.2999999999999995E-2</v>
      </c>
      <c r="AY352">
        <v>0</v>
      </c>
      <c r="AZ352">
        <v>0</v>
      </c>
      <c r="BA352">
        <v>0</v>
      </c>
      <c r="BB352">
        <v>55</v>
      </c>
      <c r="BC352" t="s">
        <v>75</v>
      </c>
      <c r="BD352">
        <v>0</v>
      </c>
      <c r="BE352" t="s">
        <v>69</v>
      </c>
      <c r="BF352" t="s">
        <v>70</v>
      </c>
      <c r="BG352">
        <v>1.3</v>
      </c>
      <c r="BH352">
        <v>0</v>
      </c>
      <c r="BI352" s="1">
        <v>45799.524884409722</v>
      </c>
      <c r="BJ352">
        <v>3</v>
      </c>
      <c r="BK352" s="4">
        <v>1.0573999999999999</v>
      </c>
      <c r="BL352" s="42">
        <f>HLOOKUP($A352,차량별코스!$E$1:$AD$20,_xlfn.XLOOKUP(탕데이터!$I352,차량별코스!$D$2:$D$20,차량별코스!$A$2:$A$20),0)</f>
        <v>4</v>
      </c>
      <c r="BM352">
        <f t="shared" si="63"/>
        <v>2520.9620000000009</v>
      </c>
      <c r="BN352">
        <f t="shared" si="64"/>
        <v>5029.0960000000023</v>
      </c>
      <c r="BO352">
        <f>IF(COUNTIFS($BL$2:$BL352,$BL352,$O$2:$O352,$O352)=1,_xlfn.MAXIFS($BO$2:$BO351,$O$2:$O351,$O352)+1,_xlfn.MAXIFS($BO$2:$BO351,$O$2:$O351,$O352))</f>
        <v>11</v>
      </c>
      <c r="BP352">
        <f t="shared" si="65"/>
        <v>1253.6870000000004</v>
      </c>
      <c r="BQ352">
        <f t="shared" si="67"/>
        <v>11.265000000000001</v>
      </c>
      <c r="BR352">
        <f t="shared" si="68"/>
        <v>20.277000000000001</v>
      </c>
      <c r="BS352">
        <f t="shared" si="69"/>
        <v>11.265000000000001</v>
      </c>
      <c r="BT352">
        <f t="shared" si="70"/>
        <v>4.5060000000000002</v>
      </c>
      <c r="BU352">
        <f t="shared" si="71"/>
        <v>0</v>
      </c>
      <c r="BV352">
        <f t="shared" si="72"/>
        <v>0</v>
      </c>
      <c r="BW352">
        <f t="shared" si="66"/>
        <v>1301.0000000000007</v>
      </c>
    </row>
    <row r="353" spans="1:75" x14ac:dyDescent="0.3">
      <c r="A353" s="38">
        <f t="shared" si="62"/>
        <v>45798</v>
      </c>
      <c r="B353" s="3">
        <v>45798.302164351851</v>
      </c>
      <c r="C353" t="s">
        <v>61</v>
      </c>
      <c r="D353" t="s">
        <v>61</v>
      </c>
      <c r="E353" t="s">
        <v>61</v>
      </c>
      <c r="F353" t="s">
        <v>62</v>
      </c>
      <c r="G353" s="2" t="s">
        <v>63</v>
      </c>
      <c r="H353" t="s">
        <v>64</v>
      </c>
      <c r="I353" t="s">
        <v>78</v>
      </c>
      <c r="J353" t="s">
        <v>66</v>
      </c>
      <c r="K353" t="s">
        <v>67</v>
      </c>
      <c r="L353">
        <v>14</v>
      </c>
      <c r="M353">
        <v>12</v>
      </c>
      <c r="N353">
        <v>168</v>
      </c>
      <c r="O353" s="41">
        <v>9999</v>
      </c>
      <c r="P353" t="s">
        <v>62</v>
      </c>
      <c r="Q353" s="1">
        <v>45786.608721180557</v>
      </c>
      <c r="R353">
        <v>90.768000000000001</v>
      </c>
      <c r="S353">
        <v>26.957999999999998</v>
      </c>
      <c r="T353">
        <v>3.367</v>
      </c>
      <c r="U353">
        <v>8404</v>
      </c>
      <c r="V353">
        <v>109</v>
      </c>
      <c r="W353">
        <v>1957</v>
      </c>
      <c r="X353">
        <v>2444</v>
      </c>
      <c r="Y353">
        <v>10</v>
      </c>
      <c r="Z353">
        <v>27</v>
      </c>
      <c r="AA353">
        <v>1</v>
      </c>
      <c r="AB353">
        <v>218</v>
      </c>
      <c r="AC353">
        <v>98</v>
      </c>
      <c r="AD353">
        <v>38.880000000000003</v>
      </c>
      <c r="AE353">
        <v>51.556440000000002</v>
      </c>
      <c r="AF353">
        <v>43.6</v>
      </c>
      <c r="AG353">
        <v>12.1</v>
      </c>
      <c r="AH353">
        <v>17.3</v>
      </c>
      <c r="AI353">
        <v>14.6</v>
      </c>
      <c r="AJ353">
        <v>12.4</v>
      </c>
      <c r="AK353">
        <v>0</v>
      </c>
      <c r="AL353">
        <v>0</v>
      </c>
      <c r="AM353">
        <v>2.59</v>
      </c>
      <c r="AN353">
        <v>52.668999999999997</v>
      </c>
      <c r="AO353">
        <v>1.2969999999999999</v>
      </c>
      <c r="AP353">
        <v>23.286999999999999</v>
      </c>
      <c r="AQ353">
        <v>0.26400000000000001</v>
      </c>
      <c r="AR353">
        <v>11.016999999999999</v>
      </c>
      <c r="AS353">
        <v>29.745999999999999</v>
      </c>
      <c r="AT353">
        <v>61.04</v>
      </c>
      <c r="AU353">
        <v>16.940000000000001</v>
      </c>
      <c r="AV353">
        <v>24.22</v>
      </c>
      <c r="AW353">
        <v>20.440000000000001</v>
      </c>
      <c r="AX353">
        <v>17.36</v>
      </c>
      <c r="AY353">
        <v>0</v>
      </c>
      <c r="AZ353">
        <v>0</v>
      </c>
      <c r="BA353">
        <v>0</v>
      </c>
      <c r="BB353">
        <v>203</v>
      </c>
      <c r="BC353" t="s">
        <v>75</v>
      </c>
      <c r="BD353">
        <v>0</v>
      </c>
      <c r="BE353" t="s">
        <v>69</v>
      </c>
      <c r="BF353" t="s">
        <v>70</v>
      </c>
      <c r="BG353">
        <v>1.3</v>
      </c>
      <c r="BH353">
        <v>0</v>
      </c>
      <c r="BI353" s="1">
        <v>45799.524884409722</v>
      </c>
      <c r="BJ353">
        <v>3</v>
      </c>
      <c r="BK353" s="4">
        <v>1.1223000000000001</v>
      </c>
      <c r="BL353" s="42">
        <f>HLOOKUP($A353,차량별코스!$E$1:$AD$20,_xlfn.XLOOKUP(탕데이터!$I353,차량별코스!$D$2:$D$20,차량별코스!$A$2:$A$20),0)</f>
        <v>4</v>
      </c>
      <c r="BM353">
        <f t="shared" si="63"/>
        <v>2520.9620000000009</v>
      </c>
      <c r="BN353">
        <f t="shared" si="64"/>
        <v>5029.0960000000023</v>
      </c>
      <c r="BO353">
        <f>IF(COUNTIFS($BL$2:$BL353,$BL353,$O$2:$O353,$O353)=1,_xlfn.MAXIFS($BO$2:$BO352,$O$2:$O352,$O353)+1,_xlfn.MAXIFS($BO$2:$BO352,$O$2:$O352,$O353))</f>
        <v>11</v>
      </c>
      <c r="BP353">
        <f t="shared" si="65"/>
        <v>1598.1439999999998</v>
      </c>
      <c r="BQ353">
        <f t="shared" si="67"/>
        <v>1016.884</v>
      </c>
      <c r="BR353">
        <f t="shared" si="68"/>
        <v>1453.8920000000001</v>
      </c>
      <c r="BS353">
        <f t="shared" si="69"/>
        <v>1226.9839999999999</v>
      </c>
      <c r="BT353">
        <f t="shared" si="70"/>
        <v>1042.096</v>
      </c>
      <c r="BU353">
        <f t="shared" si="71"/>
        <v>0</v>
      </c>
      <c r="BV353">
        <f t="shared" si="72"/>
        <v>0</v>
      </c>
      <c r="BW353">
        <f t="shared" si="66"/>
        <v>6338</v>
      </c>
    </row>
    <row r="354" spans="1:75" x14ac:dyDescent="0.3">
      <c r="A354" s="38">
        <f t="shared" si="62"/>
        <v>45798</v>
      </c>
      <c r="B354" s="3">
        <v>45798.427615740744</v>
      </c>
      <c r="C354" t="s">
        <v>61</v>
      </c>
      <c r="D354" t="s">
        <v>61</v>
      </c>
      <c r="E354" t="s">
        <v>61</v>
      </c>
      <c r="F354" t="s">
        <v>62</v>
      </c>
      <c r="G354" s="2" t="s">
        <v>63</v>
      </c>
      <c r="H354" t="s">
        <v>64</v>
      </c>
      <c r="I354" t="s">
        <v>78</v>
      </c>
      <c r="J354" t="s">
        <v>66</v>
      </c>
      <c r="K354" t="s">
        <v>67</v>
      </c>
      <c r="L354">
        <v>14</v>
      </c>
      <c r="M354">
        <v>12</v>
      </c>
      <c r="N354">
        <v>168</v>
      </c>
      <c r="O354" s="41">
        <v>9999</v>
      </c>
      <c r="P354" t="s">
        <v>62</v>
      </c>
      <c r="Q354" s="1">
        <v>45786.608721180557</v>
      </c>
      <c r="R354">
        <v>144.02500000000001</v>
      </c>
      <c r="S354">
        <v>45.036000000000001</v>
      </c>
      <c r="T354">
        <v>3.198</v>
      </c>
      <c r="U354">
        <v>16207</v>
      </c>
      <c r="V354">
        <v>503</v>
      </c>
      <c r="W354">
        <v>5609</v>
      </c>
      <c r="X354">
        <v>3450</v>
      </c>
      <c r="Y354">
        <v>12</v>
      </c>
      <c r="Z354">
        <v>30</v>
      </c>
      <c r="AA354">
        <v>3</v>
      </c>
      <c r="AB354">
        <v>1581</v>
      </c>
      <c r="AC354">
        <v>104</v>
      </c>
      <c r="AD354">
        <v>31.99</v>
      </c>
      <c r="AE354">
        <v>51.361063000000001</v>
      </c>
      <c r="AF354">
        <v>82.6</v>
      </c>
      <c r="AG354">
        <v>4.3</v>
      </c>
      <c r="AH354">
        <v>5.0999999999999996</v>
      </c>
      <c r="AI354">
        <v>3.3</v>
      </c>
      <c r="AJ354">
        <v>4.2</v>
      </c>
      <c r="AK354">
        <v>0.5</v>
      </c>
      <c r="AL354">
        <v>0</v>
      </c>
      <c r="AM354">
        <v>2.46</v>
      </c>
      <c r="AN354">
        <v>55.612000000000002</v>
      </c>
      <c r="AO354">
        <v>3.1040000000000001</v>
      </c>
      <c r="AP354">
        <v>34.607999999999997</v>
      </c>
      <c r="AQ354">
        <v>0.23599999999999999</v>
      </c>
      <c r="AR354">
        <v>8.3320000000000007</v>
      </c>
      <c r="AS354">
        <v>20.83</v>
      </c>
      <c r="AT354">
        <v>223.02</v>
      </c>
      <c r="AU354">
        <v>11.61</v>
      </c>
      <c r="AV354">
        <v>13.77</v>
      </c>
      <c r="AW354">
        <v>8.91</v>
      </c>
      <c r="AX354">
        <v>11.34</v>
      </c>
      <c r="AY354">
        <v>1.35</v>
      </c>
      <c r="AZ354">
        <v>0</v>
      </c>
      <c r="BA354">
        <v>0</v>
      </c>
      <c r="BB354">
        <v>401</v>
      </c>
      <c r="BC354" t="s">
        <v>75</v>
      </c>
      <c r="BD354">
        <v>0</v>
      </c>
      <c r="BE354" t="s">
        <v>69</v>
      </c>
      <c r="BF354" t="s">
        <v>70</v>
      </c>
      <c r="BG354">
        <v>1.3</v>
      </c>
      <c r="BH354">
        <v>0</v>
      </c>
      <c r="BI354" s="1">
        <v>45799.524884409722</v>
      </c>
      <c r="BJ354">
        <v>3</v>
      </c>
      <c r="BK354" s="4">
        <v>1.0660000000000001</v>
      </c>
      <c r="BL354" s="42">
        <f>HLOOKUP($A354,차량별코스!$E$1:$AD$20,_xlfn.XLOOKUP(탕데이터!$I354,차량별코스!$D$2:$D$20,차량별코스!$A$2:$A$20),0)</f>
        <v>4</v>
      </c>
      <c r="BM354">
        <f t="shared" si="63"/>
        <v>2520.9620000000009</v>
      </c>
      <c r="BN354">
        <f t="shared" si="64"/>
        <v>5029.0960000000023</v>
      </c>
      <c r="BO354">
        <f>IF(COUNTIFS($BL$2:$BL354,$BL354,$O$2:$O354,$O354)=1,_xlfn.MAXIFS($BO$2:$BO353,$O$2:$O353,$O354)+1,_xlfn.MAXIFS($BO$2:$BO353,$O$2:$O353,$O354))</f>
        <v>11</v>
      </c>
      <c r="BP354">
        <f t="shared" si="65"/>
        <v>7274.982</v>
      </c>
      <c r="BQ354">
        <f t="shared" si="67"/>
        <v>696.90099999999995</v>
      </c>
      <c r="BR354">
        <f t="shared" si="68"/>
        <v>826.5569999999999</v>
      </c>
      <c r="BS354">
        <f t="shared" si="69"/>
        <v>534.83100000000002</v>
      </c>
      <c r="BT354">
        <f t="shared" si="70"/>
        <v>680.69400000000007</v>
      </c>
      <c r="BU354">
        <f t="shared" si="71"/>
        <v>81.034999999999997</v>
      </c>
      <c r="BV354">
        <f t="shared" si="72"/>
        <v>0</v>
      </c>
      <c r="BW354">
        <f t="shared" si="66"/>
        <v>10095</v>
      </c>
    </row>
    <row r="355" spans="1:75" x14ac:dyDescent="0.3">
      <c r="A355" s="38">
        <f t="shared" si="62"/>
        <v>45798</v>
      </c>
      <c r="B355" s="3">
        <v>45798.642210648148</v>
      </c>
      <c r="C355" t="s">
        <v>61</v>
      </c>
      <c r="D355" t="s">
        <v>61</v>
      </c>
      <c r="E355" t="s">
        <v>61</v>
      </c>
      <c r="F355" t="s">
        <v>62</v>
      </c>
      <c r="G355" s="2" t="s">
        <v>63</v>
      </c>
      <c r="H355" t="s">
        <v>64</v>
      </c>
      <c r="I355" t="s">
        <v>78</v>
      </c>
      <c r="J355" t="s">
        <v>66</v>
      </c>
      <c r="K355" t="s">
        <v>67</v>
      </c>
      <c r="L355">
        <v>14</v>
      </c>
      <c r="M355">
        <v>12</v>
      </c>
      <c r="N355">
        <v>168</v>
      </c>
      <c r="O355" s="41">
        <v>9999</v>
      </c>
      <c r="P355" t="s">
        <v>62</v>
      </c>
      <c r="Q355" s="1">
        <v>45786.608721180557</v>
      </c>
      <c r="R355">
        <v>143.71299999999999</v>
      </c>
      <c r="S355">
        <v>43.523000000000003</v>
      </c>
      <c r="T355">
        <v>3.302</v>
      </c>
      <c r="U355">
        <v>14905</v>
      </c>
      <c r="V355">
        <v>43</v>
      </c>
      <c r="W355">
        <v>4605</v>
      </c>
      <c r="X355">
        <v>3725</v>
      </c>
      <c r="Y355">
        <v>10</v>
      </c>
      <c r="Z355">
        <v>32</v>
      </c>
      <c r="AA355">
        <v>2</v>
      </c>
      <c r="AB355">
        <v>968</v>
      </c>
      <c r="AC355">
        <v>104</v>
      </c>
      <c r="AD355">
        <v>34.71</v>
      </c>
      <c r="AE355">
        <v>50.440356000000001</v>
      </c>
      <c r="AF355">
        <v>84.6</v>
      </c>
      <c r="AG355">
        <v>3.8</v>
      </c>
      <c r="AH355">
        <v>4</v>
      </c>
      <c r="AI355">
        <v>3.6</v>
      </c>
      <c r="AJ355">
        <v>3.7</v>
      </c>
      <c r="AK355">
        <v>0.2</v>
      </c>
      <c r="AL355">
        <v>0</v>
      </c>
      <c r="AM355">
        <v>2.54</v>
      </c>
      <c r="AN355">
        <v>52.579000000000001</v>
      </c>
      <c r="AO355">
        <v>0.28799999999999998</v>
      </c>
      <c r="AP355">
        <v>30.896000000000001</v>
      </c>
      <c r="AQ355">
        <v>0.25700000000000001</v>
      </c>
      <c r="AR355">
        <v>6.9580000000000002</v>
      </c>
      <c r="AS355">
        <v>22.266999999999999</v>
      </c>
      <c r="AT355">
        <v>210.09</v>
      </c>
      <c r="AU355">
        <v>9.4369999999999994</v>
      </c>
      <c r="AV355">
        <v>9.9329999999999998</v>
      </c>
      <c r="AW355">
        <v>8.94</v>
      </c>
      <c r="AX355">
        <v>9.1880000000000006</v>
      </c>
      <c r="AY355">
        <v>0.497</v>
      </c>
      <c r="AZ355">
        <v>0</v>
      </c>
      <c r="BA355">
        <v>0</v>
      </c>
      <c r="BB355">
        <v>358</v>
      </c>
      <c r="BC355" t="s">
        <v>75</v>
      </c>
      <c r="BD355">
        <v>0</v>
      </c>
      <c r="BE355" t="s">
        <v>69</v>
      </c>
      <c r="BF355" t="s">
        <v>70</v>
      </c>
      <c r="BG355">
        <v>1.3</v>
      </c>
      <c r="BH355">
        <v>0</v>
      </c>
      <c r="BI355" s="1">
        <v>45799.524884409722</v>
      </c>
      <c r="BJ355">
        <v>3</v>
      </c>
      <c r="BK355" s="4">
        <v>1.1007</v>
      </c>
      <c r="BL355" s="42">
        <f>HLOOKUP($A355,차량별코스!$E$1:$AD$20,_xlfn.XLOOKUP(탕데이터!$I355,차량별코스!$D$2:$D$20,차량별코스!$A$2:$A$20),0)</f>
        <v>4</v>
      </c>
      <c r="BM355">
        <f t="shared" si="63"/>
        <v>2520.9620000000009</v>
      </c>
      <c r="BN355">
        <f t="shared" si="64"/>
        <v>5029.0960000000023</v>
      </c>
      <c r="BO355">
        <f>IF(COUNTIFS($BL$2:$BL355,$BL355,$O$2:$O355,$O355)=1,_xlfn.MAXIFS($BO$2:$BO354,$O$2:$O354,$O355)+1,_xlfn.MAXIFS($BO$2:$BO354,$O$2:$O354,$O355))</f>
        <v>11</v>
      </c>
      <c r="BP355">
        <f t="shared" si="65"/>
        <v>7961.6299999999992</v>
      </c>
      <c r="BQ355">
        <f t="shared" si="67"/>
        <v>566.39</v>
      </c>
      <c r="BR355">
        <f t="shared" si="68"/>
        <v>596.20000000000005</v>
      </c>
      <c r="BS355">
        <f t="shared" si="69"/>
        <v>536.58000000000004</v>
      </c>
      <c r="BT355">
        <f t="shared" si="70"/>
        <v>551.48500000000013</v>
      </c>
      <c r="BU355">
        <f t="shared" si="71"/>
        <v>29.810000000000002</v>
      </c>
      <c r="BV355">
        <f t="shared" si="72"/>
        <v>0</v>
      </c>
      <c r="BW355">
        <f t="shared" si="66"/>
        <v>10242.094999999999</v>
      </c>
    </row>
    <row r="356" spans="1:75" x14ac:dyDescent="0.3">
      <c r="A356" s="38">
        <f t="shared" si="62"/>
        <v>45799</v>
      </c>
      <c r="B356" s="3">
        <v>45799.281168981484</v>
      </c>
      <c r="C356" t="s">
        <v>61</v>
      </c>
      <c r="D356" t="s">
        <v>61</v>
      </c>
      <c r="E356" t="s">
        <v>61</v>
      </c>
      <c r="F356" t="s">
        <v>62</v>
      </c>
      <c r="G356" s="2" t="s">
        <v>63</v>
      </c>
      <c r="H356" t="s">
        <v>64</v>
      </c>
      <c r="I356" t="s">
        <v>78</v>
      </c>
      <c r="J356" t="s">
        <v>66</v>
      </c>
      <c r="K356" t="s">
        <v>67</v>
      </c>
      <c r="L356">
        <v>14</v>
      </c>
      <c r="M356">
        <v>12</v>
      </c>
      <c r="N356">
        <v>168</v>
      </c>
      <c r="O356" s="41">
        <v>9999</v>
      </c>
      <c r="P356" t="s">
        <v>62</v>
      </c>
      <c r="Q356" s="1">
        <v>45786.608721180557</v>
      </c>
      <c r="R356">
        <v>7.1999999999999995E-2</v>
      </c>
      <c r="S356">
        <v>0.24099999999999999</v>
      </c>
      <c r="T356">
        <v>0.29899999999999999</v>
      </c>
      <c r="U356">
        <v>476</v>
      </c>
      <c r="V356">
        <v>420</v>
      </c>
      <c r="W356">
        <v>4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11</v>
      </c>
      <c r="AD356">
        <v>0.54</v>
      </c>
      <c r="AE356">
        <v>4.9844229999999996</v>
      </c>
      <c r="AF356">
        <v>100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0.23</v>
      </c>
      <c r="AN356">
        <v>57.073999999999998</v>
      </c>
      <c r="AO356">
        <v>88.234999999999999</v>
      </c>
      <c r="AP356">
        <v>0.84</v>
      </c>
      <c r="AQ356">
        <v>0</v>
      </c>
      <c r="AR356">
        <v>0</v>
      </c>
      <c r="AS356">
        <v>0</v>
      </c>
      <c r="AT356">
        <v>6.6669999999999998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11</v>
      </c>
      <c r="BC356" t="s">
        <v>75</v>
      </c>
      <c r="BD356">
        <v>0</v>
      </c>
      <c r="BE356" t="s">
        <v>69</v>
      </c>
      <c r="BF356" t="s">
        <v>70</v>
      </c>
      <c r="BG356">
        <v>1.3</v>
      </c>
      <c r="BH356">
        <v>0</v>
      </c>
      <c r="BI356" s="1">
        <v>45799.524884409722</v>
      </c>
      <c r="BJ356">
        <v>3</v>
      </c>
      <c r="BK356" s="4">
        <v>9.9599999999999994E-2</v>
      </c>
      <c r="BL356" s="42">
        <f>HLOOKUP($A356,차량별코스!$E$1:$AD$20,_xlfn.XLOOKUP(탕데이터!$I356,차량별코스!$D$2:$D$20,차량별코스!$A$2:$A$20),0)</f>
        <v>5</v>
      </c>
      <c r="BM356">
        <f t="shared" si="63"/>
        <v>2520.9620000000009</v>
      </c>
      <c r="BN356">
        <f t="shared" si="64"/>
        <v>3554.157000000002</v>
      </c>
      <c r="BO356">
        <f>IF(COUNTIFS($BL$2:$BL356,$BL356,$O$2:$O356,$O356)=1,_xlfn.MAXIFS($BO$2:$BO355,$O$2:$O355,$O356)+1,_xlfn.MAXIFS($BO$2:$BO355,$O$2:$O355,$O356))</f>
        <v>11</v>
      </c>
      <c r="BP356">
        <f t="shared" si="65"/>
        <v>52</v>
      </c>
      <c r="BQ356">
        <f t="shared" si="67"/>
        <v>0</v>
      </c>
      <c r="BR356">
        <f t="shared" si="68"/>
        <v>0</v>
      </c>
      <c r="BS356">
        <f t="shared" si="69"/>
        <v>0</v>
      </c>
      <c r="BT356">
        <f t="shared" si="70"/>
        <v>0</v>
      </c>
      <c r="BU356">
        <f t="shared" si="71"/>
        <v>0</v>
      </c>
      <c r="BV356">
        <f t="shared" si="72"/>
        <v>0</v>
      </c>
      <c r="BW356">
        <f t="shared" si="66"/>
        <v>52</v>
      </c>
    </row>
    <row r="357" spans="1:75" x14ac:dyDescent="0.3">
      <c r="A357" s="38">
        <f t="shared" si="62"/>
        <v>45799</v>
      </c>
      <c r="B357" s="3">
        <v>45799.307349537034</v>
      </c>
      <c r="C357" t="s">
        <v>61</v>
      </c>
      <c r="D357" t="s">
        <v>61</v>
      </c>
      <c r="E357" t="s">
        <v>61</v>
      </c>
      <c r="F357" t="s">
        <v>62</v>
      </c>
      <c r="G357" s="2" t="s">
        <v>63</v>
      </c>
      <c r="H357" t="s">
        <v>64</v>
      </c>
      <c r="I357" t="s">
        <v>78</v>
      </c>
      <c r="J357" t="s">
        <v>66</v>
      </c>
      <c r="K357" t="s">
        <v>67</v>
      </c>
      <c r="L357">
        <v>14</v>
      </c>
      <c r="M357">
        <v>12</v>
      </c>
      <c r="N357">
        <v>168</v>
      </c>
      <c r="O357" s="41">
        <v>9999</v>
      </c>
      <c r="P357" t="s">
        <v>62</v>
      </c>
      <c r="Q357" s="1">
        <v>45786.608721180557</v>
      </c>
      <c r="R357">
        <v>17.241</v>
      </c>
      <c r="S357">
        <v>4.7709999999999999</v>
      </c>
      <c r="T357">
        <v>3.6139999999999999</v>
      </c>
      <c r="U357">
        <v>1969</v>
      </c>
      <c r="V357">
        <v>438</v>
      </c>
      <c r="W357">
        <v>436</v>
      </c>
      <c r="X357">
        <v>475</v>
      </c>
      <c r="Y357">
        <v>1</v>
      </c>
      <c r="Z357">
        <v>1</v>
      </c>
      <c r="AA357">
        <v>0</v>
      </c>
      <c r="AB357">
        <v>0</v>
      </c>
      <c r="AC357">
        <v>94</v>
      </c>
      <c r="AD357">
        <v>31.52</v>
      </c>
      <c r="AE357">
        <v>56.682676999999998</v>
      </c>
      <c r="AF357">
        <v>71.099999999999994</v>
      </c>
      <c r="AG357">
        <v>5.5</v>
      </c>
      <c r="AH357">
        <v>5.6</v>
      </c>
      <c r="AI357">
        <v>8</v>
      </c>
      <c r="AJ357">
        <v>9.6999999999999993</v>
      </c>
      <c r="AK357">
        <v>0</v>
      </c>
      <c r="AL357">
        <v>0</v>
      </c>
      <c r="AM357">
        <v>2.78</v>
      </c>
      <c r="AN357">
        <v>54.137999999999998</v>
      </c>
      <c r="AO357">
        <v>22.245000000000001</v>
      </c>
      <c r="AP357">
        <v>22.143000000000001</v>
      </c>
      <c r="AQ357">
        <v>0.23200000000000001</v>
      </c>
      <c r="AR357">
        <v>5.8</v>
      </c>
      <c r="AS357">
        <v>5.8</v>
      </c>
      <c r="AT357">
        <v>22.515000000000001</v>
      </c>
      <c r="AU357">
        <v>1.742</v>
      </c>
      <c r="AV357">
        <v>1.7729999999999999</v>
      </c>
      <c r="AW357">
        <v>2.5329999999999999</v>
      </c>
      <c r="AX357">
        <v>3.0720000000000001</v>
      </c>
      <c r="AY357">
        <v>0</v>
      </c>
      <c r="AZ357">
        <v>0</v>
      </c>
      <c r="BA357">
        <v>0</v>
      </c>
      <c r="BB357">
        <v>46</v>
      </c>
      <c r="BC357" t="s">
        <v>75</v>
      </c>
      <c r="BD357">
        <v>0</v>
      </c>
      <c r="BE357" t="s">
        <v>69</v>
      </c>
      <c r="BF357" t="s">
        <v>70</v>
      </c>
      <c r="BG357">
        <v>1.3</v>
      </c>
      <c r="BH357">
        <v>0</v>
      </c>
      <c r="BI357" s="1">
        <v>45799.524884409722</v>
      </c>
      <c r="BJ357">
        <v>3</v>
      </c>
      <c r="BK357" s="4">
        <v>1.2045999999999999</v>
      </c>
      <c r="BL357" s="42">
        <f>HLOOKUP($A357,차량별코스!$E$1:$AD$20,_xlfn.XLOOKUP(탕데이터!$I357,차량별코스!$D$2:$D$20,차량별코스!$A$2:$A$20),0)</f>
        <v>5</v>
      </c>
      <c r="BM357">
        <f t="shared" si="63"/>
        <v>2520.9620000000009</v>
      </c>
      <c r="BN357">
        <f t="shared" si="64"/>
        <v>3554.157000000002</v>
      </c>
      <c r="BO357">
        <f>IF(COUNTIFS($BL$2:$BL357,$BL357,$O$2:$O357,$O357)=1,_xlfn.MAXIFS($BO$2:$BO356,$O$2:$O356,$O357)+1,_xlfn.MAXIFS($BO$2:$BO356,$O$2:$O356,$O357))</f>
        <v>11</v>
      </c>
      <c r="BP357">
        <f t="shared" si="65"/>
        <v>525.95899999999983</v>
      </c>
      <c r="BQ357">
        <f t="shared" si="67"/>
        <v>108.295</v>
      </c>
      <c r="BR357">
        <f t="shared" si="68"/>
        <v>110.26399999999998</v>
      </c>
      <c r="BS357">
        <f t="shared" si="69"/>
        <v>157.52000000000001</v>
      </c>
      <c r="BT357">
        <f t="shared" si="70"/>
        <v>190.99299999999997</v>
      </c>
      <c r="BU357">
        <f t="shared" si="71"/>
        <v>0</v>
      </c>
      <c r="BV357">
        <f t="shared" si="72"/>
        <v>0</v>
      </c>
      <c r="BW357">
        <f t="shared" si="66"/>
        <v>1093.0309999999997</v>
      </c>
    </row>
    <row r="358" spans="1:75" x14ac:dyDescent="0.3">
      <c r="A358" s="38">
        <f t="shared" si="62"/>
        <v>45799</v>
      </c>
      <c r="B358" s="3">
        <v>45799.332141203704</v>
      </c>
      <c r="C358" t="s">
        <v>61</v>
      </c>
      <c r="D358" t="s">
        <v>61</v>
      </c>
      <c r="E358" t="s">
        <v>61</v>
      </c>
      <c r="F358" t="s">
        <v>62</v>
      </c>
      <c r="G358" s="2" t="s">
        <v>63</v>
      </c>
      <c r="H358" t="s">
        <v>64</v>
      </c>
      <c r="I358" t="s">
        <v>78</v>
      </c>
      <c r="J358" t="s">
        <v>66</v>
      </c>
      <c r="K358" t="s">
        <v>67</v>
      </c>
      <c r="L358">
        <v>14</v>
      </c>
      <c r="M358">
        <v>12</v>
      </c>
      <c r="N358">
        <v>168</v>
      </c>
      <c r="O358" s="41">
        <v>9999</v>
      </c>
      <c r="P358" t="s">
        <v>62</v>
      </c>
      <c r="Q358" s="1">
        <v>45786.608721180557</v>
      </c>
      <c r="R358">
        <v>2.4E-2</v>
      </c>
      <c r="S358">
        <v>0.123</v>
      </c>
      <c r="T358">
        <v>0.19500000000000001</v>
      </c>
      <c r="U358">
        <v>296</v>
      </c>
      <c r="V358">
        <v>15</v>
      </c>
      <c r="W358">
        <v>264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8</v>
      </c>
      <c r="AD358">
        <v>0.28999999999999998</v>
      </c>
      <c r="AE358">
        <v>5.0815149999999996</v>
      </c>
      <c r="AF358">
        <v>100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0.15</v>
      </c>
      <c r="AN358">
        <v>97.453000000000003</v>
      </c>
      <c r="AO358">
        <v>5.0670000000000002</v>
      </c>
      <c r="AP358">
        <v>89.188999999999993</v>
      </c>
      <c r="AQ358">
        <v>0</v>
      </c>
      <c r="AR358">
        <v>0</v>
      </c>
      <c r="AS358">
        <v>0</v>
      </c>
      <c r="AT358">
        <v>3.3330000000000002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7</v>
      </c>
      <c r="BC358" t="s">
        <v>75</v>
      </c>
      <c r="BD358">
        <v>0</v>
      </c>
      <c r="BE358" t="s">
        <v>69</v>
      </c>
      <c r="BF358" t="s">
        <v>70</v>
      </c>
      <c r="BG358">
        <v>1.3</v>
      </c>
      <c r="BH358">
        <v>0</v>
      </c>
      <c r="BI358" s="1">
        <v>45799.524884409722</v>
      </c>
      <c r="BJ358">
        <v>3</v>
      </c>
      <c r="BK358" s="4">
        <v>6.5000000000000002E-2</v>
      </c>
      <c r="BL358" s="42">
        <f>HLOOKUP($A358,차량별코스!$E$1:$AD$20,_xlfn.XLOOKUP(탕데이터!$I358,차량별코스!$D$2:$D$20,차량별코스!$A$2:$A$20),0)</f>
        <v>5</v>
      </c>
      <c r="BM358">
        <f t="shared" si="63"/>
        <v>2520.9620000000009</v>
      </c>
      <c r="BN358">
        <f t="shared" si="64"/>
        <v>3554.157000000002</v>
      </c>
      <c r="BO358">
        <f>IF(COUNTIFS($BL$2:$BL358,$BL358,$O$2:$O358,$O358)=1,_xlfn.MAXIFS($BO$2:$BO357,$O$2:$O357,$O358)+1,_xlfn.MAXIFS($BO$2:$BO357,$O$2:$O357,$O358))</f>
        <v>11</v>
      </c>
      <c r="BP358">
        <f t="shared" si="65"/>
        <v>17</v>
      </c>
      <c r="BQ358">
        <f t="shared" si="67"/>
        <v>0</v>
      </c>
      <c r="BR358">
        <f t="shared" si="68"/>
        <v>0</v>
      </c>
      <c r="BS358">
        <f t="shared" si="69"/>
        <v>0</v>
      </c>
      <c r="BT358">
        <f t="shared" si="70"/>
        <v>0</v>
      </c>
      <c r="BU358">
        <f t="shared" si="71"/>
        <v>0</v>
      </c>
      <c r="BV358">
        <f t="shared" si="72"/>
        <v>0</v>
      </c>
      <c r="BW358">
        <f t="shared" si="66"/>
        <v>17</v>
      </c>
    </row>
    <row r="359" spans="1:75" x14ac:dyDescent="0.3">
      <c r="A359" s="38">
        <f t="shared" si="62"/>
        <v>45799</v>
      </c>
      <c r="B359" s="3">
        <v>45799.337685185186</v>
      </c>
      <c r="C359" t="s">
        <v>61</v>
      </c>
      <c r="D359" t="s">
        <v>61</v>
      </c>
      <c r="E359" t="s">
        <v>61</v>
      </c>
      <c r="F359" t="s">
        <v>62</v>
      </c>
      <c r="G359" s="2" t="s">
        <v>63</v>
      </c>
      <c r="H359" t="s">
        <v>64</v>
      </c>
      <c r="I359" t="s">
        <v>78</v>
      </c>
      <c r="J359" t="s">
        <v>66</v>
      </c>
      <c r="K359" t="s">
        <v>67</v>
      </c>
      <c r="L359">
        <v>14</v>
      </c>
      <c r="M359">
        <v>12</v>
      </c>
      <c r="N359">
        <v>168</v>
      </c>
      <c r="O359" s="41">
        <v>9999</v>
      </c>
      <c r="P359" t="s">
        <v>62</v>
      </c>
      <c r="Q359" s="1">
        <v>45786.608721180557</v>
      </c>
      <c r="R359">
        <v>2.5000000000000001E-2</v>
      </c>
      <c r="S359">
        <v>0.08</v>
      </c>
      <c r="T359">
        <v>0.313</v>
      </c>
      <c r="U359">
        <v>160</v>
      </c>
      <c r="V359">
        <v>139</v>
      </c>
      <c r="W359">
        <v>9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11</v>
      </c>
      <c r="AD359">
        <v>0.56000000000000005</v>
      </c>
      <c r="AE359">
        <v>7.50075</v>
      </c>
      <c r="AF359">
        <v>100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0.24</v>
      </c>
      <c r="AN359">
        <v>86.341999999999999</v>
      </c>
      <c r="AO359">
        <v>86.876000000000005</v>
      </c>
      <c r="AP359">
        <v>5.625</v>
      </c>
      <c r="AQ359">
        <v>0</v>
      </c>
      <c r="AR359">
        <v>0</v>
      </c>
      <c r="AS359">
        <v>0</v>
      </c>
      <c r="AT359">
        <v>1.667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4</v>
      </c>
      <c r="BC359" t="s">
        <v>75</v>
      </c>
      <c r="BD359">
        <v>0</v>
      </c>
      <c r="BE359" t="s">
        <v>69</v>
      </c>
      <c r="BF359" t="s">
        <v>70</v>
      </c>
      <c r="BG359">
        <v>1.3</v>
      </c>
      <c r="BH359">
        <v>0</v>
      </c>
      <c r="BI359" s="1">
        <v>45799.524884409722</v>
      </c>
      <c r="BJ359">
        <v>3</v>
      </c>
      <c r="BK359" s="4">
        <v>0.1042</v>
      </c>
      <c r="BL359" s="42">
        <f>HLOOKUP($A359,차량별코스!$E$1:$AD$20,_xlfn.XLOOKUP(탕데이터!$I359,차량별코스!$D$2:$D$20,차량별코스!$A$2:$A$20),0)</f>
        <v>5</v>
      </c>
      <c r="BM359">
        <f t="shared" si="63"/>
        <v>2520.9620000000009</v>
      </c>
      <c r="BN359">
        <f t="shared" si="64"/>
        <v>3554.157000000002</v>
      </c>
      <c r="BO359">
        <f>IF(COUNTIFS($BL$2:$BL359,$BL359,$O$2:$O359,$O359)=1,_xlfn.MAXIFS($BO$2:$BO358,$O$2:$O358,$O359)+1,_xlfn.MAXIFS($BO$2:$BO358,$O$2:$O358,$O359))</f>
        <v>11</v>
      </c>
      <c r="BP359">
        <f t="shared" si="65"/>
        <v>12</v>
      </c>
      <c r="BQ359">
        <f t="shared" si="67"/>
        <v>0</v>
      </c>
      <c r="BR359">
        <f t="shared" si="68"/>
        <v>0</v>
      </c>
      <c r="BS359">
        <f t="shared" si="69"/>
        <v>0</v>
      </c>
      <c r="BT359">
        <f t="shared" si="70"/>
        <v>0</v>
      </c>
      <c r="BU359">
        <f t="shared" si="71"/>
        <v>0</v>
      </c>
      <c r="BV359">
        <f t="shared" si="72"/>
        <v>0</v>
      </c>
      <c r="BW359">
        <f t="shared" si="66"/>
        <v>12</v>
      </c>
    </row>
    <row r="360" spans="1:75" x14ac:dyDescent="0.3">
      <c r="A360" s="38">
        <f t="shared" si="62"/>
        <v>45799</v>
      </c>
      <c r="B360" s="3">
        <v>45799.340925925928</v>
      </c>
      <c r="C360" t="s">
        <v>61</v>
      </c>
      <c r="D360" t="s">
        <v>61</v>
      </c>
      <c r="E360" t="s">
        <v>61</v>
      </c>
      <c r="F360" t="s">
        <v>62</v>
      </c>
      <c r="G360" s="2" t="s">
        <v>63</v>
      </c>
      <c r="H360" t="s">
        <v>64</v>
      </c>
      <c r="I360" t="s">
        <v>78</v>
      </c>
      <c r="J360" t="s">
        <v>66</v>
      </c>
      <c r="K360" t="s">
        <v>67</v>
      </c>
      <c r="L360">
        <v>14</v>
      </c>
      <c r="M360">
        <v>12</v>
      </c>
      <c r="N360">
        <v>168</v>
      </c>
      <c r="O360" s="41">
        <v>9999</v>
      </c>
      <c r="P360" t="s">
        <v>62</v>
      </c>
      <c r="Q360" s="1">
        <v>45786.608721180557</v>
      </c>
      <c r="R360">
        <v>17.457999999999998</v>
      </c>
      <c r="S360">
        <v>4.6790000000000003</v>
      </c>
      <c r="T360">
        <v>3.7309999999999999</v>
      </c>
      <c r="U360">
        <v>1686</v>
      </c>
      <c r="V360">
        <v>241</v>
      </c>
      <c r="W360">
        <v>281</v>
      </c>
      <c r="X360">
        <v>423</v>
      </c>
      <c r="Y360">
        <v>1</v>
      </c>
      <c r="Z360">
        <v>5</v>
      </c>
      <c r="AA360">
        <v>0</v>
      </c>
      <c r="AB360">
        <v>0</v>
      </c>
      <c r="AC360">
        <v>97</v>
      </c>
      <c r="AD360">
        <v>37.28</v>
      </c>
      <c r="AE360">
        <v>53.993702999999996</v>
      </c>
      <c r="AF360">
        <v>98.6</v>
      </c>
      <c r="AG360">
        <v>0.3</v>
      </c>
      <c r="AH360">
        <v>0.3</v>
      </c>
      <c r="AI360">
        <v>0.3</v>
      </c>
      <c r="AJ360">
        <v>0.6</v>
      </c>
      <c r="AK360">
        <v>0</v>
      </c>
      <c r="AL360">
        <v>0</v>
      </c>
      <c r="AM360">
        <v>2.87</v>
      </c>
      <c r="AN360">
        <v>49.49</v>
      </c>
      <c r="AO360">
        <v>14.294</v>
      </c>
      <c r="AP360">
        <v>16.667000000000002</v>
      </c>
      <c r="AQ360">
        <v>0.22900000000000001</v>
      </c>
      <c r="AR360">
        <v>5.7279999999999998</v>
      </c>
      <c r="AS360">
        <v>28.64</v>
      </c>
      <c r="AT360">
        <v>26.292999999999999</v>
      </c>
      <c r="AU360">
        <v>0.08</v>
      </c>
      <c r="AV360">
        <v>0.08</v>
      </c>
      <c r="AW360">
        <v>0.08</v>
      </c>
      <c r="AX360">
        <v>0.16</v>
      </c>
      <c r="AY360">
        <v>0</v>
      </c>
      <c r="AZ360">
        <v>0</v>
      </c>
      <c r="BA360">
        <v>0</v>
      </c>
      <c r="BB360">
        <v>38</v>
      </c>
      <c r="BC360" t="s">
        <v>75</v>
      </c>
      <c r="BD360">
        <v>0</v>
      </c>
      <c r="BE360" t="s">
        <v>69</v>
      </c>
      <c r="BF360" t="s">
        <v>70</v>
      </c>
      <c r="BG360">
        <v>1.3</v>
      </c>
      <c r="BH360">
        <v>0</v>
      </c>
      <c r="BI360" s="1">
        <v>45799.524884409722</v>
      </c>
      <c r="BJ360">
        <v>3</v>
      </c>
      <c r="BK360" s="4">
        <v>1.2437</v>
      </c>
      <c r="BL360" s="42">
        <f>HLOOKUP($A360,차량별코스!$E$1:$AD$20,_xlfn.XLOOKUP(탕데이터!$I360,차량별코스!$D$2:$D$20,차량별코스!$A$2:$A$20),0)</f>
        <v>5</v>
      </c>
      <c r="BM360">
        <f t="shared" si="63"/>
        <v>2520.9620000000009</v>
      </c>
      <c r="BN360">
        <f t="shared" si="64"/>
        <v>3554.157000000002</v>
      </c>
      <c r="BO360">
        <f>IF(COUNTIFS($BL$2:$BL360,$BL360,$O$2:$O360,$O360)=1,_xlfn.MAXIFS($BO$2:$BO359,$O$2:$O359,$O360)+1,_xlfn.MAXIFS($BO$2:$BO359,$O$2:$O359,$O360))</f>
        <v>11</v>
      </c>
      <c r="BP360">
        <f t="shared" si="65"/>
        <v>1140.396</v>
      </c>
      <c r="BQ360">
        <f t="shared" si="67"/>
        <v>5.0579999999999998</v>
      </c>
      <c r="BR360">
        <f t="shared" si="68"/>
        <v>5.0579999999999998</v>
      </c>
      <c r="BS360">
        <f t="shared" si="69"/>
        <v>5.0579999999999998</v>
      </c>
      <c r="BT360">
        <f t="shared" si="70"/>
        <v>10.116</v>
      </c>
      <c r="BU360">
        <f t="shared" si="71"/>
        <v>0</v>
      </c>
      <c r="BV360">
        <f t="shared" si="72"/>
        <v>0</v>
      </c>
      <c r="BW360">
        <f t="shared" si="66"/>
        <v>1165.6859999999999</v>
      </c>
    </row>
    <row r="361" spans="1:75" x14ac:dyDescent="0.3">
      <c r="A361" s="38">
        <f t="shared" si="62"/>
        <v>45799</v>
      </c>
      <c r="B361" s="3">
        <v>45799.362719907411</v>
      </c>
      <c r="C361" t="s">
        <v>61</v>
      </c>
      <c r="D361" t="s">
        <v>61</v>
      </c>
      <c r="E361" t="s">
        <v>61</v>
      </c>
      <c r="F361" t="s">
        <v>62</v>
      </c>
      <c r="G361" s="2" t="s">
        <v>63</v>
      </c>
      <c r="H361" t="s">
        <v>64</v>
      </c>
      <c r="I361" t="s">
        <v>78</v>
      </c>
      <c r="J361" t="s">
        <v>66</v>
      </c>
      <c r="K361" t="s">
        <v>67</v>
      </c>
      <c r="L361">
        <v>14</v>
      </c>
      <c r="M361">
        <v>12</v>
      </c>
      <c r="N361">
        <v>168</v>
      </c>
      <c r="O361" s="41">
        <v>9999</v>
      </c>
      <c r="P361" t="s">
        <v>62</v>
      </c>
      <c r="Q361" s="1">
        <v>45786.608721180557</v>
      </c>
      <c r="R361">
        <v>30.099</v>
      </c>
      <c r="S361">
        <v>8.4499999999999993</v>
      </c>
      <c r="T361">
        <v>3.5619999999999998</v>
      </c>
      <c r="U361">
        <v>2632</v>
      </c>
      <c r="V361">
        <v>157</v>
      </c>
      <c r="W361">
        <v>391</v>
      </c>
      <c r="X361">
        <v>1020</v>
      </c>
      <c r="Y361">
        <v>3</v>
      </c>
      <c r="Z361">
        <v>9</v>
      </c>
      <c r="AA361">
        <v>0</v>
      </c>
      <c r="AB361">
        <v>0</v>
      </c>
      <c r="AC361">
        <v>100</v>
      </c>
      <c r="AD361">
        <v>41.17</v>
      </c>
      <c r="AE361">
        <v>51.994422999999998</v>
      </c>
      <c r="AF361">
        <v>88.6</v>
      </c>
      <c r="AG361">
        <v>2.6</v>
      </c>
      <c r="AH361">
        <v>3.5</v>
      </c>
      <c r="AI361">
        <v>3.7</v>
      </c>
      <c r="AJ361">
        <v>1.5</v>
      </c>
      <c r="AK361">
        <v>0</v>
      </c>
      <c r="AL361">
        <v>0</v>
      </c>
      <c r="AM361">
        <v>2.74</v>
      </c>
      <c r="AN361">
        <v>49.832999999999998</v>
      </c>
      <c r="AO361">
        <v>5.9649999999999999</v>
      </c>
      <c r="AP361">
        <v>14.856</v>
      </c>
      <c r="AQ361">
        <v>0.33200000000000002</v>
      </c>
      <c r="AR361">
        <v>9.9670000000000005</v>
      </c>
      <c r="AS361">
        <v>29.901</v>
      </c>
      <c r="AT361">
        <v>38.393000000000001</v>
      </c>
      <c r="AU361">
        <v>1.127</v>
      </c>
      <c r="AV361">
        <v>1.5169999999999999</v>
      </c>
      <c r="AW361">
        <v>1.603</v>
      </c>
      <c r="AX361">
        <v>0.65</v>
      </c>
      <c r="AY361">
        <v>0</v>
      </c>
      <c r="AZ361">
        <v>0</v>
      </c>
      <c r="BA361">
        <v>0</v>
      </c>
      <c r="BB361">
        <v>63</v>
      </c>
      <c r="BC361" t="s">
        <v>75</v>
      </c>
      <c r="BD361">
        <v>0</v>
      </c>
      <c r="BE361" t="s">
        <v>69</v>
      </c>
      <c r="BF361" t="s">
        <v>70</v>
      </c>
      <c r="BG361">
        <v>1.3</v>
      </c>
      <c r="BH361">
        <v>0</v>
      </c>
      <c r="BI361" s="1">
        <v>45799.524884409722</v>
      </c>
      <c r="BJ361">
        <v>3</v>
      </c>
      <c r="BK361" s="4">
        <v>1.1873</v>
      </c>
      <c r="BL361" s="42">
        <f>HLOOKUP($A361,차량별코스!$E$1:$AD$20,_xlfn.XLOOKUP(탕데이터!$I361,차량별코스!$D$2:$D$20,차량별코스!$A$2:$A$20),0)</f>
        <v>5</v>
      </c>
      <c r="BM361">
        <f t="shared" si="63"/>
        <v>2520.9620000000009</v>
      </c>
      <c r="BN361">
        <f t="shared" si="64"/>
        <v>3554.157000000002</v>
      </c>
      <c r="BO361">
        <f>IF(COUNTIFS($BL$2:$BL361,$BL361,$O$2:$O361,$O361)=1,_xlfn.MAXIFS($BO$2:$BO360,$O$2:$O360,$O361)+1,_xlfn.MAXIFS($BO$2:$BO360,$O$2:$O360,$O361))</f>
        <v>11</v>
      </c>
      <c r="BP361">
        <f t="shared" si="65"/>
        <v>1783.9519999999998</v>
      </c>
      <c r="BQ361">
        <f t="shared" si="67"/>
        <v>68.432000000000002</v>
      </c>
      <c r="BR361">
        <f t="shared" si="68"/>
        <v>92.12</v>
      </c>
      <c r="BS361">
        <f t="shared" si="69"/>
        <v>97.384000000000015</v>
      </c>
      <c r="BT361">
        <f t="shared" si="70"/>
        <v>39.479999999999997</v>
      </c>
      <c r="BU361">
        <f t="shared" si="71"/>
        <v>0</v>
      </c>
      <c r="BV361">
        <f t="shared" si="72"/>
        <v>0</v>
      </c>
      <c r="BW361">
        <f t="shared" si="66"/>
        <v>2081.3679999999999</v>
      </c>
    </row>
    <row r="362" spans="1:75" x14ac:dyDescent="0.3">
      <c r="A362" s="38">
        <f t="shared" si="62"/>
        <v>45799</v>
      </c>
      <c r="B362" s="3">
        <v>45799.405740740738</v>
      </c>
      <c r="C362" t="s">
        <v>61</v>
      </c>
      <c r="D362" t="s">
        <v>61</v>
      </c>
      <c r="E362" t="s">
        <v>61</v>
      </c>
      <c r="F362" t="s">
        <v>62</v>
      </c>
      <c r="G362" s="2" t="s">
        <v>63</v>
      </c>
      <c r="H362" t="s">
        <v>64</v>
      </c>
      <c r="I362" t="s">
        <v>78</v>
      </c>
      <c r="J362" t="s">
        <v>66</v>
      </c>
      <c r="K362" t="s">
        <v>67</v>
      </c>
      <c r="L362">
        <v>14</v>
      </c>
      <c r="M362">
        <v>12</v>
      </c>
      <c r="N362">
        <v>168</v>
      </c>
      <c r="O362" s="41">
        <v>9999</v>
      </c>
      <c r="P362" t="s">
        <v>62</v>
      </c>
      <c r="Q362" s="1">
        <v>45786.608721180557</v>
      </c>
      <c r="R362">
        <v>60.374000000000002</v>
      </c>
      <c r="S362">
        <v>18.356000000000002</v>
      </c>
      <c r="T362">
        <v>3.2890000000000001</v>
      </c>
      <c r="U362">
        <v>5858</v>
      </c>
      <c r="V362">
        <v>337</v>
      </c>
      <c r="W362">
        <v>1212</v>
      </c>
      <c r="X362">
        <v>1762</v>
      </c>
      <c r="Y362">
        <v>4</v>
      </c>
      <c r="Z362">
        <v>8</v>
      </c>
      <c r="AA362">
        <v>0</v>
      </c>
      <c r="AB362">
        <v>0</v>
      </c>
      <c r="AC362">
        <v>101</v>
      </c>
      <c r="AD362">
        <v>37.1</v>
      </c>
      <c r="AE362">
        <v>50.440078</v>
      </c>
      <c r="AF362">
        <v>87.8</v>
      </c>
      <c r="AG362">
        <v>2.7</v>
      </c>
      <c r="AH362">
        <v>3.9</v>
      </c>
      <c r="AI362">
        <v>2.7</v>
      </c>
      <c r="AJ362">
        <v>3</v>
      </c>
      <c r="AK362">
        <v>0</v>
      </c>
      <c r="AL362">
        <v>0</v>
      </c>
      <c r="AM362">
        <v>2.5299999999999998</v>
      </c>
      <c r="AN362">
        <v>52.817</v>
      </c>
      <c r="AO362">
        <v>5.7530000000000001</v>
      </c>
      <c r="AP362">
        <v>20.69</v>
      </c>
      <c r="AQ362">
        <v>0.28199999999999997</v>
      </c>
      <c r="AR362">
        <v>6.625</v>
      </c>
      <c r="AS362">
        <v>13.250999999999999</v>
      </c>
      <c r="AT362">
        <v>84.873000000000005</v>
      </c>
      <c r="AU362">
        <v>2.61</v>
      </c>
      <c r="AV362">
        <v>3.77</v>
      </c>
      <c r="AW362">
        <v>2.61</v>
      </c>
      <c r="AX362">
        <v>2.9</v>
      </c>
      <c r="AY362">
        <v>0</v>
      </c>
      <c r="AZ362">
        <v>0</v>
      </c>
      <c r="BA362">
        <v>0</v>
      </c>
      <c r="BB362">
        <v>141</v>
      </c>
      <c r="BC362" t="s">
        <v>75</v>
      </c>
      <c r="BD362">
        <v>0</v>
      </c>
      <c r="BE362" t="s">
        <v>69</v>
      </c>
      <c r="BF362" t="s">
        <v>70</v>
      </c>
      <c r="BG362">
        <v>1.3</v>
      </c>
      <c r="BH362">
        <v>0</v>
      </c>
      <c r="BI362" s="1">
        <v>45799.524884409722</v>
      </c>
      <c r="BJ362">
        <v>3</v>
      </c>
      <c r="BK362" s="4">
        <v>1.0964</v>
      </c>
      <c r="BL362" s="42">
        <f>HLOOKUP($A362,차량별코스!$E$1:$AD$20,_xlfn.XLOOKUP(탕데이터!$I362,차량별코스!$D$2:$D$20,차량별코스!$A$2:$A$20),0)</f>
        <v>5</v>
      </c>
      <c r="BM362">
        <f t="shared" si="63"/>
        <v>2520.9620000000009</v>
      </c>
      <c r="BN362">
        <f t="shared" si="64"/>
        <v>3554.157000000002</v>
      </c>
      <c r="BO362">
        <f>IF(COUNTIFS($BL$2:$BL362,$BL362,$O$2:$O362,$O362)=1,_xlfn.MAXIFS($BO$2:$BO361,$O$2:$O361,$O362)+1,_xlfn.MAXIFS($BO$2:$BO361,$O$2:$O361,$O362))</f>
        <v>11</v>
      </c>
      <c r="BP362">
        <f t="shared" si="65"/>
        <v>3594.3239999999996</v>
      </c>
      <c r="BQ362">
        <f t="shared" si="67"/>
        <v>158.16600000000003</v>
      </c>
      <c r="BR362">
        <f t="shared" si="68"/>
        <v>228.46199999999999</v>
      </c>
      <c r="BS362">
        <f t="shared" si="69"/>
        <v>158.16600000000003</v>
      </c>
      <c r="BT362">
        <f t="shared" si="70"/>
        <v>175.73999999999998</v>
      </c>
      <c r="BU362">
        <f t="shared" si="71"/>
        <v>0</v>
      </c>
      <c r="BV362">
        <f t="shared" si="72"/>
        <v>0</v>
      </c>
      <c r="BW362">
        <f t="shared" si="66"/>
        <v>4314.8579999999993</v>
      </c>
    </row>
    <row r="363" spans="1:75" x14ac:dyDescent="0.3">
      <c r="A363" s="38">
        <f t="shared" si="62"/>
        <v>45799</v>
      </c>
      <c r="B363" s="3">
        <v>45799.493726851855</v>
      </c>
      <c r="C363" t="s">
        <v>61</v>
      </c>
      <c r="D363" t="s">
        <v>61</v>
      </c>
      <c r="E363" t="s">
        <v>61</v>
      </c>
      <c r="F363" t="s">
        <v>62</v>
      </c>
      <c r="G363" s="2" t="s">
        <v>63</v>
      </c>
      <c r="H363" t="s">
        <v>64</v>
      </c>
      <c r="I363" t="s">
        <v>78</v>
      </c>
      <c r="J363" t="s">
        <v>66</v>
      </c>
      <c r="K363" t="s">
        <v>67</v>
      </c>
      <c r="L363">
        <v>14</v>
      </c>
      <c r="M363">
        <v>12</v>
      </c>
      <c r="N363">
        <v>168</v>
      </c>
      <c r="O363" s="41">
        <v>9999</v>
      </c>
      <c r="P363" t="s">
        <v>62</v>
      </c>
      <c r="Q363" s="1">
        <v>45786.608721180557</v>
      </c>
      <c r="R363">
        <v>0.106</v>
      </c>
      <c r="S363">
        <v>6.7000000000000004E-2</v>
      </c>
      <c r="T363">
        <v>1.5820000000000001</v>
      </c>
      <c r="U363">
        <v>94</v>
      </c>
      <c r="V363">
        <v>46</v>
      </c>
      <c r="W363">
        <v>5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15</v>
      </c>
      <c r="AD363">
        <v>4.0599999999999996</v>
      </c>
      <c r="AE363">
        <v>8.8732629999999997</v>
      </c>
      <c r="AF363">
        <v>100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1.22</v>
      </c>
      <c r="AN363">
        <v>14.858000000000001</v>
      </c>
      <c r="AO363">
        <v>48.933</v>
      </c>
      <c r="AP363">
        <v>5.3159999999999998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 t="s">
        <v>75</v>
      </c>
      <c r="BD363">
        <v>0</v>
      </c>
      <c r="BE363" t="s">
        <v>69</v>
      </c>
      <c r="BF363" t="s">
        <v>70</v>
      </c>
      <c r="BG363">
        <v>1.3</v>
      </c>
      <c r="BH363">
        <v>0</v>
      </c>
      <c r="BI363" s="1">
        <v>45799.524884409722</v>
      </c>
      <c r="BJ363">
        <v>3</v>
      </c>
      <c r="BK363" s="4">
        <v>0.52739999999999998</v>
      </c>
      <c r="BL363" s="42">
        <f>HLOOKUP($A363,차량별코스!$E$1:$AD$20,_xlfn.XLOOKUP(탕데이터!$I363,차량별코스!$D$2:$D$20,차량별코스!$A$2:$A$20),0)</f>
        <v>5</v>
      </c>
      <c r="BM363">
        <f t="shared" si="63"/>
        <v>2520.9620000000009</v>
      </c>
      <c r="BN363">
        <f t="shared" si="64"/>
        <v>3554.157000000002</v>
      </c>
      <c r="BO363">
        <f>IF(COUNTIFS($BL$2:$BL363,$BL363,$O$2:$O363,$O363)=1,_xlfn.MAXIFS($BO$2:$BO362,$O$2:$O362,$O363)+1,_xlfn.MAXIFS($BO$2:$BO362,$O$2:$O362,$O363))</f>
        <v>11</v>
      </c>
      <c r="BP363">
        <f t="shared" si="65"/>
        <v>43</v>
      </c>
      <c r="BQ363">
        <f t="shared" si="67"/>
        <v>0</v>
      </c>
      <c r="BR363">
        <f t="shared" si="68"/>
        <v>0</v>
      </c>
      <c r="BS363">
        <f t="shared" si="69"/>
        <v>0</v>
      </c>
      <c r="BT363">
        <f t="shared" si="70"/>
        <v>0</v>
      </c>
      <c r="BU363">
        <f t="shared" si="71"/>
        <v>0</v>
      </c>
      <c r="BV363">
        <f t="shared" si="72"/>
        <v>0</v>
      </c>
      <c r="BW363">
        <f t="shared" si="66"/>
        <v>43</v>
      </c>
    </row>
    <row r="364" spans="1:75" x14ac:dyDescent="0.3">
      <c r="A364" s="38">
        <f t="shared" si="62"/>
        <v>45799</v>
      </c>
      <c r="B364" s="3">
        <v>45799.523796296293</v>
      </c>
      <c r="C364" t="s">
        <v>61</v>
      </c>
      <c r="D364" t="s">
        <v>61</v>
      </c>
      <c r="E364" t="s">
        <v>61</v>
      </c>
      <c r="F364" t="s">
        <v>62</v>
      </c>
      <c r="G364" s="2" t="s">
        <v>63</v>
      </c>
      <c r="H364" t="s">
        <v>64</v>
      </c>
      <c r="I364" t="s">
        <v>78</v>
      </c>
      <c r="J364" t="s">
        <v>66</v>
      </c>
      <c r="K364" t="s">
        <v>67</v>
      </c>
      <c r="L364">
        <v>14</v>
      </c>
      <c r="M364">
        <v>12</v>
      </c>
      <c r="N364">
        <v>168</v>
      </c>
      <c r="O364" s="41">
        <v>9999</v>
      </c>
      <c r="P364" t="s">
        <v>62</v>
      </c>
      <c r="Q364" s="1">
        <v>45786.608721180557</v>
      </c>
      <c r="R364">
        <v>1E-3</v>
      </c>
      <c r="S364">
        <v>1.9E-2</v>
      </c>
      <c r="T364">
        <v>5.2999999999999999E-2</v>
      </c>
      <c r="U364">
        <v>48</v>
      </c>
      <c r="V364">
        <v>48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0.08</v>
      </c>
      <c r="AE364" t="s">
        <v>61</v>
      </c>
      <c r="AF364">
        <v>100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0.04</v>
      </c>
      <c r="AN364" t="s">
        <v>61</v>
      </c>
      <c r="AO364">
        <v>100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 t="s">
        <v>75</v>
      </c>
      <c r="BD364">
        <v>0</v>
      </c>
      <c r="BE364" t="s">
        <v>69</v>
      </c>
      <c r="BF364" t="s">
        <v>70</v>
      </c>
      <c r="BG364">
        <v>1.3</v>
      </c>
      <c r="BH364">
        <v>0</v>
      </c>
      <c r="BI364" s="1">
        <v>45799.524884409722</v>
      </c>
      <c r="BJ364">
        <v>3</v>
      </c>
      <c r="BK364" s="4">
        <v>1.7500000000000002E-2</v>
      </c>
      <c r="BL364" s="42">
        <f>HLOOKUP($A364,차량별코스!$E$1:$AD$20,_xlfn.XLOOKUP(탕데이터!$I364,차량별코스!$D$2:$D$20,차량별코스!$A$2:$A$20),0)</f>
        <v>5</v>
      </c>
      <c r="BM364">
        <f t="shared" si="63"/>
        <v>2520.9620000000009</v>
      </c>
      <c r="BN364">
        <f t="shared" si="64"/>
        <v>3554.157000000002</v>
      </c>
      <c r="BO364">
        <f>IF(COUNTIFS($BL$2:$BL364,$BL364,$O$2:$O364,$O364)=1,_xlfn.MAXIFS($BO$2:$BO363,$O$2:$O363,$O364)+1,_xlfn.MAXIFS($BO$2:$BO363,$O$2:$O363,$O364))</f>
        <v>11</v>
      </c>
      <c r="BP364">
        <f t="shared" si="65"/>
        <v>0</v>
      </c>
      <c r="BQ364">
        <f t="shared" si="67"/>
        <v>0</v>
      </c>
      <c r="BR364">
        <f t="shared" si="68"/>
        <v>0</v>
      </c>
      <c r="BS364">
        <f t="shared" si="69"/>
        <v>0</v>
      </c>
      <c r="BT364">
        <f t="shared" si="70"/>
        <v>0</v>
      </c>
      <c r="BU364">
        <f t="shared" si="71"/>
        <v>0</v>
      </c>
      <c r="BV364">
        <f t="shared" si="72"/>
        <v>0</v>
      </c>
      <c r="BW364">
        <f t="shared" si="66"/>
        <v>0</v>
      </c>
    </row>
    <row r="365" spans="1:75" x14ac:dyDescent="0.3">
      <c r="A365" s="38">
        <f t="shared" si="62"/>
        <v>45784</v>
      </c>
      <c r="B365" s="3">
        <v>45784.800659722219</v>
      </c>
      <c r="C365" t="s">
        <v>61</v>
      </c>
      <c r="D365" t="s">
        <v>61</v>
      </c>
      <c r="E365" t="s">
        <v>61</v>
      </c>
      <c r="F365" t="s">
        <v>62</v>
      </c>
      <c r="G365" s="2" t="s">
        <v>63</v>
      </c>
      <c r="H365" t="s">
        <v>64</v>
      </c>
      <c r="I365" t="s">
        <v>79</v>
      </c>
      <c r="J365" t="s">
        <v>66</v>
      </c>
      <c r="K365" t="s">
        <v>67</v>
      </c>
      <c r="L365">
        <v>15</v>
      </c>
      <c r="M365">
        <v>3</v>
      </c>
      <c r="N365">
        <v>168</v>
      </c>
      <c r="O365" s="41">
        <v>1060</v>
      </c>
      <c r="P365" t="s">
        <v>61</v>
      </c>
      <c r="Q365" t="s">
        <v>61</v>
      </c>
      <c r="R365">
        <v>5.1999999999999998E-2</v>
      </c>
      <c r="S365">
        <v>5.0999999999999997E-2</v>
      </c>
      <c r="T365">
        <v>1.02</v>
      </c>
      <c r="U365">
        <v>72</v>
      </c>
      <c r="V365">
        <v>5</v>
      </c>
      <c r="W365">
        <v>26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8</v>
      </c>
      <c r="AD365">
        <v>2.6</v>
      </c>
      <c r="AE365">
        <v>4.5654079999999997</v>
      </c>
      <c r="AF365">
        <v>100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0.78</v>
      </c>
      <c r="AN365">
        <v>10.558999999999999</v>
      </c>
      <c r="AO365">
        <v>6.94</v>
      </c>
      <c r="AP365">
        <v>36.11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 t="s">
        <v>75</v>
      </c>
      <c r="BD365">
        <v>0</v>
      </c>
      <c r="BE365" t="s">
        <v>69</v>
      </c>
      <c r="BF365" t="s">
        <v>76</v>
      </c>
      <c r="BG365">
        <v>1.3</v>
      </c>
      <c r="BH365">
        <v>0</v>
      </c>
      <c r="BI365" s="1">
        <v>45799.465548576387</v>
      </c>
      <c r="BJ365">
        <v>3</v>
      </c>
      <c r="BK365" s="4">
        <v>0.33989999999999998</v>
      </c>
      <c r="BL365" s="42">
        <f>HLOOKUP($A365,차량별코스!$E$1:$AD$20,_xlfn.XLOOKUP(탕데이터!$I365,차량별코스!$D$2:$D$20,차량별코스!$A$2:$A$20),0)</f>
        <v>2</v>
      </c>
      <c r="BM365">
        <f t="shared" si="63"/>
        <v>4978.266999999998</v>
      </c>
      <c r="BN365">
        <f t="shared" si="64"/>
        <v>670.79799999999977</v>
      </c>
      <c r="BO365">
        <f>IF(COUNTIFS($BL$2:$BL365,$BL365,$O$2:$O365,$O365)=1,_xlfn.MAXIFS($BO$2:$BO364,$O$2:$O364,$O365)+1,_xlfn.MAXIFS($BO$2:$BO364,$O$2:$O364,$O365))</f>
        <v>1</v>
      </c>
      <c r="BP365">
        <f t="shared" si="65"/>
        <v>41</v>
      </c>
      <c r="BQ365">
        <f t="shared" si="67"/>
        <v>0</v>
      </c>
      <c r="BR365">
        <f t="shared" si="68"/>
        <v>0</v>
      </c>
      <c r="BS365">
        <f t="shared" si="69"/>
        <v>0</v>
      </c>
      <c r="BT365">
        <f t="shared" si="70"/>
        <v>0</v>
      </c>
      <c r="BU365">
        <f t="shared" si="71"/>
        <v>0</v>
      </c>
      <c r="BV365">
        <f t="shared" si="72"/>
        <v>0</v>
      </c>
      <c r="BW365">
        <f t="shared" si="66"/>
        <v>41</v>
      </c>
    </row>
    <row r="366" spans="1:75" x14ac:dyDescent="0.3">
      <c r="A366" s="38">
        <f t="shared" si="62"/>
        <v>45784</v>
      </c>
      <c r="B366" s="3">
        <v>45784.806689814817</v>
      </c>
      <c r="C366" t="s">
        <v>61</v>
      </c>
      <c r="D366" t="s">
        <v>61</v>
      </c>
      <c r="E366" t="s">
        <v>61</v>
      </c>
      <c r="F366" t="s">
        <v>62</v>
      </c>
      <c r="G366" s="2" t="s">
        <v>63</v>
      </c>
      <c r="H366" t="s">
        <v>64</v>
      </c>
      <c r="I366" t="s">
        <v>79</v>
      </c>
      <c r="J366" t="s">
        <v>66</v>
      </c>
      <c r="K366" t="s">
        <v>67</v>
      </c>
      <c r="L366">
        <v>15</v>
      </c>
      <c r="M366">
        <v>3</v>
      </c>
      <c r="N366">
        <v>168</v>
      </c>
      <c r="O366" s="41">
        <v>1060</v>
      </c>
      <c r="P366" t="s">
        <v>61</v>
      </c>
      <c r="Q366" t="s">
        <v>61</v>
      </c>
      <c r="R366">
        <v>29.634</v>
      </c>
      <c r="S366">
        <v>11.455</v>
      </c>
      <c r="T366">
        <v>2.5870000000000002</v>
      </c>
      <c r="U366">
        <v>4229</v>
      </c>
      <c r="V366">
        <v>7</v>
      </c>
      <c r="W366">
        <v>2195</v>
      </c>
      <c r="X366">
        <v>1101</v>
      </c>
      <c r="Y366">
        <v>0</v>
      </c>
      <c r="Z366">
        <v>12</v>
      </c>
      <c r="AA366">
        <v>1</v>
      </c>
      <c r="AB366">
        <v>1590</v>
      </c>
      <c r="AC366">
        <v>88</v>
      </c>
      <c r="AD366">
        <v>25.23</v>
      </c>
      <c r="AE366">
        <v>52.630643999999997</v>
      </c>
      <c r="AF366">
        <v>93.6</v>
      </c>
      <c r="AG366">
        <v>1.2</v>
      </c>
      <c r="AH366">
        <v>1.9</v>
      </c>
      <c r="AI366">
        <v>2.9</v>
      </c>
      <c r="AJ366">
        <v>0.3</v>
      </c>
      <c r="AK366">
        <v>0</v>
      </c>
      <c r="AL366">
        <v>0</v>
      </c>
      <c r="AM366">
        <v>1.99</v>
      </c>
      <c r="AN366">
        <v>72.281000000000006</v>
      </c>
      <c r="AO366">
        <v>0.16500000000000001</v>
      </c>
      <c r="AP366">
        <v>51.904000000000003</v>
      </c>
      <c r="AQ366">
        <v>0.371</v>
      </c>
      <c r="AR366">
        <v>0</v>
      </c>
      <c r="AS366">
        <v>40.494</v>
      </c>
      <c r="AT366">
        <v>65.52</v>
      </c>
      <c r="AU366">
        <v>0.84</v>
      </c>
      <c r="AV366">
        <v>1.33</v>
      </c>
      <c r="AW366">
        <v>2.0299999999999998</v>
      </c>
      <c r="AX366">
        <v>0.21</v>
      </c>
      <c r="AY366">
        <v>0</v>
      </c>
      <c r="AZ366">
        <v>0</v>
      </c>
      <c r="BA366">
        <v>0</v>
      </c>
      <c r="BB366">
        <v>106</v>
      </c>
      <c r="BC366" t="s">
        <v>75</v>
      </c>
      <c r="BD366">
        <v>0</v>
      </c>
      <c r="BE366" t="s">
        <v>69</v>
      </c>
      <c r="BF366" t="s">
        <v>76</v>
      </c>
      <c r="BG366">
        <v>1.3</v>
      </c>
      <c r="BH366">
        <v>0</v>
      </c>
      <c r="BI366" s="1">
        <v>45799.465548576387</v>
      </c>
      <c r="BJ366">
        <v>3</v>
      </c>
      <c r="BK366" s="4">
        <v>0.86229999999999996</v>
      </c>
      <c r="BL366" s="42">
        <f>HLOOKUP($A366,차량별코스!$E$1:$AD$20,_xlfn.XLOOKUP(탕데이터!$I366,차량별코스!$D$2:$D$20,차량별코스!$A$2:$A$20),0)</f>
        <v>2</v>
      </c>
      <c r="BM366">
        <f t="shared" si="63"/>
        <v>4978.266999999998</v>
      </c>
      <c r="BN366">
        <f t="shared" si="64"/>
        <v>670.79799999999977</v>
      </c>
      <c r="BO366">
        <f>IF(COUNTIFS($BL$2:$BL366,$BL366,$O$2:$O366,$O366)=1,_xlfn.MAXIFS($BO$2:$BO365,$O$2:$O365,$O366)+1,_xlfn.MAXIFS($BO$2:$BO365,$O$2:$O365,$O366))</f>
        <v>1</v>
      </c>
      <c r="BP366">
        <f t="shared" si="65"/>
        <v>1756.3439999999996</v>
      </c>
      <c r="BQ366">
        <f t="shared" si="67"/>
        <v>50.747999999999998</v>
      </c>
      <c r="BR366">
        <f t="shared" si="68"/>
        <v>80.350999999999999</v>
      </c>
      <c r="BS366">
        <f t="shared" si="69"/>
        <v>122.64099999999999</v>
      </c>
      <c r="BT366">
        <f t="shared" si="70"/>
        <v>12.686999999999999</v>
      </c>
      <c r="BU366">
        <f t="shared" si="71"/>
        <v>0</v>
      </c>
      <c r="BV366">
        <f t="shared" si="72"/>
        <v>0</v>
      </c>
      <c r="BW366">
        <f t="shared" si="66"/>
        <v>2022.7709999999997</v>
      </c>
    </row>
    <row r="367" spans="1:75" x14ac:dyDescent="0.3">
      <c r="A367" s="38">
        <f t="shared" si="62"/>
        <v>45785</v>
      </c>
      <c r="B367" s="3">
        <v>45785.34302083333</v>
      </c>
      <c r="C367" t="s">
        <v>61</v>
      </c>
      <c r="D367" t="s">
        <v>61</v>
      </c>
      <c r="E367" t="s">
        <v>61</v>
      </c>
      <c r="F367" t="s">
        <v>62</v>
      </c>
      <c r="G367" s="2" t="s">
        <v>63</v>
      </c>
      <c r="H367" t="s">
        <v>64</v>
      </c>
      <c r="I367" t="s">
        <v>79</v>
      </c>
      <c r="J367" t="s">
        <v>66</v>
      </c>
      <c r="K367" t="s">
        <v>67</v>
      </c>
      <c r="L367">
        <v>15</v>
      </c>
      <c r="M367">
        <v>3</v>
      </c>
      <c r="N367">
        <v>168</v>
      </c>
      <c r="O367" s="41">
        <v>1060</v>
      </c>
      <c r="P367" t="s">
        <v>61</v>
      </c>
      <c r="Q367" t="s">
        <v>61</v>
      </c>
      <c r="R367">
        <v>31.242000000000001</v>
      </c>
      <c r="S367">
        <v>7.3719999999999999</v>
      </c>
      <c r="T367">
        <v>4.2380000000000004</v>
      </c>
      <c r="U367">
        <v>2652</v>
      </c>
      <c r="V367">
        <v>35</v>
      </c>
      <c r="W367">
        <v>565</v>
      </c>
      <c r="X367">
        <v>1093</v>
      </c>
      <c r="Y367">
        <v>0</v>
      </c>
      <c r="Z367">
        <v>7</v>
      </c>
      <c r="AA367">
        <v>1</v>
      </c>
      <c r="AB367">
        <v>62</v>
      </c>
      <c r="AC367">
        <v>93</v>
      </c>
      <c r="AD367">
        <v>42.41</v>
      </c>
      <c r="AE367">
        <v>54.810526000000003</v>
      </c>
      <c r="AF367">
        <v>88.3</v>
      </c>
      <c r="AG367">
        <v>2.2000000000000002</v>
      </c>
      <c r="AH367">
        <v>2.9</v>
      </c>
      <c r="AI367">
        <v>4.7</v>
      </c>
      <c r="AJ367">
        <v>1.8</v>
      </c>
      <c r="AK367">
        <v>0</v>
      </c>
      <c r="AL367">
        <v>0</v>
      </c>
      <c r="AM367">
        <v>3.26</v>
      </c>
      <c r="AN367">
        <v>43.402999999999999</v>
      </c>
      <c r="AO367">
        <v>1.32</v>
      </c>
      <c r="AP367">
        <v>21.305</v>
      </c>
      <c r="AQ367">
        <v>0.32</v>
      </c>
      <c r="AR367">
        <v>0</v>
      </c>
      <c r="AS367">
        <v>22.405999999999999</v>
      </c>
      <c r="AT367">
        <v>38.262999999999998</v>
      </c>
      <c r="AU367">
        <v>0.95299999999999996</v>
      </c>
      <c r="AV367">
        <v>1.2569999999999999</v>
      </c>
      <c r="AW367">
        <v>2.0369999999999999</v>
      </c>
      <c r="AX367">
        <v>0.78</v>
      </c>
      <c r="AY367">
        <v>0</v>
      </c>
      <c r="AZ367">
        <v>0</v>
      </c>
      <c r="BA367">
        <v>0</v>
      </c>
      <c r="BB367">
        <v>63</v>
      </c>
      <c r="BC367" t="s">
        <v>75</v>
      </c>
      <c r="BD367">
        <v>0</v>
      </c>
      <c r="BE367" t="s">
        <v>69</v>
      </c>
      <c r="BF367" t="s">
        <v>76</v>
      </c>
      <c r="BG367">
        <v>1.3</v>
      </c>
      <c r="BH367">
        <v>0</v>
      </c>
      <c r="BI367" s="1">
        <v>45799.465548576387</v>
      </c>
      <c r="BJ367">
        <v>3</v>
      </c>
      <c r="BK367" s="4">
        <v>1.4126000000000001</v>
      </c>
      <c r="BL367" s="42">
        <f>HLOOKUP($A367,차량별코스!$E$1:$AD$20,_xlfn.XLOOKUP(탕데이터!$I367,차량별코스!$D$2:$D$20,차량별코스!$A$2:$A$20),0)</f>
        <v>3</v>
      </c>
      <c r="BM367">
        <f t="shared" si="63"/>
        <v>4978.266999999998</v>
      </c>
      <c r="BN367">
        <f t="shared" si="64"/>
        <v>727.50900000000001</v>
      </c>
      <c r="BO367">
        <f>IF(COUNTIFS($BL$2:$BL367,$BL367,$O$2:$O367,$O367)=1,_xlfn.MAXIFS($BO$2:$BO366,$O$2:$O366,$O367)+1,_xlfn.MAXIFS($BO$2:$BO366,$O$2:$O366,$O367))</f>
        <v>2</v>
      </c>
      <c r="BP367">
        <f t="shared" si="65"/>
        <v>1741.7159999999999</v>
      </c>
      <c r="BQ367">
        <f t="shared" si="67"/>
        <v>58.344000000000008</v>
      </c>
      <c r="BR367">
        <f t="shared" si="68"/>
        <v>76.908000000000001</v>
      </c>
      <c r="BS367">
        <f t="shared" si="69"/>
        <v>124.64400000000001</v>
      </c>
      <c r="BT367">
        <f t="shared" si="70"/>
        <v>47.736000000000004</v>
      </c>
      <c r="BU367">
        <f t="shared" si="71"/>
        <v>0</v>
      </c>
      <c r="BV367">
        <f t="shared" si="72"/>
        <v>0</v>
      </c>
      <c r="BW367">
        <f t="shared" si="66"/>
        <v>2049.348</v>
      </c>
    </row>
    <row r="368" spans="1:75" x14ac:dyDescent="0.3">
      <c r="A368" s="38">
        <f t="shared" si="62"/>
        <v>45785</v>
      </c>
      <c r="B368" s="3">
        <v>45785.381747685184</v>
      </c>
      <c r="C368" t="s">
        <v>61</v>
      </c>
      <c r="D368" t="s">
        <v>61</v>
      </c>
      <c r="E368" t="s">
        <v>61</v>
      </c>
      <c r="F368" t="s">
        <v>62</v>
      </c>
      <c r="G368" s="2" t="s">
        <v>63</v>
      </c>
      <c r="H368" t="s">
        <v>64</v>
      </c>
      <c r="I368" t="s">
        <v>79</v>
      </c>
      <c r="J368" t="s">
        <v>66</v>
      </c>
      <c r="K368" t="s">
        <v>67</v>
      </c>
      <c r="L368">
        <v>15</v>
      </c>
      <c r="M368">
        <v>3</v>
      </c>
      <c r="N368">
        <v>168</v>
      </c>
      <c r="O368" s="41">
        <v>1060</v>
      </c>
      <c r="P368" t="s">
        <v>61</v>
      </c>
      <c r="Q368" t="s">
        <v>61</v>
      </c>
      <c r="R368">
        <v>17.5</v>
      </c>
      <c r="S368">
        <v>4.0179999999999998</v>
      </c>
      <c r="T368">
        <v>4.3550000000000004</v>
      </c>
      <c r="U368">
        <v>1525</v>
      </c>
      <c r="V368">
        <v>27</v>
      </c>
      <c r="W368">
        <v>302</v>
      </c>
      <c r="X368">
        <v>514</v>
      </c>
      <c r="Y368">
        <v>0</v>
      </c>
      <c r="Z368">
        <v>6</v>
      </c>
      <c r="AA368">
        <v>0</v>
      </c>
      <c r="AB368">
        <v>0</v>
      </c>
      <c r="AC368">
        <v>95</v>
      </c>
      <c r="AD368">
        <v>41.31</v>
      </c>
      <c r="AE368">
        <v>52.675460999999999</v>
      </c>
      <c r="AF368">
        <v>94.6</v>
      </c>
      <c r="AG368">
        <v>1</v>
      </c>
      <c r="AH368">
        <v>1.1000000000000001</v>
      </c>
      <c r="AI368">
        <v>1.9</v>
      </c>
      <c r="AJ368">
        <v>1.4</v>
      </c>
      <c r="AK368">
        <v>0</v>
      </c>
      <c r="AL368">
        <v>0</v>
      </c>
      <c r="AM368">
        <v>3.35</v>
      </c>
      <c r="AN368">
        <v>40.177999999999997</v>
      </c>
      <c r="AO368">
        <v>1.77</v>
      </c>
      <c r="AP368">
        <v>19.803000000000001</v>
      </c>
      <c r="AQ368">
        <v>0.28599999999999998</v>
      </c>
      <c r="AR368">
        <v>0</v>
      </c>
      <c r="AS368">
        <v>34.286000000000001</v>
      </c>
      <c r="AT368">
        <v>23.65</v>
      </c>
      <c r="AU368">
        <v>0.25</v>
      </c>
      <c r="AV368">
        <v>0.27500000000000002</v>
      </c>
      <c r="AW368">
        <v>0.47499999999999998</v>
      </c>
      <c r="AX368">
        <v>0.35</v>
      </c>
      <c r="AY368">
        <v>0</v>
      </c>
      <c r="AZ368">
        <v>0</v>
      </c>
      <c r="BA368">
        <v>0</v>
      </c>
      <c r="BB368">
        <v>30</v>
      </c>
      <c r="BC368" t="s">
        <v>75</v>
      </c>
      <c r="BD368">
        <v>0</v>
      </c>
      <c r="BE368" t="s">
        <v>69</v>
      </c>
      <c r="BF368" t="s">
        <v>76</v>
      </c>
      <c r="BG368">
        <v>1.3</v>
      </c>
      <c r="BH368">
        <v>0</v>
      </c>
      <c r="BI368" s="1">
        <v>45799.465548576387</v>
      </c>
      <c r="BJ368">
        <v>3</v>
      </c>
      <c r="BK368" s="4">
        <v>1.4518</v>
      </c>
      <c r="BL368" s="42">
        <f>HLOOKUP($A368,차량별코스!$E$1:$AD$20,_xlfn.XLOOKUP(탕데이터!$I368,차량별코스!$D$2:$D$20,차량별코스!$A$2:$A$20),0)</f>
        <v>3</v>
      </c>
      <c r="BM368">
        <f t="shared" si="63"/>
        <v>4978.266999999998</v>
      </c>
      <c r="BN368">
        <f t="shared" si="64"/>
        <v>727.50900000000001</v>
      </c>
      <c r="BO368">
        <f>IF(COUNTIFS($BL$2:$BL368,$BL368,$O$2:$O368,$O368)=1,_xlfn.MAXIFS($BO$2:$BO367,$O$2:$O367,$O368)+1,_xlfn.MAXIFS($BO$2:$BO367,$O$2:$O367,$O368))</f>
        <v>2</v>
      </c>
      <c r="BP368">
        <f t="shared" si="65"/>
        <v>1113.6499999999999</v>
      </c>
      <c r="BQ368">
        <f t="shared" si="67"/>
        <v>15.25</v>
      </c>
      <c r="BR368">
        <f t="shared" si="68"/>
        <v>16.775000000000002</v>
      </c>
      <c r="BS368">
        <f t="shared" si="69"/>
        <v>28.974999999999998</v>
      </c>
      <c r="BT368">
        <f t="shared" si="70"/>
        <v>21.349999999999998</v>
      </c>
      <c r="BU368">
        <f t="shared" si="71"/>
        <v>0</v>
      </c>
      <c r="BV368">
        <f t="shared" si="72"/>
        <v>0</v>
      </c>
      <c r="BW368">
        <f t="shared" si="66"/>
        <v>1195.9999999999998</v>
      </c>
    </row>
    <row r="369" spans="1:75" x14ac:dyDescent="0.3">
      <c r="A369" s="38">
        <f t="shared" si="62"/>
        <v>45785</v>
      </c>
      <c r="B369" s="3">
        <v>45785.408668981479</v>
      </c>
      <c r="C369" t="s">
        <v>61</v>
      </c>
      <c r="D369" t="s">
        <v>61</v>
      </c>
      <c r="E369" t="s">
        <v>61</v>
      </c>
      <c r="F369" t="s">
        <v>62</v>
      </c>
      <c r="G369" s="2" t="s">
        <v>63</v>
      </c>
      <c r="H369" t="s">
        <v>64</v>
      </c>
      <c r="I369" t="s">
        <v>79</v>
      </c>
      <c r="J369" t="s">
        <v>66</v>
      </c>
      <c r="K369" t="s">
        <v>67</v>
      </c>
      <c r="L369">
        <v>15</v>
      </c>
      <c r="M369">
        <v>3</v>
      </c>
      <c r="N369">
        <v>168</v>
      </c>
      <c r="O369" s="41">
        <v>1060</v>
      </c>
      <c r="P369" t="s">
        <v>61</v>
      </c>
      <c r="Q369" t="s">
        <v>61</v>
      </c>
      <c r="R369">
        <v>107.202</v>
      </c>
      <c r="S369">
        <v>29.878</v>
      </c>
      <c r="T369">
        <v>3.5880000000000001</v>
      </c>
      <c r="U369">
        <v>9991</v>
      </c>
      <c r="V369">
        <v>98</v>
      </c>
      <c r="W369">
        <v>2075</v>
      </c>
      <c r="X369">
        <v>3529</v>
      </c>
      <c r="Y369">
        <v>3</v>
      </c>
      <c r="Z369">
        <v>27</v>
      </c>
      <c r="AA369">
        <v>0</v>
      </c>
      <c r="AB369">
        <v>0</v>
      </c>
      <c r="AC369">
        <v>99</v>
      </c>
      <c r="AD369">
        <v>38.630000000000003</v>
      </c>
      <c r="AE369">
        <v>49.363920999999998</v>
      </c>
      <c r="AF369">
        <v>80.5</v>
      </c>
      <c r="AG369">
        <v>4.9000000000000004</v>
      </c>
      <c r="AH369">
        <v>5.7</v>
      </c>
      <c r="AI369">
        <v>6.6</v>
      </c>
      <c r="AJ369">
        <v>2.2999999999999998</v>
      </c>
      <c r="AK369">
        <v>0</v>
      </c>
      <c r="AL369">
        <v>0</v>
      </c>
      <c r="AM369">
        <v>2.76</v>
      </c>
      <c r="AN369">
        <v>46.673999999999999</v>
      </c>
      <c r="AO369">
        <v>0.98099999999999998</v>
      </c>
      <c r="AP369">
        <v>20.768999999999998</v>
      </c>
      <c r="AQ369">
        <v>0.32600000000000001</v>
      </c>
      <c r="AR369">
        <v>2.798</v>
      </c>
      <c r="AS369">
        <v>25.186</v>
      </c>
      <c r="AT369">
        <v>132.82499999999999</v>
      </c>
      <c r="AU369">
        <v>8.0850000000000009</v>
      </c>
      <c r="AV369">
        <v>9.4049999999999994</v>
      </c>
      <c r="AW369">
        <v>10.89</v>
      </c>
      <c r="AX369">
        <v>3.7949999999999999</v>
      </c>
      <c r="AY369">
        <v>0</v>
      </c>
      <c r="AZ369">
        <v>0</v>
      </c>
      <c r="BA369">
        <v>0</v>
      </c>
      <c r="BB369">
        <v>213</v>
      </c>
      <c r="BC369" t="s">
        <v>75</v>
      </c>
      <c r="BD369">
        <v>0</v>
      </c>
      <c r="BE369" t="s">
        <v>69</v>
      </c>
      <c r="BF369" t="s">
        <v>76</v>
      </c>
      <c r="BG369">
        <v>1.3</v>
      </c>
      <c r="BH369">
        <v>0</v>
      </c>
      <c r="BI369" s="1">
        <v>45799.465548576387</v>
      </c>
      <c r="BJ369">
        <v>3</v>
      </c>
      <c r="BK369" s="4">
        <v>1.196</v>
      </c>
      <c r="BL369" s="42">
        <f>HLOOKUP($A369,차량별코스!$E$1:$AD$20,_xlfn.XLOOKUP(탕데이터!$I369,차량별코스!$D$2:$D$20,차량별코스!$A$2:$A$20),0)</f>
        <v>3</v>
      </c>
      <c r="BM369">
        <f t="shared" si="63"/>
        <v>4978.266999999998</v>
      </c>
      <c r="BN369">
        <f t="shared" si="64"/>
        <v>727.50900000000001</v>
      </c>
      <c r="BO369">
        <f>IF(COUNTIFS($BL$2:$BL369,$BL369,$O$2:$O369,$O369)=1,_xlfn.MAXIFS($BO$2:$BO368,$O$2:$O368,$O369)+1,_xlfn.MAXIFS($BO$2:$BO368,$O$2:$O368,$O369))</f>
        <v>2</v>
      </c>
      <c r="BP369">
        <f t="shared" si="65"/>
        <v>5869.7550000000001</v>
      </c>
      <c r="BQ369">
        <f t="shared" si="67"/>
        <v>489.55900000000003</v>
      </c>
      <c r="BR369">
        <f t="shared" si="68"/>
        <v>569.48699999999997</v>
      </c>
      <c r="BS369">
        <f t="shared" si="69"/>
        <v>659.40600000000006</v>
      </c>
      <c r="BT369">
        <f t="shared" si="70"/>
        <v>229.79300000000001</v>
      </c>
      <c r="BU369">
        <f t="shared" si="71"/>
        <v>0</v>
      </c>
      <c r="BV369">
        <f t="shared" si="72"/>
        <v>0</v>
      </c>
      <c r="BW369">
        <f t="shared" si="66"/>
        <v>7818</v>
      </c>
    </row>
    <row r="370" spans="1:75" x14ac:dyDescent="0.3">
      <c r="A370" s="38">
        <f t="shared" si="62"/>
        <v>45785</v>
      </c>
      <c r="B370" s="3">
        <v>45785.59</v>
      </c>
      <c r="C370" t="s">
        <v>61</v>
      </c>
      <c r="D370" t="s">
        <v>61</v>
      </c>
      <c r="E370" t="s">
        <v>61</v>
      </c>
      <c r="F370" t="s">
        <v>62</v>
      </c>
      <c r="G370" s="2" t="s">
        <v>63</v>
      </c>
      <c r="H370" t="s">
        <v>64</v>
      </c>
      <c r="I370" t="s">
        <v>79</v>
      </c>
      <c r="J370" t="s">
        <v>66</v>
      </c>
      <c r="K370" t="s">
        <v>67</v>
      </c>
      <c r="L370">
        <v>15</v>
      </c>
      <c r="M370">
        <v>3</v>
      </c>
      <c r="N370">
        <v>168</v>
      </c>
      <c r="O370" s="41">
        <v>1060</v>
      </c>
      <c r="P370" t="s">
        <v>61</v>
      </c>
      <c r="Q370" t="s">
        <v>61</v>
      </c>
      <c r="R370">
        <v>9.9000000000000005E-2</v>
      </c>
      <c r="S370">
        <v>7.0999999999999994E-2</v>
      </c>
      <c r="T370">
        <v>1.3939999999999999</v>
      </c>
      <c r="U370">
        <v>99</v>
      </c>
      <c r="V370">
        <v>12</v>
      </c>
      <c r="W370">
        <v>15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8</v>
      </c>
      <c r="AD370">
        <v>3.6</v>
      </c>
      <c r="AE370">
        <v>4.9497520000000002</v>
      </c>
      <c r="AF370">
        <v>100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1.08</v>
      </c>
      <c r="AN370">
        <v>6.7489999999999997</v>
      </c>
      <c r="AO370">
        <v>12.12</v>
      </c>
      <c r="AP370">
        <v>15.148999999999999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2</v>
      </c>
      <c r="BC370" t="s">
        <v>75</v>
      </c>
      <c r="BD370">
        <v>0</v>
      </c>
      <c r="BE370" t="s">
        <v>69</v>
      </c>
      <c r="BF370" t="s">
        <v>76</v>
      </c>
      <c r="BG370">
        <v>1.3</v>
      </c>
      <c r="BH370">
        <v>0</v>
      </c>
      <c r="BI370" s="1">
        <v>45799.465548576387</v>
      </c>
      <c r="BJ370">
        <v>3</v>
      </c>
      <c r="BK370" s="4">
        <v>0.46479999999999999</v>
      </c>
      <c r="BL370" s="42">
        <f>HLOOKUP($A370,차량별코스!$E$1:$AD$20,_xlfn.XLOOKUP(탕데이터!$I370,차량별코스!$D$2:$D$20,차량별코스!$A$2:$A$20),0)</f>
        <v>3</v>
      </c>
      <c r="BM370">
        <f t="shared" si="63"/>
        <v>4978.266999999998</v>
      </c>
      <c r="BN370">
        <f t="shared" si="64"/>
        <v>727.50900000000001</v>
      </c>
      <c r="BO370">
        <f>IF(COUNTIFS($BL$2:$BL370,$BL370,$O$2:$O370,$O370)=1,_xlfn.MAXIFS($BO$2:$BO369,$O$2:$O369,$O370)+1,_xlfn.MAXIFS($BO$2:$BO369,$O$2:$O369,$O370))</f>
        <v>2</v>
      </c>
      <c r="BP370">
        <f t="shared" si="65"/>
        <v>72</v>
      </c>
      <c r="BQ370">
        <f t="shared" si="67"/>
        <v>0</v>
      </c>
      <c r="BR370">
        <f t="shared" si="68"/>
        <v>0</v>
      </c>
      <c r="BS370">
        <f t="shared" si="69"/>
        <v>0</v>
      </c>
      <c r="BT370">
        <f t="shared" si="70"/>
        <v>0</v>
      </c>
      <c r="BU370">
        <f t="shared" si="71"/>
        <v>0</v>
      </c>
      <c r="BV370">
        <f t="shared" si="72"/>
        <v>0</v>
      </c>
      <c r="BW370">
        <f t="shared" si="66"/>
        <v>72</v>
      </c>
    </row>
    <row r="371" spans="1:75" x14ac:dyDescent="0.3">
      <c r="A371" s="38">
        <f t="shared" si="62"/>
        <v>45785</v>
      </c>
      <c r="B371" s="3">
        <v>45785.628078703703</v>
      </c>
      <c r="C371" t="s">
        <v>61</v>
      </c>
      <c r="D371" t="s">
        <v>61</v>
      </c>
      <c r="E371" t="s">
        <v>61</v>
      </c>
      <c r="F371" t="s">
        <v>62</v>
      </c>
      <c r="G371" s="2" t="s">
        <v>63</v>
      </c>
      <c r="H371" t="s">
        <v>64</v>
      </c>
      <c r="I371" t="s">
        <v>79</v>
      </c>
      <c r="J371" t="s">
        <v>66</v>
      </c>
      <c r="K371" t="s">
        <v>67</v>
      </c>
      <c r="L371">
        <v>15</v>
      </c>
      <c r="M371">
        <v>3</v>
      </c>
      <c r="N371">
        <v>168</v>
      </c>
      <c r="O371" s="41">
        <v>1060</v>
      </c>
      <c r="P371" t="s">
        <v>61</v>
      </c>
      <c r="Q371" t="s">
        <v>61</v>
      </c>
      <c r="R371">
        <v>60.531999999999996</v>
      </c>
      <c r="S371">
        <v>19.321000000000002</v>
      </c>
      <c r="T371">
        <v>3.133</v>
      </c>
      <c r="U371">
        <v>7988</v>
      </c>
      <c r="V371">
        <v>379</v>
      </c>
      <c r="W371">
        <v>3086</v>
      </c>
      <c r="X371">
        <v>2061</v>
      </c>
      <c r="Y371">
        <v>1</v>
      </c>
      <c r="Z371">
        <v>4</v>
      </c>
      <c r="AA371">
        <v>3</v>
      </c>
      <c r="AB371">
        <v>613</v>
      </c>
      <c r="AC371">
        <v>99</v>
      </c>
      <c r="AD371">
        <v>27.28</v>
      </c>
      <c r="AE371">
        <v>48.179344999999998</v>
      </c>
      <c r="AF371">
        <v>82.1</v>
      </c>
      <c r="AG371">
        <v>4.9000000000000004</v>
      </c>
      <c r="AH371">
        <v>4.3</v>
      </c>
      <c r="AI371">
        <v>4.8</v>
      </c>
      <c r="AJ371">
        <v>3.9</v>
      </c>
      <c r="AK371">
        <v>0</v>
      </c>
      <c r="AL371">
        <v>0</v>
      </c>
      <c r="AM371">
        <v>2.41</v>
      </c>
      <c r="AN371">
        <v>53.046999999999997</v>
      </c>
      <c r="AO371">
        <v>4.7450000000000001</v>
      </c>
      <c r="AP371">
        <v>38.633000000000003</v>
      </c>
      <c r="AQ371">
        <v>0.33</v>
      </c>
      <c r="AR371">
        <v>1.6519999999999999</v>
      </c>
      <c r="AS371">
        <v>6.6079999999999997</v>
      </c>
      <c r="AT371">
        <v>108.098</v>
      </c>
      <c r="AU371">
        <v>6.452</v>
      </c>
      <c r="AV371">
        <v>5.6619999999999999</v>
      </c>
      <c r="AW371">
        <v>6.32</v>
      </c>
      <c r="AX371">
        <v>5.1349999999999998</v>
      </c>
      <c r="AY371">
        <v>0</v>
      </c>
      <c r="AZ371">
        <v>0</v>
      </c>
      <c r="BA371">
        <v>0</v>
      </c>
      <c r="BB371">
        <v>175</v>
      </c>
      <c r="BC371" t="s">
        <v>75</v>
      </c>
      <c r="BD371">
        <v>0</v>
      </c>
      <c r="BE371" t="s">
        <v>69</v>
      </c>
      <c r="BF371" t="s">
        <v>76</v>
      </c>
      <c r="BG371">
        <v>1.3</v>
      </c>
      <c r="BH371">
        <v>0</v>
      </c>
      <c r="BI371" s="1">
        <v>45799.465548576387</v>
      </c>
      <c r="BJ371">
        <v>3</v>
      </c>
      <c r="BK371" s="4">
        <v>1.0443</v>
      </c>
      <c r="BL371" s="42">
        <f>HLOOKUP($A371,차량별코스!$E$1:$AD$20,_xlfn.XLOOKUP(탕데이터!$I371,차량별코스!$D$2:$D$20,차량별코스!$A$2:$A$20),0)</f>
        <v>3</v>
      </c>
      <c r="BM371">
        <f t="shared" si="63"/>
        <v>4978.266999999998</v>
      </c>
      <c r="BN371">
        <f t="shared" si="64"/>
        <v>727.50900000000001</v>
      </c>
      <c r="BO371">
        <f>IF(COUNTIFS($BL$2:$BL371,$BL371,$O$2:$O371,$O371)=1,_xlfn.MAXIFS($BO$2:$BO370,$O$2:$O370,$O371)+1,_xlfn.MAXIFS($BO$2:$BO370,$O$2:$O370,$O371))</f>
        <v>2</v>
      </c>
      <c r="BP371">
        <f t="shared" si="65"/>
        <v>3093.1479999999992</v>
      </c>
      <c r="BQ371">
        <f t="shared" si="67"/>
        <v>391.41200000000003</v>
      </c>
      <c r="BR371">
        <f t="shared" si="68"/>
        <v>343.48399999999998</v>
      </c>
      <c r="BS371">
        <f t="shared" si="69"/>
        <v>383.42400000000004</v>
      </c>
      <c r="BT371">
        <f t="shared" si="70"/>
        <v>311.53199999999998</v>
      </c>
      <c r="BU371">
        <f t="shared" si="71"/>
        <v>0</v>
      </c>
      <c r="BV371">
        <f t="shared" si="72"/>
        <v>0</v>
      </c>
      <c r="BW371">
        <f t="shared" si="66"/>
        <v>4523</v>
      </c>
    </row>
    <row r="372" spans="1:75" x14ac:dyDescent="0.3">
      <c r="A372" s="38">
        <f t="shared" si="62"/>
        <v>45785</v>
      </c>
      <c r="B372" s="3">
        <v>45785.751192129632</v>
      </c>
      <c r="C372" t="s">
        <v>61</v>
      </c>
      <c r="D372" t="s">
        <v>61</v>
      </c>
      <c r="E372" t="s">
        <v>61</v>
      </c>
      <c r="F372" t="s">
        <v>62</v>
      </c>
      <c r="G372" s="2" t="s">
        <v>63</v>
      </c>
      <c r="H372" t="s">
        <v>64</v>
      </c>
      <c r="I372" t="s">
        <v>79</v>
      </c>
      <c r="J372" t="s">
        <v>66</v>
      </c>
      <c r="K372" t="s">
        <v>67</v>
      </c>
      <c r="L372">
        <v>15</v>
      </c>
      <c r="M372">
        <v>3</v>
      </c>
      <c r="N372">
        <v>168</v>
      </c>
      <c r="O372" s="41">
        <v>1060</v>
      </c>
      <c r="P372" t="s">
        <v>61</v>
      </c>
      <c r="Q372" t="s">
        <v>61</v>
      </c>
      <c r="R372">
        <v>67.350999999999999</v>
      </c>
      <c r="S372">
        <v>23.875</v>
      </c>
      <c r="T372">
        <v>2.8210000000000002</v>
      </c>
      <c r="U372">
        <v>9878</v>
      </c>
      <c r="V372">
        <v>18</v>
      </c>
      <c r="W372">
        <v>4530</v>
      </c>
      <c r="X372">
        <v>2202</v>
      </c>
      <c r="Y372">
        <v>0</v>
      </c>
      <c r="Z372">
        <v>42</v>
      </c>
      <c r="AA372">
        <v>2</v>
      </c>
      <c r="AB372">
        <v>2143</v>
      </c>
      <c r="AC372">
        <v>100</v>
      </c>
      <c r="AD372">
        <v>24.55</v>
      </c>
      <c r="AE372">
        <v>45.490372999999998</v>
      </c>
      <c r="AF372">
        <v>91.5</v>
      </c>
      <c r="AG372">
        <v>2.5</v>
      </c>
      <c r="AH372">
        <v>2.9</v>
      </c>
      <c r="AI372">
        <v>2.2000000000000002</v>
      </c>
      <c r="AJ372">
        <v>0.9</v>
      </c>
      <c r="AK372">
        <v>0</v>
      </c>
      <c r="AL372">
        <v>0</v>
      </c>
      <c r="AM372">
        <v>2.17</v>
      </c>
      <c r="AN372">
        <v>56.012</v>
      </c>
      <c r="AO372">
        <v>0.182</v>
      </c>
      <c r="AP372">
        <v>45.859000000000002</v>
      </c>
      <c r="AQ372">
        <v>0.32700000000000001</v>
      </c>
      <c r="AR372">
        <v>0</v>
      </c>
      <c r="AS372">
        <v>62.36</v>
      </c>
      <c r="AT372">
        <v>149.44999999999999</v>
      </c>
      <c r="AU372">
        <v>4.0830000000000002</v>
      </c>
      <c r="AV372">
        <v>4.7370000000000001</v>
      </c>
      <c r="AW372">
        <v>3.593</v>
      </c>
      <c r="AX372">
        <v>1.47</v>
      </c>
      <c r="AY372">
        <v>0</v>
      </c>
      <c r="AZ372">
        <v>0</v>
      </c>
      <c r="BA372">
        <v>0</v>
      </c>
      <c r="BB372">
        <v>232</v>
      </c>
      <c r="BC372" t="s">
        <v>75</v>
      </c>
      <c r="BD372">
        <v>0</v>
      </c>
      <c r="BE372" t="s">
        <v>69</v>
      </c>
      <c r="BF372" t="s">
        <v>76</v>
      </c>
      <c r="BG372">
        <v>1.3</v>
      </c>
      <c r="BH372">
        <v>0</v>
      </c>
      <c r="BI372" s="1">
        <v>45799.465548576387</v>
      </c>
      <c r="BJ372">
        <v>3</v>
      </c>
      <c r="BK372" s="4">
        <v>0.94030000000000002</v>
      </c>
      <c r="BL372" s="42">
        <f>HLOOKUP($A372,차량별코스!$E$1:$AD$20,_xlfn.XLOOKUP(탕데이터!$I372,차량별코스!$D$2:$D$20,차량별코스!$A$2:$A$20),0)</f>
        <v>3</v>
      </c>
      <c r="BM372">
        <f t="shared" si="63"/>
        <v>4978.266999999998</v>
      </c>
      <c r="BN372">
        <f t="shared" si="64"/>
        <v>727.50900000000001</v>
      </c>
      <c r="BO372">
        <f>IF(COUNTIFS($BL$2:$BL372,$BL372,$O$2:$O372,$O372)=1,_xlfn.MAXIFS($BO$2:$BO371,$O$2:$O371,$O372)+1,_xlfn.MAXIFS($BO$2:$BO371,$O$2:$O371,$O372))</f>
        <v>2</v>
      </c>
      <c r="BP372">
        <f t="shared" si="65"/>
        <v>4490.3700000000008</v>
      </c>
      <c r="BQ372">
        <f t="shared" si="67"/>
        <v>246.95000000000002</v>
      </c>
      <c r="BR372">
        <f t="shared" si="68"/>
        <v>286.46199999999999</v>
      </c>
      <c r="BS372">
        <f t="shared" si="69"/>
        <v>217.31600000000003</v>
      </c>
      <c r="BT372">
        <f t="shared" si="70"/>
        <v>88.902000000000015</v>
      </c>
      <c r="BU372">
        <f t="shared" si="71"/>
        <v>0</v>
      </c>
      <c r="BV372">
        <f t="shared" si="72"/>
        <v>0</v>
      </c>
      <c r="BW372">
        <f t="shared" si="66"/>
        <v>5330.0000000000009</v>
      </c>
    </row>
    <row r="373" spans="1:75" x14ac:dyDescent="0.3">
      <c r="A373" s="38">
        <f t="shared" si="62"/>
        <v>45786</v>
      </c>
      <c r="B373" s="3">
        <v>45786.26</v>
      </c>
      <c r="C373" t="s">
        <v>61</v>
      </c>
      <c r="D373" t="s">
        <v>61</v>
      </c>
      <c r="E373" t="s">
        <v>61</v>
      </c>
      <c r="F373" t="s">
        <v>62</v>
      </c>
      <c r="G373" s="2" t="s">
        <v>63</v>
      </c>
      <c r="H373" t="s">
        <v>64</v>
      </c>
      <c r="I373" t="s">
        <v>79</v>
      </c>
      <c r="J373" t="s">
        <v>66</v>
      </c>
      <c r="K373" t="s">
        <v>67</v>
      </c>
      <c r="L373">
        <v>15</v>
      </c>
      <c r="M373">
        <v>3</v>
      </c>
      <c r="N373">
        <v>168</v>
      </c>
      <c r="O373" s="41">
        <v>1060</v>
      </c>
      <c r="P373" t="s">
        <v>61</v>
      </c>
      <c r="Q373" t="s">
        <v>61</v>
      </c>
      <c r="R373">
        <v>1E-3</v>
      </c>
      <c r="S373">
        <v>1E-3</v>
      </c>
      <c r="T373">
        <v>1</v>
      </c>
      <c r="U373">
        <v>260</v>
      </c>
      <c r="V373">
        <v>260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0.01</v>
      </c>
      <c r="AE373" t="s">
        <v>61</v>
      </c>
      <c r="AF373">
        <v>100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1</v>
      </c>
      <c r="AN373" t="s">
        <v>61</v>
      </c>
      <c r="AO373">
        <v>100</v>
      </c>
      <c r="AP373">
        <v>0</v>
      </c>
      <c r="AQ373">
        <v>0</v>
      </c>
      <c r="AR373">
        <v>0</v>
      </c>
      <c r="AS373">
        <v>0</v>
      </c>
      <c r="AT373">
        <v>3.3330000000000002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6</v>
      </c>
      <c r="BC373" t="s">
        <v>75</v>
      </c>
      <c r="BD373">
        <v>0</v>
      </c>
      <c r="BE373" t="s">
        <v>69</v>
      </c>
      <c r="BF373" t="s">
        <v>76</v>
      </c>
      <c r="BG373">
        <v>1.3</v>
      </c>
      <c r="BH373">
        <v>0</v>
      </c>
      <c r="BI373" s="1">
        <v>45799.465548576387</v>
      </c>
      <c r="BJ373">
        <v>3</v>
      </c>
      <c r="BK373" s="4">
        <v>0.33329999999999999</v>
      </c>
      <c r="BL373" s="42">
        <f>HLOOKUP($A373,차량별코스!$E$1:$AD$20,_xlfn.XLOOKUP(탕데이터!$I373,차량별코스!$D$2:$D$20,차량별코스!$A$2:$A$20),0)</f>
        <v>4</v>
      </c>
      <c r="BM373">
        <f t="shared" si="63"/>
        <v>4978.266999999998</v>
      </c>
      <c r="BN373">
        <f t="shared" si="64"/>
        <v>1004.808</v>
      </c>
      <c r="BO373">
        <f>IF(COUNTIFS($BL$2:$BL373,$BL373,$O$2:$O373,$O373)=1,_xlfn.MAXIFS($BO$2:$BO372,$O$2:$O372,$O373)+1,_xlfn.MAXIFS($BO$2:$BO372,$O$2:$O372,$O373))</f>
        <v>3</v>
      </c>
      <c r="BP373">
        <f t="shared" si="65"/>
        <v>0</v>
      </c>
      <c r="BQ373">
        <f t="shared" si="67"/>
        <v>0</v>
      </c>
      <c r="BR373">
        <f t="shared" si="68"/>
        <v>0</v>
      </c>
      <c r="BS373">
        <f t="shared" si="69"/>
        <v>0</v>
      </c>
      <c r="BT373">
        <f t="shared" si="70"/>
        <v>0</v>
      </c>
      <c r="BU373">
        <f t="shared" si="71"/>
        <v>0</v>
      </c>
      <c r="BV373">
        <f t="shared" si="72"/>
        <v>0</v>
      </c>
      <c r="BW373">
        <f t="shared" si="66"/>
        <v>0</v>
      </c>
    </row>
    <row r="374" spans="1:75" x14ac:dyDescent="0.3">
      <c r="A374" s="38">
        <f t="shared" si="62"/>
        <v>45786</v>
      </c>
      <c r="B374" s="3">
        <v>45786.274409722224</v>
      </c>
      <c r="C374" t="s">
        <v>61</v>
      </c>
      <c r="D374" t="s">
        <v>61</v>
      </c>
      <c r="E374" t="s">
        <v>61</v>
      </c>
      <c r="F374" t="s">
        <v>62</v>
      </c>
      <c r="G374" s="2" t="s">
        <v>63</v>
      </c>
      <c r="H374" t="s">
        <v>64</v>
      </c>
      <c r="I374" t="s">
        <v>79</v>
      </c>
      <c r="J374" t="s">
        <v>66</v>
      </c>
      <c r="K374" t="s">
        <v>67</v>
      </c>
      <c r="L374">
        <v>15</v>
      </c>
      <c r="M374">
        <v>3</v>
      </c>
      <c r="N374">
        <v>168</v>
      </c>
      <c r="O374" s="41">
        <v>1060</v>
      </c>
      <c r="P374" t="s">
        <v>61</v>
      </c>
      <c r="Q374" t="s">
        <v>61</v>
      </c>
      <c r="R374">
        <v>16.401</v>
      </c>
      <c r="S374">
        <v>5.1920000000000002</v>
      </c>
      <c r="T374">
        <v>3.1589999999999998</v>
      </c>
      <c r="U374">
        <v>2025</v>
      </c>
      <c r="V374">
        <v>4</v>
      </c>
      <c r="W374">
        <v>827</v>
      </c>
      <c r="X374">
        <v>515</v>
      </c>
      <c r="Y374">
        <v>0</v>
      </c>
      <c r="Z374">
        <v>11</v>
      </c>
      <c r="AA374">
        <v>1</v>
      </c>
      <c r="AB374">
        <v>93</v>
      </c>
      <c r="AC374">
        <v>109</v>
      </c>
      <c r="AD374">
        <v>29.16</v>
      </c>
      <c r="AE374">
        <v>49.450201</v>
      </c>
      <c r="AF374">
        <v>88.1</v>
      </c>
      <c r="AG374">
        <v>2.7</v>
      </c>
      <c r="AH374">
        <v>4.4000000000000004</v>
      </c>
      <c r="AI374">
        <v>2.8</v>
      </c>
      <c r="AJ374">
        <v>1.2</v>
      </c>
      <c r="AK374">
        <v>0.9</v>
      </c>
      <c r="AL374">
        <v>0</v>
      </c>
      <c r="AM374">
        <v>2.4300000000000002</v>
      </c>
      <c r="AN374">
        <v>54.055</v>
      </c>
      <c r="AO374">
        <v>0.19800000000000001</v>
      </c>
      <c r="AP374">
        <v>40.838999999999999</v>
      </c>
      <c r="AQ374">
        <v>0.30499999999999999</v>
      </c>
      <c r="AR374">
        <v>0</v>
      </c>
      <c r="AS374">
        <v>67.069000000000003</v>
      </c>
      <c r="AT374">
        <v>29.367000000000001</v>
      </c>
      <c r="AU374">
        <v>0.9</v>
      </c>
      <c r="AV374">
        <v>1.4670000000000001</v>
      </c>
      <c r="AW374">
        <v>0.93300000000000005</v>
      </c>
      <c r="AX374">
        <v>0.4</v>
      </c>
      <c r="AY374">
        <v>0.3</v>
      </c>
      <c r="AZ374">
        <v>0</v>
      </c>
      <c r="BA374">
        <v>0</v>
      </c>
      <c r="BB374">
        <v>50</v>
      </c>
      <c r="BC374" t="s">
        <v>75</v>
      </c>
      <c r="BD374">
        <v>0</v>
      </c>
      <c r="BE374" t="s">
        <v>69</v>
      </c>
      <c r="BF374" t="s">
        <v>76</v>
      </c>
      <c r="BG374">
        <v>1.3</v>
      </c>
      <c r="BH374">
        <v>0</v>
      </c>
      <c r="BI374" s="1">
        <v>45799.465548576387</v>
      </c>
      <c r="BJ374">
        <v>3</v>
      </c>
      <c r="BK374" s="4">
        <v>1.0529999999999999</v>
      </c>
      <c r="BL374" s="42">
        <f>HLOOKUP($A374,차량별코스!$E$1:$AD$20,_xlfn.XLOOKUP(탕데이터!$I374,차량별코스!$D$2:$D$20,차량별코스!$A$2:$A$20),0)</f>
        <v>4</v>
      </c>
      <c r="BM374">
        <f t="shared" si="63"/>
        <v>4978.266999999998</v>
      </c>
      <c r="BN374">
        <f t="shared" si="64"/>
        <v>1004.808</v>
      </c>
      <c r="BO374">
        <f>IF(COUNTIFS($BL$2:$BL374,$BL374,$O$2:$O374,$O374)=1,_xlfn.MAXIFS($BO$2:$BO373,$O$2:$O373,$O374)+1,_xlfn.MAXIFS($BO$2:$BO373,$O$2:$O373,$O374))</f>
        <v>3</v>
      </c>
      <c r="BP374">
        <f t="shared" si="65"/>
        <v>953.02499999999986</v>
      </c>
      <c r="BQ374">
        <f t="shared" si="67"/>
        <v>54.675000000000004</v>
      </c>
      <c r="BR374">
        <f t="shared" si="68"/>
        <v>89.100000000000009</v>
      </c>
      <c r="BS374">
        <f t="shared" si="69"/>
        <v>56.699999999999996</v>
      </c>
      <c r="BT374">
        <f t="shared" si="70"/>
        <v>24.3</v>
      </c>
      <c r="BU374">
        <f t="shared" si="71"/>
        <v>18.225000000000001</v>
      </c>
      <c r="BV374">
        <f t="shared" si="72"/>
        <v>0</v>
      </c>
      <c r="BW374">
        <f t="shared" si="66"/>
        <v>1196.0249999999996</v>
      </c>
    </row>
    <row r="375" spans="1:75" x14ac:dyDescent="0.3">
      <c r="A375" s="38">
        <f t="shared" si="62"/>
        <v>45786</v>
      </c>
      <c r="B375" s="3">
        <v>45786.302199074074</v>
      </c>
      <c r="C375" t="s">
        <v>61</v>
      </c>
      <c r="D375" t="s">
        <v>61</v>
      </c>
      <c r="E375" t="s">
        <v>61</v>
      </c>
      <c r="F375" t="s">
        <v>62</v>
      </c>
      <c r="G375" s="2" t="s">
        <v>63</v>
      </c>
      <c r="H375" t="s">
        <v>64</v>
      </c>
      <c r="I375" t="s">
        <v>79</v>
      </c>
      <c r="J375" t="s">
        <v>66</v>
      </c>
      <c r="K375" t="s">
        <v>67</v>
      </c>
      <c r="L375">
        <v>15</v>
      </c>
      <c r="M375">
        <v>3</v>
      </c>
      <c r="N375">
        <v>168</v>
      </c>
      <c r="O375" s="41">
        <v>1060</v>
      </c>
      <c r="P375" t="s">
        <v>61</v>
      </c>
      <c r="Q375" t="s">
        <v>61</v>
      </c>
      <c r="R375">
        <v>90.557000000000002</v>
      </c>
      <c r="S375">
        <v>24.702000000000002</v>
      </c>
      <c r="T375">
        <v>3.6659999999999999</v>
      </c>
      <c r="U375">
        <v>8462</v>
      </c>
      <c r="V375">
        <v>89</v>
      </c>
      <c r="W375">
        <v>1795</v>
      </c>
      <c r="X375">
        <v>2688</v>
      </c>
      <c r="Y375">
        <v>14</v>
      </c>
      <c r="Z375">
        <v>30</v>
      </c>
      <c r="AA375">
        <v>0</v>
      </c>
      <c r="AB375">
        <v>0</v>
      </c>
      <c r="AC375">
        <v>110</v>
      </c>
      <c r="AD375">
        <v>38.53</v>
      </c>
      <c r="AE375">
        <v>49.559933000000001</v>
      </c>
      <c r="AF375">
        <v>61.2</v>
      </c>
      <c r="AG375">
        <v>9.3000000000000007</v>
      </c>
      <c r="AH375">
        <v>12.1</v>
      </c>
      <c r="AI375">
        <v>11</v>
      </c>
      <c r="AJ375">
        <v>4.3</v>
      </c>
      <c r="AK375">
        <v>2</v>
      </c>
      <c r="AL375">
        <v>0</v>
      </c>
      <c r="AM375">
        <v>2.82</v>
      </c>
      <c r="AN375">
        <v>45.743000000000002</v>
      </c>
      <c r="AO375">
        <v>1.052</v>
      </c>
      <c r="AP375">
        <v>21.212</v>
      </c>
      <c r="AQ375">
        <v>0.28699999999999998</v>
      </c>
      <c r="AR375">
        <v>15.46</v>
      </c>
      <c r="AS375">
        <v>33.128</v>
      </c>
      <c r="AT375">
        <v>85.68</v>
      </c>
      <c r="AU375">
        <v>13.02</v>
      </c>
      <c r="AV375">
        <v>16.940000000000001</v>
      </c>
      <c r="AW375">
        <v>15.4</v>
      </c>
      <c r="AX375">
        <v>6.02</v>
      </c>
      <c r="AY375">
        <v>2.8</v>
      </c>
      <c r="AZ375">
        <v>0</v>
      </c>
      <c r="BA375">
        <v>0</v>
      </c>
      <c r="BB375">
        <v>180</v>
      </c>
      <c r="BC375" t="s">
        <v>75</v>
      </c>
      <c r="BD375">
        <v>0</v>
      </c>
      <c r="BE375" t="s">
        <v>69</v>
      </c>
      <c r="BF375" t="s">
        <v>76</v>
      </c>
      <c r="BG375">
        <v>1.3</v>
      </c>
      <c r="BH375">
        <v>0</v>
      </c>
      <c r="BI375" s="1">
        <v>45799.465548576387</v>
      </c>
      <c r="BJ375">
        <v>3</v>
      </c>
      <c r="BK375" s="4">
        <v>1.222</v>
      </c>
      <c r="BL375" s="42">
        <f>HLOOKUP($A375,차량별코스!$E$1:$AD$20,_xlfn.XLOOKUP(탕데이터!$I375,차량별코스!$D$2:$D$20,차량별코스!$A$2:$A$20),0)</f>
        <v>4</v>
      </c>
      <c r="BM375">
        <f t="shared" si="63"/>
        <v>4978.266999999998</v>
      </c>
      <c r="BN375">
        <f t="shared" si="64"/>
        <v>1004.808</v>
      </c>
      <c r="BO375">
        <f>IF(COUNTIFS($BL$2:$BL375,$BL375,$O$2:$O375,$O375)=1,_xlfn.MAXIFS($BO$2:$BO374,$O$2:$O374,$O375)+1,_xlfn.MAXIFS($BO$2:$BO374,$O$2:$O374,$O375))</f>
        <v>3</v>
      </c>
      <c r="BP375">
        <f t="shared" si="65"/>
        <v>3294.7439999999997</v>
      </c>
      <c r="BQ375">
        <f t="shared" si="67"/>
        <v>786.96600000000012</v>
      </c>
      <c r="BR375">
        <f t="shared" si="68"/>
        <v>1023.9019999999999</v>
      </c>
      <c r="BS375">
        <f t="shared" si="69"/>
        <v>930.82</v>
      </c>
      <c r="BT375">
        <f t="shared" si="70"/>
        <v>363.86599999999999</v>
      </c>
      <c r="BU375">
        <f t="shared" si="71"/>
        <v>169.24</v>
      </c>
      <c r="BV375">
        <f t="shared" si="72"/>
        <v>0</v>
      </c>
      <c r="BW375">
        <f t="shared" si="66"/>
        <v>6569.5379999999996</v>
      </c>
    </row>
    <row r="376" spans="1:75" x14ac:dyDescent="0.3">
      <c r="A376" s="38">
        <f t="shared" si="62"/>
        <v>45786</v>
      </c>
      <c r="B376" s="3">
        <v>45786.433252314811</v>
      </c>
      <c r="C376" t="s">
        <v>61</v>
      </c>
      <c r="D376" t="s">
        <v>61</v>
      </c>
      <c r="E376" t="s">
        <v>61</v>
      </c>
      <c r="F376" t="s">
        <v>62</v>
      </c>
      <c r="G376" s="2" t="s">
        <v>63</v>
      </c>
      <c r="H376" t="s">
        <v>64</v>
      </c>
      <c r="I376" t="s">
        <v>79</v>
      </c>
      <c r="J376" t="s">
        <v>66</v>
      </c>
      <c r="K376" t="s">
        <v>67</v>
      </c>
      <c r="L376">
        <v>15</v>
      </c>
      <c r="M376">
        <v>3</v>
      </c>
      <c r="N376">
        <v>168</v>
      </c>
      <c r="O376" s="41">
        <v>1060</v>
      </c>
      <c r="P376" t="s">
        <v>61</v>
      </c>
      <c r="Q376" t="s">
        <v>61</v>
      </c>
      <c r="R376">
        <v>6.9000000000000006E-2</v>
      </c>
      <c r="S376">
        <v>6.7000000000000004E-2</v>
      </c>
      <c r="T376">
        <v>1.03</v>
      </c>
      <c r="U376">
        <v>63</v>
      </c>
      <c r="V376">
        <v>18</v>
      </c>
      <c r="W376">
        <v>9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19</v>
      </c>
      <c r="AD376">
        <v>3.94</v>
      </c>
      <c r="AE376">
        <v>6.9</v>
      </c>
      <c r="AF376">
        <v>100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0.79</v>
      </c>
      <c r="AN376">
        <v>19.25</v>
      </c>
      <c r="AO376">
        <v>28.571000000000002</v>
      </c>
      <c r="AP376">
        <v>14.286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1</v>
      </c>
      <c r="BC376" t="s">
        <v>75</v>
      </c>
      <c r="BD376">
        <v>0</v>
      </c>
      <c r="BE376" t="s">
        <v>69</v>
      </c>
      <c r="BF376" t="s">
        <v>76</v>
      </c>
      <c r="BG376">
        <v>1.3</v>
      </c>
      <c r="BH376">
        <v>0</v>
      </c>
      <c r="BI376" s="1">
        <v>45799.465548576387</v>
      </c>
      <c r="BJ376">
        <v>3</v>
      </c>
      <c r="BK376" s="4">
        <v>0.34329999999999999</v>
      </c>
      <c r="BL376" s="42">
        <f>HLOOKUP($A376,차량별코스!$E$1:$AD$20,_xlfn.XLOOKUP(탕데이터!$I376,차량별코스!$D$2:$D$20,차량별코스!$A$2:$A$20),0)</f>
        <v>4</v>
      </c>
      <c r="BM376">
        <f t="shared" si="63"/>
        <v>4978.266999999998</v>
      </c>
      <c r="BN376">
        <f t="shared" si="64"/>
        <v>1004.808</v>
      </c>
      <c r="BO376">
        <f>IF(COUNTIFS($BL$2:$BL376,$BL376,$O$2:$O376,$O376)=1,_xlfn.MAXIFS($BO$2:$BO375,$O$2:$O375,$O376)+1,_xlfn.MAXIFS($BO$2:$BO375,$O$2:$O375,$O376))</f>
        <v>3</v>
      </c>
      <c r="BP376">
        <f t="shared" si="65"/>
        <v>36</v>
      </c>
      <c r="BQ376">
        <f t="shared" si="67"/>
        <v>0</v>
      </c>
      <c r="BR376">
        <f t="shared" si="68"/>
        <v>0</v>
      </c>
      <c r="BS376">
        <f t="shared" si="69"/>
        <v>0</v>
      </c>
      <c r="BT376">
        <f t="shared" si="70"/>
        <v>0</v>
      </c>
      <c r="BU376">
        <f t="shared" si="71"/>
        <v>0</v>
      </c>
      <c r="BV376">
        <f t="shared" si="72"/>
        <v>0</v>
      </c>
      <c r="BW376">
        <f t="shared" si="66"/>
        <v>36</v>
      </c>
    </row>
    <row r="377" spans="1:75" x14ac:dyDescent="0.3">
      <c r="A377" s="38">
        <f t="shared" si="62"/>
        <v>45786</v>
      </c>
      <c r="B377" s="3">
        <v>45786.439351851855</v>
      </c>
      <c r="C377" t="s">
        <v>61</v>
      </c>
      <c r="D377" t="s">
        <v>61</v>
      </c>
      <c r="E377" t="s">
        <v>61</v>
      </c>
      <c r="F377" t="s">
        <v>62</v>
      </c>
      <c r="G377" s="2" t="s">
        <v>63</v>
      </c>
      <c r="H377" t="s">
        <v>64</v>
      </c>
      <c r="I377" t="s">
        <v>79</v>
      </c>
      <c r="J377" t="s">
        <v>66</v>
      </c>
      <c r="K377" t="s">
        <v>67</v>
      </c>
      <c r="L377">
        <v>15</v>
      </c>
      <c r="M377">
        <v>3</v>
      </c>
      <c r="N377">
        <v>168</v>
      </c>
      <c r="O377" s="41">
        <v>1060</v>
      </c>
      <c r="P377" t="s">
        <v>61</v>
      </c>
      <c r="Q377" t="s">
        <v>61</v>
      </c>
      <c r="R377">
        <v>90.635000000000005</v>
      </c>
      <c r="S377">
        <v>27.341000000000001</v>
      </c>
      <c r="T377">
        <v>3.3149999999999999</v>
      </c>
      <c r="U377">
        <v>7831</v>
      </c>
      <c r="V377">
        <v>127</v>
      </c>
      <c r="W377">
        <v>1481</v>
      </c>
      <c r="X377">
        <v>2628</v>
      </c>
      <c r="Y377">
        <v>24</v>
      </c>
      <c r="Z377">
        <v>54</v>
      </c>
      <c r="AA377">
        <v>1</v>
      </c>
      <c r="AB377">
        <v>8</v>
      </c>
      <c r="AC377">
        <v>110</v>
      </c>
      <c r="AD377">
        <v>41.67</v>
      </c>
      <c r="AE377">
        <v>52.43224</v>
      </c>
      <c r="AF377">
        <v>22.7</v>
      </c>
      <c r="AG377">
        <v>20.2</v>
      </c>
      <c r="AH377">
        <v>21.8</v>
      </c>
      <c r="AI377">
        <v>17.5</v>
      </c>
      <c r="AJ377">
        <v>11.6</v>
      </c>
      <c r="AK377">
        <v>6.1</v>
      </c>
      <c r="AL377">
        <v>0</v>
      </c>
      <c r="AM377">
        <v>2.5499999999999998</v>
      </c>
      <c r="AN377">
        <v>54.661000000000001</v>
      </c>
      <c r="AO377">
        <v>1.6220000000000001</v>
      </c>
      <c r="AP377">
        <v>18.911999999999999</v>
      </c>
      <c r="AQ377">
        <v>0.28699999999999998</v>
      </c>
      <c r="AR377">
        <v>26.48</v>
      </c>
      <c r="AS377">
        <v>59.58</v>
      </c>
      <c r="AT377">
        <v>29.51</v>
      </c>
      <c r="AU377">
        <v>26.26</v>
      </c>
      <c r="AV377">
        <v>28.34</v>
      </c>
      <c r="AW377">
        <v>22.75</v>
      </c>
      <c r="AX377">
        <v>15.08</v>
      </c>
      <c r="AY377">
        <v>7.93</v>
      </c>
      <c r="AZ377">
        <v>0</v>
      </c>
      <c r="BA377">
        <v>0</v>
      </c>
      <c r="BB377">
        <v>177</v>
      </c>
      <c r="BC377" t="s">
        <v>75</v>
      </c>
      <c r="BD377">
        <v>0</v>
      </c>
      <c r="BE377" t="s">
        <v>69</v>
      </c>
      <c r="BF377" t="s">
        <v>76</v>
      </c>
      <c r="BG377">
        <v>1.3</v>
      </c>
      <c r="BH377">
        <v>0</v>
      </c>
      <c r="BI377" s="1">
        <v>45799.465548576387</v>
      </c>
      <c r="BJ377">
        <v>3</v>
      </c>
      <c r="BK377" s="4">
        <v>1.105</v>
      </c>
      <c r="BL377" s="42">
        <f>HLOOKUP($A377,차량별코스!$E$1:$AD$20,_xlfn.XLOOKUP(탕데이터!$I377,차량별코스!$D$2:$D$20,차량별코스!$A$2:$A$20),0)</f>
        <v>4</v>
      </c>
      <c r="BM377">
        <f t="shared" si="63"/>
        <v>4978.266999999998</v>
      </c>
      <c r="BN377">
        <f t="shared" si="64"/>
        <v>1004.808</v>
      </c>
      <c r="BO377">
        <f>IF(COUNTIFS($BL$2:$BL377,$BL377,$O$2:$O377,$O377)=1,_xlfn.MAXIFS($BO$2:$BO376,$O$2:$O376,$O377)+1,_xlfn.MAXIFS($BO$2:$BO376,$O$2:$O376,$O377))</f>
        <v>3</v>
      </c>
      <c r="BP377">
        <f t="shared" si="65"/>
        <v>169.63699999999994</v>
      </c>
      <c r="BQ377">
        <f t="shared" si="67"/>
        <v>1581.8619999999999</v>
      </c>
      <c r="BR377">
        <f t="shared" si="68"/>
        <v>1707.1579999999999</v>
      </c>
      <c r="BS377">
        <f t="shared" si="69"/>
        <v>1370.425</v>
      </c>
      <c r="BT377">
        <f t="shared" si="70"/>
        <v>908.39599999999996</v>
      </c>
      <c r="BU377">
        <f t="shared" si="71"/>
        <v>477.69099999999997</v>
      </c>
      <c r="BV377">
        <f t="shared" si="72"/>
        <v>0</v>
      </c>
      <c r="BW377">
        <f t="shared" si="66"/>
        <v>6215.168999999999</v>
      </c>
    </row>
    <row r="378" spans="1:75" x14ac:dyDescent="0.3">
      <c r="A378" s="38">
        <f t="shared" si="62"/>
        <v>45786</v>
      </c>
      <c r="B378" s="3">
        <v>45786.537222222221</v>
      </c>
      <c r="C378" t="s">
        <v>61</v>
      </c>
      <c r="D378" t="s">
        <v>61</v>
      </c>
      <c r="E378" t="s">
        <v>61</v>
      </c>
      <c r="F378" t="s">
        <v>62</v>
      </c>
      <c r="G378" s="2" t="s">
        <v>63</v>
      </c>
      <c r="H378" t="s">
        <v>64</v>
      </c>
      <c r="I378" t="s">
        <v>79</v>
      </c>
      <c r="J378" t="s">
        <v>66</v>
      </c>
      <c r="K378" t="s">
        <v>67</v>
      </c>
      <c r="L378">
        <v>15</v>
      </c>
      <c r="M378">
        <v>3</v>
      </c>
      <c r="N378">
        <v>168</v>
      </c>
      <c r="O378" s="41">
        <v>1060</v>
      </c>
      <c r="P378" t="s">
        <v>61</v>
      </c>
      <c r="Q378" t="s">
        <v>61</v>
      </c>
      <c r="R378">
        <v>17.510000000000002</v>
      </c>
      <c r="S378">
        <v>5.5890000000000004</v>
      </c>
      <c r="T378">
        <v>3.133</v>
      </c>
      <c r="U378">
        <v>2064</v>
      </c>
      <c r="V378">
        <v>71</v>
      </c>
      <c r="W378">
        <v>549</v>
      </c>
      <c r="X378">
        <v>521</v>
      </c>
      <c r="Y378">
        <v>3</v>
      </c>
      <c r="Z378">
        <v>3</v>
      </c>
      <c r="AA378">
        <v>0</v>
      </c>
      <c r="AB378">
        <v>0</v>
      </c>
      <c r="AC378">
        <v>93</v>
      </c>
      <c r="AD378">
        <v>30.54</v>
      </c>
      <c r="AE378">
        <v>43.653751</v>
      </c>
      <c r="AF378">
        <v>96.8</v>
      </c>
      <c r="AG378">
        <v>1.2</v>
      </c>
      <c r="AH378">
        <v>0.9</v>
      </c>
      <c r="AI378">
        <v>0.9</v>
      </c>
      <c r="AJ378">
        <v>0.3</v>
      </c>
      <c r="AK378">
        <v>0</v>
      </c>
      <c r="AL378">
        <v>0</v>
      </c>
      <c r="AM378">
        <v>2.41</v>
      </c>
      <c r="AN378">
        <v>47.316000000000003</v>
      </c>
      <c r="AO378">
        <v>3.44</v>
      </c>
      <c r="AP378">
        <v>26.599</v>
      </c>
      <c r="AQ378">
        <v>0.28599999999999998</v>
      </c>
      <c r="AR378">
        <v>17.132999999999999</v>
      </c>
      <c r="AS378">
        <v>17.132999999999999</v>
      </c>
      <c r="AT378">
        <v>32.267000000000003</v>
      </c>
      <c r="AU378">
        <v>0.4</v>
      </c>
      <c r="AV378">
        <v>0.3</v>
      </c>
      <c r="AW378">
        <v>0.3</v>
      </c>
      <c r="AX378">
        <v>0.1</v>
      </c>
      <c r="AY378">
        <v>0</v>
      </c>
      <c r="AZ378">
        <v>0</v>
      </c>
      <c r="BA378">
        <v>0</v>
      </c>
      <c r="BB378">
        <v>45</v>
      </c>
      <c r="BC378" t="s">
        <v>75</v>
      </c>
      <c r="BD378">
        <v>0</v>
      </c>
      <c r="BE378" t="s">
        <v>69</v>
      </c>
      <c r="BF378" t="s">
        <v>76</v>
      </c>
      <c r="BG378">
        <v>1.3</v>
      </c>
      <c r="BH378">
        <v>0</v>
      </c>
      <c r="BI378" s="1">
        <v>45799.465548576387</v>
      </c>
      <c r="BJ378">
        <v>3</v>
      </c>
      <c r="BK378" s="4">
        <v>1.0443</v>
      </c>
      <c r="BL378" s="42">
        <f>HLOOKUP($A378,차량별코스!$E$1:$AD$20,_xlfn.XLOOKUP(탕데이터!$I378,차량별코스!$D$2:$D$20,차량별코스!$A$2:$A$20),0)</f>
        <v>4</v>
      </c>
      <c r="BM378">
        <f t="shared" si="63"/>
        <v>4978.266999999998</v>
      </c>
      <c r="BN378">
        <f t="shared" si="64"/>
        <v>1004.808</v>
      </c>
      <c r="BO378">
        <f>IF(COUNTIFS($BL$2:$BL378,$BL378,$O$2:$O378,$O378)=1,_xlfn.MAXIFS($BO$2:$BO377,$O$2:$O377,$O378)+1,_xlfn.MAXIFS($BO$2:$BO377,$O$2:$O377,$O378))</f>
        <v>3</v>
      </c>
      <c r="BP378">
        <f t="shared" si="65"/>
        <v>1377.952</v>
      </c>
      <c r="BQ378">
        <f t="shared" si="67"/>
        <v>24.768000000000001</v>
      </c>
      <c r="BR378">
        <f t="shared" si="68"/>
        <v>18.576000000000001</v>
      </c>
      <c r="BS378">
        <f t="shared" si="69"/>
        <v>18.576000000000001</v>
      </c>
      <c r="BT378">
        <f t="shared" si="70"/>
        <v>6.1920000000000002</v>
      </c>
      <c r="BU378">
        <f t="shared" si="71"/>
        <v>0</v>
      </c>
      <c r="BV378">
        <f t="shared" si="72"/>
        <v>0</v>
      </c>
      <c r="BW378">
        <f t="shared" si="66"/>
        <v>1446.0640000000001</v>
      </c>
    </row>
    <row r="379" spans="1:75" x14ac:dyDescent="0.3">
      <c r="A379" s="38">
        <f t="shared" si="62"/>
        <v>45786</v>
      </c>
      <c r="B379" s="3">
        <v>45786.562951388885</v>
      </c>
      <c r="C379" t="s">
        <v>61</v>
      </c>
      <c r="D379" t="s">
        <v>61</v>
      </c>
      <c r="E379" t="s">
        <v>61</v>
      </c>
      <c r="F379" t="s">
        <v>62</v>
      </c>
      <c r="G379" s="2" t="s">
        <v>63</v>
      </c>
      <c r="H379" t="s">
        <v>64</v>
      </c>
      <c r="I379" t="s">
        <v>79</v>
      </c>
      <c r="J379" t="s">
        <v>66</v>
      </c>
      <c r="K379" t="s">
        <v>67</v>
      </c>
      <c r="L379">
        <v>15</v>
      </c>
      <c r="M379">
        <v>3</v>
      </c>
      <c r="N379">
        <v>168</v>
      </c>
      <c r="O379" s="41">
        <v>1060</v>
      </c>
      <c r="P379" t="s">
        <v>61</v>
      </c>
      <c r="Q379" t="s">
        <v>61</v>
      </c>
      <c r="R379">
        <v>9.1999999999999998E-2</v>
      </c>
      <c r="S379">
        <v>5.5E-2</v>
      </c>
      <c r="T379">
        <v>1.673</v>
      </c>
      <c r="U379">
        <v>70</v>
      </c>
      <c r="V379">
        <v>11</v>
      </c>
      <c r="W379">
        <v>11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13</v>
      </c>
      <c r="AD379">
        <v>4.7300000000000004</v>
      </c>
      <c r="AE379">
        <v>6.8996550000000001</v>
      </c>
      <c r="AF379">
        <v>100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1.29</v>
      </c>
      <c r="AN379">
        <v>9.0399999999999991</v>
      </c>
      <c r="AO379">
        <v>15.712</v>
      </c>
      <c r="AP379">
        <v>15.712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 t="s">
        <v>75</v>
      </c>
      <c r="BD379">
        <v>0</v>
      </c>
      <c r="BE379" t="s">
        <v>69</v>
      </c>
      <c r="BF379" t="s">
        <v>76</v>
      </c>
      <c r="BG379">
        <v>1.3</v>
      </c>
      <c r="BH379">
        <v>0</v>
      </c>
      <c r="BI379" s="1">
        <v>45799.465548576387</v>
      </c>
      <c r="BJ379">
        <v>3</v>
      </c>
      <c r="BK379" s="4">
        <v>0.55759999999999998</v>
      </c>
      <c r="BL379" s="42">
        <f>HLOOKUP($A379,차량별코스!$E$1:$AD$20,_xlfn.XLOOKUP(탕데이터!$I379,차량별코스!$D$2:$D$20,차량별코스!$A$2:$A$20),0)</f>
        <v>4</v>
      </c>
      <c r="BM379">
        <f t="shared" si="63"/>
        <v>4978.266999999998</v>
      </c>
      <c r="BN379">
        <f t="shared" si="64"/>
        <v>1004.808</v>
      </c>
      <c r="BO379">
        <f>IF(COUNTIFS($BL$2:$BL379,$BL379,$O$2:$O379,$O379)=1,_xlfn.MAXIFS($BO$2:$BO378,$O$2:$O378,$O379)+1,_xlfn.MAXIFS($BO$2:$BO378,$O$2:$O378,$O379))</f>
        <v>3</v>
      </c>
      <c r="BP379">
        <f t="shared" si="65"/>
        <v>48</v>
      </c>
      <c r="BQ379">
        <f t="shared" si="67"/>
        <v>0</v>
      </c>
      <c r="BR379">
        <f t="shared" si="68"/>
        <v>0</v>
      </c>
      <c r="BS379">
        <f t="shared" si="69"/>
        <v>0</v>
      </c>
      <c r="BT379">
        <f t="shared" si="70"/>
        <v>0</v>
      </c>
      <c r="BU379">
        <f t="shared" si="71"/>
        <v>0</v>
      </c>
      <c r="BV379">
        <f t="shared" si="72"/>
        <v>0</v>
      </c>
      <c r="BW379">
        <f t="shared" si="66"/>
        <v>48</v>
      </c>
    </row>
    <row r="380" spans="1:75" x14ac:dyDescent="0.3">
      <c r="A380" s="38">
        <f t="shared" si="62"/>
        <v>45786</v>
      </c>
      <c r="B380" s="3">
        <v>45786.577881944446</v>
      </c>
      <c r="C380" t="s">
        <v>61</v>
      </c>
      <c r="D380" t="s">
        <v>61</v>
      </c>
      <c r="E380" t="s">
        <v>61</v>
      </c>
      <c r="F380" t="s">
        <v>62</v>
      </c>
      <c r="G380" s="2" t="s">
        <v>63</v>
      </c>
      <c r="H380" t="s">
        <v>64</v>
      </c>
      <c r="I380" t="s">
        <v>79</v>
      </c>
      <c r="J380" t="s">
        <v>66</v>
      </c>
      <c r="K380" t="s">
        <v>67</v>
      </c>
      <c r="L380">
        <v>15</v>
      </c>
      <c r="M380">
        <v>3</v>
      </c>
      <c r="N380">
        <v>168</v>
      </c>
      <c r="O380" s="41">
        <v>1060</v>
      </c>
      <c r="P380" t="s">
        <v>61</v>
      </c>
      <c r="Q380" t="s">
        <v>61</v>
      </c>
      <c r="R380">
        <v>36.886000000000003</v>
      </c>
      <c r="S380">
        <v>14.403</v>
      </c>
      <c r="T380">
        <v>2.5609999999999999</v>
      </c>
      <c r="U380">
        <v>4704</v>
      </c>
      <c r="V380">
        <v>157</v>
      </c>
      <c r="W380">
        <v>2466</v>
      </c>
      <c r="X380">
        <v>1231</v>
      </c>
      <c r="Y380">
        <v>6</v>
      </c>
      <c r="Z380">
        <v>7</v>
      </c>
      <c r="AA380">
        <v>1</v>
      </c>
      <c r="AB380">
        <v>1638</v>
      </c>
      <c r="AC380">
        <v>109</v>
      </c>
      <c r="AD380">
        <v>28.23</v>
      </c>
      <c r="AE380">
        <v>63.810536999999997</v>
      </c>
      <c r="AF380">
        <v>97.1</v>
      </c>
      <c r="AG380">
        <v>0.5</v>
      </c>
      <c r="AH380">
        <v>0.6</v>
      </c>
      <c r="AI380">
        <v>0.6</v>
      </c>
      <c r="AJ380">
        <v>0.9</v>
      </c>
      <c r="AK380">
        <v>0.2</v>
      </c>
      <c r="AL380">
        <v>0</v>
      </c>
      <c r="AM380">
        <v>1.97</v>
      </c>
      <c r="AN380">
        <v>90.198999999999998</v>
      </c>
      <c r="AO380">
        <v>3.3380000000000001</v>
      </c>
      <c r="AP380">
        <v>52.423000000000002</v>
      </c>
      <c r="AQ380">
        <v>0.32500000000000001</v>
      </c>
      <c r="AR380">
        <v>16.265999999999998</v>
      </c>
      <c r="AS380">
        <v>18.977</v>
      </c>
      <c r="AT380">
        <v>76.061999999999998</v>
      </c>
      <c r="AU380">
        <v>0.39200000000000002</v>
      </c>
      <c r="AV380">
        <v>0.47</v>
      </c>
      <c r="AW380">
        <v>0.47</v>
      </c>
      <c r="AX380">
        <v>0.70499999999999996</v>
      </c>
      <c r="AY380">
        <v>0.157</v>
      </c>
      <c r="AZ380">
        <v>0</v>
      </c>
      <c r="BA380">
        <v>0</v>
      </c>
      <c r="BB380">
        <v>119</v>
      </c>
      <c r="BC380" t="s">
        <v>75</v>
      </c>
      <c r="BD380">
        <v>0</v>
      </c>
      <c r="BE380" t="s">
        <v>69</v>
      </c>
      <c r="BF380" t="s">
        <v>76</v>
      </c>
      <c r="BG380">
        <v>1.3</v>
      </c>
      <c r="BH380">
        <v>0</v>
      </c>
      <c r="BI380" s="1">
        <v>45799.465548576387</v>
      </c>
      <c r="BJ380">
        <v>3</v>
      </c>
      <c r="BK380" s="4">
        <v>0.85370000000000001</v>
      </c>
      <c r="BL380" s="42">
        <f>HLOOKUP($A380,차량별코스!$E$1:$AD$20,_xlfn.XLOOKUP(탕데이터!$I380,차량별코스!$D$2:$D$20,차량별코스!$A$2:$A$20),0)</f>
        <v>4</v>
      </c>
      <c r="BM380">
        <f t="shared" si="63"/>
        <v>4978.266999999998</v>
      </c>
      <c r="BN380">
        <f t="shared" si="64"/>
        <v>1004.808</v>
      </c>
      <c r="BO380">
        <f>IF(COUNTIFS($BL$2:$BL380,$BL380,$O$2:$O380,$O380)=1,_xlfn.MAXIFS($BO$2:$BO379,$O$2:$O379,$O380)+1,_xlfn.MAXIFS($BO$2:$BO379,$O$2:$O379,$O380))</f>
        <v>3</v>
      </c>
      <c r="BP380">
        <f t="shared" si="65"/>
        <v>1944.5839999999998</v>
      </c>
      <c r="BQ380">
        <f t="shared" si="67"/>
        <v>23.52</v>
      </c>
      <c r="BR380">
        <f t="shared" si="68"/>
        <v>28.224</v>
      </c>
      <c r="BS380">
        <f t="shared" si="69"/>
        <v>28.224</v>
      </c>
      <c r="BT380">
        <f t="shared" si="70"/>
        <v>42.336000000000006</v>
      </c>
      <c r="BU380">
        <f t="shared" si="71"/>
        <v>9.4079999999999995</v>
      </c>
      <c r="BV380">
        <f t="shared" si="72"/>
        <v>0</v>
      </c>
      <c r="BW380">
        <f t="shared" si="66"/>
        <v>2076.2959999999994</v>
      </c>
    </row>
    <row r="381" spans="1:75" x14ac:dyDescent="0.3">
      <c r="A381" s="38">
        <f t="shared" si="62"/>
        <v>45786</v>
      </c>
      <c r="B381" s="3">
        <v>45786.648125</v>
      </c>
      <c r="C381" t="s">
        <v>61</v>
      </c>
      <c r="D381" t="s">
        <v>61</v>
      </c>
      <c r="E381" t="s">
        <v>61</v>
      </c>
      <c r="F381" t="s">
        <v>62</v>
      </c>
      <c r="G381" s="2" t="s">
        <v>63</v>
      </c>
      <c r="H381" t="s">
        <v>64</v>
      </c>
      <c r="I381" t="s">
        <v>79</v>
      </c>
      <c r="J381" t="s">
        <v>66</v>
      </c>
      <c r="K381" t="s">
        <v>67</v>
      </c>
      <c r="L381">
        <v>15</v>
      </c>
      <c r="M381">
        <v>3</v>
      </c>
      <c r="N381">
        <v>168</v>
      </c>
      <c r="O381" s="41">
        <v>1060</v>
      </c>
      <c r="P381" t="s">
        <v>61</v>
      </c>
      <c r="Q381" t="s">
        <v>61</v>
      </c>
      <c r="R381">
        <v>37.689</v>
      </c>
      <c r="S381">
        <v>9.7289999999999992</v>
      </c>
      <c r="T381">
        <v>3.8740000000000001</v>
      </c>
      <c r="U381">
        <v>3333</v>
      </c>
      <c r="V381">
        <v>6</v>
      </c>
      <c r="W381">
        <v>920</v>
      </c>
      <c r="X381">
        <v>1074</v>
      </c>
      <c r="Y381">
        <v>6</v>
      </c>
      <c r="Z381">
        <v>6</v>
      </c>
      <c r="AA381">
        <v>1</v>
      </c>
      <c r="AB381">
        <v>31</v>
      </c>
      <c r="AC381">
        <v>108</v>
      </c>
      <c r="AD381">
        <v>40.71</v>
      </c>
      <c r="AE381">
        <v>56.369014999999997</v>
      </c>
      <c r="AF381">
        <v>92.1</v>
      </c>
      <c r="AG381">
        <v>1.8</v>
      </c>
      <c r="AH381">
        <v>1.5</v>
      </c>
      <c r="AI381">
        <v>1.2</v>
      </c>
      <c r="AJ381">
        <v>2.9</v>
      </c>
      <c r="AK381">
        <v>0.5</v>
      </c>
      <c r="AL381">
        <v>0</v>
      </c>
      <c r="AM381">
        <v>2.98</v>
      </c>
      <c r="AN381">
        <v>49.773000000000003</v>
      </c>
      <c r="AO381">
        <v>0.18</v>
      </c>
      <c r="AP381">
        <v>27.603000000000002</v>
      </c>
      <c r="AQ381">
        <v>0.26500000000000001</v>
      </c>
      <c r="AR381">
        <v>15.92</v>
      </c>
      <c r="AS381">
        <v>15.92</v>
      </c>
      <c r="AT381">
        <v>50.655000000000001</v>
      </c>
      <c r="AU381">
        <v>0.99</v>
      </c>
      <c r="AV381">
        <v>0.82499999999999996</v>
      </c>
      <c r="AW381">
        <v>0.66</v>
      </c>
      <c r="AX381">
        <v>1.595</v>
      </c>
      <c r="AY381">
        <v>0.27500000000000002</v>
      </c>
      <c r="AZ381">
        <v>0</v>
      </c>
      <c r="BA381">
        <v>0</v>
      </c>
      <c r="BB381">
        <v>77</v>
      </c>
      <c r="BC381" t="s">
        <v>75</v>
      </c>
      <c r="BD381">
        <v>0</v>
      </c>
      <c r="BE381" t="s">
        <v>69</v>
      </c>
      <c r="BF381" t="s">
        <v>76</v>
      </c>
      <c r="BG381">
        <v>1.3</v>
      </c>
      <c r="BH381">
        <v>0</v>
      </c>
      <c r="BI381" s="1">
        <v>45799.465548576387</v>
      </c>
      <c r="BJ381">
        <v>3</v>
      </c>
      <c r="BK381" s="4">
        <v>1.2912999999999999</v>
      </c>
      <c r="BL381" s="42">
        <f>HLOOKUP($A381,차량별코스!$E$1:$AD$20,_xlfn.XLOOKUP(탕데이터!$I381,차량별코스!$D$2:$D$20,차량별코스!$A$2:$A$20),0)</f>
        <v>4</v>
      </c>
      <c r="BM381">
        <f t="shared" si="63"/>
        <v>4978.266999999998</v>
      </c>
      <c r="BN381">
        <f t="shared" si="64"/>
        <v>1004.808</v>
      </c>
      <c r="BO381">
        <f>IF(COUNTIFS($BL$2:$BL381,$BL381,$O$2:$O381,$O381)=1,_xlfn.MAXIFS($BO$2:$BO380,$O$2:$O380,$O381)+1,_xlfn.MAXIFS($BO$2:$BO380,$O$2:$O380,$O381))</f>
        <v>3</v>
      </c>
      <c r="BP381">
        <f t="shared" si="65"/>
        <v>2143.6929999999998</v>
      </c>
      <c r="BQ381">
        <f t="shared" si="67"/>
        <v>59.994000000000007</v>
      </c>
      <c r="BR381">
        <f t="shared" si="68"/>
        <v>49.994999999999997</v>
      </c>
      <c r="BS381">
        <f t="shared" si="69"/>
        <v>39.996000000000002</v>
      </c>
      <c r="BT381">
        <f t="shared" si="70"/>
        <v>96.656999999999996</v>
      </c>
      <c r="BU381">
        <f t="shared" si="71"/>
        <v>16.664999999999999</v>
      </c>
      <c r="BV381">
        <f t="shared" si="72"/>
        <v>0</v>
      </c>
      <c r="BW381">
        <f t="shared" si="66"/>
        <v>2407</v>
      </c>
    </row>
    <row r="382" spans="1:75" x14ac:dyDescent="0.3">
      <c r="A382" s="38">
        <f t="shared" si="62"/>
        <v>45786</v>
      </c>
      <c r="B382" s="3">
        <v>45786.687384259261</v>
      </c>
      <c r="C382" t="s">
        <v>61</v>
      </c>
      <c r="D382" t="s">
        <v>61</v>
      </c>
      <c r="E382" t="s">
        <v>61</v>
      </c>
      <c r="F382" t="s">
        <v>62</v>
      </c>
      <c r="G382" s="2" t="s">
        <v>63</v>
      </c>
      <c r="H382" t="s">
        <v>64</v>
      </c>
      <c r="I382" t="s">
        <v>79</v>
      </c>
      <c r="J382" t="s">
        <v>66</v>
      </c>
      <c r="K382" t="s">
        <v>67</v>
      </c>
      <c r="L382">
        <v>15</v>
      </c>
      <c r="M382">
        <v>3</v>
      </c>
      <c r="N382">
        <v>168</v>
      </c>
      <c r="O382" s="41">
        <v>1060</v>
      </c>
      <c r="P382" t="s">
        <v>61</v>
      </c>
      <c r="Q382" t="s">
        <v>61</v>
      </c>
      <c r="R382">
        <v>2.8000000000000001E-2</v>
      </c>
      <c r="S382">
        <v>2.4E-2</v>
      </c>
      <c r="T382">
        <v>1.167</v>
      </c>
      <c r="U382">
        <v>20</v>
      </c>
      <c r="V382">
        <v>0</v>
      </c>
      <c r="W382">
        <v>7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15</v>
      </c>
      <c r="AD382">
        <v>5.04</v>
      </c>
      <c r="AE382">
        <v>7.7540839999999998</v>
      </c>
      <c r="AF382">
        <v>100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0.89</v>
      </c>
      <c r="AN382">
        <v>19.152000000000001</v>
      </c>
      <c r="AO382">
        <v>0</v>
      </c>
      <c r="AP382">
        <v>34.994999999999997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 t="s">
        <v>75</v>
      </c>
      <c r="BD382">
        <v>0</v>
      </c>
      <c r="BE382" t="s">
        <v>69</v>
      </c>
      <c r="BF382" t="s">
        <v>76</v>
      </c>
      <c r="BG382">
        <v>1.3</v>
      </c>
      <c r="BH382">
        <v>0</v>
      </c>
      <c r="BI382" s="1">
        <v>45799.465548576387</v>
      </c>
      <c r="BJ382">
        <v>3</v>
      </c>
      <c r="BK382" s="4">
        <v>0.38890000000000002</v>
      </c>
      <c r="BL382" s="42">
        <f>HLOOKUP($A382,차량별코스!$E$1:$AD$20,_xlfn.XLOOKUP(탕데이터!$I382,차량별코스!$D$2:$D$20,차량별코스!$A$2:$A$20),0)</f>
        <v>4</v>
      </c>
      <c r="BM382">
        <f t="shared" si="63"/>
        <v>4978.266999999998</v>
      </c>
      <c r="BN382">
        <f t="shared" si="64"/>
        <v>1004.808</v>
      </c>
      <c r="BO382">
        <f>IF(COUNTIFS($BL$2:$BL382,$BL382,$O$2:$O382,$O382)=1,_xlfn.MAXIFS($BO$2:$BO381,$O$2:$O381,$O382)+1,_xlfn.MAXIFS($BO$2:$BO381,$O$2:$O381,$O382))</f>
        <v>3</v>
      </c>
      <c r="BP382">
        <f t="shared" si="65"/>
        <v>13</v>
      </c>
      <c r="BQ382">
        <f t="shared" si="67"/>
        <v>0</v>
      </c>
      <c r="BR382">
        <f t="shared" si="68"/>
        <v>0</v>
      </c>
      <c r="BS382">
        <f t="shared" si="69"/>
        <v>0</v>
      </c>
      <c r="BT382">
        <f t="shared" si="70"/>
        <v>0</v>
      </c>
      <c r="BU382">
        <f t="shared" si="71"/>
        <v>0</v>
      </c>
      <c r="BV382">
        <f t="shared" si="72"/>
        <v>0</v>
      </c>
      <c r="BW382">
        <f t="shared" si="66"/>
        <v>13</v>
      </c>
    </row>
    <row r="383" spans="1:75" x14ac:dyDescent="0.3">
      <c r="A383" s="38">
        <f t="shared" si="62"/>
        <v>45786</v>
      </c>
      <c r="B383" s="3">
        <v>45786.691331018519</v>
      </c>
      <c r="C383" t="s">
        <v>61</v>
      </c>
      <c r="D383" t="s">
        <v>61</v>
      </c>
      <c r="E383" t="s">
        <v>61</v>
      </c>
      <c r="F383" t="s">
        <v>62</v>
      </c>
      <c r="G383" s="2" t="s">
        <v>63</v>
      </c>
      <c r="H383" t="s">
        <v>64</v>
      </c>
      <c r="I383" t="s">
        <v>79</v>
      </c>
      <c r="J383" t="s">
        <v>66</v>
      </c>
      <c r="K383" t="s">
        <v>67</v>
      </c>
      <c r="L383">
        <v>15</v>
      </c>
      <c r="M383">
        <v>3</v>
      </c>
      <c r="N383">
        <v>168</v>
      </c>
      <c r="O383" s="41">
        <v>1060</v>
      </c>
      <c r="P383" t="s">
        <v>61</v>
      </c>
      <c r="Q383" t="s">
        <v>61</v>
      </c>
      <c r="R383">
        <v>106.667</v>
      </c>
      <c r="S383">
        <v>28.196000000000002</v>
      </c>
      <c r="T383">
        <v>3.7829999999999999</v>
      </c>
      <c r="U383">
        <v>12775</v>
      </c>
      <c r="V383">
        <v>569</v>
      </c>
      <c r="W383">
        <v>3631</v>
      </c>
      <c r="X383">
        <v>3089</v>
      </c>
      <c r="Y383">
        <v>8</v>
      </c>
      <c r="Z383">
        <v>22</v>
      </c>
      <c r="AA383">
        <v>1</v>
      </c>
      <c r="AB383">
        <v>293</v>
      </c>
      <c r="AC383">
        <v>104</v>
      </c>
      <c r="AD383">
        <v>30.06</v>
      </c>
      <c r="AE383">
        <v>44.781469999999999</v>
      </c>
      <c r="AF383">
        <v>77</v>
      </c>
      <c r="AG383">
        <v>6.6</v>
      </c>
      <c r="AH383">
        <v>7.8</v>
      </c>
      <c r="AI383">
        <v>6.3</v>
      </c>
      <c r="AJ383">
        <v>2.2000000000000002</v>
      </c>
      <c r="AK383">
        <v>0</v>
      </c>
      <c r="AL383">
        <v>0</v>
      </c>
      <c r="AM383">
        <v>2.91</v>
      </c>
      <c r="AN383">
        <v>39.183999999999997</v>
      </c>
      <c r="AO383">
        <v>4.4539999999999997</v>
      </c>
      <c r="AP383">
        <v>28.422999999999998</v>
      </c>
      <c r="AQ383">
        <v>0.28100000000000003</v>
      </c>
      <c r="AR383">
        <v>7.5</v>
      </c>
      <c r="AS383">
        <v>20.625</v>
      </c>
      <c r="AT383">
        <v>162.983</v>
      </c>
      <c r="AU383">
        <v>13.97</v>
      </c>
      <c r="AV383">
        <v>16.510000000000002</v>
      </c>
      <c r="AW383">
        <v>13.335000000000001</v>
      </c>
      <c r="AX383">
        <v>4.657</v>
      </c>
      <c r="AY383">
        <v>0</v>
      </c>
      <c r="AZ383">
        <v>0</v>
      </c>
      <c r="BA383">
        <v>0</v>
      </c>
      <c r="BB383">
        <v>293</v>
      </c>
      <c r="BC383" t="s">
        <v>75</v>
      </c>
      <c r="BD383">
        <v>0</v>
      </c>
      <c r="BE383" t="s">
        <v>69</v>
      </c>
      <c r="BF383" t="s">
        <v>76</v>
      </c>
      <c r="BG383">
        <v>1.3</v>
      </c>
      <c r="BH383">
        <v>0</v>
      </c>
      <c r="BI383" s="1">
        <v>45799.465548576387</v>
      </c>
      <c r="BJ383">
        <v>3</v>
      </c>
      <c r="BK383" s="4">
        <v>1.2609999999999999</v>
      </c>
      <c r="BL383" s="42">
        <f>HLOOKUP($A383,차량별코스!$E$1:$AD$20,_xlfn.XLOOKUP(탕데이터!$I383,차량별코스!$D$2:$D$20,차량별코스!$A$2:$A$20),0)</f>
        <v>4</v>
      </c>
      <c r="BM383">
        <f t="shared" si="63"/>
        <v>4978.266999999998</v>
      </c>
      <c r="BN383">
        <f t="shared" si="64"/>
        <v>1004.808</v>
      </c>
      <c r="BO383">
        <f>IF(COUNTIFS($BL$2:$BL383,$BL383,$O$2:$O383,$O383)=1,_xlfn.MAXIFS($BO$2:$BO382,$O$2:$O382,$O383)+1,_xlfn.MAXIFS($BO$2:$BO382,$O$2:$O382,$O383))</f>
        <v>3</v>
      </c>
      <c r="BP383">
        <f t="shared" si="65"/>
        <v>5636.75</v>
      </c>
      <c r="BQ383">
        <f t="shared" si="67"/>
        <v>843.15000000000009</v>
      </c>
      <c r="BR383">
        <f t="shared" si="68"/>
        <v>996.45</v>
      </c>
      <c r="BS383">
        <f t="shared" si="69"/>
        <v>804.82500000000005</v>
      </c>
      <c r="BT383">
        <f t="shared" si="70"/>
        <v>281.05</v>
      </c>
      <c r="BU383">
        <f t="shared" si="71"/>
        <v>0</v>
      </c>
      <c r="BV383">
        <f t="shared" si="72"/>
        <v>0</v>
      </c>
      <c r="BW383">
        <f t="shared" si="66"/>
        <v>8562.2249999999985</v>
      </c>
    </row>
    <row r="384" spans="1:75" x14ac:dyDescent="0.3">
      <c r="A384" s="38">
        <f t="shared" si="62"/>
        <v>45787</v>
      </c>
      <c r="B384" s="3">
        <v>45787.297696759262</v>
      </c>
      <c r="C384" t="s">
        <v>61</v>
      </c>
      <c r="D384" t="s">
        <v>61</v>
      </c>
      <c r="E384" t="s">
        <v>61</v>
      </c>
      <c r="F384" t="s">
        <v>62</v>
      </c>
      <c r="G384" s="2" t="s">
        <v>63</v>
      </c>
      <c r="H384" t="s">
        <v>64</v>
      </c>
      <c r="I384" t="s">
        <v>79</v>
      </c>
      <c r="J384" t="s">
        <v>66</v>
      </c>
      <c r="K384" t="s">
        <v>67</v>
      </c>
      <c r="L384">
        <v>15</v>
      </c>
      <c r="M384">
        <v>3</v>
      </c>
      <c r="N384">
        <v>168</v>
      </c>
      <c r="O384" s="41">
        <v>1060</v>
      </c>
      <c r="P384" t="s">
        <v>61</v>
      </c>
      <c r="Q384" t="s">
        <v>61</v>
      </c>
      <c r="R384">
        <v>1E-3</v>
      </c>
      <c r="S384">
        <v>3.7999999999999999E-2</v>
      </c>
      <c r="T384">
        <v>2.5999999999999999E-2</v>
      </c>
      <c r="U384">
        <v>44</v>
      </c>
      <c r="V384">
        <v>44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0.08</v>
      </c>
      <c r="AE384" t="s">
        <v>61</v>
      </c>
      <c r="AF384">
        <v>100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0.02</v>
      </c>
      <c r="AN384" t="s">
        <v>61</v>
      </c>
      <c r="AO384">
        <v>100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 t="s">
        <v>75</v>
      </c>
      <c r="BD384">
        <v>0</v>
      </c>
      <c r="BE384" t="s">
        <v>69</v>
      </c>
      <c r="BF384" t="s">
        <v>76</v>
      </c>
      <c r="BG384">
        <v>1.3</v>
      </c>
      <c r="BH384">
        <v>0</v>
      </c>
      <c r="BI384" s="1">
        <v>45799.465548576387</v>
      </c>
      <c r="BJ384">
        <v>3</v>
      </c>
      <c r="BK384" s="4">
        <v>8.8000000000000005E-3</v>
      </c>
      <c r="BL384" s="42">
        <f>HLOOKUP($A384,차량별코스!$E$1:$AD$20,_xlfn.XLOOKUP(탕데이터!$I384,차량별코스!$D$2:$D$20,차량별코스!$A$2:$A$20),0)</f>
        <v>5</v>
      </c>
      <c r="BM384">
        <f t="shared" si="63"/>
        <v>4978.266999999998</v>
      </c>
      <c r="BN384">
        <f t="shared" si="64"/>
        <v>813.88400000000001</v>
      </c>
      <c r="BO384">
        <f>IF(COUNTIFS($BL$2:$BL384,$BL384,$O$2:$O384,$O384)=1,_xlfn.MAXIFS($BO$2:$BO383,$O$2:$O383,$O384)+1,_xlfn.MAXIFS($BO$2:$BO383,$O$2:$O383,$O384))</f>
        <v>4</v>
      </c>
      <c r="BP384">
        <f t="shared" si="65"/>
        <v>0</v>
      </c>
      <c r="BQ384">
        <f t="shared" si="67"/>
        <v>0</v>
      </c>
      <c r="BR384">
        <f t="shared" si="68"/>
        <v>0</v>
      </c>
      <c r="BS384">
        <f t="shared" si="69"/>
        <v>0</v>
      </c>
      <c r="BT384">
        <f t="shared" si="70"/>
        <v>0</v>
      </c>
      <c r="BU384">
        <f t="shared" si="71"/>
        <v>0</v>
      </c>
      <c r="BV384">
        <f t="shared" si="72"/>
        <v>0</v>
      </c>
      <c r="BW384">
        <f t="shared" si="66"/>
        <v>0</v>
      </c>
    </row>
    <row r="385" spans="1:75" x14ac:dyDescent="0.3">
      <c r="A385" s="38">
        <f t="shared" si="62"/>
        <v>45787</v>
      </c>
      <c r="B385" s="3">
        <v>45787.306840277779</v>
      </c>
      <c r="C385" t="s">
        <v>61</v>
      </c>
      <c r="D385" t="s">
        <v>61</v>
      </c>
      <c r="E385" t="s">
        <v>61</v>
      </c>
      <c r="F385" t="s">
        <v>62</v>
      </c>
      <c r="G385" s="2" t="s">
        <v>63</v>
      </c>
      <c r="H385" t="s">
        <v>64</v>
      </c>
      <c r="I385" t="s">
        <v>79</v>
      </c>
      <c r="J385" t="s">
        <v>66</v>
      </c>
      <c r="K385" t="s">
        <v>67</v>
      </c>
      <c r="L385">
        <v>15</v>
      </c>
      <c r="M385">
        <v>3</v>
      </c>
      <c r="N385">
        <v>168</v>
      </c>
      <c r="O385" s="41">
        <v>1060</v>
      </c>
      <c r="P385" t="s">
        <v>61</v>
      </c>
      <c r="Q385" t="s">
        <v>61</v>
      </c>
      <c r="R385">
        <v>17.393999999999998</v>
      </c>
      <c r="S385">
        <v>4.6619999999999999</v>
      </c>
      <c r="T385">
        <v>3.7309999999999999</v>
      </c>
      <c r="U385">
        <v>2182</v>
      </c>
      <c r="V385">
        <v>38</v>
      </c>
      <c r="W385">
        <v>873</v>
      </c>
      <c r="X385">
        <v>299</v>
      </c>
      <c r="Y385">
        <v>0</v>
      </c>
      <c r="Z385">
        <v>0</v>
      </c>
      <c r="AA385">
        <v>1</v>
      </c>
      <c r="AB385">
        <v>107</v>
      </c>
      <c r="AC385">
        <v>90</v>
      </c>
      <c r="AD385">
        <v>28.7</v>
      </c>
      <c r="AE385">
        <v>49.266970999999998</v>
      </c>
      <c r="AF385">
        <v>97.2</v>
      </c>
      <c r="AG385">
        <v>0.6</v>
      </c>
      <c r="AH385">
        <v>0.6</v>
      </c>
      <c r="AI385">
        <v>1.4</v>
      </c>
      <c r="AJ385">
        <v>0.2</v>
      </c>
      <c r="AK385">
        <v>0</v>
      </c>
      <c r="AL385">
        <v>0</v>
      </c>
      <c r="AM385">
        <v>2.87</v>
      </c>
      <c r="AN385">
        <v>44.503</v>
      </c>
      <c r="AO385">
        <v>1.7410000000000001</v>
      </c>
      <c r="AP385">
        <v>40.009</v>
      </c>
      <c r="AQ385">
        <v>0.115</v>
      </c>
      <c r="AR385">
        <v>0</v>
      </c>
      <c r="AS385">
        <v>0</v>
      </c>
      <c r="AT385">
        <v>34.020000000000003</v>
      </c>
      <c r="AU385">
        <v>0.21</v>
      </c>
      <c r="AV385">
        <v>0.21</v>
      </c>
      <c r="AW385">
        <v>0.49</v>
      </c>
      <c r="AX385">
        <v>7.0000000000000007E-2</v>
      </c>
      <c r="AY385">
        <v>0</v>
      </c>
      <c r="AZ385">
        <v>0</v>
      </c>
      <c r="BA385">
        <v>0</v>
      </c>
      <c r="BB385">
        <v>51</v>
      </c>
      <c r="BC385" t="s">
        <v>75</v>
      </c>
      <c r="BD385">
        <v>0</v>
      </c>
      <c r="BE385" t="s">
        <v>69</v>
      </c>
      <c r="BF385" t="s">
        <v>76</v>
      </c>
      <c r="BG385">
        <v>1.3</v>
      </c>
      <c r="BH385">
        <v>0</v>
      </c>
      <c r="BI385" s="1">
        <v>45799.465548576387</v>
      </c>
      <c r="BJ385">
        <v>3</v>
      </c>
      <c r="BK385" s="4">
        <v>1.2437</v>
      </c>
      <c r="BL385" s="42">
        <f>HLOOKUP($A385,차량별코스!$E$1:$AD$20,_xlfn.XLOOKUP(탕데이터!$I385,차량별코스!$D$2:$D$20,차량별코스!$A$2:$A$20),0)</f>
        <v>5</v>
      </c>
      <c r="BM385">
        <f t="shared" si="63"/>
        <v>4978.266999999998</v>
      </c>
      <c r="BN385">
        <f t="shared" si="64"/>
        <v>813.88400000000001</v>
      </c>
      <c r="BO385">
        <f>IF(COUNTIFS($BL$2:$BL385,$BL385,$O$2:$O385,$O385)=1,_xlfn.MAXIFS($BO$2:$BO384,$O$2:$O384,$O385)+1,_xlfn.MAXIFS($BO$2:$BO384,$O$2:$O384,$O385))</f>
        <v>4</v>
      </c>
      <c r="BP385">
        <f t="shared" si="65"/>
        <v>1209.904</v>
      </c>
      <c r="BQ385">
        <f t="shared" si="67"/>
        <v>13.092000000000001</v>
      </c>
      <c r="BR385">
        <f t="shared" si="68"/>
        <v>13.092000000000001</v>
      </c>
      <c r="BS385">
        <f t="shared" si="69"/>
        <v>30.547999999999998</v>
      </c>
      <c r="BT385">
        <f t="shared" si="70"/>
        <v>4.3639999999999999</v>
      </c>
      <c r="BU385">
        <f t="shared" si="71"/>
        <v>0</v>
      </c>
      <c r="BV385">
        <f t="shared" si="72"/>
        <v>0</v>
      </c>
      <c r="BW385">
        <f t="shared" si="66"/>
        <v>1271.0000000000002</v>
      </c>
    </row>
    <row r="386" spans="1:75" x14ac:dyDescent="0.3">
      <c r="A386" s="38">
        <f t="shared" si="62"/>
        <v>45787</v>
      </c>
      <c r="B386" s="3">
        <v>45787.336712962962</v>
      </c>
      <c r="C386" t="s">
        <v>61</v>
      </c>
      <c r="D386" t="s">
        <v>61</v>
      </c>
      <c r="E386" t="s">
        <v>61</v>
      </c>
      <c r="F386" t="s">
        <v>62</v>
      </c>
      <c r="G386" s="2" t="s">
        <v>63</v>
      </c>
      <c r="H386" t="s">
        <v>64</v>
      </c>
      <c r="I386" t="s">
        <v>79</v>
      </c>
      <c r="J386" t="s">
        <v>66</v>
      </c>
      <c r="K386" t="s">
        <v>67</v>
      </c>
      <c r="L386">
        <v>15</v>
      </c>
      <c r="M386">
        <v>3</v>
      </c>
      <c r="N386">
        <v>168</v>
      </c>
      <c r="O386" s="41">
        <v>1060</v>
      </c>
      <c r="P386" t="s">
        <v>61</v>
      </c>
      <c r="Q386" t="s">
        <v>61</v>
      </c>
      <c r="R386">
        <v>108.56</v>
      </c>
      <c r="S386">
        <v>28.795999999999999</v>
      </c>
      <c r="T386">
        <v>3.77</v>
      </c>
      <c r="U386">
        <v>12651</v>
      </c>
      <c r="V386">
        <v>29</v>
      </c>
      <c r="W386">
        <v>4512</v>
      </c>
      <c r="X386">
        <v>2820</v>
      </c>
      <c r="Y386">
        <v>6</v>
      </c>
      <c r="Z386">
        <v>31</v>
      </c>
      <c r="AA386">
        <v>2</v>
      </c>
      <c r="AB386">
        <v>1150</v>
      </c>
      <c r="AC386">
        <v>109</v>
      </c>
      <c r="AD386">
        <v>30.89</v>
      </c>
      <c r="AE386">
        <v>48.189391000000001</v>
      </c>
      <c r="AF386">
        <v>73.900000000000006</v>
      </c>
      <c r="AG386">
        <v>6.3</v>
      </c>
      <c r="AH386">
        <v>8.5</v>
      </c>
      <c r="AI386">
        <v>8.1999999999999993</v>
      </c>
      <c r="AJ386">
        <v>2.7</v>
      </c>
      <c r="AK386">
        <v>0.4</v>
      </c>
      <c r="AL386">
        <v>0</v>
      </c>
      <c r="AM386">
        <v>2.9</v>
      </c>
      <c r="AN386">
        <v>42.917999999999999</v>
      </c>
      <c r="AO386">
        <v>0.22900000000000001</v>
      </c>
      <c r="AP386">
        <v>35.664999999999999</v>
      </c>
      <c r="AQ386">
        <v>0.25800000000000001</v>
      </c>
      <c r="AR386">
        <v>5.5270000000000001</v>
      </c>
      <c r="AS386">
        <v>28.556000000000001</v>
      </c>
      <c r="AT386">
        <v>155.19</v>
      </c>
      <c r="AU386">
        <v>13.23</v>
      </c>
      <c r="AV386">
        <v>17.850000000000001</v>
      </c>
      <c r="AW386">
        <v>17.22</v>
      </c>
      <c r="AX386">
        <v>5.67</v>
      </c>
      <c r="AY386">
        <v>0.84</v>
      </c>
      <c r="AZ386">
        <v>0</v>
      </c>
      <c r="BA386">
        <v>0</v>
      </c>
      <c r="BB386">
        <v>293</v>
      </c>
      <c r="BC386" t="s">
        <v>75</v>
      </c>
      <c r="BD386">
        <v>0</v>
      </c>
      <c r="BE386" t="s">
        <v>69</v>
      </c>
      <c r="BF386" t="s">
        <v>76</v>
      </c>
      <c r="BG386">
        <v>1.3</v>
      </c>
      <c r="BH386">
        <v>0</v>
      </c>
      <c r="BI386" s="1">
        <v>45799.465548576387</v>
      </c>
      <c r="BJ386">
        <v>3</v>
      </c>
      <c r="BK386" s="4">
        <v>1.2566999999999999</v>
      </c>
      <c r="BL386" s="42">
        <f>HLOOKUP($A386,차량별코스!$E$1:$AD$20,_xlfn.XLOOKUP(탕데이터!$I386,차량별코스!$D$2:$D$20,차량별코스!$A$2:$A$20),0)</f>
        <v>5</v>
      </c>
      <c r="BM386">
        <f t="shared" si="63"/>
        <v>4978.266999999998</v>
      </c>
      <c r="BN386">
        <f t="shared" si="64"/>
        <v>813.88400000000001</v>
      </c>
      <c r="BO386">
        <f>IF(COUNTIFS($BL$2:$BL386,$BL386,$O$2:$O386,$O386)=1,_xlfn.MAXIFS($BO$2:$BO385,$O$2:$O385,$O386)+1,_xlfn.MAXIFS($BO$2:$BO385,$O$2:$O385,$O386))</f>
        <v>4</v>
      </c>
      <c r="BP386">
        <f t="shared" si="65"/>
        <v>4808.0890000000018</v>
      </c>
      <c r="BQ386">
        <f t="shared" si="67"/>
        <v>797.01300000000003</v>
      </c>
      <c r="BR386">
        <f t="shared" si="68"/>
        <v>1075.335</v>
      </c>
      <c r="BS386">
        <f t="shared" si="69"/>
        <v>1037.3819999999998</v>
      </c>
      <c r="BT386">
        <f t="shared" si="70"/>
        <v>341.57700000000006</v>
      </c>
      <c r="BU386">
        <f t="shared" si="71"/>
        <v>50.603999999999999</v>
      </c>
      <c r="BV386">
        <f t="shared" si="72"/>
        <v>0</v>
      </c>
      <c r="BW386">
        <f t="shared" si="66"/>
        <v>8110.0000000000018</v>
      </c>
    </row>
    <row r="387" spans="1:75" x14ac:dyDescent="0.3">
      <c r="A387" s="38">
        <f t="shared" ref="A387:A450" si="73">DATE(YEAR(B387),MONTH(B387),DAY(B387))</f>
        <v>45787</v>
      </c>
      <c r="B387" s="3">
        <v>45787.486238425925</v>
      </c>
      <c r="C387" t="s">
        <v>61</v>
      </c>
      <c r="D387" t="s">
        <v>61</v>
      </c>
      <c r="E387" t="s">
        <v>61</v>
      </c>
      <c r="F387" t="s">
        <v>62</v>
      </c>
      <c r="G387" s="2" t="s">
        <v>63</v>
      </c>
      <c r="H387" t="s">
        <v>64</v>
      </c>
      <c r="I387" t="s">
        <v>79</v>
      </c>
      <c r="J387" t="s">
        <v>66</v>
      </c>
      <c r="K387" t="s">
        <v>67</v>
      </c>
      <c r="L387">
        <v>15</v>
      </c>
      <c r="M387">
        <v>3</v>
      </c>
      <c r="N387">
        <v>168</v>
      </c>
      <c r="O387" s="41">
        <v>1060</v>
      </c>
      <c r="P387" t="s">
        <v>61</v>
      </c>
      <c r="Q387" t="s">
        <v>61</v>
      </c>
      <c r="R387">
        <v>7.6999999999999999E-2</v>
      </c>
      <c r="S387">
        <v>4.7E-2</v>
      </c>
      <c r="T387">
        <v>1.6379999999999999</v>
      </c>
      <c r="U387">
        <v>83</v>
      </c>
      <c r="V387">
        <v>11</v>
      </c>
      <c r="W387">
        <v>20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9</v>
      </c>
      <c r="AD387">
        <v>3.34</v>
      </c>
      <c r="AE387">
        <v>5.3305639999999999</v>
      </c>
      <c r="AF387">
        <v>100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1.25</v>
      </c>
      <c r="AN387">
        <v>5.7679999999999998</v>
      </c>
      <c r="AO387">
        <v>13.250999999999999</v>
      </c>
      <c r="AP387">
        <v>24.094999999999999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1</v>
      </c>
      <c r="BC387" t="s">
        <v>75</v>
      </c>
      <c r="BD387">
        <v>0</v>
      </c>
      <c r="BE387" t="s">
        <v>69</v>
      </c>
      <c r="BF387" t="s">
        <v>76</v>
      </c>
      <c r="BG387">
        <v>1.3</v>
      </c>
      <c r="BH387">
        <v>0</v>
      </c>
      <c r="BI387" s="1">
        <v>45799.465548576387</v>
      </c>
      <c r="BJ387">
        <v>3</v>
      </c>
      <c r="BK387" s="4">
        <v>0.54610000000000003</v>
      </c>
      <c r="BL387" s="42">
        <f>HLOOKUP($A387,차량별코스!$E$1:$AD$20,_xlfn.XLOOKUP(탕데이터!$I387,차량별코스!$D$2:$D$20,차량별코스!$A$2:$A$20),0)</f>
        <v>5</v>
      </c>
      <c r="BM387">
        <f t="shared" ref="BM387:BM450" si="74">SUMIFS(R:R,I:I,I387,O:O,O387)</f>
        <v>4978.266999999998</v>
      </c>
      <c r="BN387">
        <f t="shared" ref="BN387:BN450" si="75">SUMIFS(R:R,O:O,O387,BL:BL,BL387)</f>
        <v>813.88400000000001</v>
      </c>
      <c r="BO387">
        <f>IF(COUNTIFS($BL$2:$BL387,$BL387,$O$2:$O387,$O387)=1,_xlfn.MAXIFS($BO$2:$BO386,$O$2:$O386,$O387)+1,_xlfn.MAXIFS($BO$2:$BO386,$O$2:$O386,$O387))</f>
        <v>4</v>
      </c>
      <c r="BP387">
        <f t="shared" ref="BP387:BP450" si="76">$U387*AF387%-V387-W387</f>
        <v>52</v>
      </c>
      <c r="BQ387">
        <f t="shared" si="67"/>
        <v>0</v>
      </c>
      <c r="BR387">
        <f t="shared" si="68"/>
        <v>0</v>
      </c>
      <c r="BS387">
        <f t="shared" si="69"/>
        <v>0</v>
      </c>
      <c r="BT387">
        <f t="shared" si="70"/>
        <v>0</v>
      </c>
      <c r="BU387">
        <f t="shared" si="71"/>
        <v>0</v>
      </c>
      <c r="BV387">
        <f t="shared" si="72"/>
        <v>0</v>
      </c>
      <c r="BW387">
        <f t="shared" ref="BW387:BW450" si="77">SUM(BP387:BV387)</f>
        <v>52</v>
      </c>
    </row>
    <row r="388" spans="1:75" x14ac:dyDescent="0.3">
      <c r="A388" s="38">
        <f t="shared" si="73"/>
        <v>45787</v>
      </c>
      <c r="B388" s="3">
        <v>45787.521898148145</v>
      </c>
      <c r="C388" t="s">
        <v>61</v>
      </c>
      <c r="D388" t="s">
        <v>61</v>
      </c>
      <c r="E388" t="s">
        <v>61</v>
      </c>
      <c r="F388" t="s">
        <v>62</v>
      </c>
      <c r="G388" s="2" t="s">
        <v>63</v>
      </c>
      <c r="H388" t="s">
        <v>64</v>
      </c>
      <c r="I388" t="s">
        <v>79</v>
      </c>
      <c r="J388" t="s">
        <v>66</v>
      </c>
      <c r="K388" t="s">
        <v>67</v>
      </c>
      <c r="L388">
        <v>15</v>
      </c>
      <c r="M388">
        <v>3</v>
      </c>
      <c r="N388">
        <v>168</v>
      </c>
      <c r="O388" s="41">
        <v>1060</v>
      </c>
      <c r="P388" t="s">
        <v>61</v>
      </c>
      <c r="Q388" t="s">
        <v>61</v>
      </c>
      <c r="R388">
        <v>128.06100000000001</v>
      </c>
      <c r="S388">
        <v>43.396000000000001</v>
      </c>
      <c r="T388">
        <v>2.9510000000000001</v>
      </c>
      <c r="U388">
        <v>19635</v>
      </c>
      <c r="V388">
        <v>503</v>
      </c>
      <c r="W388">
        <v>8366</v>
      </c>
      <c r="X388">
        <v>3150</v>
      </c>
      <c r="Y388">
        <v>2</v>
      </c>
      <c r="Z388">
        <v>23</v>
      </c>
      <c r="AA388">
        <v>4</v>
      </c>
      <c r="AB388">
        <v>3450</v>
      </c>
      <c r="AC388">
        <v>102</v>
      </c>
      <c r="AD388">
        <v>23.48</v>
      </c>
      <c r="AE388">
        <v>42.821803000000003</v>
      </c>
      <c r="AF388">
        <v>87</v>
      </c>
      <c r="AG388">
        <v>4.0999999999999996</v>
      </c>
      <c r="AH388">
        <v>5.0999999999999996</v>
      </c>
      <c r="AI388">
        <v>3.1</v>
      </c>
      <c r="AJ388">
        <v>0.8</v>
      </c>
      <c r="AK388">
        <v>0</v>
      </c>
      <c r="AL388">
        <v>0</v>
      </c>
      <c r="AM388">
        <v>2.27</v>
      </c>
      <c r="AN388">
        <v>49.537999999999997</v>
      </c>
      <c r="AO388">
        <v>2.5619999999999998</v>
      </c>
      <c r="AP388">
        <v>42.607999999999997</v>
      </c>
      <c r="AQ388">
        <v>0.24199999999999999</v>
      </c>
      <c r="AR388">
        <v>1.5620000000000001</v>
      </c>
      <c r="AS388">
        <v>17.96</v>
      </c>
      <c r="AT388">
        <v>284.2</v>
      </c>
      <c r="AU388">
        <v>13.393000000000001</v>
      </c>
      <c r="AV388">
        <v>16.66</v>
      </c>
      <c r="AW388">
        <v>10.127000000000001</v>
      </c>
      <c r="AX388">
        <v>2.613</v>
      </c>
      <c r="AY388">
        <v>0</v>
      </c>
      <c r="AZ388">
        <v>0</v>
      </c>
      <c r="BA388">
        <v>0</v>
      </c>
      <c r="BB388">
        <v>467</v>
      </c>
      <c r="BC388" t="s">
        <v>75</v>
      </c>
      <c r="BD388">
        <v>0</v>
      </c>
      <c r="BE388" t="s">
        <v>69</v>
      </c>
      <c r="BF388" t="s">
        <v>76</v>
      </c>
      <c r="BG388">
        <v>1.3</v>
      </c>
      <c r="BH388">
        <v>0</v>
      </c>
      <c r="BI388" s="1">
        <v>45799.465548576387</v>
      </c>
      <c r="BJ388">
        <v>3</v>
      </c>
      <c r="BK388" s="4">
        <v>0.98370000000000002</v>
      </c>
      <c r="BL388" s="42">
        <f>HLOOKUP($A388,차량별코스!$E$1:$AD$20,_xlfn.XLOOKUP(탕데이터!$I388,차량별코스!$D$2:$D$20,차량별코스!$A$2:$A$20),0)</f>
        <v>5</v>
      </c>
      <c r="BM388">
        <f t="shared" si="74"/>
        <v>4978.266999999998</v>
      </c>
      <c r="BN388">
        <f t="shared" si="75"/>
        <v>813.88400000000001</v>
      </c>
      <c r="BO388">
        <f>IF(COUNTIFS($BL$2:$BL388,$BL388,$O$2:$O388,$O388)=1,_xlfn.MAXIFS($BO$2:$BO387,$O$2:$O387,$O388)+1,_xlfn.MAXIFS($BO$2:$BO387,$O$2:$O387,$O388))</f>
        <v>4</v>
      </c>
      <c r="BP388">
        <f t="shared" si="76"/>
        <v>8213.4500000000007</v>
      </c>
      <c r="BQ388">
        <f t="shared" si="67"/>
        <v>805.03499999999985</v>
      </c>
      <c r="BR388">
        <f t="shared" si="68"/>
        <v>1001.385</v>
      </c>
      <c r="BS388">
        <f t="shared" si="69"/>
        <v>608.68499999999995</v>
      </c>
      <c r="BT388">
        <f t="shared" si="70"/>
        <v>157.08000000000001</v>
      </c>
      <c r="BU388">
        <f t="shared" si="71"/>
        <v>0</v>
      </c>
      <c r="BV388">
        <f t="shared" si="72"/>
        <v>0</v>
      </c>
      <c r="BW388">
        <f t="shared" si="77"/>
        <v>10785.635</v>
      </c>
    </row>
    <row r="389" spans="1:75" x14ac:dyDescent="0.3">
      <c r="A389" s="38">
        <f t="shared" si="73"/>
        <v>45787</v>
      </c>
      <c r="B389" s="3">
        <v>45787.821701388886</v>
      </c>
      <c r="C389" t="s">
        <v>61</v>
      </c>
      <c r="D389" t="s">
        <v>61</v>
      </c>
      <c r="E389" t="s">
        <v>61</v>
      </c>
      <c r="F389" t="s">
        <v>62</v>
      </c>
      <c r="G389" s="2" t="s">
        <v>63</v>
      </c>
      <c r="H389" t="s">
        <v>64</v>
      </c>
      <c r="I389" t="s">
        <v>79</v>
      </c>
      <c r="J389" t="s">
        <v>66</v>
      </c>
      <c r="K389" t="s">
        <v>67</v>
      </c>
      <c r="L389">
        <v>15</v>
      </c>
      <c r="M389">
        <v>3</v>
      </c>
      <c r="N389">
        <v>168</v>
      </c>
      <c r="O389" s="41">
        <v>1060</v>
      </c>
      <c r="P389" t="s">
        <v>61</v>
      </c>
      <c r="Q389" t="s">
        <v>61</v>
      </c>
      <c r="R389">
        <v>124.13200000000001</v>
      </c>
      <c r="S389">
        <v>29.201000000000001</v>
      </c>
      <c r="T389">
        <v>4.2510000000000003</v>
      </c>
      <c r="U389">
        <v>12804</v>
      </c>
      <c r="V389">
        <v>31</v>
      </c>
      <c r="W389">
        <v>3327</v>
      </c>
      <c r="X389">
        <v>2780</v>
      </c>
      <c r="Y389">
        <v>2</v>
      </c>
      <c r="Z389">
        <v>9</v>
      </c>
      <c r="AA389">
        <v>3</v>
      </c>
      <c r="AB389">
        <v>280</v>
      </c>
      <c r="AC389">
        <v>97</v>
      </c>
      <c r="AD389">
        <v>34.9</v>
      </c>
      <c r="AE389">
        <v>47.308402999999998</v>
      </c>
      <c r="AF389">
        <v>49.3</v>
      </c>
      <c r="AG389">
        <v>12.4</v>
      </c>
      <c r="AH389">
        <v>16.5</v>
      </c>
      <c r="AI389">
        <v>20</v>
      </c>
      <c r="AJ389">
        <v>1.8</v>
      </c>
      <c r="AK389">
        <v>0</v>
      </c>
      <c r="AL389">
        <v>0</v>
      </c>
      <c r="AM389">
        <v>3.27</v>
      </c>
      <c r="AN389">
        <v>36.375999999999998</v>
      </c>
      <c r="AO389">
        <v>0.24199999999999999</v>
      </c>
      <c r="AP389">
        <v>25.984000000000002</v>
      </c>
      <c r="AQ389">
        <v>0.218</v>
      </c>
      <c r="AR389">
        <v>1.611</v>
      </c>
      <c r="AS389">
        <v>7.25</v>
      </c>
      <c r="AT389">
        <v>105.173</v>
      </c>
      <c r="AU389">
        <v>26.452999999999999</v>
      </c>
      <c r="AV389">
        <v>35.200000000000003</v>
      </c>
      <c r="AW389">
        <v>42.667000000000002</v>
      </c>
      <c r="AX389">
        <v>3.84</v>
      </c>
      <c r="AY389">
        <v>0</v>
      </c>
      <c r="AZ389">
        <v>0</v>
      </c>
      <c r="BA389">
        <v>0</v>
      </c>
      <c r="BB389">
        <v>299</v>
      </c>
      <c r="BC389" t="s">
        <v>75</v>
      </c>
      <c r="BD389">
        <v>0</v>
      </c>
      <c r="BE389" t="s">
        <v>69</v>
      </c>
      <c r="BF389" t="s">
        <v>76</v>
      </c>
      <c r="BG389">
        <v>1.3</v>
      </c>
      <c r="BH389">
        <v>0</v>
      </c>
      <c r="BI389" s="1">
        <v>45799.465548576387</v>
      </c>
      <c r="BJ389">
        <v>3</v>
      </c>
      <c r="BK389" s="4">
        <v>1.417</v>
      </c>
      <c r="BL389" s="42">
        <f>HLOOKUP($A389,차량별코스!$E$1:$AD$20,_xlfn.XLOOKUP(탕데이터!$I389,차량별코스!$D$2:$D$20,차량별코스!$A$2:$A$20),0)</f>
        <v>5</v>
      </c>
      <c r="BM389">
        <f t="shared" si="74"/>
        <v>4978.266999999998</v>
      </c>
      <c r="BN389">
        <f t="shared" si="75"/>
        <v>813.88400000000001</v>
      </c>
      <c r="BO389">
        <f>IF(COUNTIFS($BL$2:$BL389,$BL389,$O$2:$O389,$O389)=1,_xlfn.MAXIFS($BO$2:$BO388,$O$2:$O388,$O389)+1,_xlfn.MAXIFS($BO$2:$BO388,$O$2:$O388,$O389))</f>
        <v>4</v>
      </c>
      <c r="BP389">
        <f t="shared" si="76"/>
        <v>2954.3720000000003</v>
      </c>
      <c r="BQ389">
        <f t="shared" ref="BQ389:BQ452" si="78">$U389*AG389%</f>
        <v>1587.6959999999999</v>
      </c>
      <c r="BR389">
        <f t="shared" ref="BR389:BR452" si="79">$U389*AH389%</f>
        <v>2112.6600000000003</v>
      </c>
      <c r="BS389">
        <f t="shared" ref="BS389:BS452" si="80">$U389*AI389%</f>
        <v>2560.8000000000002</v>
      </c>
      <c r="BT389">
        <f t="shared" ref="BT389:BT452" si="81">$U389*AJ389%</f>
        <v>230.47200000000004</v>
      </c>
      <c r="BU389">
        <f t="shared" ref="BU389:BU452" si="82">$U389*AK389%</f>
        <v>0</v>
      </c>
      <c r="BV389">
        <f t="shared" ref="BV389:BV452" si="83">$U389*AL389%</f>
        <v>0</v>
      </c>
      <c r="BW389">
        <f t="shared" si="77"/>
        <v>9446.0000000000018</v>
      </c>
    </row>
    <row r="390" spans="1:75" x14ac:dyDescent="0.3">
      <c r="A390" s="38">
        <f t="shared" si="73"/>
        <v>45788</v>
      </c>
      <c r="B390" s="3">
        <v>45788.301655092589</v>
      </c>
      <c r="C390" t="s">
        <v>61</v>
      </c>
      <c r="D390" t="s">
        <v>61</v>
      </c>
      <c r="E390" t="s">
        <v>61</v>
      </c>
      <c r="F390" t="s">
        <v>62</v>
      </c>
      <c r="G390" s="2" t="s">
        <v>63</v>
      </c>
      <c r="H390" t="s">
        <v>64</v>
      </c>
      <c r="I390" t="s">
        <v>79</v>
      </c>
      <c r="J390" t="s">
        <v>66</v>
      </c>
      <c r="K390" t="s">
        <v>67</v>
      </c>
      <c r="L390">
        <v>15</v>
      </c>
      <c r="M390">
        <v>3</v>
      </c>
      <c r="N390">
        <v>168</v>
      </c>
      <c r="O390" s="41">
        <v>1060</v>
      </c>
      <c r="P390" t="s">
        <v>61</v>
      </c>
      <c r="Q390" t="s">
        <v>61</v>
      </c>
      <c r="R390">
        <v>1E-3</v>
      </c>
      <c r="S390">
        <v>7.6999999999999999E-2</v>
      </c>
      <c r="T390">
        <v>1.2999999999999999E-2</v>
      </c>
      <c r="U390">
        <v>100</v>
      </c>
      <c r="V390">
        <v>100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0.04</v>
      </c>
      <c r="AE390" t="s">
        <v>61</v>
      </c>
      <c r="AF390">
        <v>100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0.01</v>
      </c>
      <c r="AN390" t="s">
        <v>61</v>
      </c>
      <c r="AO390">
        <v>100</v>
      </c>
      <c r="AP390">
        <v>0</v>
      </c>
      <c r="AQ390">
        <v>0</v>
      </c>
      <c r="AR390">
        <v>0</v>
      </c>
      <c r="AS390">
        <v>0</v>
      </c>
      <c r="AT390">
        <v>1.667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2</v>
      </c>
      <c r="BC390" t="s">
        <v>75</v>
      </c>
      <c r="BD390">
        <v>0</v>
      </c>
      <c r="BE390" t="s">
        <v>69</v>
      </c>
      <c r="BF390" t="s">
        <v>76</v>
      </c>
      <c r="BG390">
        <v>1.3</v>
      </c>
      <c r="BH390">
        <v>0</v>
      </c>
      <c r="BI390" s="1">
        <v>45799.465548576387</v>
      </c>
      <c r="BJ390">
        <v>3</v>
      </c>
      <c r="BK390" s="4">
        <v>4.3E-3</v>
      </c>
      <c r="BL390" s="42">
        <f>HLOOKUP($A390,차량별코스!$E$1:$AD$20,_xlfn.XLOOKUP(탕데이터!$I390,차량별코스!$D$2:$D$20,차량별코스!$A$2:$A$20),0)</f>
        <v>6</v>
      </c>
      <c r="BM390">
        <f t="shared" si="74"/>
        <v>4978.266999999998</v>
      </c>
      <c r="BN390">
        <f t="shared" si="75"/>
        <v>782.08299999999986</v>
      </c>
      <c r="BO390">
        <f>IF(COUNTIFS($BL$2:$BL390,$BL390,$O$2:$O390,$O390)=1,_xlfn.MAXIFS($BO$2:$BO389,$O$2:$O389,$O390)+1,_xlfn.MAXIFS($BO$2:$BO389,$O$2:$O389,$O390))</f>
        <v>5</v>
      </c>
      <c r="BP390">
        <f t="shared" si="76"/>
        <v>0</v>
      </c>
      <c r="BQ390">
        <f t="shared" si="78"/>
        <v>0</v>
      </c>
      <c r="BR390">
        <f t="shared" si="79"/>
        <v>0</v>
      </c>
      <c r="BS390">
        <f t="shared" si="80"/>
        <v>0</v>
      </c>
      <c r="BT390">
        <f t="shared" si="81"/>
        <v>0</v>
      </c>
      <c r="BU390">
        <f t="shared" si="82"/>
        <v>0</v>
      </c>
      <c r="BV390">
        <f t="shared" si="83"/>
        <v>0</v>
      </c>
      <c r="BW390">
        <f t="shared" si="77"/>
        <v>0</v>
      </c>
    </row>
    <row r="391" spans="1:75" x14ac:dyDescent="0.3">
      <c r="A391" s="38">
        <f t="shared" si="73"/>
        <v>45788</v>
      </c>
      <c r="B391" s="3">
        <v>45788.31145833333</v>
      </c>
      <c r="C391" t="s">
        <v>61</v>
      </c>
      <c r="D391" t="s">
        <v>61</v>
      </c>
      <c r="E391" t="s">
        <v>61</v>
      </c>
      <c r="F391" t="s">
        <v>62</v>
      </c>
      <c r="G391" s="2" t="s">
        <v>63</v>
      </c>
      <c r="H391" t="s">
        <v>64</v>
      </c>
      <c r="I391" t="s">
        <v>79</v>
      </c>
      <c r="J391" t="s">
        <v>66</v>
      </c>
      <c r="K391" t="s">
        <v>67</v>
      </c>
      <c r="L391">
        <v>15</v>
      </c>
      <c r="M391">
        <v>3</v>
      </c>
      <c r="N391">
        <v>168</v>
      </c>
      <c r="O391" s="41">
        <v>1060</v>
      </c>
      <c r="P391" t="s">
        <v>61</v>
      </c>
      <c r="Q391" t="s">
        <v>61</v>
      </c>
      <c r="R391">
        <v>5.2999999999999999E-2</v>
      </c>
      <c r="S391">
        <v>9.0999999999999998E-2</v>
      </c>
      <c r="T391">
        <v>0.58199999999999996</v>
      </c>
      <c r="U391">
        <v>90</v>
      </c>
      <c r="V391">
        <v>21</v>
      </c>
      <c r="W391">
        <v>18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7</v>
      </c>
      <c r="AD391">
        <v>2.12</v>
      </c>
      <c r="AE391">
        <v>3.741088</v>
      </c>
      <c r="AF391">
        <v>100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0.45</v>
      </c>
      <c r="AN391">
        <v>17.704999999999998</v>
      </c>
      <c r="AO391">
        <v>23.332000000000001</v>
      </c>
      <c r="AP391">
        <v>20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2</v>
      </c>
      <c r="BC391" t="s">
        <v>75</v>
      </c>
      <c r="BD391">
        <v>0</v>
      </c>
      <c r="BE391" t="s">
        <v>69</v>
      </c>
      <c r="BF391" t="s">
        <v>76</v>
      </c>
      <c r="BG391">
        <v>1.3</v>
      </c>
      <c r="BH391">
        <v>0</v>
      </c>
      <c r="BI391" s="1">
        <v>45799.465548576387</v>
      </c>
      <c r="BJ391">
        <v>3</v>
      </c>
      <c r="BK391" s="4">
        <v>0.19409999999999999</v>
      </c>
      <c r="BL391" s="42">
        <f>HLOOKUP($A391,차량별코스!$E$1:$AD$20,_xlfn.XLOOKUP(탕데이터!$I391,차량별코스!$D$2:$D$20,차량별코스!$A$2:$A$20),0)</f>
        <v>6</v>
      </c>
      <c r="BM391">
        <f t="shared" si="74"/>
        <v>4978.266999999998</v>
      </c>
      <c r="BN391">
        <f t="shared" si="75"/>
        <v>782.08299999999986</v>
      </c>
      <c r="BO391">
        <f>IF(COUNTIFS($BL$2:$BL391,$BL391,$O$2:$O391,$O391)=1,_xlfn.MAXIFS($BO$2:$BO390,$O$2:$O390,$O391)+1,_xlfn.MAXIFS($BO$2:$BO390,$O$2:$O390,$O391))</f>
        <v>5</v>
      </c>
      <c r="BP391">
        <f t="shared" si="76"/>
        <v>51</v>
      </c>
      <c r="BQ391">
        <f t="shared" si="78"/>
        <v>0</v>
      </c>
      <c r="BR391">
        <f t="shared" si="79"/>
        <v>0</v>
      </c>
      <c r="BS391">
        <f t="shared" si="80"/>
        <v>0</v>
      </c>
      <c r="BT391">
        <f t="shared" si="81"/>
        <v>0</v>
      </c>
      <c r="BU391">
        <f t="shared" si="82"/>
        <v>0</v>
      </c>
      <c r="BV391">
        <f t="shared" si="83"/>
        <v>0</v>
      </c>
      <c r="BW391">
        <f t="shared" si="77"/>
        <v>51</v>
      </c>
    </row>
    <row r="392" spans="1:75" x14ac:dyDescent="0.3">
      <c r="A392" s="38">
        <f t="shared" si="73"/>
        <v>45788</v>
      </c>
      <c r="B392" s="3">
        <v>45788.313414351855</v>
      </c>
      <c r="C392" t="s">
        <v>61</v>
      </c>
      <c r="D392" t="s">
        <v>61</v>
      </c>
      <c r="E392" t="s">
        <v>61</v>
      </c>
      <c r="F392" t="s">
        <v>62</v>
      </c>
      <c r="G392" s="2" t="s">
        <v>63</v>
      </c>
      <c r="H392" t="s">
        <v>64</v>
      </c>
      <c r="I392" t="s">
        <v>79</v>
      </c>
      <c r="J392" t="s">
        <v>66</v>
      </c>
      <c r="K392" t="s">
        <v>67</v>
      </c>
      <c r="L392">
        <v>15</v>
      </c>
      <c r="M392">
        <v>3</v>
      </c>
      <c r="N392">
        <v>168</v>
      </c>
      <c r="O392" s="41">
        <v>1060</v>
      </c>
      <c r="P392" t="s">
        <v>61</v>
      </c>
      <c r="Q392" t="s">
        <v>61</v>
      </c>
      <c r="R392">
        <v>4.7E-2</v>
      </c>
      <c r="S392">
        <v>0.25800000000000001</v>
      </c>
      <c r="T392">
        <v>0.182</v>
      </c>
      <c r="U392">
        <v>367</v>
      </c>
      <c r="V392">
        <v>11</v>
      </c>
      <c r="W392">
        <v>303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5</v>
      </c>
      <c r="AD392">
        <v>0.46</v>
      </c>
      <c r="AE392">
        <v>3.1922839999999999</v>
      </c>
      <c r="AF392">
        <v>100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0.14000000000000001</v>
      </c>
      <c r="AN392">
        <v>62.241</v>
      </c>
      <c r="AO392">
        <v>2.9969999999999999</v>
      </c>
      <c r="AP392">
        <v>82.561000000000007</v>
      </c>
      <c r="AQ392">
        <v>0</v>
      </c>
      <c r="AR392">
        <v>0</v>
      </c>
      <c r="AS392">
        <v>0</v>
      </c>
      <c r="AT392">
        <v>5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9</v>
      </c>
      <c r="BC392" t="s">
        <v>75</v>
      </c>
      <c r="BD392">
        <v>0</v>
      </c>
      <c r="BE392" t="s">
        <v>69</v>
      </c>
      <c r="BF392" t="s">
        <v>76</v>
      </c>
      <c r="BG392">
        <v>1.3</v>
      </c>
      <c r="BH392">
        <v>0</v>
      </c>
      <c r="BI392" s="1">
        <v>45799.465548576387</v>
      </c>
      <c r="BJ392">
        <v>3</v>
      </c>
      <c r="BK392" s="4">
        <v>6.0699999999999997E-2</v>
      </c>
      <c r="BL392" s="42">
        <f>HLOOKUP($A392,차량별코스!$E$1:$AD$20,_xlfn.XLOOKUP(탕데이터!$I392,차량별코스!$D$2:$D$20,차량별코스!$A$2:$A$20),0)</f>
        <v>6</v>
      </c>
      <c r="BM392">
        <f t="shared" si="74"/>
        <v>4978.266999999998</v>
      </c>
      <c r="BN392">
        <f t="shared" si="75"/>
        <v>782.08299999999986</v>
      </c>
      <c r="BO392">
        <f>IF(COUNTIFS($BL$2:$BL392,$BL392,$O$2:$O392,$O392)=1,_xlfn.MAXIFS($BO$2:$BO391,$O$2:$O391,$O392)+1,_xlfn.MAXIFS($BO$2:$BO391,$O$2:$O391,$O392))</f>
        <v>5</v>
      </c>
      <c r="BP392">
        <f t="shared" si="76"/>
        <v>53</v>
      </c>
      <c r="BQ392">
        <f t="shared" si="78"/>
        <v>0</v>
      </c>
      <c r="BR392">
        <f t="shared" si="79"/>
        <v>0</v>
      </c>
      <c r="BS392">
        <f t="shared" si="80"/>
        <v>0</v>
      </c>
      <c r="BT392">
        <f t="shared" si="81"/>
        <v>0</v>
      </c>
      <c r="BU392">
        <f t="shared" si="82"/>
        <v>0</v>
      </c>
      <c r="BV392">
        <f t="shared" si="83"/>
        <v>0</v>
      </c>
      <c r="BW392">
        <f t="shared" si="77"/>
        <v>53</v>
      </c>
    </row>
    <row r="393" spans="1:75" x14ac:dyDescent="0.3">
      <c r="A393" s="38">
        <f t="shared" si="73"/>
        <v>45788</v>
      </c>
      <c r="B393" s="3">
        <v>45788.323136574072</v>
      </c>
      <c r="C393" t="s">
        <v>61</v>
      </c>
      <c r="D393" t="s">
        <v>61</v>
      </c>
      <c r="E393" t="s">
        <v>61</v>
      </c>
      <c r="F393" t="s">
        <v>62</v>
      </c>
      <c r="G393" s="2" t="s">
        <v>63</v>
      </c>
      <c r="H393" t="s">
        <v>64</v>
      </c>
      <c r="I393" t="s">
        <v>79</v>
      </c>
      <c r="J393" t="s">
        <v>66</v>
      </c>
      <c r="K393" t="s">
        <v>67</v>
      </c>
      <c r="L393">
        <v>15</v>
      </c>
      <c r="M393">
        <v>3</v>
      </c>
      <c r="N393">
        <v>168</v>
      </c>
      <c r="O393" s="41">
        <v>1060</v>
      </c>
      <c r="P393" t="s">
        <v>61</v>
      </c>
      <c r="Q393" t="s">
        <v>61</v>
      </c>
      <c r="R393">
        <v>3.3000000000000002E-2</v>
      </c>
      <c r="S393">
        <v>0.14899999999999999</v>
      </c>
      <c r="T393">
        <v>0.221</v>
      </c>
      <c r="U393">
        <v>206</v>
      </c>
      <c r="V393">
        <v>122</v>
      </c>
      <c r="W393">
        <v>36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5</v>
      </c>
      <c r="AD393">
        <v>0.57999999999999996</v>
      </c>
      <c r="AE393">
        <v>2.4748760000000001</v>
      </c>
      <c r="AF393">
        <v>100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0.17</v>
      </c>
      <c r="AN393">
        <v>35.914000000000001</v>
      </c>
      <c r="AO393">
        <v>59.222000000000001</v>
      </c>
      <c r="AP393">
        <v>17.475999999999999</v>
      </c>
      <c r="AQ393">
        <v>0</v>
      </c>
      <c r="AR393">
        <v>0</v>
      </c>
      <c r="AS393">
        <v>0</v>
      </c>
      <c r="AT393">
        <v>3.3330000000000002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4</v>
      </c>
      <c r="BC393" t="s">
        <v>75</v>
      </c>
      <c r="BD393">
        <v>0</v>
      </c>
      <c r="BE393" t="s">
        <v>69</v>
      </c>
      <c r="BF393" t="s">
        <v>76</v>
      </c>
      <c r="BG393">
        <v>1.3</v>
      </c>
      <c r="BH393">
        <v>0</v>
      </c>
      <c r="BI393" s="1">
        <v>45799.465548576387</v>
      </c>
      <c r="BJ393">
        <v>3</v>
      </c>
      <c r="BK393" s="4">
        <v>7.3800000000000004E-2</v>
      </c>
      <c r="BL393" s="42">
        <f>HLOOKUP($A393,차량별코스!$E$1:$AD$20,_xlfn.XLOOKUP(탕데이터!$I393,차량별코스!$D$2:$D$20,차량별코스!$A$2:$A$20),0)</f>
        <v>6</v>
      </c>
      <c r="BM393">
        <f t="shared" si="74"/>
        <v>4978.266999999998</v>
      </c>
      <c r="BN393">
        <f t="shared" si="75"/>
        <v>782.08299999999986</v>
      </c>
      <c r="BO393">
        <f>IF(COUNTIFS($BL$2:$BL393,$BL393,$O$2:$O393,$O393)=1,_xlfn.MAXIFS($BO$2:$BO392,$O$2:$O392,$O393)+1,_xlfn.MAXIFS($BO$2:$BO392,$O$2:$O392,$O393))</f>
        <v>5</v>
      </c>
      <c r="BP393">
        <f t="shared" si="76"/>
        <v>48</v>
      </c>
      <c r="BQ393">
        <f t="shared" si="78"/>
        <v>0</v>
      </c>
      <c r="BR393">
        <f t="shared" si="79"/>
        <v>0</v>
      </c>
      <c r="BS393">
        <f t="shared" si="80"/>
        <v>0</v>
      </c>
      <c r="BT393">
        <f t="shared" si="81"/>
        <v>0</v>
      </c>
      <c r="BU393">
        <f t="shared" si="82"/>
        <v>0</v>
      </c>
      <c r="BV393">
        <f t="shared" si="83"/>
        <v>0</v>
      </c>
      <c r="BW393">
        <f t="shared" si="77"/>
        <v>48</v>
      </c>
    </row>
    <row r="394" spans="1:75" x14ac:dyDescent="0.3">
      <c r="A394" s="38">
        <f t="shared" si="73"/>
        <v>45788</v>
      </c>
      <c r="B394" s="3">
        <v>45788.331689814811</v>
      </c>
      <c r="C394" t="s">
        <v>61</v>
      </c>
      <c r="D394" t="s">
        <v>61</v>
      </c>
      <c r="E394" t="s">
        <v>61</v>
      </c>
      <c r="F394" t="s">
        <v>62</v>
      </c>
      <c r="G394" s="2" t="s">
        <v>63</v>
      </c>
      <c r="H394" t="s">
        <v>64</v>
      </c>
      <c r="I394" t="s">
        <v>79</v>
      </c>
      <c r="J394" t="s">
        <v>66</v>
      </c>
      <c r="K394" t="s">
        <v>67</v>
      </c>
      <c r="L394">
        <v>15</v>
      </c>
      <c r="M394">
        <v>3</v>
      </c>
      <c r="N394">
        <v>168</v>
      </c>
      <c r="O394" s="41">
        <v>1060</v>
      </c>
      <c r="P394" t="s">
        <v>61</v>
      </c>
      <c r="Q394" t="s">
        <v>61</v>
      </c>
      <c r="R394">
        <v>17.547999999999998</v>
      </c>
      <c r="S394">
        <v>4.3680000000000003</v>
      </c>
      <c r="T394">
        <v>4.0170000000000003</v>
      </c>
      <c r="U394">
        <v>1660</v>
      </c>
      <c r="V394">
        <v>135</v>
      </c>
      <c r="W394">
        <v>364</v>
      </c>
      <c r="X394">
        <v>268</v>
      </c>
      <c r="Y394">
        <v>0</v>
      </c>
      <c r="Z394">
        <v>5</v>
      </c>
      <c r="AA394">
        <v>0</v>
      </c>
      <c r="AB394">
        <v>0</v>
      </c>
      <c r="AC394">
        <v>89</v>
      </c>
      <c r="AD394">
        <v>38.06</v>
      </c>
      <c r="AE394">
        <v>54.412402999999998</v>
      </c>
      <c r="AF394">
        <v>98.2</v>
      </c>
      <c r="AG394">
        <v>0.2</v>
      </c>
      <c r="AH394">
        <v>0.4</v>
      </c>
      <c r="AI394">
        <v>0.8</v>
      </c>
      <c r="AJ394">
        <v>0.3</v>
      </c>
      <c r="AK394">
        <v>0</v>
      </c>
      <c r="AL394">
        <v>0</v>
      </c>
      <c r="AM394">
        <v>3.09</v>
      </c>
      <c r="AN394">
        <v>45.902999999999999</v>
      </c>
      <c r="AO394">
        <v>8.1329999999999991</v>
      </c>
      <c r="AP394">
        <v>21.928000000000001</v>
      </c>
      <c r="AQ394">
        <v>0.114</v>
      </c>
      <c r="AR394">
        <v>0</v>
      </c>
      <c r="AS394">
        <v>28.492999999999999</v>
      </c>
      <c r="AT394">
        <v>26.187000000000001</v>
      </c>
      <c r="AU394">
        <v>5.2999999999999999E-2</v>
      </c>
      <c r="AV394">
        <v>0.107</v>
      </c>
      <c r="AW394">
        <v>0.21299999999999999</v>
      </c>
      <c r="AX394">
        <v>0.08</v>
      </c>
      <c r="AY394">
        <v>0</v>
      </c>
      <c r="AZ394">
        <v>0</v>
      </c>
      <c r="BA394">
        <v>0</v>
      </c>
      <c r="BB394">
        <v>39</v>
      </c>
      <c r="BC394" t="s">
        <v>75</v>
      </c>
      <c r="BD394">
        <v>0</v>
      </c>
      <c r="BE394" t="s">
        <v>69</v>
      </c>
      <c r="BF394" t="s">
        <v>76</v>
      </c>
      <c r="BG394">
        <v>1.3</v>
      </c>
      <c r="BH394">
        <v>0</v>
      </c>
      <c r="BI394" s="1">
        <v>45799.465548576387</v>
      </c>
      <c r="BJ394">
        <v>3</v>
      </c>
      <c r="BK394" s="4">
        <v>1.3391</v>
      </c>
      <c r="BL394" s="42">
        <f>HLOOKUP($A394,차량별코스!$E$1:$AD$20,_xlfn.XLOOKUP(탕데이터!$I394,차량별코스!$D$2:$D$20,차량별코스!$A$2:$A$20),0)</f>
        <v>6</v>
      </c>
      <c r="BM394">
        <f t="shared" si="74"/>
        <v>4978.266999999998</v>
      </c>
      <c r="BN394">
        <f t="shared" si="75"/>
        <v>782.08299999999986</v>
      </c>
      <c r="BO394">
        <f>IF(COUNTIFS($BL$2:$BL394,$BL394,$O$2:$O394,$O394)=1,_xlfn.MAXIFS($BO$2:$BO393,$O$2:$O393,$O394)+1,_xlfn.MAXIFS($BO$2:$BO393,$O$2:$O393,$O394))</f>
        <v>5</v>
      </c>
      <c r="BP394">
        <f t="shared" si="76"/>
        <v>1131.1199999999999</v>
      </c>
      <c r="BQ394">
        <f t="shared" si="78"/>
        <v>3.3200000000000003</v>
      </c>
      <c r="BR394">
        <f t="shared" si="79"/>
        <v>6.6400000000000006</v>
      </c>
      <c r="BS394">
        <f t="shared" si="80"/>
        <v>13.280000000000001</v>
      </c>
      <c r="BT394">
        <f t="shared" si="81"/>
        <v>4.9800000000000004</v>
      </c>
      <c r="BU394">
        <f t="shared" si="82"/>
        <v>0</v>
      </c>
      <c r="BV394">
        <f t="shared" si="83"/>
        <v>0</v>
      </c>
      <c r="BW394">
        <f t="shared" si="77"/>
        <v>1159.3399999999999</v>
      </c>
    </row>
    <row r="395" spans="1:75" x14ac:dyDescent="0.3">
      <c r="A395" s="38">
        <f t="shared" si="73"/>
        <v>45788</v>
      </c>
      <c r="B395" s="3">
        <v>45788.353344907409</v>
      </c>
      <c r="C395" t="s">
        <v>61</v>
      </c>
      <c r="D395" t="s">
        <v>61</v>
      </c>
      <c r="E395" t="s">
        <v>61</v>
      </c>
      <c r="F395" t="s">
        <v>62</v>
      </c>
      <c r="G395" s="2" t="s">
        <v>63</v>
      </c>
      <c r="H395" t="s">
        <v>64</v>
      </c>
      <c r="I395" t="s">
        <v>79</v>
      </c>
      <c r="J395" t="s">
        <v>66</v>
      </c>
      <c r="K395" t="s">
        <v>67</v>
      </c>
      <c r="L395">
        <v>15</v>
      </c>
      <c r="M395">
        <v>3</v>
      </c>
      <c r="N395">
        <v>168</v>
      </c>
      <c r="O395" s="41">
        <v>1060</v>
      </c>
      <c r="P395" t="s">
        <v>61</v>
      </c>
      <c r="Q395" t="s">
        <v>61</v>
      </c>
      <c r="R395">
        <v>82.677999999999997</v>
      </c>
      <c r="S395">
        <v>20.126000000000001</v>
      </c>
      <c r="T395">
        <v>4.1079999999999997</v>
      </c>
      <c r="U395">
        <v>6418</v>
      </c>
      <c r="V395">
        <v>76</v>
      </c>
      <c r="W395">
        <v>1235</v>
      </c>
      <c r="X395">
        <v>1643</v>
      </c>
      <c r="Y395">
        <v>6</v>
      </c>
      <c r="Z395">
        <v>20</v>
      </c>
      <c r="AA395">
        <v>0</v>
      </c>
      <c r="AB395">
        <v>0</v>
      </c>
      <c r="AC395">
        <v>105</v>
      </c>
      <c r="AD395">
        <v>46.38</v>
      </c>
      <c r="AE395">
        <v>58.280951999999999</v>
      </c>
      <c r="AF395">
        <v>69.099999999999994</v>
      </c>
      <c r="AG395">
        <v>4.2</v>
      </c>
      <c r="AH395">
        <v>8.1999999999999993</v>
      </c>
      <c r="AI395">
        <v>12.7</v>
      </c>
      <c r="AJ395">
        <v>5.6</v>
      </c>
      <c r="AK395">
        <v>0.3</v>
      </c>
      <c r="AL395">
        <v>0</v>
      </c>
      <c r="AM395">
        <v>3.16</v>
      </c>
      <c r="AN395">
        <v>48.295000000000002</v>
      </c>
      <c r="AO395">
        <v>1.1839999999999999</v>
      </c>
      <c r="AP395">
        <v>19.242999999999999</v>
      </c>
      <c r="AQ395">
        <v>0.19400000000000001</v>
      </c>
      <c r="AR395">
        <v>7.2569999999999997</v>
      </c>
      <c r="AS395">
        <v>24.19</v>
      </c>
      <c r="AT395">
        <v>73.706999999999994</v>
      </c>
      <c r="AU395">
        <v>4.4800000000000004</v>
      </c>
      <c r="AV395">
        <v>8.7469999999999999</v>
      </c>
      <c r="AW395">
        <v>13.547000000000001</v>
      </c>
      <c r="AX395">
        <v>5.9729999999999999</v>
      </c>
      <c r="AY395">
        <v>0.32</v>
      </c>
      <c r="AZ395">
        <v>0</v>
      </c>
      <c r="BA395">
        <v>0</v>
      </c>
      <c r="BB395">
        <v>154</v>
      </c>
      <c r="BC395" t="s">
        <v>75</v>
      </c>
      <c r="BD395">
        <v>0</v>
      </c>
      <c r="BE395" t="s">
        <v>69</v>
      </c>
      <c r="BF395" t="s">
        <v>76</v>
      </c>
      <c r="BG395">
        <v>1.3</v>
      </c>
      <c r="BH395">
        <v>0</v>
      </c>
      <c r="BI395" s="1">
        <v>45799.465548576387</v>
      </c>
      <c r="BJ395">
        <v>3</v>
      </c>
      <c r="BK395" s="4">
        <v>1.3693</v>
      </c>
      <c r="BL395" s="42">
        <f>HLOOKUP($A395,차량별코스!$E$1:$AD$20,_xlfn.XLOOKUP(탕데이터!$I395,차량별코스!$D$2:$D$20,차량별코스!$A$2:$A$20),0)</f>
        <v>6</v>
      </c>
      <c r="BM395">
        <f t="shared" si="74"/>
        <v>4978.266999999998</v>
      </c>
      <c r="BN395">
        <f t="shared" si="75"/>
        <v>782.08299999999986</v>
      </c>
      <c r="BO395">
        <f>IF(COUNTIFS($BL$2:$BL395,$BL395,$O$2:$O395,$O395)=1,_xlfn.MAXIFS($BO$2:$BO394,$O$2:$O394,$O395)+1,_xlfn.MAXIFS($BO$2:$BO394,$O$2:$O394,$O395))</f>
        <v>5</v>
      </c>
      <c r="BP395">
        <f t="shared" si="76"/>
        <v>3123.8379999999997</v>
      </c>
      <c r="BQ395">
        <f t="shared" si="78"/>
        <v>269.55600000000004</v>
      </c>
      <c r="BR395">
        <f t="shared" si="79"/>
        <v>526.27599999999995</v>
      </c>
      <c r="BS395">
        <f t="shared" si="80"/>
        <v>815.08600000000001</v>
      </c>
      <c r="BT395">
        <f t="shared" si="81"/>
        <v>359.40799999999996</v>
      </c>
      <c r="BU395">
        <f t="shared" si="82"/>
        <v>19.254000000000001</v>
      </c>
      <c r="BV395">
        <f t="shared" si="83"/>
        <v>0</v>
      </c>
      <c r="BW395">
        <f t="shared" si="77"/>
        <v>5113.4179999999997</v>
      </c>
    </row>
    <row r="396" spans="1:75" x14ac:dyDescent="0.3">
      <c r="A396" s="38">
        <f t="shared" si="73"/>
        <v>45788</v>
      </c>
      <c r="B396" s="3">
        <v>45788.43172453704</v>
      </c>
      <c r="C396" t="s">
        <v>61</v>
      </c>
      <c r="D396" t="s">
        <v>61</v>
      </c>
      <c r="E396" t="s">
        <v>61</v>
      </c>
      <c r="F396" t="s">
        <v>62</v>
      </c>
      <c r="G396" s="2" t="s">
        <v>63</v>
      </c>
      <c r="H396" t="s">
        <v>64</v>
      </c>
      <c r="I396" t="s">
        <v>79</v>
      </c>
      <c r="J396" t="s">
        <v>66</v>
      </c>
      <c r="K396" t="s">
        <v>67</v>
      </c>
      <c r="L396">
        <v>15</v>
      </c>
      <c r="M396">
        <v>3</v>
      </c>
      <c r="N396">
        <v>168</v>
      </c>
      <c r="O396" s="41">
        <v>1060</v>
      </c>
      <c r="P396" t="s">
        <v>61</v>
      </c>
      <c r="Q396" t="s">
        <v>61</v>
      </c>
      <c r="R396">
        <v>0.09</v>
      </c>
      <c r="S396">
        <v>6.9000000000000006E-2</v>
      </c>
      <c r="T396">
        <v>1.304</v>
      </c>
      <c r="U396">
        <v>108</v>
      </c>
      <c r="V396">
        <v>11</v>
      </c>
      <c r="W396">
        <v>24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8</v>
      </c>
      <c r="AD396">
        <v>3</v>
      </c>
      <c r="AE396">
        <v>4.4380879999999996</v>
      </c>
      <c r="AF396">
        <v>100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1</v>
      </c>
      <c r="AN396">
        <v>6.3140000000000001</v>
      </c>
      <c r="AO396">
        <v>10.183</v>
      </c>
      <c r="AP396">
        <v>22.22</v>
      </c>
      <c r="AQ396">
        <v>0</v>
      </c>
      <c r="AR396">
        <v>0</v>
      </c>
      <c r="AS396">
        <v>0</v>
      </c>
      <c r="AT396">
        <v>1.667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1</v>
      </c>
      <c r="BC396" t="s">
        <v>75</v>
      </c>
      <c r="BD396">
        <v>0</v>
      </c>
      <c r="BE396" t="s">
        <v>69</v>
      </c>
      <c r="BF396" t="s">
        <v>76</v>
      </c>
      <c r="BG396">
        <v>1.3</v>
      </c>
      <c r="BH396">
        <v>0</v>
      </c>
      <c r="BI396" s="1">
        <v>45799.465548576387</v>
      </c>
      <c r="BJ396">
        <v>3</v>
      </c>
      <c r="BK396" s="4">
        <v>0.43480000000000002</v>
      </c>
      <c r="BL396" s="42">
        <f>HLOOKUP($A396,차량별코스!$E$1:$AD$20,_xlfn.XLOOKUP(탕데이터!$I396,차량별코스!$D$2:$D$20,차량별코스!$A$2:$A$20),0)</f>
        <v>6</v>
      </c>
      <c r="BM396">
        <f t="shared" si="74"/>
        <v>4978.266999999998</v>
      </c>
      <c r="BN396">
        <f t="shared" si="75"/>
        <v>782.08299999999986</v>
      </c>
      <c r="BO396">
        <f>IF(COUNTIFS($BL$2:$BL396,$BL396,$O$2:$O396,$O396)=1,_xlfn.MAXIFS($BO$2:$BO395,$O$2:$O395,$O396)+1,_xlfn.MAXIFS($BO$2:$BO395,$O$2:$O395,$O396))</f>
        <v>5</v>
      </c>
      <c r="BP396">
        <f t="shared" si="76"/>
        <v>73</v>
      </c>
      <c r="BQ396">
        <f t="shared" si="78"/>
        <v>0</v>
      </c>
      <c r="BR396">
        <f t="shared" si="79"/>
        <v>0</v>
      </c>
      <c r="BS396">
        <f t="shared" si="80"/>
        <v>0</v>
      </c>
      <c r="BT396">
        <f t="shared" si="81"/>
        <v>0</v>
      </c>
      <c r="BU396">
        <f t="shared" si="82"/>
        <v>0</v>
      </c>
      <c r="BV396">
        <f t="shared" si="83"/>
        <v>0</v>
      </c>
      <c r="BW396">
        <f t="shared" si="77"/>
        <v>73</v>
      </c>
    </row>
    <row r="397" spans="1:75" x14ac:dyDescent="0.3">
      <c r="A397" s="38">
        <f t="shared" si="73"/>
        <v>45788</v>
      </c>
      <c r="B397" s="3">
        <v>45788.444837962961</v>
      </c>
      <c r="C397" t="s">
        <v>61</v>
      </c>
      <c r="D397" t="s">
        <v>61</v>
      </c>
      <c r="E397" t="s">
        <v>61</v>
      </c>
      <c r="F397" t="s">
        <v>62</v>
      </c>
      <c r="G397" s="2" t="s">
        <v>63</v>
      </c>
      <c r="H397" t="s">
        <v>64</v>
      </c>
      <c r="I397" t="s">
        <v>79</v>
      </c>
      <c r="J397" t="s">
        <v>66</v>
      </c>
      <c r="K397" t="s">
        <v>67</v>
      </c>
      <c r="L397">
        <v>15</v>
      </c>
      <c r="M397">
        <v>3</v>
      </c>
      <c r="N397">
        <v>168</v>
      </c>
      <c r="O397" s="41">
        <v>1060</v>
      </c>
      <c r="P397" t="s">
        <v>61</v>
      </c>
      <c r="Q397" t="s">
        <v>61</v>
      </c>
      <c r="R397">
        <v>124.07899999999999</v>
      </c>
      <c r="S397">
        <v>36.43</v>
      </c>
      <c r="T397">
        <v>3.4060000000000001</v>
      </c>
      <c r="U397">
        <v>13822</v>
      </c>
      <c r="V397">
        <v>1155</v>
      </c>
      <c r="W397">
        <v>3694</v>
      </c>
      <c r="X397">
        <v>2641</v>
      </c>
      <c r="Y397">
        <v>9</v>
      </c>
      <c r="Z397">
        <v>45</v>
      </c>
      <c r="AA397">
        <v>1</v>
      </c>
      <c r="AB397">
        <v>277</v>
      </c>
      <c r="AC397">
        <v>108</v>
      </c>
      <c r="AD397">
        <v>32.32</v>
      </c>
      <c r="AE397">
        <v>49.780942000000003</v>
      </c>
      <c r="AF397">
        <v>87.6</v>
      </c>
      <c r="AG397">
        <v>2.8</v>
      </c>
      <c r="AH397">
        <v>3.8</v>
      </c>
      <c r="AI397">
        <v>4.0999999999999996</v>
      </c>
      <c r="AJ397">
        <v>1.5</v>
      </c>
      <c r="AK397">
        <v>0.1</v>
      </c>
      <c r="AL397">
        <v>0</v>
      </c>
      <c r="AM397">
        <v>2.62</v>
      </c>
      <c r="AN397">
        <v>49.994999999999997</v>
      </c>
      <c r="AO397">
        <v>8.3559999999999999</v>
      </c>
      <c r="AP397">
        <v>26.725999999999999</v>
      </c>
      <c r="AQ397">
        <v>0.21</v>
      </c>
      <c r="AR397">
        <v>7.2530000000000001</v>
      </c>
      <c r="AS397">
        <v>36.267000000000003</v>
      </c>
      <c r="AT397">
        <v>201.48</v>
      </c>
      <c r="AU397">
        <v>6.44</v>
      </c>
      <c r="AV397">
        <v>8.74</v>
      </c>
      <c r="AW397">
        <v>9.43</v>
      </c>
      <c r="AX397">
        <v>3.45</v>
      </c>
      <c r="AY397">
        <v>0.23</v>
      </c>
      <c r="AZ397">
        <v>0</v>
      </c>
      <c r="BA397">
        <v>0</v>
      </c>
      <c r="BB397">
        <v>334</v>
      </c>
      <c r="BC397" t="s">
        <v>75</v>
      </c>
      <c r="BD397">
        <v>0</v>
      </c>
      <c r="BE397" t="s">
        <v>69</v>
      </c>
      <c r="BF397" t="s">
        <v>76</v>
      </c>
      <c r="BG397">
        <v>1.3</v>
      </c>
      <c r="BH397">
        <v>0</v>
      </c>
      <c r="BI397" s="1">
        <v>45799.465548576387</v>
      </c>
      <c r="BJ397">
        <v>3</v>
      </c>
      <c r="BK397" s="4">
        <v>1.1353</v>
      </c>
      <c r="BL397" s="42">
        <f>HLOOKUP($A397,차량별코스!$E$1:$AD$20,_xlfn.XLOOKUP(탕데이터!$I397,차량별코스!$D$2:$D$20,차량별코스!$A$2:$A$20),0)</f>
        <v>6</v>
      </c>
      <c r="BM397">
        <f t="shared" si="74"/>
        <v>4978.266999999998</v>
      </c>
      <c r="BN397">
        <f t="shared" si="75"/>
        <v>782.08299999999986</v>
      </c>
      <c r="BO397">
        <f>IF(COUNTIFS($BL$2:$BL397,$BL397,$O$2:$O397,$O397)=1,_xlfn.MAXIFS($BO$2:$BO396,$O$2:$O396,$O397)+1,_xlfn.MAXIFS($BO$2:$BO396,$O$2:$O396,$O397))</f>
        <v>5</v>
      </c>
      <c r="BP397">
        <f t="shared" si="76"/>
        <v>7259.0719999999983</v>
      </c>
      <c r="BQ397">
        <f t="shared" si="78"/>
        <v>387.01599999999996</v>
      </c>
      <c r="BR397">
        <f t="shared" si="79"/>
        <v>525.23599999999999</v>
      </c>
      <c r="BS397">
        <f t="shared" si="80"/>
        <v>566.70199999999988</v>
      </c>
      <c r="BT397">
        <f t="shared" si="81"/>
        <v>207.32999999999998</v>
      </c>
      <c r="BU397">
        <f t="shared" si="82"/>
        <v>13.822000000000001</v>
      </c>
      <c r="BV397">
        <f t="shared" si="83"/>
        <v>0</v>
      </c>
      <c r="BW397">
        <f t="shared" si="77"/>
        <v>8959.1779999999981</v>
      </c>
    </row>
    <row r="398" spans="1:75" x14ac:dyDescent="0.3">
      <c r="A398" s="38">
        <f t="shared" si="73"/>
        <v>45788</v>
      </c>
      <c r="B398" s="3">
        <v>45788.607708333337</v>
      </c>
      <c r="C398" t="s">
        <v>61</v>
      </c>
      <c r="D398" t="s">
        <v>61</v>
      </c>
      <c r="E398" t="s">
        <v>61</v>
      </c>
      <c r="F398" t="s">
        <v>62</v>
      </c>
      <c r="G398" s="2" t="s">
        <v>63</v>
      </c>
      <c r="H398" t="s">
        <v>64</v>
      </c>
      <c r="I398" t="s">
        <v>79</v>
      </c>
      <c r="J398" t="s">
        <v>66</v>
      </c>
      <c r="K398" t="s">
        <v>67</v>
      </c>
      <c r="L398">
        <v>15</v>
      </c>
      <c r="M398">
        <v>3</v>
      </c>
      <c r="N398">
        <v>168</v>
      </c>
      <c r="O398" s="41">
        <v>1060</v>
      </c>
      <c r="P398" t="s">
        <v>61</v>
      </c>
      <c r="Q398" t="s">
        <v>61</v>
      </c>
      <c r="R398">
        <v>4.2000000000000003E-2</v>
      </c>
      <c r="S398">
        <v>0.13500000000000001</v>
      </c>
      <c r="T398">
        <v>0.311</v>
      </c>
      <c r="U398">
        <v>207</v>
      </c>
      <c r="V398">
        <v>11</v>
      </c>
      <c r="W398">
        <v>126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5</v>
      </c>
      <c r="AD398">
        <v>0.73</v>
      </c>
      <c r="AE398">
        <v>2.1599379999999999</v>
      </c>
      <c r="AF398">
        <v>100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0.24</v>
      </c>
      <c r="AN398">
        <v>19.614000000000001</v>
      </c>
      <c r="AO398">
        <v>5.3129999999999997</v>
      </c>
      <c r="AP398">
        <v>60.87</v>
      </c>
      <c r="AQ398">
        <v>0</v>
      </c>
      <c r="AR398">
        <v>0</v>
      </c>
      <c r="AS398">
        <v>0</v>
      </c>
      <c r="AT398">
        <v>3.3330000000000002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2</v>
      </c>
      <c r="BC398" t="s">
        <v>75</v>
      </c>
      <c r="BD398">
        <v>0</v>
      </c>
      <c r="BE398" t="s">
        <v>69</v>
      </c>
      <c r="BF398" t="s">
        <v>76</v>
      </c>
      <c r="BG398">
        <v>1.3</v>
      </c>
      <c r="BH398">
        <v>0</v>
      </c>
      <c r="BI398" s="1">
        <v>45799.465548576387</v>
      </c>
      <c r="BJ398">
        <v>3</v>
      </c>
      <c r="BK398" s="4">
        <v>0.1037</v>
      </c>
      <c r="BL398" s="42">
        <f>HLOOKUP($A398,차량별코스!$E$1:$AD$20,_xlfn.XLOOKUP(탕데이터!$I398,차량별코스!$D$2:$D$20,차량별코스!$A$2:$A$20),0)</f>
        <v>6</v>
      </c>
      <c r="BM398">
        <f t="shared" si="74"/>
        <v>4978.266999999998</v>
      </c>
      <c r="BN398">
        <f t="shared" si="75"/>
        <v>782.08299999999986</v>
      </c>
      <c r="BO398">
        <f>IF(COUNTIFS($BL$2:$BL398,$BL398,$O$2:$O398,$O398)=1,_xlfn.MAXIFS($BO$2:$BO397,$O$2:$O397,$O398)+1,_xlfn.MAXIFS($BO$2:$BO397,$O$2:$O397,$O398))</f>
        <v>5</v>
      </c>
      <c r="BP398">
        <f t="shared" si="76"/>
        <v>70</v>
      </c>
      <c r="BQ398">
        <f t="shared" si="78"/>
        <v>0</v>
      </c>
      <c r="BR398">
        <f t="shared" si="79"/>
        <v>0</v>
      </c>
      <c r="BS398">
        <f t="shared" si="80"/>
        <v>0</v>
      </c>
      <c r="BT398">
        <f t="shared" si="81"/>
        <v>0</v>
      </c>
      <c r="BU398">
        <f t="shared" si="82"/>
        <v>0</v>
      </c>
      <c r="BV398">
        <f t="shared" si="83"/>
        <v>0</v>
      </c>
      <c r="BW398">
        <f t="shared" si="77"/>
        <v>70</v>
      </c>
    </row>
    <row r="399" spans="1:75" x14ac:dyDescent="0.3">
      <c r="A399" s="38">
        <f t="shared" si="73"/>
        <v>45788</v>
      </c>
      <c r="B399" s="3">
        <v>45788.64702546296</v>
      </c>
      <c r="C399" t="s">
        <v>61</v>
      </c>
      <c r="D399" t="s">
        <v>61</v>
      </c>
      <c r="E399" t="s">
        <v>61</v>
      </c>
      <c r="F399" t="s">
        <v>62</v>
      </c>
      <c r="G399" s="2" t="s">
        <v>63</v>
      </c>
      <c r="H399" t="s">
        <v>64</v>
      </c>
      <c r="I399" t="s">
        <v>79</v>
      </c>
      <c r="J399" t="s">
        <v>66</v>
      </c>
      <c r="K399" t="s">
        <v>67</v>
      </c>
      <c r="L399">
        <v>15</v>
      </c>
      <c r="M399">
        <v>3</v>
      </c>
      <c r="N399">
        <v>168</v>
      </c>
      <c r="O399" s="41">
        <v>1060</v>
      </c>
      <c r="P399" t="s">
        <v>61</v>
      </c>
      <c r="Q399" t="s">
        <v>61</v>
      </c>
      <c r="R399">
        <v>108.60599999999999</v>
      </c>
      <c r="S399">
        <v>27.847999999999999</v>
      </c>
      <c r="T399">
        <v>3.9</v>
      </c>
      <c r="U399">
        <v>11512</v>
      </c>
      <c r="V399">
        <v>246</v>
      </c>
      <c r="W399">
        <v>2949</v>
      </c>
      <c r="X399">
        <v>2467</v>
      </c>
      <c r="Y399">
        <v>0</v>
      </c>
      <c r="Z399">
        <v>20</v>
      </c>
      <c r="AA399">
        <v>1</v>
      </c>
      <c r="AB399">
        <v>66</v>
      </c>
      <c r="AC399">
        <v>96</v>
      </c>
      <c r="AD399">
        <v>33.96</v>
      </c>
      <c r="AE399">
        <v>47.009926</v>
      </c>
      <c r="AF399">
        <v>59.3</v>
      </c>
      <c r="AG399">
        <v>9.8000000000000007</v>
      </c>
      <c r="AH399">
        <v>15.1</v>
      </c>
      <c r="AI399">
        <v>12.1</v>
      </c>
      <c r="AJ399">
        <v>3.7</v>
      </c>
      <c r="AK399">
        <v>0</v>
      </c>
      <c r="AL399">
        <v>0</v>
      </c>
      <c r="AM399">
        <v>3</v>
      </c>
      <c r="AN399">
        <v>40.061</v>
      </c>
      <c r="AO399">
        <v>2.137</v>
      </c>
      <c r="AP399">
        <v>25.617000000000001</v>
      </c>
      <c r="AQ399">
        <v>0.221</v>
      </c>
      <c r="AR399">
        <v>0</v>
      </c>
      <c r="AS399">
        <v>18.414999999999999</v>
      </c>
      <c r="AT399">
        <v>113.658</v>
      </c>
      <c r="AU399">
        <v>18.783000000000001</v>
      </c>
      <c r="AV399">
        <v>28.942</v>
      </c>
      <c r="AW399">
        <v>23.192</v>
      </c>
      <c r="AX399">
        <v>7.0919999999999996</v>
      </c>
      <c r="AY399">
        <v>0</v>
      </c>
      <c r="AZ399">
        <v>0</v>
      </c>
      <c r="BA399">
        <v>0</v>
      </c>
      <c r="BB399">
        <v>274</v>
      </c>
      <c r="BC399" t="s">
        <v>75</v>
      </c>
      <c r="BD399">
        <v>0</v>
      </c>
      <c r="BE399" t="s">
        <v>69</v>
      </c>
      <c r="BF399" t="s">
        <v>76</v>
      </c>
      <c r="BG399">
        <v>1.3</v>
      </c>
      <c r="BH399">
        <v>0</v>
      </c>
      <c r="BI399" s="1">
        <v>45799.465548576387</v>
      </c>
      <c r="BJ399">
        <v>3</v>
      </c>
      <c r="BK399" s="4">
        <v>1.3</v>
      </c>
      <c r="BL399" s="42">
        <f>HLOOKUP($A399,차량별코스!$E$1:$AD$20,_xlfn.XLOOKUP(탕데이터!$I399,차량별코스!$D$2:$D$20,차량별코스!$A$2:$A$20),0)</f>
        <v>6</v>
      </c>
      <c r="BM399">
        <f t="shared" si="74"/>
        <v>4978.266999999998</v>
      </c>
      <c r="BN399">
        <f t="shared" si="75"/>
        <v>782.08299999999986</v>
      </c>
      <c r="BO399">
        <f>IF(COUNTIFS($BL$2:$BL399,$BL399,$O$2:$O399,$O399)=1,_xlfn.MAXIFS($BO$2:$BO398,$O$2:$O398,$O399)+1,_xlfn.MAXIFS($BO$2:$BO398,$O$2:$O398,$O399))</f>
        <v>5</v>
      </c>
      <c r="BP399">
        <f t="shared" si="76"/>
        <v>3631.616</v>
      </c>
      <c r="BQ399">
        <f t="shared" si="78"/>
        <v>1128.1759999999999</v>
      </c>
      <c r="BR399">
        <f t="shared" si="79"/>
        <v>1738.3119999999999</v>
      </c>
      <c r="BS399">
        <f t="shared" si="80"/>
        <v>1392.952</v>
      </c>
      <c r="BT399">
        <f t="shared" si="81"/>
        <v>425.94400000000007</v>
      </c>
      <c r="BU399">
        <f t="shared" si="82"/>
        <v>0</v>
      </c>
      <c r="BV399">
        <f t="shared" si="83"/>
        <v>0</v>
      </c>
      <c r="BW399">
        <f t="shared" si="77"/>
        <v>8317</v>
      </c>
    </row>
    <row r="400" spans="1:75" x14ac:dyDescent="0.3">
      <c r="A400" s="38">
        <f t="shared" si="73"/>
        <v>45788</v>
      </c>
      <c r="B400" s="3">
        <v>45788.78392361111</v>
      </c>
      <c r="C400" t="s">
        <v>61</v>
      </c>
      <c r="D400" t="s">
        <v>61</v>
      </c>
      <c r="E400" t="s">
        <v>61</v>
      </c>
      <c r="F400" t="s">
        <v>62</v>
      </c>
      <c r="G400" s="2" t="s">
        <v>63</v>
      </c>
      <c r="H400" t="s">
        <v>64</v>
      </c>
      <c r="I400" t="s">
        <v>79</v>
      </c>
      <c r="J400" t="s">
        <v>66</v>
      </c>
      <c r="K400" t="s">
        <v>67</v>
      </c>
      <c r="L400">
        <v>15</v>
      </c>
      <c r="M400">
        <v>3</v>
      </c>
      <c r="N400">
        <v>168</v>
      </c>
      <c r="O400" s="41">
        <v>1060</v>
      </c>
      <c r="P400" t="s">
        <v>61</v>
      </c>
      <c r="Q400" t="s">
        <v>61</v>
      </c>
      <c r="R400">
        <v>6.0999999999999999E-2</v>
      </c>
      <c r="S400">
        <v>0.13800000000000001</v>
      </c>
      <c r="T400">
        <v>0.442</v>
      </c>
      <c r="U400">
        <v>320</v>
      </c>
      <c r="V400">
        <v>10</v>
      </c>
      <c r="W400">
        <v>263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7</v>
      </c>
      <c r="AD400">
        <v>0.69</v>
      </c>
      <c r="AE400">
        <v>4.6721810000000001</v>
      </c>
      <c r="AF400">
        <v>100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0.34</v>
      </c>
      <c r="AN400">
        <v>33.848999999999997</v>
      </c>
      <c r="AO400">
        <v>3.1240000000000001</v>
      </c>
      <c r="AP400">
        <v>82.188000000000002</v>
      </c>
      <c r="AQ400">
        <v>0</v>
      </c>
      <c r="AR400">
        <v>0</v>
      </c>
      <c r="AS400">
        <v>0</v>
      </c>
      <c r="AT400">
        <v>5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7</v>
      </c>
      <c r="BC400" t="s">
        <v>75</v>
      </c>
      <c r="BD400">
        <v>0</v>
      </c>
      <c r="BE400" t="s">
        <v>69</v>
      </c>
      <c r="BF400" t="s">
        <v>76</v>
      </c>
      <c r="BG400">
        <v>1.3</v>
      </c>
      <c r="BH400">
        <v>0</v>
      </c>
      <c r="BI400" s="1">
        <v>45799.465548576387</v>
      </c>
      <c r="BJ400">
        <v>3</v>
      </c>
      <c r="BK400" s="4">
        <v>0.14729999999999999</v>
      </c>
      <c r="BL400" s="42">
        <f>HLOOKUP($A400,차량별코스!$E$1:$AD$20,_xlfn.XLOOKUP(탕데이터!$I400,차량별코스!$D$2:$D$20,차량별코스!$A$2:$A$20),0)</f>
        <v>6</v>
      </c>
      <c r="BM400">
        <f t="shared" si="74"/>
        <v>4978.266999999998</v>
      </c>
      <c r="BN400">
        <f t="shared" si="75"/>
        <v>782.08299999999986</v>
      </c>
      <c r="BO400">
        <f>IF(COUNTIFS($BL$2:$BL400,$BL400,$O$2:$O400,$O400)=1,_xlfn.MAXIFS($BO$2:$BO399,$O$2:$O399,$O400)+1,_xlfn.MAXIFS($BO$2:$BO399,$O$2:$O399,$O400))</f>
        <v>5</v>
      </c>
      <c r="BP400">
        <f t="shared" si="76"/>
        <v>47</v>
      </c>
      <c r="BQ400">
        <f t="shared" si="78"/>
        <v>0</v>
      </c>
      <c r="BR400">
        <f t="shared" si="79"/>
        <v>0</v>
      </c>
      <c r="BS400">
        <f t="shared" si="80"/>
        <v>0</v>
      </c>
      <c r="BT400">
        <f t="shared" si="81"/>
        <v>0</v>
      </c>
      <c r="BU400">
        <f t="shared" si="82"/>
        <v>0</v>
      </c>
      <c r="BV400">
        <f t="shared" si="83"/>
        <v>0</v>
      </c>
      <c r="BW400">
        <f t="shared" si="77"/>
        <v>47</v>
      </c>
    </row>
    <row r="401" spans="1:75" x14ac:dyDescent="0.3">
      <c r="A401" s="38">
        <f t="shared" si="73"/>
        <v>45789</v>
      </c>
      <c r="B401" s="3">
        <v>45789.24591435185</v>
      </c>
      <c r="C401" t="s">
        <v>61</v>
      </c>
      <c r="D401" t="s">
        <v>61</v>
      </c>
      <c r="E401" t="s">
        <v>61</v>
      </c>
      <c r="F401" t="s">
        <v>62</v>
      </c>
      <c r="G401" s="2" t="s">
        <v>63</v>
      </c>
      <c r="H401" t="s">
        <v>64</v>
      </c>
      <c r="I401" t="s">
        <v>79</v>
      </c>
      <c r="J401" t="s">
        <v>66</v>
      </c>
      <c r="K401" t="s">
        <v>67</v>
      </c>
      <c r="L401">
        <v>15</v>
      </c>
      <c r="M401">
        <v>3</v>
      </c>
      <c r="N401">
        <v>168</v>
      </c>
      <c r="O401" s="41">
        <v>1060</v>
      </c>
      <c r="P401" t="s">
        <v>61</v>
      </c>
      <c r="Q401" t="s">
        <v>61</v>
      </c>
      <c r="R401">
        <v>0.14499999999999999</v>
      </c>
      <c r="S401">
        <v>0.34899999999999998</v>
      </c>
      <c r="T401">
        <v>0.41499999999999998</v>
      </c>
      <c r="U401">
        <v>382</v>
      </c>
      <c r="V401">
        <v>54</v>
      </c>
      <c r="W401">
        <v>248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19</v>
      </c>
      <c r="AD401">
        <v>1.37</v>
      </c>
      <c r="AE401">
        <v>6.5247710000000003</v>
      </c>
      <c r="AF401">
        <v>100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0.32</v>
      </c>
      <c r="AN401">
        <v>55.073</v>
      </c>
      <c r="AO401">
        <v>14.135999999999999</v>
      </c>
      <c r="AP401">
        <v>64.921000000000006</v>
      </c>
      <c r="AQ401">
        <v>0</v>
      </c>
      <c r="AR401">
        <v>0</v>
      </c>
      <c r="AS401">
        <v>0</v>
      </c>
      <c r="AT401">
        <v>5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8</v>
      </c>
      <c r="BC401" t="s">
        <v>75</v>
      </c>
      <c r="BD401">
        <v>0</v>
      </c>
      <c r="BE401" t="s">
        <v>69</v>
      </c>
      <c r="BF401" t="s">
        <v>76</v>
      </c>
      <c r="BG401">
        <v>1.3</v>
      </c>
      <c r="BH401">
        <v>0</v>
      </c>
      <c r="BI401" s="1">
        <v>45799.465548576387</v>
      </c>
      <c r="BJ401">
        <v>3</v>
      </c>
      <c r="BK401" s="4">
        <v>0.13850000000000001</v>
      </c>
      <c r="BL401" s="42">
        <f>HLOOKUP($A401,차량별코스!$E$1:$AD$20,_xlfn.XLOOKUP(탕데이터!$I401,차량별코스!$D$2:$D$20,차량별코스!$A$2:$A$20),0)</f>
        <v>7</v>
      </c>
      <c r="BM401">
        <f t="shared" si="74"/>
        <v>4978.266999999998</v>
      </c>
      <c r="BN401">
        <f t="shared" si="75"/>
        <v>666.87199999999984</v>
      </c>
      <c r="BO401">
        <f>IF(COUNTIFS($BL$2:$BL401,$BL401,$O$2:$O401,$O401)=1,_xlfn.MAXIFS($BO$2:$BO400,$O$2:$O400,$O401)+1,_xlfn.MAXIFS($BO$2:$BO400,$O$2:$O400,$O401))</f>
        <v>6</v>
      </c>
      <c r="BP401">
        <f t="shared" si="76"/>
        <v>80</v>
      </c>
      <c r="BQ401">
        <f t="shared" si="78"/>
        <v>0</v>
      </c>
      <c r="BR401">
        <f t="shared" si="79"/>
        <v>0</v>
      </c>
      <c r="BS401">
        <f t="shared" si="80"/>
        <v>0</v>
      </c>
      <c r="BT401">
        <f t="shared" si="81"/>
        <v>0</v>
      </c>
      <c r="BU401">
        <f t="shared" si="82"/>
        <v>0</v>
      </c>
      <c r="BV401">
        <f t="shared" si="83"/>
        <v>0</v>
      </c>
      <c r="BW401">
        <f t="shared" si="77"/>
        <v>80</v>
      </c>
    </row>
    <row r="402" spans="1:75" x14ac:dyDescent="0.3">
      <c r="A402" s="38">
        <f t="shared" si="73"/>
        <v>45789</v>
      </c>
      <c r="B402" s="3">
        <v>45789.258900462963</v>
      </c>
      <c r="C402" t="s">
        <v>61</v>
      </c>
      <c r="D402" t="s">
        <v>61</v>
      </c>
      <c r="E402" t="s">
        <v>61</v>
      </c>
      <c r="F402" t="s">
        <v>62</v>
      </c>
      <c r="G402" s="2" t="s">
        <v>63</v>
      </c>
      <c r="H402" t="s">
        <v>64</v>
      </c>
      <c r="I402" t="s">
        <v>79</v>
      </c>
      <c r="J402" t="s">
        <v>66</v>
      </c>
      <c r="K402" t="s">
        <v>67</v>
      </c>
      <c r="L402">
        <v>15</v>
      </c>
      <c r="M402">
        <v>3</v>
      </c>
      <c r="N402">
        <v>168</v>
      </c>
      <c r="O402" s="41">
        <v>1060</v>
      </c>
      <c r="P402" t="s">
        <v>61</v>
      </c>
      <c r="Q402" t="s">
        <v>61</v>
      </c>
      <c r="R402">
        <v>2.4E-2</v>
      </c>
      <c r="S402">
        <v>0.06</v>
      </c>
      <c r="T402">
        <v>0.4</v>
      </c>
      <c r="U402">
        <v>52</v>
      </c>
      <c r="V402">
        <v>5</v>
      </c>
      <c r="W402">
        <v>33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12</v>
      </c>
      <c r="AD402">
        <v>1.66</v>
      </c>
      <c r="AE402">
        <v>6.1696650000000002</v>
      </c>
      <c r="AF402">
        <v>100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0.31</v>
      </c>
      <c r="AN402">
        <v>52.41</v>
      </c>
      <c r="AO402">
        <v>9.61</v>
      </c>
      <c r="AP402">
        <v>63.459000000000003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 t="s">
        <v>75</v>
      </c>
      <c r="BD402">
        <v>0</v>
      </c>
      <c r="BE402" t="s">
        <v>69</v>
      </c>
      <c r="BF402" t="s">
        <v>76</v>
      </c>
      <c r="BG402">
        <v>1.3</v>
      </c>
      <c r="BH402">
        <v>0</v>
      </c>
      <c r="BI402" s="1">
        <v>45799.465548576387</v>
      </c>
      <c r="BJ402">
        <v>3</v>
      </c>
      <c r="BK402" s="4">
        <v>0.1333</v>
      </c>
      <c r="BL402" s="42">
        <f>HLOOKUP($A402,차량별코스!$E$1:$AD$20,_xlfn.XLOOKUP(탕데이터!$I402,차량별코스!$D$2:$D$20,차량별코스!$A$2:$A$20),0)</f>
        <v>7</v>
      </c>
      <c r="BM402">
        <f t="shared" si="74"/>
        <v>4978.266999999998</v>
      </c>
      <c r="BN402">
        <f t="shared" si="75"/>
        <v>666.87199999999984</v>
      </c>
      <c r="BO402">
        <f>IF(COUNTIFS($BL$2:$BL402,$BL402,$O$2:$O402,$O402)=1,_xlfn.MAXIFS($BO$2:$BO401,$O$2:$O401,$O402)+1,_xlfn.MAXIFS($BO$2:$BO401,$O$2:$O401,$O402))</f>
        <v>6</v>
      </c>
      <c r="BP402">
        <f t="shared" si="76"/>
        <v>14</v>
      </c>
      <c r="BQ402">
        <f t="shared" si="78"/>
        <v>0</v>
      </c>
      <c r="BR402">
        <f t="shared" si="79"/>
        <v>0</v>
      </c>
      <c r="BS402">
        <f t="shared" si="80"/>
        <v>0</v>
      </c>
      <c r="BT402">
        <f t="shared" si="81"/>
        <v>0</v>
      </c>
      <c r="BU402">
        <f t="shared" si="82"/>
        <v>0</v>
      </c>
      <c r="BV402">
        <f t="shared" si="83"/>
        <v>0</v>
      </c>
      <c r="BW402">
        <f t="shared" si="77"/>
        <v>14</v>
      </c>
    </row>
    <row r="403" spans="1:75" x14ac:dyDescent="0.3">
      <c r="A403" s="38">
        <f t="shared" si="73"/>
        <v>45789</v>
      </c>
      <c r="B403" s="3">
        <v>45789.273842592593</v>
      </c>
      <c r="C403" t="s">
        <v>61</v>
      </c>
      <c r="D403" t="s">
        <v>61</v>
      </c>
      <c r="E403" t="s">
        <v>61</v>
      </c>
      <c r="F403" t="s">
        <v>62</v>
      </c>
      <c r="G403" s="2" t="s">
        <v>63</v>
      </c>
      <c r="H403" t="s">
        <v>64</v>
      </c>
      <c r="I403" t="s">
        <v>79</v>
      </c>
      <c r="J403" t="s">
        <v>66</v>
      </c>
      <c r="K403" t="s">
        <v>67</v>
      </c>
      <c r="L403">
        <v>15</v>
      </c>
      <c r="M403">
        <v>3</v>
      </c>
      <c r="N403">
        <v>168</v>
      </c>
      <c r="O403" s="41">
        <v>1060</v>
      </c>
      <c r="P403" t="s">
        <v>61</v>
      </c>
      <c r="Q403" t="s">
        <v>61</v>
      </c>
      <c r="R403">
        <v>116.82899999999999</v>
      </c>
      <c r="S403">
        <v>37.29</v>
      </c>
      <c r="T403">
        <v>3.133</v>
      </c>
      <c r="U403">
        <v>12755</v>
      </c>
      <c r="V403">
        <v>1</v>
      </c>
      <c r="W403">
        <v>4271</v>
      </c>
      <c r="X403">
        <v>3738</v>
      </c>
      <c r="Y403">
        <v>15</v>
      </c>
      <c r="Z403">
        <v>57</v>
      </c>
      <c r="AA403">
        <v>2</v>
      </c>
      <c r="AB403">
        <v>1808</v>
      </c>
      <c r="AC403">
        <v>109</v>
      </c>
      <c r="AD403">
        <v>32.97</v>
      </c>
      <c r="AE403">
        <v>49.579653</v>
      </c>
      <c r="AF403">
        <v>87.5</v>
      </c>
      <c r="AG403">
        <v>2.9</v>
      </c>
      <c r="AH403">
        <v>4.7</v>
      </c>
      <c r="AI403">
        <v>3.4</v>
      </c>
      <c r="AJ403">
        <v>1</v>
      </c>
      <c r="AK403">
        <v>0.5</v>
      </c>
      <c r="AL403">
        <v>0</v>
      </c>
      <c r="AM403">
        <v>2.41</v>
      </c>
      <c r="AN403">
        <v>54.646999999999998</v>
      </c>
      <c r="AO403">
        <v>8.0000000000000002E-3</v>
      </c>
      <c r="AP403">
        <v>33.484999999999999</v>
      </c>
      <c r="AQ403">
        <v>0.317</v>
      </c>
      <c r="AR403">
        <v>12.839</v>
      </c>
      <c r="AS403">
        <v>48.789000000000001</v>
      </c>
      <c r="AT403">
        <v>185.208</v>
      </c>
      <c r="AU403">
        <v>6.1379999999999999</v>
      </c>
      <c r="AV403">
        <v>9.9480000000000004</v>
      </c>
      <c r="AW403">
        <v>7.1970000000000001</v>
      </c>
      <c r="AX403">
        <v>2.117</v>
      </c>
      <c r="AY403">
        <v>1.0580000000000001</v>
      </c>
      <c r="AZ403">
        <v>0</v>
      </c>
      <c r="BA403">
        <v>0</v>
      </c>
      <c r="BB403">
        <v>299</v>
      </c>
      <c r="BC403" t="s">
        <v>75</v>
      </c>
      <c r="BD403">
        <v>0</v>
      </c>
      <c r="BE403" t="s">
        <v>69</v>
      </c>
      <c r="BF403" t="s">
        <v>76</v>
      </c>
      <c r="BG403">
        <v>1.3</v>
      </c>
      <c r="BH403">
        <v>0</v>
      </c>
      <c r="BI403" s="1">
        <v>45799.465548576387</v>
      </c>
      <c r="BJ403">
        <v>3</v>
      </c>
      <c r="BK403" s="4">
        <v>1.0443</v>
      </c>
      <c r="BL403" s="42">
        <f>HLOOKUP($A403,차량별코스!$E$1:$AD$20,_xlfn.XLOOKUP(탕데이터!$I403,차량별코스!$D$2:$D$20,차량별코스!$A$2:$A$20),0)</f>
        <v>7</v>
      </c>
      <c r="BM403">
        <f t="shared" si="74"/>
        <v>4978.266999999998</v>
      </c>
      <c r="BN403">
        <f t="shared" si="75"/>
        <v>666.87199999999984</v>
      </c>
      <c r="BO403">
        <f>IF(COUNTIFS($BL$2:$BL403,$BL403,$O$2:$O403,$O403)=1,_xlfn.MAXIFS($BO$2:$BO402,$O$2:$O402,$O403)+1,_xlfn.MAXIFS($BO$2:$BO402,$O$2:$O402,$O403))</f>
        <v>6</v>
      </c>
      <c r="BP403">
        <f t="shared" si="76"/>
        <v>6888.625</v>
      </c>
      <c r="BQ403">
        <f t="shared" si="78"/>
        <v>369.89499999999998</v>
      </c>
      <c r="BR403">
        <f t="shared" si="79"/>
        <v>599.48500000000001</v>
      </c>
      <c r="BS403">
        <f t="shared" si="80"/>
        <v>433.67</v>
      </c>
      <c r="BT403">
        <f t="shared" si="81"/>
        <v>127.55</v>
      </c>
      <c r="BU403">
        <f t="shared" si="82"/>
        <v>63.774999999999999</v>
      </c>
      <c r="BV403">
        <f t="shared" si="83"/>
        <v>0</v>
      </c>
      <c r="BW403">
        <f t="shared" si="77"/>
        <v>8482.9999999999982</v>
      </c>
    </row>
    <row r="404" spans="1:75" x14ac:dyDescent="0.3">
      <c r="A404" s="38">
        <f t="shared" si="73"/>
        <v>45789</v>
      </c>
      <c r="B404" s="3">
        <v>45789.489583333336</v>
      </c>
      <c r="C404" t="s">
        <v>61</v>
      </c>
      <c r="D404" t="s">
        <v>61</v>
      </c>
      <c r="E404" t="s">
        <v>61</v>
      </c>
      <c r="F404" t="s">
        <v>62</v>
      </c>
      <c r="G404" s="2" t="s">
        <v>63</v>
      </c>
      <c r="H404" t="s">
        <v>64</v>
      </c>
      <c r="I404" t="s">
        <v>79</v>
      </c>
      <c r="J404" t="s">
        <v>66</v>
      </c>
      <c r="K404" t="s">
        <v>67</v>
      </c>
      <c r="L404">
        <v>15</v>
      </c>
      <c r="M404">
        <v>3</v>
      </c>
      <c r="N404">
        <v>168</v>
      </c>
      <c r="O404" s="41">
        <v>1060</v>
      </c>
      <c r="P404" t="s">
        <v>61</v>
      </c>
      <c r="Q404" t="s">
        <v>61</v>
      </c>
      <c r="R404">
        <v>1E-3</v>
      </c>
      <c r="S404">
        <v>3.7999999999999999E-2</v>
      </c>
      <c r="T404">
        <v>2.5999999999999999E-2</v>
      </c>
      <c r="U404">
        <v>86</v>
      </c>
      <c r="V404">
        <v>86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0.04</v>
      </c>
      <c r="AE404" t="s">
        <v>61</v>
      </c>
      <c r="AF404">
        <v>100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0.02</v>
      </c>
      <c r="AN404" t="s">
        <v>61</v>
      </c>
      <c r="AO404">
        <v>100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2</v>
      </c>
      <c r="BC404" t="s">
        <v>75</v>
      </c>
      <c r="BD404">
        <v>0</v>
      </c>
      <c r="BE404" t="s">
        <v>69</v>
      </c>
      <c r="BF404" t="s">
        <v>76</v>
      </c>
      <c r="BG404">
        <v>1.3</v>
      </c>
      <c r="BH404">
        <v>0</v>
      </c>
      <c r="BI404" s="1">
        <v>45799.465548576387</v>
      </c>
      <c r="BJ404">
        <v>3</v>
      </c>
      <c r="BK404" s="4">
        <v>8.8000000000000005E-3</v>
      </c>
      <c r="BL404" s="42">
        <f>HLOOKUP($A404,차량별코스!$E$1:$AD$20,_xlfn.XLOOKUP(탕데이터!$I404,차량별코스!$D$2:$D$20,차량별코스!$A$2:$A$20),0)</f>
        <v>7</v>
      </c>
      <c r="BM404">
        <f t="shared" si="74"/>
        <v>4978.266999999998</v>
      </c>
      <c r="BN404">
        <f t="shared" si="75"/>
        <v>666.87199999999984</v>
      </c>
      <c r="BO404">
        <f>IF(COUNTIFS($BL$2:$BL404,$BL404,$O$2:$O404,$O404)=1,_xlfn.MAXIFS($BO$2:$BO403,$O$2:$O403,$O404)+1,_xlfn.MAXIFS($BO$2:$BO403,$O$2:$O403,$O404))</f>
        <v>6</v>
      </c>
      <c r="BP404">
        <f t="shared" si="76"/>
        <v>0</v>
      </c>
      <c r="BQ404">
        <f t="shared" si="78"/>
        <v>0</v>
      </c>
      <c r="BR404">
        <f t="shared" si="79"/>
        <v>0</v>
      </c>
      <c r="BS404">
        <f t="shared" si="80"/>
        <v>0</v>
      </c>
      <c r="BT404">
        <f t="shared" si="81"/>
        <v>0</v>
      </c>
      <c r="BU404">
        <f t="shared" si="82"/>
        <v>0</v>
      </c>
      <c r="BV404">
        <f t="shared" si="83"/>
        <v>0</v>
      </c>
      <c r="BW404">
        <f t="shared" si="77"/>
        <v>0</v>
      </c>
    </row>
    <row r="405" spans="1:75" x14ac:dyDescent="0.3">
      <c r="A405" s="38">
        <f t="shared" si="73"/>
        <v>45789</v>
      </c>
      <c r="B405" s="3">
        <v>45789.531585648147</v>
      </c>
      <c r="C405" t="s">
        <v>61</v>
      </c>
      <c r="D405" t="s">
        <v>61</v>
      </c>
      <c r="E405" t="s">
        <v>61</v>
      </c>
      <c r="F405" t="s">
        <v>62</v>
      </c>
      <c r="G405" s="2" t="s">
        <v>63</v>
      </c>
      <c r="H405" t="s">
        <v>64</v>
      </c>
      <c r="I405" t="s">
        <v>79</v>
      </c>
      <c r="J405" t="s">
        <v>66</v>
      </c>
      <c r="K405" t="s">
        <v>67</v>
      </c>
      <c r="L405">
        <v>15</v>
      </c>
      <c r="M405">
        <v>3</v>
      </c>
      <c r="N405">
        <v>168</v>
      </c>
      <c r="O405" s="41">
        <v>1060</v>
      </c>
      <c r="P405" t="s">
        <v>61</v>
      </c>
      <c r="Q405" t="s">
        <v>61</v>
      </c>
      <c r="R405">
        <v>118.985</v>
      </c>
      <c r="S405">
        <v>35.893000000000001</v>
      </c>
      <c r="T405">
        <v>3.3149999999999999</v>
      </c>
      <c r="U405">
        <v>12295</v>
      </c>
      <c r="V405">
        <v>6</v>
      </c>
      <c r="W405">
        <v>3547</v>
      </c>
      <c r="X405">
        <v>3548</v>
      </c>
      <c r="Y405">
        <v>5</v>
      </c>
      <c r="Z405">
        <v>30</v>
      </c>
      <c r="AA405">
        <v>2</v>
      </c>
      <c r="AB405">
        <v>437</v>
      </c>
      <c r="AC405">
        <v>108</v>
      </c>
      <c r="AD405">
        <v>34.840000000000003</v>
      </c>
      <c r="AE405">
        <v>48.998612999999999</v>
      </c>
      <c r="AF405">
        <v>86.9</v>
      </c>
      <c r="AG405">
        <v>3.5</v>
      </c>
      <c r="AH405">
        <v>3.8</v>
      </c>
      <c r="AI405">
        <v>3.9</v>
      </c>
      <c r="AJ405">
        <v>1.8</v>
      </c>
      <c r="AK405">
        <v>0.2</v>
      </c>
      <c r="AL405">
        <v>0</v>
      </c>
      <c r="AM405">
        <v>2.5499999999999998</v>
      </c>
      <c r="AN405">
        <v>50.664000000000001</v>
      </c>
      <c r="AO405">
        <v>4.9000000000000002E-2</v>
      </c>
      <c r="AP405">
        <v>28.849</v>
      </c>
      <c r="AQ405">
        <v>0.29399999999999998</v>
      </c>
      <c r="AR405">
        <v>4.202</v>
      </c>
      <c r="AS405">
        <v>25.213000000000001</v>
      </c>
      <c r="AT405">
        <v>176.697</v>
      </c>
      <c r="AU405">
        <v>7.117</v>
      </c>
      <c r="AV405">
        <v>7.7270000000000003</v>
      </c>
      <c r="AW405">
        <v>7.93</v>
      </c>
      <c r="AX405">
        <v>3.66</v>
      </c>
      <c r="AY405">
        <v>0.40699999999999997</v>
      </c>
      <c r="AZ405">
        <v>0</v>
      </c>
      <c r="BA405">
        <v>0</v>
      </c>
      <c r="BB405">
        <v>271</v>
      </c>
      <c r="BC405" t="s">
        <v>75</v>
      </c>
      <c r="BD405">
        <v>0</v>
      </c>
      <c r="BE405" t="s">
        <v>69</v>
      </c>
      <c r="BF405" t="s">
        <v>76</v>
      </c>
      <c r="BG405">
        <v>1.3</v>
      </c>
      <c r="BH405">
        <v>0</v>
      </c>
      <c r="BI405" s="1">
        <v>45799.465548576387</v>
      </c>
      <c r="BJ405">
        <v>3</v>
      </c>
      <c r="BK405" s="4">
        <v>1.105</v>
      </c>
      <c r="BL405" s="42">
        <f>HLOOKUP($A405,차량별코스!$E$1:$AD$20,_xlfn.XLOOKUP(탕데이터!$I405,차량별코스!$D$2:$D$20,차량별코스!$A$2:$A$20),0)</f>
        <v>7</v>
      </c>
      <c r="BM405">
        <f t="shared" si="74"/>
        <v>4978.266999999998</v>
      </c>
      <c r="BN405">
        <f t="shared" si="75"/>
        <v>666.87199999999984</v>
      </c>
      <c r="BO405">
        <f>IF(COUNTIFS($BL$2:$BL405,$BL405,$O$2:$O405,$O405)=1,_xlfn.MAXIFS($BO$2:$BO404,$O$2:$O404,$O405)+1,_xlfn.MAXIFS($BO$2:$BO404,$O$2:$O404,$O405))</f>
        <v>6</v>
      </c>
      <c r="BP405">
        <f t="shared" si="76"/>
        <v>7131.3550000000014</v>
      </c>
      <c r="BQ405">
        <f t="shared" si="78"/>
        <v>430.32500000000005</v>
      </c>
      <c r="BR405">
        <f t="shared" si="79"/>
        <v>467.21</v>
      </c>
      <c r="BS405">
        <f t="shared" si="80"/>
        <v>479.505</v>
      </c>
      <c r="BT405">
        <f t="shared" si="81"/>
        <v>221.31000000000003</v>
      </c>
      <c r="BU405">
        <f t="shared" si="82"/>
        <v>24.59</v>
      </c>
      <c r="BV405">
        <f t="shared" si="83"/>
        <v>0</v>
      </c>
      <c r="BW405">
        <f t="shared" si="77"/>
        <v>8754.2950000000001</v>
      </c>
    </row>
    <row r="406" spans="1:75" x14ac:dyDescent="0.3">
      <c r="A406" s="38">
        <f t="shared" si="73"/>
        <v>45789</v>
      </c>
      <c r="B406" s="3">
        <v>45789.674293981479</v>
      </c>
      <c r="C406" t="s">
        <v>61</v>
      </c>
      <c r="D406" t="s">
        <v>61</v>
      </c>
      <c r="E406" t="s">
        <v>61</v>
      </c>
      <c r="F406" t="s">
        <v>62</v>
      </c>
      <c r="G406" s="2" t="s">
        <v>63</v>
      </c>
      <c r="H406" t="s">
        <v>64</v>
      </c>
      <c r="I406" t="s">
        <v>79</v>
      </c>
      <c r="J406" t="s">
        <v>66</v>
      </c>
      <c r="K406" t="s">
        <v>67</v>
      </c>
      <c r="L406">
        <v>15</v>
      </c>
      <c r="M406">
        <v>3</v>
      </c>
      <c r="N406">
        <v>168</v>
      </c>
      <c r="O406" s="41">
        <v>1060</v>
      </c>
      <c r="P406" t="s">
        <v>61</v>
      </c>
      <c r="Q406" t="s">
        <v>61</v>
      </c>
      <c r="R406">
        <v>0.06</v>
      </c>
      <c r="S406">
        <v>0.121</v>
      </c>
      <c r="T406">
        <v>0.496</v>
      </c>
      <c r="U406">
        <v>244</v>
      </c>
      <c r="V406">
        <v>157</v>
      </c>
      <c r="W406">
        <v>28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10</v>
      </c>
      <c r="AD406">
        <v>0.89</v>
      </c>
      <c r="AE406">
        <v>3.6609919999999998</v>
      </c>
      <c r="AF406">
        <v>100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0.38</v>
      </c>
      <c r="AN406">
        <v>21.949000000000002</v>
      </c>
      <c r="AO406">
        <v>64.344999999999999</v>
      </c>
      <c r="AP406">
        <v>11.474</v>
      </c>
      <c r="AQ406">
        <v>0</v>
      </c>
      <c r="AR406">
        <v>0</v>
      </c>
      <c r="AS406">
        <v>0</v>
      </c>
      <c r="AT406">
        <v>3.3330000000000002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3</v>
      </c>
      <c r="BC406" t="s">
        <v>75</v>
      </c>
      <c r="BD406">
        <v>0</v>
      </c>
      <c r="BE406" t="s">
        <v>69</v>
      </c>
      <c r="BF406" t="s">
        <v>76</v>
      </c>
      <c r="BG406">
        <v>1.3</v>
      </c>
      <c r="BH406">
        <v>0</v>
      </c>
      <c r="BI406" s="1">
        <v>45799.465548576387</v>
      </c>
      <c r="BJ406">
        <v>3</v>
      </c>
      <c r="BK406" s="4">
        <v>0.1653</v>
      </c>
      <c r="BL406" s="42">
        <f>HLOOKUP($A406,차량별코스!$E$1:$AD$20,_xlfn.XLOOKUP(탕데이터!$I406,차량별코스!$D$2:$D$20,차량별코스!$A$2:$A$20),0)</f>
        <v>7</v>
      </c>
      <c r="BM406">
        <f t="shared" si="74"/>
        <v>4978.266999999998</v>
      </c>
      <c r="BN406">
        <f t="shared" si="75"/>
        <v>666.87199999999984</v>
      </c>
      <c r="BO406">
        <f>IF(COUNTIFS($BL$2:$BL406,$BL406,$O$2:$O406,$O406)=1,_xlfn.MAXIFS($BO$2:$BO405,$O$2:$O405,$O406)+1,_xlfn.MAXIFS($BO$2:$BO405,$O$2:$O405,$O406))</f>
        <v>6</v>
      </c>
      <c r="BP406">
        <f t="shared" si="76"/>
        <v>59</v>
      </c>
      <c r="BQ406">
        <f t="shared" si="78"/>
        <v>0</v>
      </c>
      <c r="BR406">
        <f t="shared" si="79"/>
        <v>0</v>
      </c>
      <c r="BS406">
        <f t="shared" si="80"/>
        <v>0</v>
      </c>
      <c r="BT406">
        <f t="shared" si="81"/>
        <v>0</v>
      </c>
      <c r="BU406">
        <f t="shared" si="82"/>
        <v>0</v>
      </c>
      <c r="BV406">
        <f t="shared" si="83"/>
        <v>0</v>
      </c>
      <c r="BW406">
        <f t="shared" si="77"/>
        <v>59</v>
      </c>
    </row>
    <row r="407" spans="1:75" x14ac:dyDescent="0.3">
      <c r="A407" s="38">
        <f t="shared" si="73"/>
        <v>45789</v>
      </c>
      <c r="B407" s="3">
        <v>45789.680949074071</v>
      </c>
      <c r="C407" t="s">
        <v>61</v>
      </c>
      <c r="D407" t="s">
        <v>61</v>
      </c>
      <c r="E407" t="s">
        <v>61</v>
      </c>
      <c r="F407" t="s">
        <v>62</v>
      </c>
      <c r="G407" s="2" t="s">
        <v>63</v>
      </c>
      <c r="H407" t="s">
        <v>64</v>
      </c>
      <c r="I407" t="s">
        <v>79</v>
      </c>
      <c r="J407" t="s">
        <v>66</v>
      </c>
      <c r="K407" t="s">
        <v>67</v>
      </c>
      <c r="L407">
        <v>15</v>
      </c>
      <c r="M407">
        <v>3</v>
      </c>
      <c r="N407">
        <v>168</v>
      </c>
      <c r="O407" s="41">
        <v>1060</v>
      </c>
      <c r="P407" t="s">
        <v>61</v>
      </c>
      <c r="Q407" t="s">
        <v>61</v>
      </c>
      <c r="R407">
        <v>0.11700000000000001</v>
      </c>
      <c r="S407">
        <v>0.24299999999999999</v>
      </c>
      <c r="T407">
        <v>0.48099999999999998</v>
      </c>
      <c r="U407">
        <v>381</v>
      </c>
      <c r="V407">
        <v>18</v>
      </c>
      <c r="W407">
        <v>290</v>
      </c>
      <c r="X407">
        <v>1</v>
      </c>
      <c r="Y407">
        <v>0</v>
      </c>
      <c r="Z407">
        <v>0</v>
      </c>
      <c r="AA407">
        <v>0</v>
      </c>
      <c r="AB407">
        <v>0</v>
      </c>
      <c r="AC407">
        <v>22</v>
      </c>
      <c r="AD407">
        <v>1.1100000000000001</v>
      </c>
      <c r="AE407">
        <v>5.7697989999999999</v>
      </c>
      <c r="AF407">
        <v>100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0.37</v>
      </c>
      <c r="AN407">
        <v>39.972000000000001</v>
      </c>
      <c r="AO407">
        <v>4.7240000000000002</v>
      </c>
      <c r="AP407">
        <v>76.114999999999995</v>
      </c>
      <c r="AQ407">
        <v>0</v>
      </c>
      <c r="AR407">
        <v>0</v>
      </c>
      <c r="AS407">
        <v>0</v>
      </c>
      <c r="AT407">
        <v>5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8</v>
      </c>
      <c r="BC407" t="s">
        <v>75</v>
      </c>
      <c r="BD407">
        <v>0</v>
      </c>
      <c r="BE407" t="s">
        <v>69</v>
      </c>
      <c r="BF407" t="s">
        <v>76</v>
      </c>
      <c r="BG407">
        <v>1.3</v>
      </c>
      <c r="BH407">
        <v>0</v>
      </c>
      <c r="BI407" s="1">
        <v>45799.465548576387</v>
      </c>
      <c r="BJ407">
        <v>3</v>
      </c>
      <c r="BK407" s="4">
        <v>0.1605</v>
      </c>
      <c r="BL407" s="42">
        <f>HLOOKUP($A407,차량별코스!$E$1:$AD$20,_xlfn.XLOOKUP(탕데이터!$I407,차량별코스!$D$2:$D$20,차량별코스!$A$2:$A$20),0)</f>
        <v>7</v>
      </c>
      <c r="BM407">
        <f t="shared" si="74"/>
        <v>4978.266999999998</v>
      </c>
      <c r="BN407">
        <f t="shared" si="75"/>
        <v>666.87199999999984</v>
      </c>
      <c r="BO407">
        <f>IF(COUNTIFS($BL$2:$BL407,$BL407,$O$2:$O407,$O407)=1,_xlfn.MAXIFS($BO$2:$BO406,$O$2:$O406,$O407)+1,_xlfn.MAXIFS($BO$2:$BO406,$O$2:$O406,$O407))</f>
        <v>6</v>
      </c>
      <c r="BP407">
        <f t="shared" si="76"/>
        <v>73</v>
      </c>
      <c r="BQ407">
        <f t="shared" si="78"/>
        <v>0</v>
      </c>
      <c r="BR407">
        <f t="shared" si="79"/>
        <v>0</v>
      </c>
      <c r="BS407">
        <f t="shared" si="80"/>
        <v>0</v>
      </c>
      <c r="BT407">
        <f t="shared" si="81"/>
        <v>0</v>
      </c>
      <c r="BU407">
        <f t="shared" si="82"/>
        <v>0</v>
      </c>
      <c r="BV407">
        <f t="shared" si="83"/>
        <v>0</v>
      </c>
      <c r="BW407">
        <f t="shared" si="77"/>
        <v>73</v>
      </c>
    </row>
    <row r="408" spans="1:75" x14ac:dyDescent="0.3">
      <c r="A408" s="38">
        <f t="shared" si="73"/>
        <v>45789</v>
      </c>
      <c r="B408" s="3">
        <v>45789.76353009259</v>
      </c>
      <c r="C408" t="s">
        <v>61</v>
      </c>
      <c r="D408" t="s">
        <v>61</v>
      </c>
      <c r="E408" t="s">
        <v>61</v>
      </c>
      <c r="F408" t="s">
        <v>62</v>
      </c>
      <c r="G408" s="2" t="s">
        <v>63</v>
      </c>
      <c r="H408" t="s">
        <v>64</v>
      </c>
      <c r="I408" t="s">
        <v>79</v>
      </c>
      <c r="J408" t="s">
        <v>66</v>
      </c>
      <c r="K408" t="s">
        <v>67</v>
      </c>
      <c r="L408">
        <v>15</v>
      </c>
      <c r="M408">
        <v>3</v>
      </c>
      <c r="N408">
        <v>168</v>
      </c>
      <c r="O408" s="41">
        <v>1060</v>
      </c>
      <c r="P408" t="s">
        <v>61</v>
      </c>
      <c r="Q408" t="s">
        <v>61</v>
      </c>
      <c r="R408">
        <v>98.747</v>
      </c>
      <c r="S408">
        <v>28.132999999999999</v>
      </c>
      <c r="T408">
        <v>3.51</v>
      </c>
      <c r="U408">
        <v>8595</v>
      </c>
      <c r="V408">
        <v>32</v>
      </c>
      <c r="W408">
        <v>2440</v>
      </c>
      <c r="X408">
        <v>2781</v>
      </c>
      <c r="Y408">
        <v>9</v>
      </c>
      <c r="Z408">
        <v>29</v>
      </c>
      <c r="AA408">
        <v>1</v>
      </c>
      <c r="AB408">
        <v>236</v>
      </c>
      <c r="AC408">
        <v>110</v>
      </c>
      <c r="AD408">
        <v>41.36</v>
      </c>
      <c r="AE408">
        <v>58.057952999999998</v>
      </c>
      <c r="AF408">
        <v>19.7</v>
      </c>
      <c r="AG408">
        <v>15.8</v>
      </c>
      <c r="AH408">
        <v>17.2</v>
      </c>
      <c r="AI408">
        <v>23.7</v>
      </c>
      <c r="AJ408">
        <v>12.3</v>
      </c>
      <c r="AK408">
        <v>11.2</v>
      </c>
      <c r="AL408">
        <v>0</v>
      </c>
      <c r="AM408">
        <v>2.7</v>
      </c>
      <c r="AN408">
        <v>57.570999999999998</v>
      </c>
      <c r="AO408">
        <v>0.372</v>
      </c>
      <c r="AP408">
        <v>28.388999999999999</v>
      </c>
      <c r="AQ408">
        <v>0.27300000000000002</v>
      </c>
      <c r="AR408">
        <v>9.1140000000000008</v>
      </c>
      <c r="AS408">
        <v>29.367999999999999</v>
      </c>
      <c r="AT408">
        <v>27.908000000000001</v>
      </c>
      <c r="AU408">
        <v>22.382999999999999</v>
      </c>
      <c r="AV408">
        <v>24.367000000000001</v>
      </c>
      <c r="AW408">
        <v>33.575000000000003</v>
      </c>
      <c r="AX408">
        <v>17.425000000000001</v>
      </c>
      <c r="AY408">
        <v>15.867000000000001</v>
      </c>
      <c r="AZ408">
        <v>0</v>
      </c>
      <c r="BA408">
        <v>0</v>
      </c>
      <c r="BB408">
        <v>202</v>
      </c>
      <c r="BC408" t="s">
        <v>75</v>
      </c>
      <c r="BD408">
        <v>0</v>
      </c>
      <c r="BE408" t="s">
        <v>69</v>
      </c>
      <c r="BF408" t="s">
        <v>76</v>
      </c>
      <c r="BG408">
        <v>1.3</v>
      </c>
      <c r="BH408">
        <v>0</v>
      </c>
      <c r="BI408" s="1">
        <v>45799.465548576387</v>
      </c>
      <c r="BJ408">
        <v>3</v>
      </c>
      <c r="BK408" s="4">
        <v>1.17</v>
      </c>
      <c r="BL408" s="42">
        <f>HLOOKUP($A408,차량별코스!$E$1:$AD$20,_xlfn.XLOOKUP(탕데이터!$I408,차량별코스!$D$2:$D$20,차량별코스!$A$2:$A$20),0)</f>
        <v>7</v>
      </c>
      <c r="BM408">
        <f t="shared" si="74"/>
        <v>4978.266999999998</v>
      </c>
      <c r="BN408">
        <f t="shared" si="75"/>
        <v>666.87199999999984</v>
      </c>
      <c r="BO408">
        <f>IF(COUNTIFS($BL$2:$BL408,$BL408,$O$2:$O408,$O408)=1,_xlfn.MAXIFS($BO$2:$BO407,$O$2:$O407,$O408)+1,_xlfn.MAXIFS($BO$2:$BO407,$O$2:$O407,$O408))</f>
        <v>6</v>
      </c>
      <c r="BP408">
        <f t="shared" si="76"/>
        <v>-778.78500000000008</v>
      </c>
      <c r="BQ408">
        <f t="shared" si="78"/>
        <v>1358.01</v>
      </c>
      <c r="BR408">
        <f t="shared" si="79"/>
        <v>1478.34</v>
      </c>
      <c r="BS408">
        <f t="shared" si="80"/>
        <v>2037.0149999999999</v>
      </c>
      <c r="BT408">
        <f t="shared" si="81"/>
        <v>1057.1850000000002</v>
      </c>
      <c r="BU408">
        <f t="shared" si="82"/>
        <v>962.63999999999987</v>
      </c>
      <c r="BV408">
        <f t="shared" si="83"/>
        <v>0</v>
      </c>
      <c r="BW408">
        <f t="shared" si="77"/>
        <v>6114.4049999999988</v>
      </c>
    </row>
    <row r="409" spans="1:75" x14ac:dyDescent="0.3">
      <c r="A409" s="38">
        <f t="shared" si="73"/>
        <v>45789</v>
      </c>
      <c r="B409" s="3">
        <v>45789.870381944442</v>
      </c>
      <c r="C409" t="s">
        <v>61</v>
      </c>
      <c r="D409" t="s">
        <v>61</v>
      </c>
      <c r="E409" t="s">
        <v>61</v>
      </c>
      <c r="F409" t="s">
        <v>62</v>
      </c>
      <c r="G409" s="2" t="s">
        <v>63</v>
      </c>
      <c r="H409" t="s">
        <v>64</v>
      </c>
      <c r="I409" t="s">
        <v>79</v>
      </c>
      <c r="J409" t="s">
        <v>66</v>
      </c>
      <c r="K409" t="s">
        <v>67</v>
      </c>
      <c r="L409">
        <v>15</v>
      </c>
      <c r="M409">
        <v>3</v>
      </c>
      <c r="N409">
        <v>168</v>
      </c>
      <c r="O409" s="41">
        <v>1060</v>
      </c>
      <c r="P409" t="s">
        <v>61</v>
      </c>
      <c r="Q409" t="s">
        <v>61</v>
      </c>
      <c r="R409">
        <v>1E-3</v>
      </c>
      <c r="S409">
        <v>7.0000000000000001E-3</v>
      </c>
      <c r="T409">
        <v>0.14299999999999999</v>
      </c>
      <c r="U409">
        <v>8</v>
      </c>
      <c r="V409">
        <v>0</v>
      </c>
      <c r="W409">
        <v>7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1</v>
      </c>
      <c r="AD409">
        <v>0.45</v>
      </c>
      <c r="AE409">
        <v>3.5971220000000002</v>
      </c>
      <c r="AF409">
        <v>100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0.11</v>
      </c>
      <c r="AN409">
        <v>88.914000000000001</v>
      </c>
      <c r="AO409">
        <v>0</v>
      </c>
      <c r="AP409">
        <v>87.489000000000004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 t="s">
        <v>75</v>
      </c>
      <c r="BD409">
        <v>0</v>
      </c>
      <c r="BE409" t="s">
        <v>69</v>
      </c>
      <c r="BF409" t="s">
        <v>76</v>
      </c>
      <c r="BG409">
        <v>1.3</v>
      </c>
      <c r="BH409">
        <v>0</v>
      </c>
      <c r="BI409" s="1">
        <v>45799.465548576387</v>
      </c>
      <c r="BJ409">
        <v>3</v>
      </c>
      <c r="BK409" s="4">
        <v>4.7600000000000003E-2</v>
      </c>
      <c r="BL409" s="42">
        <f>HLOOKUP($A409,차량별코스!$E$1:$AD$20,_xlfn.XLOOKUP(탕데이터!$I409,차량별코스!$D$2:$D$20,차량별코스!$A$2:$A$20),0)</f>
        <v>7</v>
      </c>
      <c r="BM409">
        <f t="shared" si="74"/>
        <v>4978.266999999998</v>
      </c>
      <c r="BN409">
        <f t="shared" si="75"/>
        <v>666.87199999999984</v>
      </c>
      <c r="BO409">
        <f>IF(COUNTIFS($BL$2:$BL409,$BL409,$O$2:$O409,$O409)=1,_xlfn.MAXIFS($BO$2:$BO408,$O$2:$O408,$O409)+1,_xlfn.MAXIFS($BO$2:$BO408,$O$2:$O408,$O409))</f>
        <v>6</v>
      </c>
      <c r="BP409">
        <f t="shared" si="76"/>
        <v>1</v>
      </c>
      <c r="BQ409">
        <f t="shared" si="78"/>
        <v>0</v>
      </c>
      <c r="BR409">
        <f t="shared" si="79"/>
        <v>0</v>
      </c>
      <c r="BS409">
        <f t="shared" si="80"/>
        <v>0</v>
      </c>
      <c r="BT409">
        <f t="shared" si="81"/>
        <v>0</v>
      </c>
      <c r="BU409">
        <f t="shared" si="82"/>
        <v>0</v>
      </c>
      <c r="BV409">
        <f t="shared" si="83"/>
        <v>0</v>
      </c>
      <c r="BW409">
        <f t="shared" si="77"/>
        <v>1</v>
      </c>
    </row>
    <row r="410" spans="1:75" x14ac:dyDescent="0.3">
      <c r="A410" s="38">
        <f t="shared" si="73"/>
        <v>45790</v>
      </c>
      <c r="B410" s="3">
        <v>45790.244733796295</v>
      </c>
      <c r="C410" t="s">
        <v>61</v>
      </c>
      <c r="D410" t="s">
        <v>61</v>
      </c>
      <c r="E410" t="s">
        <v>61</v>
      </c>
      <c r="F410" t="s">
        <v>62</v>
      </c>
      <c r="G410" s="2" t="s">
        <v>63</v>
      </c>
      <c r="H410" t="s">
        <v>64</v>
      </c>
      <c r="I410" t="s">
        <v>79</v>
      </c>
      <c r="J410" t="s">
        <v>66</v>
      </c>
      <c r="K410" t="s">
        <v>67</v>
      </c>
      <c r="L410">
        <v>15</v>
      </c>
      <c r="M410">
        <v>3</v>
      </c>
      <c r="N410">
        <v>168</v>
      </c>
      <c r="O410" s="41">
        <v>1060</v>
      </c>
      <c r="P410" t="s">
        <v>61</v>
      </c>
      <c r="Q410" t="s">
        <v>61</v>
      </c>
      <c r="R410">
        <v>1E-3</v>
      </c>
      <c r="S410">
        <v>3.7999999999999999E-2</v>
      </c>
      <c r="T410">
        <v>2.5999999999999999E-2</v>
      </c>
      <c r="U410">
        <v>45</v>
      </c>
      <c r="V410">
        <v>45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0.08</v>
      </c>
      <c r="AE410" t="s">
        <v>61</v>
      </c>
      <c r="AF410">
        <v>100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0.02</v>
      </c>
      <c r="AN410" t="s">
        <v>61</v>
      </c>
      <c r="AO410">
        <v>100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1</v>
      </c>
      <c r="BC410" t="s">
        <v>75</v>
      </c>
      <c r="BD410">
        <v>0</v>
      </c>
      <c r="BE410" t="s">
        <v>69</v>
      </c>
      <c r="BF410" t="s">
        <v>76</v>
      </c>
      <c r="BG410">
        <v>1.3</v>
      </c>
      <c r="BH410">
        <v>0</v>
      </c>
      <c r="BI410" s="1">
        <v>45799.465548576387</v>
      </c>
      <c r="BJ410">
        <v>3</v>
      </c>
      <c r="BK410" s="4">
        <v>8.8000000000000005E-3</v>
      </c>
      <c r="BL410" s="42">
        <f>HLOOKUP($A410,차량별코스!$E$1:$AD$20,_xlfn.XLOOKUP(탕데이터!$I410,차량별코스!$D$2:$D$20,차량별코스!$A$2:$A$20),0)</f>
        <v>8</v>
      </c>
      <c r="BM410">
        <f t="shared" si="74"/>
        <v>4978.266999999998</v>
      </c>
      <c r="BN410">
        <f t="shared" si="75"/>
        <v>726.5</v>
      </c>
      <c r="BO410">
        <f>IF(COUNTIFS($BL$2:$BL410,$BL410,$O$2:$O410,$O410)=1,_xlfn.MAXIFS($BO$2:$BO409,$O$2:$O409,$O410)+1,_xlfn.MAXIFS($BO$2:$BO409,$O$2:$O409,$O410))</f>
        <v>7</v>
      </c>
      <c r="BP410">
        <f t="shared" si="76"/>
        <v>0</v>
      </c>
      <c r="BQ410">
        <f t="shared" si="78"/>
        <v>0</v>
      </c>
      <c r="BR410">
        <f t="shared" si="79"/>
        <v>0</v>
      </c>
      <c r="BS410">
        <f t="shared" si="80"/>
        <v>0</v>
      </c>
      <c r="BT410">
        <f t="shared" si="81"/>
        <v>0</v>
      </c>
      <c r="BU410">
        <f t="shared" si="82"/>
        <v>0</v>
      </c>
      <c r="BV410">
        <f t="shared" si="83"/>
        <v>0</v>
      </c>
      <c r="BW410">
        <f t="shared" si="77"/>
        <v>0</v>
      </c>
    </row>
    <row r="411" spans="1:75" x14ac:dyDescent="0.3">
      <c r="A411" s="38">
        <f t="shared" si="73"/>
        <v>45790</v>
      </c>
      <c r="B411" s="3">
        <v>45790.266412037039</v>
      </c>
      <c r="C411" t="s">
        <v>61</v>
      </c>
      <c r="D411" t="s">
        <v>61</v>
      </c>
      <c r="E411" t="s">
        <v>61</v>
      </c>
      <c r="F411" t="s">
        <v>62</v>
      </c>
      <c r="G411" s="2" t="s">
        <v>63</v>
      </c>
      <c r="H411" t="s">
        <v>64</v>
      </c>
      <c r="I411" t="s">
        <v>79</v>
      </c>
      <c r="J411" t="s">
        <v>66</v>
      </c>
      <c r="K411" t="s">
        <v>67</v>
      </c>
      <c r="L411">
        <v>15</v>
      </c>
      <c r="M411">
        <v>3</v>
      </c>
      <c r="N411">
        <v>168</v>
      </c>
      <c r="O411" s="41">
        <v>1060</v>
      </c>
      <c r="P411" t="s">
        <v>61</v>
      </c>
      <c r="Q411" t="s">
        <v>61</v>
      </c>
      <c r="R411">
        <v>59.195999999999998</v>
      </c>
      <c r="S411">
        <v>15.541</v>
      </c>
      <c r="T411">
        <v>3.8090000000000002</v>
      </c>
      <c r="U411">
        <v>5450</v>
      </c>
      <c r="V411">
        <v>415</v>
      </c>
      <c r="W411">
        <v>1106</v>
      </c>
      <c r="X411">
        <v>1800</v>
      </c>
      <c r="Y411">
        <v>2</v>
      </c>
      <c r="Z411">
        <v>14</v>
      </c>
      <c r="AA411">
        <v>1</v>
      </c>
      <c r="AB411">
        <v>236</v>
      </c>
      <c r="AC411">
        <v>102</v>
      </c>
      <c r="AD411">
        <v>39.1</v>
      </c>
      <c r="AE411">
        <v>54.239139000000002</v>
      </c>
      <c r="AF411">
        <v>94.2</v>
      </c>
      <c r="AG411">
        <v>1.3</v>
      </c>
      <c r="AH411">
        <v>1.2</v>
      </c>
      <c r="AI411">
        <v>2.2999999999999998</v>
      </c>
      <c r="AJ411">
        <v>0.9</v>
      </c>
      <c r="AK411">
        <v>0</v>
      </c>
      <c r="AL411">
        <v>0</v>
      </c>
      <c r="AM411">
        <v>2.93</v>
      </c>
      <c r="AN411">
        <v>48.484999999999999</v>
      </c>
      <c r="AO411">
        <v>7.6150000000000002</v>
      </c>
      <c r="AP411">
        <v>20.294</v>
      </c>
      <c r="AQ411">
        <v>0.30399999999999999</v>
      </c>
      <c r="AR411">
        <v>3.379</v>
      </c>
      <c r="AS411">
        <v>23.65</v>
      </c>
      <c r="AT411">
        <v>84.78</v>
      </c>
      <c r="AU411">
        <v>1.17</v>
      </c>
      <c r="AV411">
        <v>1.08</v>
      </c>
      <c r="AW411">
        <v>2.0699999999999998</v>
      </c>
      <c r="AX411">
        <v>0.81</v>
      </c>
      <c r="AY411">
        <v>0</v>
      </c>
      <c r="AZ411">
        <v>0</v>
      </c>
      <c r="BA411">
        <v>0</v>
      </c>
      <c r="BB411">
        <v>130</v>
      </c>
      <c r="BC411" t="s">
        <v>75</v>
      </c>
      <c r="BD411">
        <v>0</v>
      </c>
      <c r="BE411" t="s">
        <v>69</v>
      </c>
      <c r="BF411" t="s">
        <v>76</v>
      </c>
      <c r="BG411">
        <v>1.3</v>
      </c>
      <c r="BH411">
        <v>0</v>
      </c>
      <c r="BI411" s="1">
        <v>45799.465548576387</v>
      </c>
      <c r="BJ411">
        <v>3</v>
      </c>
      <c r="BK411" s="4">
        <v>1.2697000000000001</v>
      </c>
      <c r="BL411" s="42">
        <f>HLOOKUP($A411,차량별코스!$E$1:$AD$20,_xlfn.XLOOKUP(탕데이터!$I411,차량별코스!$D$2:$D$20,차량별코스!$A$2:$A$20),0)</f>
        <v>8</v>
      </c>
      <c r="BM411">
        <f t="shared" si="74"/>
        <v>4978.266999999998</v>
      </c>
      <c r="BN411">
        <f t="shared" si="75"/>
        <v>726.5</v>
      </c>
      <c r="BO411">
        <f>IF(COUNTIFS($BL$2:$BL411,$BL411,$O$2:$O411,$O411)=1,_xlfn.MAXIFS($BO$2:$BO410,$O$2:$O410,$O411)+1,_xlfn.MAXIFS($BO$2:$BO410,$O$2:$O410,$O411))</f>
        <v>7</v>
      </c>
      <c r="BP411">
        <f t="shared" si="76"/>
        <v>3612.9000000000005</v>
      </c>
      <c r="BQ411">
        <f t="shared" si="78"/>
        <v>70.850000000000009</v>
      </c>
      <c r="BR411">
        <f t="shared" si="79"/>
        <v>65.400000000000006</v>
      </c>
      <c r="BS411">
        <f t="shared" si="80"/>
        <v>125.35</v>
      </c>
      <c r="BT411">
        <f t="shared" si="81"/>
        <v>49.050000000000004</v>
      </c>
      <c r="BU411">
        <f t="shared" si="82"/>
        <v>0</v>
      </c>
      <c r="BV411">
        <f t="shared" si="83"/>
        <v>0</v>
      </c>
      <c r="BW411">
        <f t="shared" si="77"/>
        <v>3923.5500000000006</v>
      </c>
    </row>
    <row r="412" spans="1:75" x14ac:dyDescent="0.3">
      <c r="A412" s="38">
        <f t="shared" si="73"/>
        <v>45790</v>
      </c>
      <c r="B412" s="3">
        <v>45790.338275462964</v>
      </c>
      <c r="C412" t="s">
        <v>61</v>
      </c>
      <c r="D412" t="s">
        <v>61</v>
      </c>
      <c r="E412" t="s">
        <v>61</v>
      </c>
      <c r="F412" t="s">
        <v>62</v>
      </c>
      <c r="G412" s="2" t="s">
        <v>63</v>
      </c>
      <c r="H412" t="s">
        <v>64</v>
      </c>
      <c r="I412" t="s">
        <v>79</v>
      </c>
      <c r="J412" t="s">
        <v>66</v>
      </c>
      <c r="K412" t="s">
        <v>67</v>
      </c>
      <c r="L412">
        <v>15</v>
      </c>
      <c r="M412">
        <v>3</v>
      </c>
      <c r="N412">
        <v>168</v>
      </c>
      <c r="O412" s="41">
        <v>1060</v>
      </c>
      <c r="P412" t="s">
        <v>61</v>
      </c>
      <c r="Q412" t="s">
        <v>61</v>
      </c>
      <c r="R412">
        <v>60.521999999999998</v>
      </c>
      <c r="S412">
        <v>18.329000000000001</v>
      </c>
      <c r="T412">
        <v>3.302</v>
      </c>
      <c r="U412">
        <v>6590</v>
      </c>
      <c r="V412">
        <v>119</v>
      </c>
      <c r="W412">
        <v>2001</v>
      </c>
      <c r="X412">
        <v>1971</v>
      </c>
      <c r="Y412">
        <v>16</v>
      </c>
      <c r="Z412">
        <v>21</v>
      </c>
      <c r="AA412">
        <v>1</v>
      </c>
      <c r="AB412">
        <v>309</v>
      </c>
      <c r="AC412">
        <v>108</v>
      </c>
      <c r="AD412">
        <v>33.06</v>
      </c>
      <c r="AE412">
        <v>48.742536999999999</v>
      </c>
      <c r="AF412">
        <v>79.400000000000006</v>
      </c>
      <c r="AG412">
        <v>4.7</v>
      </c>
      <c r="AH412">
        <v>6.9</v>
      </c>
      <c r="AI412">
        <v>6.4</v>
      </c>
      <c r="AJ412">
        <v>2</v>
      </c>
      <c r="AK412">
        <v>0.5</v>
      </c>
      <c r="AL412">
        <v>0</v>
      </c>
      <c r="AM412">
        <v>2.54</v>
      </c>
      <c r="AN412">
        <v>50.497</v>
      </c>
      <c r="AO412">
        <v>1.806</v>
      </c>
      <c r="AP412">
        <v>30.364000000000001</v>
      </c>
      <c r="AQ412">
        <v>0.314</v>
      </c>
      <c r="AR412">
        <v>26.437000000000001</v>
      </c>
      <c r="AS412">
        <v>34.698</v>
      </c>
      <c r="AT412">
        <v>86.016999999999996</v>
      </c>
      <c r="AU412">
        <v>5.0919999999999996</v>
      </c>
      <c r="AV412">
        <v>7.4749999999999996</v>
      </c>
      <c r="AW412">
        <v>6.9329999999999998</v>
      </c>
      <c r="AX412">
        <v>2.1669999999999998</v>
      </c>
      <c r="AY412">
        <v>0.54200000000000004</v>
      </c>
      <c r="AZ412">
        <v>0</v>
      </c>
      <c r="BA412">
        <v>0</v>
      </c>
      <c r="BB412">
        <v>153</v>
      </c>
      <c r="BC412" t="s">
        <v>75</v>
      </c>
      <c r="BD412">
        <v>0</v>
      </c>
      <c r="BE412" t="s">
        <v>69</v>
      </c>
      <c r="BF412" t="s">
        <v>76</v>
      </c>
      <c r="BG412">
        <v>1.3</v>
      </c>
      <c r="BH412">
        <v>0</v>
      </c>
      <c r="BI412" s="1">
        <v>45799.465548576387</v>
      </c>
      <c r="BJ412">
        <v>3</v>
      </c>
      <c r="BK412" s="4">
        <v>1.1007</v>
      </c>
      <c r="BL412" s="42">
        <f>HLOOKUP($A412,차량별코스!$E$1:$AD$20,_xlfn.XLOOKUP(탕데이터!$I412,차량별코스!$D$2:$D$20,차량별코스!$A$2:$A$20),0)</f>
        <v>8</v>
      </c>
      <c r="BM412">
        <f t="shared" si="74"/>
        <v>4978.266999999998</v>
      </c>
      <c r="BN412">
        <f t="shared" si="75"/>
        <v>726.5</v>
      </c>
      <c r="BO412">
        <f>IF(COUNTIFS($BL$2:$BL412,$BL412,$O$2:$O412,$O412)=1,_xlfn.MAXIFS($BO$2:$BO411,$O$2:$O411,$O412)+1,_xlfn.MAXIFS($BO$2:$BO411,$O$2:$O411,$O412))</f>
        <v>7</v>
      </c>
      <c r="BP412">
        <f t="shared" si="76"/>
        <v>3112.46</v>
      </c>
      <c r="BQ412">
        <f t="shared" si="78"/>
        <v>309.73</v>
      </c>
      <c r="BR412">
        <f t="shared" si="79"/>
        <v>454.71000000000004</v>
      </c>
      <c r="BS412">
        <f t="shared" si="80"/>
        <v>421.76</v>
      </c>
      <c r="BT412">
        <f t="shared" si="81"/>
        <v>131.80000000000001</v>
      </c>
      <c r="BU412">
        <f t="shared" si="82"/>
        <v>32.950000000000003</v>
      </c>
      <c r="BV412">
        <f t="shared" si="83"/>
        <v>0</v>
      </c>
      <c r="BW412">
        <f t="shared" si="77"/>
        <v>4463.41</v>
      </c>
    </row>
    <row r="413" spans="1:75" x14ac:dyDescent="0.3">
      <c r="A413" s="38">
        <f t="shared" si="73"/>
        <v>45790</v>
      </c>
      <c r="B413" s="3">
        <v>45790.417268518519</v>
      </c>
      <c r="C413" t="s">
        <v>61</v>
      </c>
      <c r="D413" t="s">
        <v>61</v>
      </c>
      <c r="E413" t="s">
        <v>61</v>
      </c>
      <c r="F413" t="s">
        <v>62</v>
      </c>
      <c r="G413" s="2" t="s">
        <v>63</v>
      </c>
      <c r="H413" t="s">
        <v>64</v>
      </c>
      <c r="I413" t="s">
        <v>79</v>
      </c>
      <c r="J413" t="s">
        <v>66</v>
      </c>
      <c r="K413" t="s">
        <v>67</v>
      </c>
      <c r="L413">
        <v>15</v>
      </c>
      <c r="M413">
        <v>3</v>
      </c>
      <c r="N413">
        <v>168</v>
      </c>
      <c r="O413" s="41">
        <v>1060</v>
      </c>
      <c r="P413" t="s">
        <v>61</v>
      </c>
      <c r="Q413" t="s">
        <v>61</v>
      </c>
      <c r="R413">
        <v>4.2000000000000003E-2</v>
      </c>
      <c r="S413">
        <v>3.3000000000000002E-2</v>
      </c>
      <c r="T413">
        <v>1.2729999999999999</v>
      </c>
      <c r="U413">
        <v>38</v>
      </c>
      <c r="V413">
        <v>3</v>
      </c>
      <c r="W413">
        <v>10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11</v>
      </c>
      <c r="AD413">
        <v>3.98</v>
      </c>
      <c r="AE413">
        <v>6.0475159999999999</v>
      </c>
      <c r="AF413">
        <v>100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0.99</v>
      </c>
      <c r="AN413">
        <v>11.238</v>
      </c>
      <c r="AO413">
        <v>7.8920000000000003</v>
      </c>
      <c r="AP413">
        <v>26.31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 t="s">
        <v>75</v>
      </c>
      <c r="BD413">
        <v>0</v>
      </c>
      <c r="BE413" t="s">
        <v>69</v>
      </c>
      <c r="BF413" t="s">
        <v>76</v>
      </c>
      <c r="BG413">
        <v>1.3</v>
      </c>
      <c r="BH413">
        <v>0</v>
      </c>
      <c r="BI413" s="1">
        <v>45799.465548576387</v>
      </c>
      <c r="BJ413">
        <v>3</v>
      </c>
      <c r="BK413" s="4">
        <v>0.42420000000000002</v>
      </c>
      <c r="BL413" s="42">
        <f>HLOOKUP($A413,차량별코스!$E$1:$AD$20,_xlfn.XLOOKUP(탕데이터!$I413,차량별코스!$D$2:$D$20,차량별코스!$A$2:$A$20),0)</f>
        <v>8</v>
      </c>
      <c r="BM413">
        <f t="shared" si="74"/>
        <v>4978.266999999998</v>
      </c>
      <c r="BN413">
        <f t="shared" si="75"/>
        <v>726.5</v>
      </c>
      <c r="BO413">
        <f>IF(COUNTIFS($BL$2:$BL413,$BL413,$O$2:$O413,$O413)=1,_xlfn.MAXIFS($BO$2:$BO412,$O$2:$O412,$O413)+1,_xlfn.MAXIFS($BO$2:$BO412,$O$2:$O412,$O413))</f>
        <v>7</v>
      </c>
      <c r="BP413">
        <f t="shared" si="76"/>
        <v>25</v>
      </c>
      <c r="BQ413">
        <f t="shared" si="78"/>
        <v>0</v>
      </c>
      <c r="BR413">
        <f t="shared" si="79"/>
        <v>0</v>
      </c>
      <c r="BS413">
        <f t="shared" si="80"/>
        <v>0</v>
      </c>
      <c r="BT413">
        <f t="shared" si="81"/>
        <v>0</v>
      </c>
      <c r="BU413">
        <f t="shared" si="82"/>
        <v>0</v>
      </c>
      <c r="BV413">
        <f t="shared" si="83"/>
        <v>0</v>
      </c>
      <c r="BW413">
        <f t="shared" si="77"/>
        <v>25</v>
      </c>
    </row>
    <row r="414" spans="1:75" x14ac:dyDescent="0.3">
      <c r="A414" s="38">
        <f t="shared" si="73"/>
        <v>45790</v>
      </c>
      <c r="B414" s="3">
        <v>45790.419328703705</v>
      </c>
      <c r="C414" t="s">
        <v>61</v>
      </c>
      <c r="D414" t="s">
        <v>61</v>
      </c>
      <c r="E414" t="s">
        <v>61</v>
      </c>
      <c r="F414" t="s">
        <v>62</v>
      </c>
      <c r="G414" s="2" t="s">
        <v>63</v>
      </c>
      <c r="H414" t="s">
        <v>64</v>
      </c>
      <c r="I414" t="s">
        <v>79</v>
      </c>
      <c r="J414" t="s">
        <v>66</v>
      </c>
      <c r="K414" t="s">
        <v>67</v>
      </c>
      <c r="L414">
        <v>15</v>
      </c>
      <c r="M414">
        <v>3</v>
      </c>
      <c r="N414">
        <v>168</v>
      </c>
      <c r="O414" s="41">
        <v>1060</v>
      </c>
      <c r="P414" t="s">
        <v>61</v>
      </c>
      <c r="Q414" t="s">
        <v>61</v>
      </c>
      <c r="R414">
        <v>0.114</v>
      </c>
      <c r="S414">
        <v>0.159</v>
      </c>
      <c r="T414">
        <v>0.71699999999999997</v>
      </c>
      <c r="U414">
        <v>249</v>
      </c>
      <c r="V414">
        <v>0</v>
      </c>
      <c r="W414">
        <v>136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12</v>
      </c>
      <c r="AD414">
        <v>1.65</v>
      </c>
      <c r="AE414">
        <v>3.6318450000000002</v>
      </c>
      <c r="AF414">
        <v>100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0.55000000000000004</v>
      </c>
      <c r="AN414">
        <v>12.832000000000001</v>
      </c>
      <c r="AO414">
        <v>0</v>
      </c>
      <c r="AP414">
        <v>54.618000000000002</v>
      </c>
      <c r="AQ414">
        <v>0</v>
      </c>
      <c r="AR414">
        <v>0</v>
      </c>
      <c r="AS414">
        <v>0</v>
      </c>
      <c r="AT414">
        <v>3.3330000000000002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3</v>
      </c>
      <c r="BC414" t="s">
        <v>75</v>
      </c>
      <c r="BD414">
        <v>0</v>
      </c>
      <c r="BE414" t="s">
        <v>69</v>
      </c>
      <c r="BF414" t="s">
        <v>76</v>
      </c>
      <c r="BG414">
        <v>1.3</v>
      </c>
      <c r="BH414">
        <v>0</v>
      </c>
      <c r="BI414" s="1">
        <v>45799.465548576387</v>
      </c>
      <c r="BJ414">
        <v>3</v>
      </c>
      <c r="BK414" s="4">
        <v>0.23899999999999999</v>
      </c>
      <c r="BL414" s="42">
        <f>HLOOKUP($A414,차량별코스!$E$1:$AD$20,_xlfn.XLOOKUP(탕데이터!$I414,차량별코스!$D$2:$D$20,차량별코스!$A$2:$A$20),0)</f>
        <v>8</v>
      </c>
      <c r="BM414">
        <f t="shared" si="74"/>
        <v>4978.266999999998</v>
      </c>
      <c r="BN414">
        <f t="shared" si="75"/>
        <v>726.5</v>
      </c>
      <c r="BO414">
        <f>IF(COUNTIFS($BL$2:$BL414,$BL414,$O$2:$O414,$O414)=1,_xlfn.MAXIFS($BO$2:$BO413,$O$2:$O413,$O414)+1,_xlfn.MAXIFS($BO$2:$BO413,$O$2:$O413,$O414))</f>
        <v>7</v>
      </c>
      <c r="BP414">
        <f t="shared" si="76"/>
        <v>113</v>
      </c>
      <c r="BQ414">
        <f t="shared" si="78"/>
        <v>0</v>
      </c>
      <c r="BR414">
        <f t="shared" si="79"/>
        <v>0</v>
      </c>
      <c r="BS414">
        <f t="shared" si="80"/>
        <v>0</v>
      </c>
      <c r="BT414">
        <f t="shared" si="81"/>
        <v>0</v>
      </c>
      <c r="BU414">
        <f t="shared" si="82"/>
        <v>0</v>
      </c>
      <c r="BV414">
        <f t="shared" si="83"/>
        <v>0</v>
      </c>
      <c r="BW414">
        <f t="shared" si="77"/>
        <v>113</v>
      </c>
    </row>
    <row r="415" spans="1:75" x14ac:dyDescent="0.3">
      <c r="A415" s="38">
        <f t="shared" si="73"/>
        <v>45790</v>
      </c>
      <c r="B415" s="3">
        <v>45790.424664351849</v>
      </c>
      <c r="C415" t="s">
        <v>61</v>
      </c>
      <c r="D415" t="s">
        <v>61</v>
      </c>
      <c r="E415" t="s">
        <v>61</v>
      </c>
      <c r="F415" t="s">
        <v>62</v>
      </c>
      <c r="G415" s="2" t="s">
        <v>63</v>
      </c>
      <c r="H415" t="s">
        <v>64</v>
      </c>
      <c r="I415" t="s">
        <v>79</v>
      </c>
      <c r="J415" t="s">
        <v>66</v>
      </c>
      <c r="K415" t="s">
        <v>67</v>
      </c>
      <c r="L415">
        <v>15</v>
      </c>
      <c r="M415">
        <v>3</v>
      </c>
      <c r="N415">
        <v>168</v>
      </c>
      <c r="O415" s="41">
        <v>1060</v>
      </c>
      <c r="P415" t="s">
        <v>61</v>
      </c>
      <c r="Q415" t="s">
        <v>61</v>
      </c>
      <c r="R415">
        <v>3.4000000000000002E-2</v>
      </c>
      <c r="S415">
        <v>3.5999999999999997E-2</v>
      </c>
      <c r="T415">
        <v>0.94399999999999995</v>
      </c>
      <c r="U415">
        <v>46</v>
      </c>
      <c r="V415">
        <v>2</v>
      </c>
      <c r="W415">
        <v>14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8</v>
      </c>
      <c r="AD415">
        <v>2.66</v>
      </c>
      <c r="AE415">
        <v>4.0796729999999997</v>
      </c>
      <c r="AF415">
        <v>100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0.73</v>
      </c>
      <c r="AN415">
        <v>9.8640000000000008</v>
      </c>
      <c r="AO415">
        <v>4.3440000000000003</v>
      </c>
      <c r="AP415">
        <v>30.43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1</v>
      </c>
      <c r="BC415" t="s">
        <v>75</v>
      </c>
      <c r="BD415">
        <v>0</v>
      </c>
      <c r="BE415" t="s">
        <v>69</v>
      </c>
      <c r="BF415" t="s">
        <v>76</v>
      </c>
      <c r="BG415">
        <v>1.3</v>
      </c>
      <c r="BH415">
        <v>0</v>
      </c>
      <c r="BI415" s="1">
        <v>45799.465548576387</v>
      </c>
      <c r="BJ415">
        <v>3</v>
      </c>
      <c r="BK415" s="4">
        <v>0.31480000000000002</v>
      </c>
      <c r="BL415" s="42">
        <f>HLOOKUP($A415,차량별코스!$E$1:$AD$20,_xlfn.XLOOKUP(탕데이터!$I415,차량별코스!$D$2:$D$20,차량별코스!$A$2:$A$20),0)</f>
        <v>8</v>
      </c>
      <c r="BM415">
        <f t="shared" si="74"/>
        <v>4978.266999999998</v>
      </c>
      <c r="BN415">
        <f t="shared" si="75"/>
        <v>726.5</v>
      </c>
      <c r="BO415">
        <f>IF(COUNTIFS($BL$2:$BL415,$BL415,$O$2:$O415,$O415)=1,_xlfn.MAXIFS($BO$2:$BO414,$O$2:$O414,$O415)+1,_xlfn.MAXIFS($BO$2:$BO414,$O$2:$O414,$O415))</f>
        <v>7</v>
      </c>
      <c r="BP415">
        <f t="shared" si="76"/>
        <v>30</v>
      </c>
      <c r="BQ415">
        <f t="shared" si="78"/>
        <v>0</v>
      </c>
      <c r="BR415">
        <f t="shared" si="79"/>
        <v>0</v>
      </c>
      <c r="BS415">
        <f t="shared" si="80"/>
        <v>0</v>
      </c>
      <c r="BT415">
        <f t="shared" si="81"/>
        <v>0</v>
      </c>
      <c r="BU415">
        <f t="shared" si="82"/>
        <v>0</v>
      </c>
      <c r="BV415">
        <f t="shared" si="83"/>
        <v>0</v>
      </c>
      <c r="BW415">
        <f t="shared" si="77"/>
        <v>30</v>
      </c>
    </row>
    <row r="416" spans="1:75" x14ac:dyDescent="0.3">
      <c r="A416" s="38">
        <f t="shared" si="73"/>
        <v>45790</v>
      </c>
      <c r="B416" s="3">
        <v>45790.552615740744</v>
      </c>
      <c r="C416" t="s">
        <v>61</v>
      </c>
      <c r="D416" t="s">
        <v>61</v>
      </c>
      <c r="E416" t="s">
        <v>61</v>
      </c>
      <c r="F416" t="s">
        <v>62</v>
      </c>
      <c r="G416" s="2" t="s">
        <v>63</v>
      </c>
      <c r="H416" t="s">
        <v>64</v>
      </c>
      <c r="I416" t="s">
        <v>79</v>
      </c>
      <c r="J416" t="s">
        <v>66</v>
      </c>
      <c r="K416" t="s">
        <v>67</v>
      </c>
      <c r="L416">
        <v>15</v>
      </c>
      <c r="M416">
        <v>3</v>
      </c>
      <c r="N416">
        <v>168</v>
      </c>
      <c r="O416" s="41">
        <v>1060</v>
      </c>
      <c r="P416" t="s">
        <v>61</v>
      </c>
      <c r="Q416" t="s">
        <v>61</v>
      </c>
      <c r="R416">
        <v>58.942</v>
      </c>
      <c r="S416">
        <v>20.515999999999998</v>
      </c>
      <c r="T416">
        <v>2.8730000000000002</v>
      </c>
      <c r="U416">
        <v>7208</v>
      </c>
      <c r="V416">
        <v>20</v>
      </c>
      <c r="W416">
        <v>2767</v>
      </c>
      <c r="X416">
        <v>1687</v>
      </c>
      <c r="Y416">
        <v>0</v>
      </c>
      <c r="Z416">
        <v>18</v>
      </c>
      <c r="AA416">
        <v>3</v>
      </c>
      <c r="AB416">
        <v>679</v>
      </c>
      <c r="AC416">
        <v>106</v>
      </c>
      <c r="AD416">
        <v>29.44</v>
      </c>
      <c r="AE416">
        <v>47.996181999999997</v>
      </c>
      <c r="AF416">
        <v>89</v>
      </c>
      <c r="AG416">
        <v>2.4</v>
      </c>
      <c r="AH416">
        <v>4.3</v>
      </c>
      <c r="AI416">
        <v>3.6</v>
      </c>
      <c r="AJ416">
        <v>0.6</v>
      </c>
      <c r="AK416">
        <v>0.1</v>
      </c>
      <c r="AL416">
        <v>0</v>
      </c>
      <c r="AM416">
        <v>2.21</v>
      </c>
      <c r="AN416">
        <v>58.216000000000001</v>
      </c>
      <c r="AO416">
        <v>0.27700000000000002</v>
      </c>
      <c r="AP416">
        <v>38.387999999999998</v>
      </c>
      <c r="AQ416">
        <v>0.27100000000000002</v>
      </c>
      <c r="AR416">
        <v>0</v>
      </c>
      <c r="AS416">
        <v>30.538</v>
      </c>
      <c r="AT416">
        <v>106.8</v>
      </c>
      <c r="AU416">
        <v>2.88</v>
      </c>
      <c r="AV416">
        <v>5.16</v>
      </c>
      <c r="AW416">
        <v>4.32</v>
      </c>
      <c r="AX416">
        <v>0.72</v>
      </c>
      <c r="AY416">
        <v>0.12</v>
      </c>
      <c r="AZ416">
        <v>0</v>
      </c>
      <c r="BA416">
        <v>0</v>
      </c>
      <c r="BB416">
        <v>170</v>
      </c>
      <c r="BC416" t="s">
        <v>75</v>
      </c>
      <c r="BD416">
        <v>0</v>
      </c>
      <c r="BE416" t="s">
        <v>69</v>
      </c>
      <c r="BF416" t="s">
        <v>76</v>
      </c>
      <c r="BG416">
        <v>1.3</v>
      </c>
      <c r="BH416">
        <v>0</v>
      </c>
      <c r="BI416" s="1">
        <v>45799.465548576387</v>
      </c>
      <c r="BJ416">
        <v>3</v>
      </c>
      <c r="BK416" s="4">
        <v>0.9577</v>
      </c>
      <c r="BL416" s="42">
        <f>HLOOKUP($A416,차량별코스!$E$1:$AD$20,_xlfn.XLOOKUP(탕데이터!$I416,차량별코스!$D$2:$D$20,차량별코스!$A$2:$A$20),0)</f>
        <v>8</v>
      </c>
      <c r="BM416">
        <f t="shared" si="74"/>
        <v>4978.266999999998</v>
      </c>
      <c r="BN416">
        <f t="shared" si="75"/>
        <v>726.5</v>
      </c>
      <c r="BO416">
        <f>IF(COUNTIFS($BL$2:$BL416,$BL416,$O$2:$O416,$O416)=1,_xlfn.MAXIFS($BO$2:$BO415,$O$2:$O415,$O416)+1,_xlfn.MAXIFS($BO$2:$BO415,$O$2:$O415,$O416))</f>
        <v>7</v>
      </c>
      <c r="BP416">
        <f t="shared" si="76"/>
        <v>3628.12</v>
      </c>
      <c r="BQ416">
        <f t="shared" si="78"/>
        <v>172.99199999999999</v>
      </c>
      <c r="BR416">
        <f t="shared" si="79"/>
        <v>309.94399999999996</v>
      </c>
      <c r="BS416">
        <f t="shared" si="80"/>
        <v>259.48800000000006</v>
      </c>
      <c r="BT416">
        <f t="shared" si="81"/>
        <v>43.247999999999998</v>
      </c>
      <c r="BU416">
        <f t="shared" si="82"/>
        <v>7.2080000000000002</v>
      </c>
      <c r="BV416">
        <f t="shared" si="83"/>
        <v>0</v>
      </c>
      <c r="BW416">
        <f t="shared" si="77"/>
        <v>4421</v>
      </c>
    </row>
    <row r="417" spans="1:75" x14ac:dyDescent="0.3">
      <c r="A417" s="38">
        <f t="shared" si="73"/>
        <v>45790</v>
      </c>
      <c r="B417" s="3">
        <v>45790.640972222223</v>
      </c>
      <c r="C417" t="s">
        <v>61</v>
      </c>
      <c r="D417" t="s">
        <v>61</v>
      </c>
      <c r="E417" t="s">
        <v>61</v>
      </c>
      <c r="F417" t="s">
        <v>62</v>
      </c>
      <c r="G417" s="2" t="s">
        <v>63</v>
      </c>
      <c r="H417" t="s">
        <v>64</v>
      </c>
      <c r="I417" t="s">
        <v>79</v>
      </c>
      <c r="J417" t="s">
        <v>66</v>
      </c>
      <c r="K417" t="s">
        <v>67</v>
      </c>
      <c r="L417">
        <v>15</v>
      </c>
      <c r="M417">
        <v>3</v>
      </c>
      <c r="N417">
        <v>168</v>
      </c>
      <c r="O417" s="41">
        <v>1060</v>
      </c>
      <c r="P417" t="s">
        <v>61</v>
      </c>
      <c r="Q417" t="s">
        <v>61</v>
      </c>
      <c r="R417">
        <v>59.386000000000003</v>
      </c>
      <c r="S417">
        <v>20.67</v>
      </c>
      <c r="T417">
        <v>2.8730000000000002</v>
      </c>
      <c r="U417">
        <v>7085</v>
      </c>
      <c r="V417">
        <v>67</v>
      </c>
      <c r="W417">
        <v>2832</v>
      </c>
      <c r="X417">
        <v>1669</v>
      </c>
      <c r="Y417">
        <v>5</v>
      </c>
      <c r="Z417">
        <v>12</v>
      </c>
      <c r="AA417">
        <v>1</v>
      </c>
      <c r="AB417">
        <v>1463</v>
      </c>
      <c r="AC417">
        <v>106</v>
      </c>
      <c r="AD417">
        <v>30.17</v>
      </c>
      <c r="AE417">
        <v>51.072516999999998</v>
      </c>
      <c r="AF417">
        <v>70.900000000000006</v>
      </c>
      <c r="AG417">
        <v>7.3</v>
      </c>
      <c r="AH417">
        <v>5.9</v>
      </c>
      <c r="AI417">
        <v>10.5</v>
      </c>
      <c r="AJ417">
        <v>5.2</v>
      </c>
      <c r="AK417">
        <v>0.1</v>
      </c>
      <c r="AL417">
        <v>0</v>
      </c>
      <c r="AM417">
        <v>2.21</v>
      </c>
      <c r="AN417">
        <v>62.393999999999998</v>
      </c>
      <c r="AO417">
        <v>0.94599999999999995</v>
      </c>
      <c r="AP417">
        <v>39.972000000000001</v>
      </c>
      <c r="AQ417">
        <v>0.26900000000000002</v>
      </c>
      <c r="AR417">
        <v>8.4190000000000005</v>
      </c>
      <c r="AS417">
        <v>20.207000000000001</v>
      </c>
      <c r="AT417">
        <v>82.716999999999999</v>
      </c>
      <c r="AU417">
        <v>8.5169999999999995</v>
      </c>
      <c r="AV417">
        <v>6.883</v>
      </c>
      <c r="AW417">
        <v>12.25</v>
      </c>
      <c r="AX417">
        <v>6.0670000000000002</v>
      </c>
      <c r="AY417">
        <v>0.11700000000000001</v>
      </c>
      <c r="AZ417">
        <v>0</v>
      </c>
      <c r="BA417">
        <v>0</v>
      </c>
      <c r="BB417">
        <v>170</v>
      </c>
      <c r="BC417" t="s">
        <v>75</v>
      </c>
      <c r="BD417">
        <v>0</v>
      </c>
      <c r="BE417" t="s">
        <v>69</v>
      </c>
      <c r="BF417" t="s">
        <v>76</v>
      </c>
      <c r="BG417">
        <v>1.3</v>
      </c>
      <c r="BH417">
        <v>0</v>
      </c>
      <c r="BI417" s="1">
        <v>45799.465548576387</v>
      </c>
      <c r="BJ417">
        <v>3</v>
      </c>
      <c r="BK417" s="4">
        <v>0.9577</v>
      </c>
      <c r="BL417" s="42">
        <f>HLOOKUP($A417,차량별코스!$E$1:$AD$20,_xlfn.XLOOKUP(탕데이터!$I417,차량별코스!$D$2:$D$20,차량별코스!$A$2:$A$20),0)</f>
        <v>8</v>
      </c>
      <c r="BM417">
        <f t="shared" si="74"/>
        <v>4978.266999999998</v>
      </c>
      <c r="BN417">
        <f t="shared" si="75"/>
        <v>726.5</v>
      </c>
      <c r="BO417">
        <f>IF(COUNTIFS($BL$2:$BL417,$BL417,$O$2:$O417,$O417)=1,_xlfn.MAXIFS($BO$2:$BO416,$O$2:$O416,$O417)+1,_xlfn.MAXIFS($BO$2:$BO416,$O$2:$O416,$O417))</f>
        <v>7</v>
      </c>
      <c r="BP417">
        <f t="shared" si="76"/>
        <v>2124.2650000000003</v>
      </c>
      <c r="BQ417">
        <f t="shared" si="78"/>
        <v>517.20499999999993</v>
      </c>
      <c r="BR417">
        <f t="shared" si="79"/>
        <v>418.01500000000004</v>
      </c>
      <c r="BS417">
        <f t="shared" si="80"/>
        <v>743.92499999999995</v>
      </c>
      <c r="BT417">
        <f t="shared" si="81"/>
        <v>368.42</v>
      </c>
      <c r="BU417">
        <f t="shared" si="82"/>
        <v>7.085</v>
      </c>
      <c r="BV417">
        <f t="shared" si="83"/>
        <v>0</v>
      </c>
      <c r="BW417">
        <f t="shared" si="77"/>
        <v>4178.915</v>
      </c>
    </row>
    <row r="418" spans="1:75" x14ac:dyDescent="0.3">
      <c r="A418" s="38">
        <f t="shared" si="73"/>
        <v>45790</v>
      </c>
      <c r="B418" s="3">
        <v>45790.732615740744</v>
      </c>
      <c r="C418" t="s">
        <v>61</v>
      </c>
      <c r="D418" t="s">
        <v>61</v>
      </c>
      <c r="E418" t="s">
        <v>61</v>
      </c>
      <c r="F418" t="s">
        <v>62</v>
      </c>
      <c r="G418" s="2" t="s">
        <v>63</v>
      </c>
      <c r="H418" t="s">
        <v>64</v>
      </c>
      <c r="I418" t="s">
        <v>79</v>
      </c>
      <c r="J418" t="s">
        <v>66</v>
      </c>
      <c r="K418" t="s">
        <v>67</v>
      </c>
      <c r="L418">
        <v>15</v>
      </c>
      <c r="M418">
        <v>3</v>
      </c>
      <c r="N418">
        <v>168</v>
      </c>
      <c r="O418" s="41">
        <v>1060</v>
      </c>
      <c r="P418" t="s">
        <v>61</v>
      </c>
      <c r="Q418" t="s">
        <v>61</v>
      </c>
      <c r="R418">
        <v>8.8999999999999996E-2</v>
      </c>
      <c r="S418">
        <v>0.185</v>
      </c>
      <c r="T418">
        <v>0.48099999999999998</v>
      </c>
      <c r="U418">
        <v>328</v>
      </c>
      <c r="V418">
        <v>1</v>
      </c>
      <c r="W418">
        <v>280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17</v>
      </c>
      <c r="AD418">
        <v>0.98</v>
      </c>
      <c r="AE418">
        <v>6.8162669999999999</v>
      </c>
      <c r="AF418">
        <v>100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0.37</v>
      </c>
      <c r="AN418">
        <v>48.823999999999998</v>
      </c>
      <c r="AO418">
        <v>0.30399999999999999</v>
      </c>
      <c r="AP418">
        <v>85.364999999999995</v>
      </c>
      <c r="AQ418">
        <v>0</v>
      </c>
      <c r="AR418">
        <v>0</v>
      </c>
      <c r="AS418">
        <v>0</v>
      </c>
      <c r="AT418">
        <v>5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7</v>
      </c>
      <c r="BC418" t="s">
        <v>75</v>
      </c>
      <c r="BD418">
        <v>0</v>
      </c>
      <c r="BE418" t="s">
        <v>69</v>
      </c>
      <c r="BF418" t="s">
        <v>76</v>
      </c>
      <c r="BG418">
        <v>1.3</v>
      </c>
      <c r="BH418">
        <v>0</v>
      </c>
      <c r="BI418" s="1">
        <v>45799.465548576387</v>
      </c>
      <c r="BJ418">
        <v>3</v>
      </c>
      <c r="BK418" s="4">
        <v>0.16039999999999999</v>
      </c>
      <c r="BL418" s="42">
        <f>HLOOKUP($A418,차량별코스!$E$1:$AD$20,_xlfn.XLOOKUP(탕데이터!$I418,차량별코스!$D$2:$D$20,차량별코스!$A$2:$A$20),0)</f>
        <v>8</v>
      </c>
      <c r="BM418">
        <f t="shared" si="74"/>
        <v>4978.266999999998</v>
      </c>
      <c r="BN418">
        <f t="shared" si="75"/>
        <v>726.5</v>
      </c>
      <c r="BO418">
        <f>IF(COUNTIFS($BL$2:$BL418,$BL418,$O$2:$O418,$O418)=1,_xlfn.MAXIFS($BO$2:$BO417,$O$2:$O417,$O418)+1,_xlfn.MAXIFS($BO$2:$BO417,$O$2:$O417,$O418))</f>
        <v>7</v>
      </c>
      <c r="BP418">
        <f t="shared" si="76"/>
        <v>47</v>
      </c>
      <c r="BQ418">
        <f t="shared" si="78"/>
        <v>0</v>
      </c>
      <c r="BR418">
        <f t="shared" si="79"/>
        <v>0</v>
      </c>
      <c r="BS418">
        <f t="shared" si="80"/>
        <v>0</v>
      </c>
      <c r="BT418">
        <f t="shared" si="81"/>
        <v>0</v>
      </c>
      <c r="BU418">
        <f t="shared" si="82"/>
        <v>0</v>
      </c>
      <c r="BV418">
        <f t="shared" si="83"/>
        <v>0</v>
      </c>
      <c r="BW418">
        <f t="shared" si="77"/>
        <v>47</v>
      </c>
    </row>
    <row r="419" spans="1:75" x14ac:dyDescent="0.3">
      <c r="A419" s="38">
        <f t="shared" si="73"/>
        <v>45790</v>
      </c>
      <c r="B419" s="3">
        <v>45790.763541666667</v>
      </c>
      <c r="C419" t="s">
        <v>61</v>
      </c>
      <c r="D419" t="s">
        <v>61</v>
      </c>
      <c r="E419" t="s">
        <v>61</v>
      </c>
      <c r="F419" t="s">
        <v>62</v>
      </c>
      <c r="G419" s="2" t="s">
        <v>63</v>
      </c>
      <c r="H419" t="s">
        <v>64</v>
      </c>
      <c r="I419" t="s">
        <v>79</v>
      </c>
      <c r="J419" t="s">
        <v>66</v>
      </c>
      <c r="K419" t="s">
        <v>67</v>
      </c>
      <c r="L419">
        <v>15</v>
      </c>
      <c r="M419">
        <v>3</v>
      </c>
      <c r="N419">
        <v>168</v>
      </c>
      <c r="O419" s="41">
        <v>1060</v>
      </c>
      <c r="P419" t="s">
        <v>61</v>
      </c>
      <c r="Q419" t="s">
        <v>61</v>
      </c>
      <c r="R419">
        <v>1E-3</v>
      </c>
      <c r="S419">
        <v>0</v>
      </c>
      <c r="T419" t="s">
        <v>61</v>
      </c>
      <c r="U419">
        <v>2</v>
      </c>
      <c r="V419">
        <v>2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1.8</v>
      </c>
      <c r="AE419" t="s">
        <v>61</v>
      </c>
      <c r="AF419">
        <v>100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2.7</v>
      </c>
      <c r="AN419" t="s">
        <v>61</v>
      </c>
      <c r="AO419">
        <v>100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 t="s">
        <v>75</v>
      </c>
      <c r="BD419">
        <v>0</v>
      </c>
      <c r="BE419" t="s">
        <v>69</v>
      </c>
      <c r="BF419" t="s">
        <v>76</v>
      </c>
      <c r="BG419">
        <v>1.3</v>
      </c>
      <c r="BH419">
        <v>0</v>
      </c>
      <c r="BI419" s="1">
        <v>45799.465548576387</v>
      </c>
      <c r="BJ419">
        <v>3</v>
      </c>
      <c r="BK419" s="4" t="s">
        <v>61</v>
      </c>
      <c r="BL419" s="42">
        <f>HLOOKUP($A419,차량별코스!$E$1:$AD$20,_xlfn.XLOOKUP(탕데이터!$I419,차량별코스!$D$2:$D$20,차량별코스!$A$2:$A$20),0)</f>
        <v>8</v>
      </c>
      <c r="BM419">
        <f t="shared" si="74"/>
        <v>4978.266999999998</v>
      </c>
      <c r="BN419">
        <f t="shared" si="75"/>
        <v>726.5</v>
      </c>
      <c r="BO419">
        <f>IF(COUNTIFS($BL$2:$BL419,$BL419,$O$2:$O419,$O419)=1,_xlfn.MAXIFS($BO$2:$BO418,$O$2:$O418,$O419)+1,_xlfn.MAXIFS($BO$2:$BO418,$O$2:$O418,$O419))</f>
        <v>7</v>
      </c>
      <c r="BP419">
        <f t="shared" si="76"/>
        <v>0</v>
      </c>
      <c r="BQ419">
        <f t="shared" si="78"/>
        <v>0</v>
      </c>
      <c r="BR419">
        <f t="shared" si="79"/>
        <v>0</v>
      </c>
      <c r="BS419">
        <f t="shared" si="80"/>
        <v>0</v>
      </c>
      <c r="BT419">
        <f t="shared" si="81"/>
        <v>0</v>
      </c>
      <c r="BU419">
        <f t="shared" si="82"/>
        <v>0</v>
      </c>
      <c r="BV419">
        <f t="shared" si="83"/>
        <v>0</v>
      </c>
      <c r="BW419">
        <f t="shared" si="77"/>
        <v>0</v>
      </c>
    </row>
    <row r="420" spans="1:75" x14ac:dyDescent="0.3">
      <c r="A420" s="38">
        <f t="shared" si="73"/>
        <v>45790</v>
      </c>
      <c r="B420" s="3">
        <v>45790.767800925925</v>
      </c>
      <c r="C420" t="s">
        <v>61</v>
      </c>
      <c r="D420" t="s">
        <v>61</v>
      </c>
      <c r="E420" t="s">
        <v>61</v>
      </c>
      <c r="F420" t="s">
        <v>62</v>
      </c>
      <c r="G420" s="2" t="s">
        <v>63</v>
      </c>
      <c r="H420" t="s">
        <v>64</v>
      </c>
      <c r="I420" t="s">
        <v>79</v>
      </c>
      <c r="J420" t="s">
        <v>66</v>
      </c>
      <c r="K420" t="s">
        <v>67</v>
      </c>
      <c r="L420">
        <v>15</v>
      </c>
      <c r="M420">
        <v>3</v>
      </c>
      <c r="N420">
        <v>168</v>
      </c>
      <c r="O420" s="41">
        <v>1060</v>
      </c>
      <c r="P420" t="s">
        <v>61</v>
      </c>
      <c r="Q420" t="s">
        <v>61</v>
      </c>
      <c r="R420">
        <v>2.4E-2</v>
      </c>
      <c r="S420">
        <v>3.4000000000000002E-2</v>
      </c>
      <c r="T420">
        <v>0.70599999999999996</v>
      </c>
      <c r="U420">
        <v>47</v>
      </c>
      <c r="V420">
        <v>24</v>
      </c>
      <c r="W420">
        <v>9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9</v>
      </c>
      <c r="AD420">
        <v>1.84</v>
      </c>
      <c r="AE420">
        <v>6.171252</v>
      </c>
      <c r="AF420">
        <v>100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0.55000000000000004</v>
      </c>
      <c r="AN420">
        <v>26.568999999999999</v>
      </c>
      <c r="AO420">
        <v>51.061</v>
      </c>
      <c r="AP420">
        <v>19.149999999999999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 t="s">
        <v>75</v>
      </c>
      <c r="BD420">
        <v>0</v>
      </c>
      <c r="BE420" t="s">
        <v>69</v>
      </c>
      <c r="BF420" t="s">
        <v>76</v>
      </c>
      <c r="BG420">
        <v>1.3</v>
      </c>
      <c r="BH420">
        <v>0</v>
      </c>
      <c r="BI420" s="1">
        <v>45799.465548576387</v>
      </c>
      <c r="BJ420">
        <v>3</v>
      </c>
      <c r="BK420" s="4">
        <v>0.23530000000000001</v>
      </c>
      <c r="BL420" s="42">
        <f>HLOOKUP($A420,차량별코스!$E$1:$AD$20,_xlfn.XLOOKUP(탕데이터!$I420,차량별코스!$D$2:$D$20,차량별코스!$A$2:$A$20),0)</f>
        <v>8</v>
      </c>
      <c r="BM420">
        <f t="shared" si="74"/>
        <v>4978.266999999998</v>
      </c>
      <c r="BN420">
        <f t="shared" si="75"/>
        <v>726.5</v>
      </c>
      <c r="BO420">
        <f>IF(COUNTIFS($BL$2:$BL420,$BL420,$O$2:$O420,$O420)=1,_xlfn.MAXIFS($BO$2:$BO419,$O$2:$O419,$O420)+1,_xlfn.MAXIFS($BO$2:$BO419,$O$2:$O419,$O420))</f>
        <v>7</v>
      </c>
      <c r="BP420">
        <f t="shared" si="76"/>
        <v>14</v>
      </c>
      <c r="BQ420">
        <f t="shared" si="78"/>
        <v>0</v>
      </c>
      <c r="BR420">
        <f t="shared" si="79"/>
        <v>0</v>
      </c>
      <c r="BS420">
        <f t="shared" si="80"/>
        <v>0</v>
      </c>
      <c r="BT420">
        <f t="shared" si="81"/>
        <v>0</v>
      </c>
      <c r="BU420">
        <f t="shared" si="82"/>
        <v>0</v>
      </c>
      <c r="BV420">
        <f t="shared" si="83"/>
        <v>0</v>
      </c>
      <c r="BW420">
        <f t="shared" si="77"/>
        <v>14</v>
      </c>
    </row>
    <row r="421" spans="1:75" x14ac:dyDescent="0.3">
      <c r="A421" s="38">
        <f t="shared" si="73"/>
        <v>45790</v>
      </c>
      <c r="B421" s="3">
        <v>45790.772627314815</v>
      </c>
      <c r="C421" t="s">
        <v>61</v>
      </c>
      <c r="D421" t="s">
        <v>61</v>
      </c>
      <c r="E421" t="s">
        <v>61</v>
      </c>
      <c r="F421" t="s">
        <v>62</v>
      </c>
      <c r="G421" s="2" t="s">
        <v>63</v>
      </c>
      <c r="H421" t="s">
        <v>64</v>
      </c>
      <c r="I421" t="s">
        <v>79</v>
      </c>
      <c r="J421" t="s">
        <v>66</v>
      </c>
      <c r="K421" t="s">
        <v>67</v>
      </c>
      <c r="L421">
        <v>15</v>
      </c>
      <c r="M421">
        <v>3</v>
      </c>
      <c r="N421">
        <v>168</v>
      </c>
      <c r="O421" s="41">
        <v>1060</v>
      </c>
      <c r="P421" t="s">
        <v>61</v>
      </c>
      <c r="Q421" t="s">
        <v>61</v>
      </c>
      <c r="R421">
        <v>17.491</v>
      </c>
      <c r="S421">
        <v>4.6879999999999997</v>
      </c>
      <c r="T421">
        <v>3.7309999999999999</v>
      </c>
      <c r="U421">
        <v>1830</v>
      </c>
      <c r="V421">
        <v>117</v>
      </c>
      <c r="W421">
        <v>484</v>
      </c>
      <c r="X421">
        <v>367</v>
      </c>
      <c r="Y421">
        <v>1</v>
      </c>
      <c r="Z421">
        <v>3</v>
      </c>
      <c r="AA421">
        <v>0</v>
      </c>
      <c r="AB421">
        <v>0</v>
      </c>
      <c r="AC421">
        <v>106</v>
      </c>
      <c r="AD421">
        <v>34.409999999999997</v>
      </c>
      <c r="AE421">
        <v>51.234808000000001</v>
      </c>
      <c r="AF421">
        <v>92.7</v>
      </c>
      <c r="AG421">
        <v>1.4</v>
      </c>
      <c r="AH421">
        <v>2.7</v>
      </c>
      <c r="AI421">
        <v>2</v>
      </c>
      <c r="AJ421">
        <v>1.2</v>
      </c>
      <c r="AK421">
        <v>0.1</v>
      </c>
      <c r="AL421">
        <v>0</v>
      </c>
      <c r="AM421">
        <v>2.87</v>
      </c>
      <c r="AN421">
        <v>46.604999999999997</v>
      </c>
      <c r="AO421">
        <v>6.3929999999999998</v>
      </c>
      <c r="AP421">
        <v>26.448</v>
      </c>
      <c r="AQ421">
        <v>0.17199999999999999</v>
      </c>
      <c r="AR421">
        <v>5.7169999999999996</v>
      </c>
      <c r="AS421">
        <v>17.152000000000001</v>
      </c>
      <c r="AT421">
        <v>27.81</v>
      </c>
      <c r="AU421">
        <v>0.42</v>
      </c>
      <c r="AV421">
        <v>0.81</v>
      </c>
      <c r="AW421">
        <v>0.6</v>
      </c>
      <c r="AX421">
        <v>0.36</v>
      </c>
      <c r="AY421">
        <v>0.03</v>
      </c>
      <c r="AZ421">
        <v>0</v>
      </c>
      <c r="BA421">
        <v>0</v>
      </c>
      <c r="BB421">
        <v>42</v>
      </c>
      <c r="BC421" t="s">
        <v>75</v>
      </c>
      <c r="BD421">
        <v>0</v>
      </c>
      <c r="BE421" t="s">
        <v>69</v>
      </c>
      <c r="BF421" t="s">
        <v>76</v>
      </c>
      <c r="BG421">
        <v>1.3</v>
      </c>
      <c r="BH421">
        <v>0</v>
      </c>
      <c r="BI421" s="1">
        <v>45799.465548576387</v>
      </c>
      <c r="BJ421">
        <v>3</v>
      </c>
      <c r="BK421" s="4">
        <v>1.2437</v>
      </c>
      <c r="BL421" s="42">
        <f>HLOOKUP($A421,차량별코스!$E$1:$AD$20,_xlfn.XLOOKUP(탕데이터!$I421,차량별코스!$D$2:$D$20,차량별코스!$A$2:$A$20),0)</f>
        <v>8</v>
      </c>
      <c r="BM421">
        <f t="shared" si="74"/>
        <v>4978.266999999998</v>
      </c>
      <c r="BN421">
        <f t="shared" si="75"/>
        <v>726.5</v>
      </c>
      <c r="BO421">
        <f>IF(COUNTIFS($BL$2:$BL421,$BL421,$O$2:$O421,$O421)=1,_xlfn.MAXIFS($BO$2:$BO420,$O$2:$O420,$O421)+1,_xlfn.MAXIFS($BO$2:$BO420,$O$2:$O420,$O421))</f>
        <v>7</v>
      </c>
      <c r="BP421">
        <f t="shared" si="76"/>
        <v>1095.4100000000001</v>
      </c>
      <c r="BQ421">
        <f t="shared" si="78"/>
        <v>25.619999999999997</v>
      </c>
      <c r="BR421">
        <f t="shared" si="79"/>
        <v>49.410000000000004</v>
      </c>
      <c r="BS421">
        <f t="shared" si="80"/>
        <v>36.6</v>
      </c>
      <c r="BT421">
        <f t="shared" si="81"/>
        <v>21.96</v>
      </c>
      <c r="BU421">
        <f t="shared" si="82"/>
        <v>1.83</v>
      </c>
      <c r="BV421">
        <f t="shared" si="83"/>
        <v>0</v>
      </c>
      <c r="BW421">
        <f t="shared" si="77"/>
        <v>1230.83</v>
      </c>
    </row>
    <row r="422" spans="1:75" x14ac:dyDescent="0.3">
      <c r="A422" s="38">
        <f t="shared" si="73"/>
        <v>45790</v>
      </c>
      <c r="B422" s="3">
        <v>45790.796875</v>
      </c>
      <c r="C422" t="s">
        <v>61</v>
      </c>
      <c r="D422" t="s">
        <v>61</v>
      </c>
      <c r="E422" t="s">
        <v>61</v>
      </c>
      <c r="F422" t="s">
        <v>62</v>
      </c>
      <c r="G422" s="2" t="s">
        <v>63</v>
      </c>
      <c r="H422" t="s">
        <v>64</v>
      </c>
      <c r="I422" t="s">
        <v>79</v>
      </c>
      <c r="J422" t="s">
        <v>66</v>
      </c>
      <c r="K422" t="s">
        <v>67</v>
      </c>
      <c r="L422">
        <v>15</v>
      </c>
      <c r="M422">
        <v>3</v>
      </c>
      <c r="N422">
        <v>168</v>
      </c>
      <c r="O422" s="41">
        <v>1060</v>
      </c>
      <c r="P422" t="s">
        <v>61</v>
      </c>
      <c r="Q422" t="s">
        <v>61</v>
      </c>
      <c r="R422">
        <v>105.937</v>
      </c>
      <c r="S422">
        <v>24.619</v>
      </c>
      <c r="T422">
        <v>4.3029999999999999</v>
      </c>
      <c r="U422">
        <v>10175</v>
      </c>
      <c r="V422">
        <v>92</v>
      </c>
      <c r="W422">
        <v>2030</v>
      </c>
      <c r="X422">
        <v>3219</v>
      </c>
      <c r="Y422">
        <v>3</v>
      </c>
      <c r="Z422">
        <v>28</v>
      </c>
      <c r="AA422">
        <v>0</v>
      </c>
      <c r="AB422">
        <v>0</v>
      </c>
      <c r="AC422">
        <v>105</v>
      </c>
      <c r="AD422">
        <v>37.479999999999997</v>
      </c>
      <c r="AE422">
        <v>47.357892</v>
      </c>
      <c r="AF422">
        <v>85.7</v>
      </c>
      <c r="AG422">
        <v>3.6</v>
      </c>
      <c r="AH422">
        <v>5.7</v>
      </c>
      <c r="AI422">
        <v>4.4000000000000004</v>
      </c>
      <c r="AJ422">
        <v>0.7</v>
      </c>
      <c r="AK422">
        <v>0</v>
      </c>
      <c r="AL422">
        <v>0</v>
      </c>
      <c r="AM422">
        <v>3.31</v>
      </c>
      <c r="AN422">
        <v>35.959000000000003</v>
      </c>
      <c r="AO422">
        <v>0.90400000000000003</v>
      </c>
      <c r="AP422">
        <v>19.951000000000001</v>
      </c>
      <c r="AQ422">
        <v>0.30199999999999999</v>
      </c>
      <c r="AR422">
        <v>2.8319999999999999</v>
      </c>
      <c r="AS422">
        <v>26.431000000000001</v>
      </c>
      <c r="AT422">
        <v>144.262</v>
      </c>
      <c r="AU422">
        <v>6.06</v>
      </c>
      <c r="AV422">
        <v>9.5950000000000006</v>
      </c>
      <c r="AW422">
        <v>7.407</v>
      </c>
      <c r="AX422">
        <v>1.1779999999999999</v>
      </c>
      <c r="AY422">
        <v>0</v>
      </c>
      <c r="AZ422">
        <v>0</v>
      </c>
      <c r="BA422">
        <v>0</v>
      </c>
      <c r="BB422">
        <v>231</v>
      </c>
      <c r="BC422" t="s">
        <v>75</v>
      </c>
      <c r="BD422">
        <v>0</v>
      </c>
      <c r="BE422" t="s">
        <v>69</v>
      </c>
      <c r="BF422" t="s">
        <v>76</v>
      </c>
      <c r="BG422">
        <v>1.3</v>
      </c>
      <c r="BH422">
        <v>0</v>
      </c>
      <c r="BI422" s="1">
        <v>45799.465548576387</v>
      </c>
      <c r="BJ422">
        <v>3</v>
      </c>
      <c r="BK422" s="4">
        <v>1.4343999999999999</v>
      </c>
      <c r="BL422" s="42">
        <f>HLOOKUP($A422,차량별코스!$E$1:$AD$20,_xlfn.XLOOKUP(탕데이터!$I422,차량별코스!$D$2:$D$20,차량별코스!$A$2:$A$20),0)</f>
        <v>8</v>
      </c>
      <c r="BM422">
        <f t="shared" si="74"/>
        <v>4978.266999999998</v>
      </c>
      <c r="BN422">
        <f t="shared" si="75"/>
        <v>726.5</v>
      </c>
      <c r="BO422">
        <f>IF(COUNTIFS($BL$2:$BL422,$BL422,$O$2:$O422,$O422)=1,_xlfn.MAXIFS($BO$2:$BO421,$O$2:$O421,$O422)+1,_xlfn.MAXIFS($BO$2:$BO421,$O$2:$O421,$O422))</f>
        <v>7</v>
      </c>
      <c r="BP422">
        <f t="shared" si="76"/>
        <v>6597.9750000000004</v>
      </c>
      <c r="BQ422">
        <f t="shared" si="78"/>
        <v>366.30000000000007</v>
      </c>
      <c r="BR422">
        <f t="shared" si="79"/>
        <v>579.97500000000002</v>
      </c>
      <c r="BS422">
        <f t="shared" si="80"/>
        <v>447.70000000000005</v>
      </c>
      <c r="BT422">
        <f t="shared" si="81"/>
        <v>71.224999999999994</v>
      </c>
      <c r="BU422">
        <f t="shared" si="82"/>
        <v>0</v>
      </c>
      <c r="BV422">
        <f t="shared" si="83"/>
        <v>0</v>
      </c>
      <c r="BW422">
        <f t="shared" si="77"/>
        <v>8063.1750000000011</v>
      </c>
    </row>
    <row r="423" spans="1:75" x14ac:dyDescent="0.3">
      <c r="A423" s="38">
        <f t="shared" si="73"/>
        <v>45791</v>
      </c>
      <c r="B423" s="3">
        <v>45791.363854166666</v>
      </c>
      <c r="C423" t="s">
        <v>61</v>
      </c>
      <c r="D423" t="s">
        <v>61</v>
      </c>
      <c r="E423" t="s">
        <v>61</v>
      </c>
      <c r="F423" t="s">
        <v>62</v>
      </c>
      <c r="G423" s="2" t="s">
        <v>63</v>
      </c>
      <c r="H423" t="s">
        <v>64</v>
      </c>
      <c r="I423" t="s">
        <v>79</v>
      </c>
      <c r="J423" t="s">
        <v>66</v>
      </c>
      <c r="K423" t="s">
        <v>67</v>
      </c>
      <c r="L423">
        <v>15</v>
      </c>
      <c r="M423">
        <v>3</v>
      </c>
      <c r="N423">
        <v>168</v>
      </c>
      <c r="O423" s="41">
        <v>1060</v>
      </c>
      <c r="P423" t="s">
        <v>61</v>
      </c>
      <c r="Q423" t="s">
        <v>61</v>
      </c>
      <c r="R423">
        <v>0.17199999999999999</v>
      </c>
      <c r="S423">
        <v>0.66200000000000003</v>
      </c>
      <c r="T423">
        <v>0.26</v>
      </c>
      <c r="U423">
        <v>952</v>
      </c>
      <c r="V423">
        <v>152</v>
      </c>
      <c r="W423">
        <v>696</v>
      </c>
      <c r="X423">
        <v>0</v>
      </c>
      <c r="Y423">
        <v>0</v>
      </c>
      <c r="Z423">
        <v>0</v>
      </c>
      <c r="AA423">
        <v>1</v>
      </c>
      <c r="AB423">
        <v>383</v>
      </c>
      <c r="AC423">
        <v>11</v>
      </c>
      <c r="AD423">
        <v>0.65</v>
      </c>
      <c r="AE423">
        <v>5.9538229999999999</v>
      </c>
      <c r="AF423">
        <v>100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0.2</v>
      </c>
      <c r="AN423">
        <v>84.537999999999997</v>
      </c>
      <c r="AO423">
        <v>15.965999999999999</v>
      </c>
      <c r="AP423">
        <v>73.108999999999995</v>
      </c>
      <c r="AQ423">
        <v>0</v>
      </c>
      <c r="AR423">
        <v>0</v>
      </c>
      <c r="AS423">
        <v>0</v>
      </c>
      <c r="AT423">
        <v>15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25</v>
      </c>
      <c r="BC423" t="s">
        <v>75</v>
      </c>
      <c r="BD423">
        <v>0</v>
      </c>
      <c r="BE423" t="s">
        <v>69</v>
      </c>
      <c r="BF423" t="s">
        <v>76</v>
      </c>
      <c r="BG423">
        <v>1.3</v>
      </c>
      <c r="BH423">
        <v>0</v>
      </c>
      <c r="BI423" s="1">
        <v>45799.465548576387</v>
      </c>
      <c r="BJ423">
        <v>3</v>
      </c>
      <c r="BK423" s="4">
        <v>8.6599999999999996E-2</v>
      </c>
      <c r="BL423" s="42">
        <f>HLOOKUP($A423,차량별코스!$E$1:$AD$20,_xlfn.XLOOKUP(탕데이터!$I423,차량별코스!$D$2:$D$20,차량별코스!$A$2:$A$20),0)</f>
        <v>9</v>
      </c>
      <c r="BM423">
        <f t="shared" si="74"/>
        <v>4978.266999999998</v>
      </c>
      <c r="BN423">
        <f t="shared" si="75"/>
        <v>333.10899999999998</v>
      </c>
      <c r="BO423">
        <f>IF(COUNTIFS($BL$2:$BL423,$BL423,$O$2:$O423,$O423)=1,_xlfn.MAXIFS($BO$2:$BO422,$O$2:$O422,$O423)+1,_xlfn.MAXIFS($BO$2:$BO422,$O$2:$O422,$O423))</f>
        <v>8</v>
      </c>
      <c r="BP423">
        <f t="shared" si="76"/>
        <v>104</v>
      </c>
      <c r="BQ423">
        <f t="shared" si="78"/>
        <v>0</v>
      </c>
      <c r="BR423">
        <f t="shared" si="79"/>
        <v>0</v>
      </c>
      <c r="BS423">
        <f t="shared" si="80"/>
        <v>0</v>
      </c>
      <c r="BT423">
        <f t="shared" si="81"/>
        <v>0</v>
      </c>
      <c r="BU423">
        <f t="shared" si="82"/>
        <v>0</v>
      </c>
      <c r="BV423">
        <f t="shared" si="83"/>
        <v>0</v>
      </c>
      <c r="BW423">
        <f t="shared" si="77"/>
        <v>104</v>
      </c>
    </row>
    <row r="424" spans="1:75" x14ac:dyDescent="0.3">
      <c r="A424" s="38">
        <f t="shared" si="73"/>
        <v>45791</v>
      </c>
      <c r="B424" s="3">
        <v>45791.388472222221</v>
      </c>
      <c r="C424" t="s">
        <v>61</v>
      </c>
      <c r="D424" t="s">
        <v>61</v>
      </c>
      <c r="E424" t="s">
        <v>61</v>
      </c>
      <c r="F424" t="s">
        <v>62</v>
      </c>
      <c r="G424" s="2" t="s">
        <v>63</v>
      </c>
      <c r="H424" t="s">
        <v>64</v>
      </c>
      <c r="I424" t="s">
        <v>79</v>
      </c>
      <c r="J424" t="s">
        <v>66</v>
      </c>
      <c r="K424" t="s">
        <v>67</v>
      </c>
      <c r="L424">
        <v>15</v>
      </c>
      <c r="M424">
        <v>3</v>
      </c>
      <c r="N424">
        <v>168</v>
      </c>
      <c r="O424" s="41">
        <v>1060</v>
      </c>
      <c r="P424" t="s">
        <v>61</v>
      </c>
      <c r="Q424" t="s">
        <v>61</v>
      </c>
      <c r="R424">
        <v>2.5999999999999999E-2</v>
      </c>
      <c r="S424">
        <v>8.6999999999999994E-2</v>
      </c>
      <c r="T424">
        <v>0.29899999999999999</v>
      </c>
      <c r="U424">
        <v>137</v>
      </c>
      <c r="V424">
        <v>59</v>
      </c>
      <c r="W424">
        <v>56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6</v>
      </c>
      <c r="AD424">
        <v>0.68</v>
      </c>
      <c r="AE424">
        <v>4.2539259999999999</v>
      </c>
      <c r="AF424">
        <v>100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0.23</v>
      </c>
      <c r="AN424">
        <v>49.036000000000001</v>
      </c>
      <c r="AO424">
        <v>43.064</v>
      </c>
      <c r="AP424">
        <v>40.875</v>
      </c>
      <c r="AQ424">
        <v>0</v>
      </c>
      <c r="AR424">
        <v>0</v>
      </c>
      <c r="AS424">
        <v>0</v>
      </c>
      <c r="AT424">
        <v>1.667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2</v>
      </c>
      <c r="BC424" t="s">
        <v>75</v>
      </c>
      <c r="BD424">
        <v>0</v>
      </c>
      <c r="BE424" t="s">
        <v>69</v>
      </c>
      <c r="BF424" t="s">
        <v>76</v>
      </c>
      <c r="BG424">
        <v>1.3</v>
      </c>
      <c r="BH424">
        <v>0</v>
      </c>
      <c r="BI424" s="1">
        <v>45799.465548576387</v>
      </c>
      <c r="BJ424">
        <v>3</v>
      </c>
      <c r="BK424" s="4">
        <v>9.9599999999999994E-2</v>
      </c>
      <c r="BL424" s="42">
        <f>HLOOKUP($A424,차량별코스!$E$1:$AD$20,_xlfn.XLOOKUP(탕데이터!$I424,차량별코스!$D$2:$D$20,차량별코스!$A$2:$A$20),0)</f>
        <v>9</v>
      </c>
      <c r="BM424">
        <f t="shared" si="74"/>
        <v>4978.266999999998</v>
      </c>
      <c r="BN424">
        <f t="shared" si="75"/>
        <v>333.10899999999998</v>
      </c>
      <c r="BO424">
        <f>IF(COUNTIFS($BL$2:$BL424,$BL424,$O$2:$O424,$O424)=1,_xlfn.MAXIFS($BO$2:$BO423,$O$2:$O423,$O424)+1,_xlfn.MAXIFS($BO$2:$BO423,$O$2:$O423,$O424))</f>
        <v>8</v>
      </c>
      <c r="BP424">
        <f t="shared" si="76"/>
        <v>22</v>
      </c>
      <c r="BQ424">
        <f t="shared" si="78"/>
        <v>0</v>
      </c>
      <c r="BR424">
        <f t="shared" si="79"/>
        <v>0</v>
      </c>
      <c r="BS424">
        <f t="shared" si="80"/>
        <v>0</v>
      </c>
      <c r="BT424">
        <f t="shared" si="81"/>
        <v>0</v>
      </c>
      <c r="BU424">
        <f t="shared" si="82"/>
        <v>0</v>
      </c>
      <c r="BV424">
        <f t="shared" si="83"/>
        <v>0</v>
      </c>
      <c r="BW424">
        <f t="shared" si="77"/>
        <v>22</v>
      </c>
    </row>
    <row r="425" spans="1:75" x14ac:dyDescent="0.3">
      <c r="A425" s="38">
        <f t="shared" si="73"/>
        <v>45791</v>
      </c>
      <c r="B425" s="3">
        <v>45791.394143518519</v>
      </c>
      <c r="C425" t="s">
        <v>61</v>
      </c>
      <c r="D425" t="s">
        <v>61</v>
      </c>
      <c r="E425" t="s">
        <v>61</v>
      </c>
      <c r="F425" t="s">
        <v>62</v>
      </c>
      <c r="G425" s="2" t="s">
        <v>63</v>
      </c>
      <c r="H425" t="s">
        <v>64</v>
      </c>
      <c r="I425" t="s">
        <v>79</v>
      </c>
      <c r="J425" t="s">
        <v>66</v>
      </c>
      <c r="K425" t="s">
        <v>67</v>
      </c>
      <c r="L425">
        <v>15</v>
      </c>
      <c r="M425">
        <v>3</v>
      </c>
      <c r="N425">
        <v>168</v>
      </c>
      <c r="O425" s="41">
        <v>1060</v>
      </c>
      <c r="P425" t="s">
        <v>61</v>
      </c>
      <c r="Q425" t="s">
        <v>61</v>
      </c>
      <c r="R425">
        <v>16.309999999999999</v>
      </c>
      <c r="S425">
        <v>4.7169999999999996</v>
      </c>
      <c r="T425">
        <v>3.4580000000000002</v>
      </c>
      <c r="U425">
        <v>1951</v>
      </c>
      <c r="V425">
        <v>96</v>
      </c>
      <c r="W425">
        <v>447</v>
      </c>
      <c r="X425">
        <v>463</v>
      </c>
      <c r="Y425">
        <v>0</v>
      </c>
      <c r="Z425">
        <v>5</v>
      </c>
      <c r="AA425">
        <v>0</v>
      </c>
      <c r="AB425">
        <v>0</v>
      </c>
      <c r="AC425">
        <v>88</v>
      </c>
      <c r="AD425">
        <v>30.1</v>
      </c>
      <c r="AE425">
        <v>41.701608999999998</v>
      </c>
      <c r="AF425">
        <v>93.3</v>
      </c>
      <c r="AG425">
        <v>2.2999999999999998</v>
      </c>
      <c r="AH425">
        <v>2.7</v>
      </c>
      <c r="AI425">
        <v>1.1000000000000001</v>
      </c>
      <c r="AJ425">
        <v>0.6</v>
      </c>
      <c r="AK425">
        <v>0</v>
      </c>
      <c r="AL425">
        <v>0</v>
      </c>
      <c r="AM425">
        <v>2.66</v>
      </c>
      <c r="AN425">
        <v>40.112000000000002</v>
      </c>
      <c r="AO425">
        <v>4.92</v>
      </c>
      <c r="AP425">
        <v>22.911000000000001</v>
      </c>
      <c r="AQ425">
        <v>0.245</v>
      </c>
      <c r="AR425">
        <v>0</v>
      </c>
      <c r="AS425">
        <v>30.655999999999999</v>
      </c>
      <c r="AT425">
        <v>29.545000000000002</v>
      </c>
      <c r="AU425">
        <v>0.72799999999999998</v>
      </c>
      <c r="AV425">
        <v>0.85499999999999998</v>
      </c>
      <c r="AW425">
        <v>0.34799999999999998</v>
      </c>
      <c r="AX425">
        <v>0.19</v>
      </c>
      <c r="AY425">
        <v>0</v>
      </c>
      <c r="AZ425">
        <v>0</v>
      </c>
      <c r="BA425">
        <v>0</v>
      </c>
      <c r="BB425">
        <v>42</v>
      </c>
      <c r="BC425" t="s">
        <v>75</v>
      </c>
      <c r="BD425">
        <v>0</v>
      </c>
      <c r="BE425" t="s">
        <v>69</v>
      </c>
      <c r="BF425" t="s">
        <v>76</v>
      </c>
      <c r="BG425">
        <v>1.3</v>
      </c>
      <c r="BH425">
        <v>0</v>
      </c>
      <c r="BI425" s="1">
        <v>45799.465548576387</v>
      </c>
      <c r="BJ425">
        <v>3</v>
      </c>
      <c r="BK425" s="4">
        <v>1.1526000000000001</v>
      </c>
      <c r="BL425" s="42">
        <f>HLOOKUP($A425,차량별코스!$E$1:$AD$20,_xlfn.XLOOKUP(탕데이터!$I425,차량별코스!$D$2:$D$20,차량별코스!$A$2:$A$20),0)</f>
        <v>9</v>
      </c>
      <c r="BM425">
        <f t="shared" si="74"/>
        <v>4978.266999999998</v>
      </c>
      <c r="BN425">
        <f t="shared" si="75"/>
        <v>333.10899999999998</v>
      </c>
      <c r="BO425">
        <f>IF(COUNTIFS($BL$2:$BL425,$BL425,$O$2:$O425,$O425)=1,_xlfn.MAXIFS($BO$2:$BO424,$O$2:$O424,$O425)+1,_xlfn.MAXIFS($BO$2:$BO424,$O$2:$O424,$O425))</f>
        <v>8</v>
      </c>
      <c r="BP425">
        <f t="shared" si="76"/>
        <v>1277.2829999999999</v>
      </c>
      <c r="BQ425">
        <f t="shared" si="78"/>
        <v>44.872999999999998</v>
      </c>
      <c r="BR425">
        <f t="shared" si="79"/>
        <v>52.677000000000007</v>
      </c>
      <c r="BS425">
        <f t="shared" si="80"/>
        <v>21.461000000000002</v>
      </c>
      <c r="BT425">
        <f t="shared" si="81"/>
        <v>11.706</v>
      </c>
      <c r="BU425">
        <f t="shared" si="82"/>
        <v>0</v>
      </c>
      <c r="BV425">
        <f t="shared" si="83"/>
        <v>0</v>
      </c>
      <c r="BW425">
        <f t="shared" si="77"/>
        <v>1407.9999999999998</v>
      </c>
    </row>
    <row r="426" spans="1:75" x14ac:dyDescent="0.3">
      <c r="A426" s="38">
        <f t="shared" si="73"/>
        <v>45791</v>
      </c>
      <c r="B426" s="3">
        <v>45791.420092592591</v>
      </c>
      <c r="C426" t="s">
        <v>61</v>
      </c>
      <c r="D426" t="s">
        <v>61</v>
      </c>
      <c r="E426" t="s">
        <v>61</v>
      </c>
      <c r="F426" t="s">
        <v>62</v>
      </c>
      <c r="G426" s="2" t="s">
        <v>63</v>
      </c>
      <c r="H426" t="s">
        <v>64</v>
      </c>
      <c r="I426" t="s">
        <v>79</v>
      </c>
      <c r="J426" t="s">
        <v>66</v>
      </c>
      <c r="K426" t="s">
        <v>67</v>
      </c>
      <c r="L426">
        <v>15</v>
      </c>
      <c r="M426">
        <v>3</v>
      </c>
      <c r="N426">
        <v>168</v>
      </c>
      <c r="O426" s="41">
        <v>1060</v>
      </c>
      <c r="P426" t="s">
        <v>61</v>
      </c>
      <c r="Q426" t="s">
        <v>61</v>
      </c>
      <c r="R426">
        <v>42.746000000000002</v>
      </c>
      <c r="S426">
        <v>11.957000000000001</v>
      </c>
      <c r="T426">
        <v>3.5750000000000002</v>
      </c>
      <c r="U426">
        <v>4297</v>
      </c>
      <c r="V426">
        <v>101</v>
      </c>
      <c r="W426">
        <v>998</v>
      </c>
      <c r="X426">
        <v>1537</v>
      </c>
      <c r="Y426">
        <v>1</v>
      </c>
      <c r="Z426">
        <v>23</v>
      </c>
      <c r="AA426">
        <v>1</v>
      </c>
      <c r="AB426">
        <v>72</v>
      </c>
      <c r="AC426">
        <v>89</v>
      </c>
      <c r="AD426">
        <v>35.81</v>
      </c>
      <c r="AE426">
        <v>48.119287999999997</v>
      </c>
      <c r="AF426">
        <v>92.6</v>
      </c>
      <c r="AG426">
        <v>1.5</v>
      </c>
      <c r="AH426">
        <v>2.9</v>
      </c>
      <c r="AI426">
        <v>2.4</v>
      </c>
      <c r="AJ426">
        <v>0.6</v>
      </c>
      <c r="AK426">
        <v>0</v>
      </c>
      <c r="AL426">
        <v>0</v>
      </c>
      <c r="AM426">
        <v>2.75</v>
      </c>
      <c r="AN426">
        <v>45.402000000000001</v>
      </c>
      <c r="AO426">
        <v>2.35</v>
      </c>
      <c r="AP426">
        <v>23.225000000000001</v>
      </c>
      <c r="AQ426">
        <v>0.35099999999999998</v>
      </c>
      <c r="AR426">
        <v>2.339</v>
      </c>
      <c r="AS426">
        <v>53.805999999999997</v>
      </c>
      <c r="AT426">
        <v>64.819999999999993</v>
      </c>
      <c r="AU426">
        <v>1.05</v>
      </c>
      <c r="AV426">
        <v>2.0299999999999998</v>
      </c>
      <c r="AW426">
        <v>1.68</v>
      </c>
      <c r="AX426">
        <v>0.42</v>
      </c>
      <c r="AY426">
        <v>0</v>
      </c>
      <c r="AZ426">
        <v>0</v>
      </c>
      <c r="BA426">
        <v>0</v>
      </c>
      <c r="BB426">
        <v>91</v>
      </c>
      <c r="BC426" t="s">
        <v>75</v>
      </c>
      <c r="BD426">
        <v>0</v>
      </c>
      <c r="BE426" t="s">
        <v>69</v>
      </c>
      <c r="BF426" t="s">
        <v>76</v>
      </c>
      <c r="BG426">
        <v>1.3</v>
      </c>
      <c r="BH426">
        <v>0</v>
      </c>
      <c r="BI426" s="1">
        <v>45799.465548576387</v>
      </c>
      <c r="BJ426">
        <v>3</v>
      </c>
      <c r="BK426" s="4">
        <v>1.1917</v>
      </c>
      <c r="BL426" s="42">
        <f>HLOOKUP($A426,차량별코스!$E$1:$AD$20,_xlfn.XLOOKUP(탕데이터!$I426,차량별코스!$D$2:$D$20,차량별코스!$A$2:$A$20),0)</f>
        <v>9</v>
      </c>
      <c r="BM426">
        <f t="shared" si="74"/>
        <v>4978.266999999998</v>
      </c>
      <c r="BN426">
        <f t="shared" si="75"/>
        <v>333.10899999999998</v>
      </c>
      <c r="BO426">
        <f>IF(COUNTIFS($BL$2:$BL426,$BL426,$O$2:$O426,$O426)=1,_xlfn.MAXIFS($BO$2:$BO425,$O$2:$O425,$O426)+1,_xlfn.MAXIFS($BO$2:$BO425,$O$2:$O425,$O426))</f>
        <v>8</v>
      </c>
      <c r="BP426">
        <f t="shared" si="76"/>
        <v>2880.0219999999999</v>
      </c>
      <c r="BQ426">
        <f t="shared" si="78"/>
        <v>64.454999999999998</v>
      </c>
      <c r="BR426">
        <f t="shared" si="79"/>
        <v>124.61299999999999</v>
      </c>
      <c r="BS426">
        <f t="shared" si="80"/>
        <v>103.128</v>
      </c>
      <c r="BT426">
        <f t="shared" si="81"/>
        <v>25.782</v>
      </c>
      <c r="BU426">
        <f t="shared" si="82"/>
        <v>0</v>
      </c>
      <c r="BV426">
        <f t="shared" si="83"/>
        <v>0</v>
      </c>
      <c r="BW426">
        <f t="shared" si="77"/>
        <v>3198</v>
      </c>
    </row>
    <row r="427" spans="1:75" x14ac:dyDescent="0.3">
      <c r="A427" s="38">
        <f t="shared" si="73"/>
        <v>45791</v>
      </c>
      <c r="B427" s="3">
        <v>45791.474004629628</v>
      </c>
      <c r="C427" t="s">
        <v>61</v>
      </c>
      <c r="D427" t="s">
        <v>61</v>
      </c>
      <c r="E427" t="s">
        <v>61</v>
      </c>
      <c r="F427" t="s">
        <v>62</v>
      </c>
      <c r="G427" s="2" t="s">
        <v>63</v>
      </c>
      <c r="H427" t="s">
        <v>64</v>
      </c>
      <c r="I427" t="s">
        <v>79</v>
      </c>
      <c r="J427" t="s">
        <v>66</v>
      </c>
      <c r="K427" t="s">
        <v>67</v>
      </c>
      <c r="L427">
        <v>15</v>
      </c>
      <c r="M427">
        <v>3</v>
      </c>
      <c r="N427">
        <v>168</v>
      </c>
      <c r="O427" s="41">
        <v>1060</v>
      </c>
      <c r="P427" t="s">
        <v>61</v>
      </c>
      <c r="Q427" t="s">
        <v>61</v>
      </c>
      <c r="R427">
        <v>59.146000000000001</v>
      </c>
      <c r="S427">
        <v>17.169</v>
      </c>
      <c r="T427">
        <v>3.4449999999999998</v>
      </c>
      <c r="U427">
        <v>4928</v>
      </c>
      <c r="V427">
        <v>96</v>
      </c>
      <c r="W427">
        <v>861</v>
      </c>
      <c r="X427">
        <v>2003</v>
      </c>
      <c r="Y427">
        <v>0</v>
      </c>
      <c r="Z427">
        <v>18</v>
      </c>
      <c r="AA427">
        <v>0</v>
      </c>
      <c r="AB427">
        <v>0</v>
      </c>
      <c r="AC427">
        <v>106</v>
      </c>
      <c r="AD427">
        <v>43.21</v>
      </c>
      <c r="AE427">
        <v>53.620123999999997</v>
      </c>
      <c r="AF427">
        <v>88.3</v>
      </c>
      <c r="AG427">
        <v>2.2999999999999998</v>
      </c>
      <c r="AH427">
        <v>2.7</v>
      </c>
      <c r="AI427">
        <v>4</v>
      </c>
      <c r="AJ427">
        <v>2.5</v>
      </c>
      <c r="AK427">
        <v>0.2</v>
      </c>
      <c r="AL427">
        <v>0</v>
      </c>
      <c r="AM427">
        <v>2.65</v>
      </c>
      <c r="AN427">
        <v>53.808999999999997</v>
      </c>
      <c r="AO427">
        <v>1.948</v>
      </c>
      <c r="AP427">
        <v>17.472000000000001</v>
      </c>
      <c r="AQ427">
        <v>0.33800000000000002</v>
      </c>
      <c r="AR427">
        <v>0</v>
      </c>
      <c r="AS427">
        <v>30.433</v>
      </c>
      <c r="AT427">
        <v>72.111999999999995</v>
      </c>
      <c r="AU427">
        <v>1.8779999999999999</v>
      </c>
      <c r="AV427">
        <v>2.2050000000000001</v>
      </c>
      <c r="AW427">
        <v>3.2669999999999999</v>
      </c>
      <c r="AX427">
        <v>2.0419999999999998</v>
      </c>
      <c r="AY427">
        <v>0.16300000000000001</v>
      </c>
      <c r="AZ427">
        <v>0</v>
      </c>
      <c r="BA427">
        <v>0</v>
      </c>
      <c r="BB427">
        <v>100</v>
      </c>
      <c r="BC427" t="s">
        <v>75</v>
      </c>
      <c r="BD427">
        <v>0</v>
      </c>
      <c r="BE427" t="s">
        <v>69</v>
      </c>
      <c r="BF427" t="s">
        <v>76</v>
      </c>
      <c r="BG427">
        <v>1.3</v>
      </c>
      <c r="BH427">
        <v>0</v>
      </c>
      <c r="BI427" s="1">
        <v>45799.465548576387</v>
      </c>
      <c r="BJ427">
        <v>3</v>
      </c>
      <c r="BK427" s="4">
        <v>1.1483000000000001</v>
      </c>
      <c r="BL427" s="42">
        <f>HLOOKUP($A427,차량별코스!$E$1:$AD$20,_xlfn.XLOOKUP(탕데이터!$I427,차량별코스!$D$2:$D$20,차량별코스!$A$2:$A$20),0)</f>
        <v>9</v>
      </c>
      <c r="BM427">
        <f t="shared" si="74"/>
        <v>4978.266999999998</v>
      </c>
      <c r="BN427">
        <f t="shared" si="75"/>
        <v>333.10899999999998</v>
      </c>
      <c r="BO427">
        <f>IF(COUNTIFS($BL$2:$BL427,$BL427,$O$2:$O427,$O427)=1,_xlfn.MAXIFS($BO$2:$BO426,$O$2:$O426,$O427)+1,_xlfn.MAXIFS($BO$2:$BO426,$O$2:$O426,$O427))</f>
        <v>8</v>
      </c>
      <c r="BP427">
        <f t="shared" si="76"/>
        <v>3394.424</v>
      </c>
      <c r="BQ427">
        <f t="shared" si="78"/>
        <v>113.34399999999999</v>
      </c>
      <c r="BR427">
        <f t="shared" si="79"/>
        <v>133.05600000000001</v>
      </c>
      <c r="BS427">
        <f t="shared" si="80"/>
        <v>197.12</v>
      </c>
      <c r="BT427">
        <f t="shared" si="81"/>
        <v>123.2</v>
      </c>
      <c r="BU427">
        <f t="shared" si="82"/>
        <v>9.8559999999999999</v>
      </c>
      <c r="BV427">
        <f t="shared" si="83"/>
        <v>0</v>
      </c>
      <c r="BW427">
        <f t="shared" si="77"/>
        <v>3971</v>
      </c>
    </row>
    <row r="428" spans="1:75" x14ac:dyDescent="0.3">
      <c r="A428" s="38">
        <f t="shared" si="73"/>
        <v>45791</v>
      </c>
      <c r="B428" s="3">
        <v>45791.537905092591</v>
      </c>
      <c r="C428" t="s">
        <v>61</v>
      </c>
      <c r="D428" t="s">
        <v>61</v>
      </c>
      <c r="E428" t="s">
        <v>61</v>
      </c>
      <c r="F428" t="s">
        <v>62</v>
      </c>
      <c r="G428" s="2" t="s">
        <v>63</v>
      </c>
      <c r="H428" t="s">
        <v>64</v>
      </c>
      <c r="I428" t="s">
        <v>79</v>
      </c>
      <c r="J428" t="s">
        <v>66</v>
      </c>
      <c r="K428" t="s">
        <v>67</v>
      </c>
      <c r="L428">
        <v>15</v>
      </c>
      <c r="M428">
        <v>3</v>
      </c>
      <c r="N428">
        <v>168</v>
      </c>
      <c r="O428" s="41">
        <v>1060</v>
      </c>
      <c r="P428" t="s">
        <v>61</v>
      </c>
      <c r="Q428" t="s">
        <v>61</v>
      </c>
      <c r="R428">
        <v>17.285</v>
      </c>
      <c r="S428">
        <v>4.2480000000000002</v>
      </c>
      <c r="T428">
        <v>4.069</v>
      </c>
      <c r="U428">
        <v>1529</v>
      </c>
      <c r="V428">
        <v>28</v>
      </c>
      <c r="W428">
        <v>207</v>
      </c>
      <c r="X428">
        <v>641</v>
      </c>
      <c r="Y428">
        <v>0</v>
      </c>
      <c r="Z428">
        <v>1</v>
      </c>
      <c r="AA428">
        <v>0</v>
      </c>
      <c r="AB428">
        <v>0</v>
      </c>
      <c r="AC428">
        <v>84</v>
      </c>
      <c r="AD428">
        <v>40.700000000000003</v>
      </c>
      <c r="AE428">
        <v>48.088023999999997</v>
      </c>
      <c r="AF428">
        <v>98.3</v>
      </c>
      <c r="AG428">
        <v>0.4</v>
      </c>
      <c r="AH428">
        <v>0.4</v>
      </c>
      <c r="AI428">
        <v>0.9</v>
      </c>
      <c r="AJ428">
        <v>0</v>
      </c>
      <c r="AK428">
        <v>0</v>
      </c>
      <c r="AL428">
        <v>0</v>
      </c>
      <c r="AM428">
        <v>3.13</v>
      </c>
      <c r="AN428">
        <v>39.082999999999998</v>
      </c>
      <c r="AO428">
        <v>1.831</v>
      </c>
      <c r="AP428">
        <v>13.538</v>
      </c>
      <c r="AQ428">
        <v>0.34699999999999998</v>
      </c>
      <c r="AR428">
        <v>0</v>
      </c>
      <c r="AS428">
        <v>5.7850000000000001</v>
      </c>
      <c r="AT428">
        <v>24.574999999999999</v>
      </c>
      <c r="AU428">
        <v>0.1</v>
      </c>
      <c r="AV428">
        <v>0.1</v>
      </c>
      <c r="AW428">
        <v>0.22500000000000001</v>
      </c>
      <c r="AX428">
        <v>0</v>
      </c>
      <c r="AY428">
        <v>0</v>
      </c>
      <c r="AZ428">
        <v>0</v>
      </c>
      <c r="BA428">
        <v>0</v>
      </c>
      <c r="BB428">
        <v>33</v>
      </c>
      <c r="BC428" t="s">
        <v>75</v>
      </c>
      <c r="BD428">
        <v>0</v>
      </c>
      <c r="BE428" t="s">
        <v>69</v>
      </c>
      <c r="BF428" t="s">
        <v>76</v>
      </c>
      <c r="BG428">
        <v>1.3</v>
      </c>
      <c r="BH428">
        <v>0</v>
      </c>
      <c r="BI428" s="1">
        <v>45799.465548576387</v>
      </c>
      <c r="BJ428">
        <v>3</v>
      </c>
      <c r="BK428" s="4">
        <v>1.3563000000000001</v>
      </c>
      <c r="BL428" s="42">
        <f>HLOOKUP($A428,차량별코스!$E$1:$AD$20,_xlfn.XLOOKUP(탕데이터!$I428,차량별코스!$D$2:$D$20,차량별코스!$A$2:$A$20),0)</f>
        <v>9</v>
      </c>
      <c r="BM428">
        <f t="shared" si="74"/>
        <v>4978.266999999998</v>
      </c>
      <c r="BN428">
        <f t="shared" si="75"/>
        <v>333.10899999999998</v>
      </c>
      <c r="BO428">
        <f>IF(COUNTIFS($BL$2:$BL428,$BL428,$O$2:$O428,$O428)=1,_xlfn.MAXIFS($BO$2:$BO427,$O$2:$O427,$O428)+1,_xlfn.MAXIFS($BO$2:$BO427,$O$2:$O427,$O428))</f>
        <v>8</v>
      </c>
      <c r="BP428">
        <f t="shared" si="76"/>
        <v>1268.0070000000001</v>
      </c>
      <c r="BQ428">
        <f t="shared" si="78"/>
        <v>6.1160000000000005</v>
      </c>
      <c r="BR428">
        <f t="shared" si="79"/>
        <v>6.1160000000000005</v>
      </c>
      <c r="BS428">
        <f t="shared" si="80"/>
        <v>13.761000000000001</v>
      </c>
      <c r="BT428">
        <f t="shared" si="81"/>
        <v>0</v>
      </c>
      <c r="BU428">
        <f t="shared" si="82"/>
        <v>0</v>
      </c>
      <c r="BV428">
        <f t="shared" si="83"/>
        <v>0</v>
      </c>
      <c r="BW428">
        <f t="shared" si="77"/>
        <v>1294</v>
      </c>
    </row>
    <row r="429" spans="1:75" x14ac:dyDescent="0.3">
      <c r="A429" s="38">
        <f t="shared" si="73"/>
        <v>45791</v>
      </c>
      <c r="B429" s="3">
        <v>45791.604502314818</v>
      </c>
      <c r="C429" t="s">
        <v>61</v>
      </c>
      <c r="D429" t="s">
        <v>61</v>
      </c>
      <c r="E429" t="s">
        <v>61</v>
      </c>
      <c r="F429" t="s">
        <v>62</v>
      </c>
      <c r="G429" s="2" t="s">
        <v>63</v>
      </c>
      <c r="H429" t="s">
        <v>64</v>
      </c>
      <c r="I429" t="s">
        <v>79</v>
      </c>
      <c r="J429" t="s">
        <v>66</v>
      </c>
      <c r="K429" t="s">
        <v>67</v>
      </c>
      <c r="L429">
        <v>15</v>
      </c>
      <c r="M429">
        <v>3</v>
      </c>
      <c r="N429">
        <v>168</v>
      </c>
      <c r="O429" s="41">
        <v>1060</v>
      </c>
      <c r="P429" t="s">
        <v>61</v>
      </c>
      <c r="Q429" t="s">
        <v>61</v>
      </c>
      <c r="R429">
        <v>18.983000000000001</v>
      </c>
      <c r="S429">
        <v>5.2149999999999999</v>
      </c>
      <c r="T429">
        <v>3.64</v>
      </c>
      <c r="U429">
        <v>1493</v>
      </c>
      <c r="V429">
        <v>113</v>
      </c>
      <c r="W429">
        <v>142</v>
      </c>
      <c r="X429">
        <v>673</v>
      </c>
      <c r="Y429">
        <v>0</v>
      </c>
      <c r="Z429">
        <v>1</v>
      </c>
      <c r="AA429">
        <v>0</v>
      </c>
      <c r="AB429">
        <v>0</v>
      </c>
      <c r="AC429">
        <v>88</v>
      </c>
      <c r="AD429">
        <v>45.77</v>
      </c>
      <c r="AE429">
        <v>55.200789999999998</v>
      </c>
      <c r="AF429">
        <v>98.4</v>
      </c>
      <c r="AG429">
        <v>0.2</v>
      </c>
      <c r="AH429">
        <v>0.3</v>
      </c>
      <c r="AI429">
        <v>0.8</v>
      </c>
      <c r="AJ429">
        <v>0.3</v>
      </c>
      <c r="AK429">
        <v>0</v>
      </c>
      <c r="AL429">
        <v>0</v>
      </c>
      <c r="AM429">
        <v>2.8</v>
      </c>
      <c r="AN429">
        <v>52.093000000000004</v>
      </c>
      <c r="AO429">
        <v>7.5679999999999996</v>
      </c>
      <c r="AP429">
        <v>9.5109999999999992</v>
      </c>
      <c r="AQ429">
        <v>0.316</v>
      </c>
      <c r="AR429">
        <v>0</v>
      </c>
      <c r="AS429">
        <v>5.2679999999999998</v>
      </c>
      <c r="AT429">
        <v>22.96</v>
      </c>
      <c r="AU429">
        <v>4.7E-2</v>
      </c>
      <c r="AV429">
        <v>7.0000000000000007E-2</v>
      </c>
      <c r="AW429">
        <v>0.187</v>
      </c>
      <c r="AX429">
        <v>7.0000000000000007E-2</v>
      </c>
      <c r="AY429">
        <v>0</v>
      </c>
      <c r="AZ429">
        <v>0</v>
      </c>
      <c r="BA429">
        <v>0</v>
      </c>
      <c r="BB429">
        <v>31</v>
      </c>
      <c r="BC429" t="s">
        <v>75</v>
      </c>
      <c r="BD429">
        <v>0</v>
      </c>
      <c r="BE429" t="s">
        <v>69</v>
      </c>
      <c r="BF429" t="s">
        <v>76</v>
      </c>
      <c r="BG429">
        <v>1.3</v>
      </c>
      <c r="BH429">
        <v>0</v>
      </c>
      <c r="BI429" s="1">
        <v>45799.465548576387</v>
      </c>
      <c r="BJ429">
        <v>3</v>
      </c>
      <c r="BK429" s="4">
        <v>1.2134</v>
      </c>
      <c r="BL429" s="42">
        <f>HLOOKUP($A429,차량별코스!$E$1:$AD$20,_xlfn.XLOOKUP(탕데이터!$I429,차량별코스!$D$2:$D$20,차량별코스!$A$2:$A$20),0)</f>
        <v>9</v>
      </c>
      <c r="BM429">
        <f t="shared" si="74"/>
        <v>4978.266999999998</v>
      </c>
      <c r="BN429">
        <f t="shared" si="75"/>
        <v>333.10899999999998</v>
      </c>
      <c r="BO429">
        <f>IF(COUNTIFS($BL$2:$BL429,$BL429,$O$2:$O429,$O429)=1,_xlfn.MAXIFS($BO$2:$BO428,$O$2:$O428,$O429)+1,_xlfn.MAXIFS($BO$2:$BO428,$O$2:$O428,$O429))</f>
        <v>8</v>
      </c>
      <c r="BP429">
        <f t="shared" si="76"/>
        <v>1214.1120000000001</v>
      </c>
      <c r="BQ429">
        <f t="shared" si="78"/>
        <v>2.9860000000000002</v>
      </c>
      <c r="BR429">
        <f t="shared" si="79"/>
        <v>4.4790000000000001</v>
      </c>
      <c r="BS429">
        <f t="shared" si="80"/>
        <v>11.944000000000001</v>
      </c>
      <c r="BT429">
        <f t="shared" si="81"/>
        <v>4.4790000000000001</v>
      </c>
      <c r="BU429">
        <f t="shared" si="82"/>
        <v>0</v>
      </c>
      <c r="BV429">
        <f t="shared" si="83"/>
        <v>0</v>
      </c>
      <c r="BW429">
        <f t="shared" si="77"/>
        <v>1238.0000000000002</v>
      </c>
    </row>
    <row r="430" spans="1:75" x14ac:dyDescent="0.3">
      <c r="A430" s="38">
        <f t="shared" si="73"/>
        <v>45791</v>
      </c>
      <c r="B430" s="3">
        <v>45791.628495370373</v>
      </c>
      <c r="C430" t="s">
        <v>61</v>
      </c>
      <c r="D430" t="s">
        <v>61</v>
      </c>
      <c r="E430" t="s">
        <v>61</v>
      </c>
      <c r="F430" t="s">
        <v>62</v>
      </c>
      <c r="G430" s="2" t="s">
        <v>63</v>
      </c>
      <c r="H430" t="s">
        <v>64</v>
      </c>
      <c r="I430" t="s">
        <v>79</v>
      </c>
      <c r="J430" t="s">
        <v>66</v>
      </c>
      <c r="K430" t="s">
        <v>67</v>
      </c>
      <c r="L430">
        <v>15</v>
      </c>
      <c r="M430">
        <v>3</v>
      </c>
      <c r="N430">
        <v>168</v>
      </c>
      <c r="O430" s="41">
        <v>1060</v>
      </c>
      <c r="P430" t="s">
        <v>61</v>
      </c>
      <c r="Q430" t="s">
        <v>61</v>
      </c>
      <c r="R430">
        <v>17.481000000000002</v>
      </c>
      <c r="S430">
        <v>4.0629999999999997</v>
      </c>
      <c r="T430">
        <v>4.3019999999999996</v>
      </c>
      <c r="U430">
        <v>1462</v>
      </c>
      <c r="V430">
        <v>7</v>
      </c>
      <c r="W430">
        <v>203</v>
      </c>
      <c r="X430">
        <v>537</v>
      </c>
      <c r="Y430">
        <v>0</v>
      </c>
      <c r="Z430">
        <v>1</v>
      </c>
      <c r="AA430">
        <v>0</v>
      </c>
      <c r="AB430">
        <v>0</v>
      </c>
      <c r="AC430">
        <v>91</v>
      </c>
      <c r="AD430">
        <v>43.04</v>
      </c>
      <c r="AE430">
        <v>50.264679000000001</v>
      </c>
      <c r="AF430">
        <v>98.1</v>
      </c>
      <c r="AG430">
        <v>0.4</v>
      </c>
      <c r="AH430">
        <v>0.4</v>
      </c>
      <c r="AI430">
        <v>0.7</v>
      </c>
      <c r="AJ430">
        <v>0.4</v>
      </c>
      <c r="AK430">
        <v>0</v>
      </c>
      <c r="AL430">
        <v>0</v>
      </c>
      <c r="AM430">
        <v>3.31</v>
      </c>
      <c r="AN430">
        <v>38.540999999999997</v>
      </c>
      <c r="AO430">
        <v>0.47899999999999998</v>
      </c>
      <c r="AP430">
        <v>13.885</v>
      </c>
      <c r="AQ430">
        <v>0.28599999999999998</v>
      </c>
      <c r="AR430">
        <v>0</v>
      </c>
      <c r="AS430">
        <v>5.72</v>
      </c>
      <c r="AT430">
        <v>22.89</v>
      </c>
      <c r="AU430">
        <v>9.2999999999999999E-2</v>
      </c>
      <c r="AV430">
        <v>9.2999999999999999E-2</v>
      </c>
      <c r="AW430">
        <v>0.16300000000000001</v>
      </c>
      <c r="AX430">
        <v>9.2999999999999999E-2</v>
      </c>
      <c r="AY430">
        <v>0</v>
      </c>
      <c r="AZ430">
        <v>0</v>
      </c>
      <c r="BA430">
        <v>0</v>
      </c>
      <c r="BB430">
        <v>31</v>
      </c>
      <c r="BC430" t="s">
        <v>75</v>
      </c>
      <c r="BD430">
        <v>0</v>
      </c>
      <c r="BE430" t="s">
        <v>69</v>
      </c>
      <c r="BF430" t="s">
        <v>76</v>
      </c>
      <c r="BG430">
        <v>1.3</v>
      </c>
      <c r="BH430">
        <v>0</v>
      </c>
      <c r="BI430" s="1">
        <v>45799.465548576387</v>
      </c>
      <c r="BJ430">
        <v>3</v>
      </c>
      <c r="BK430" s="4">
        <v>1.4341999999999999</v>
      </c>
      <c r="BL430" s="42">
        <f>HLOOKUP($A430,차량별코스!$E$1:$AD$20,_xlfn.XLOOKUP(탕데이터!$I430,차량별코스!$D$2:$D$20,차량별코스!$A$2:$A$20),0)</f>
        <v>9</v>
      </c>
      <c r="BM430">
        <f t="shared" si="74"/>
        <v>4978.266999999998</v>
      </c>
      <c r="BN430">
        <f t="shared" si="75"/>
        <v>333.10899999999998</v>
      </c>
      <c r="BO430">
        <f>IF(COUNTIFS($BL$2:$BL430,$BL430,$O$2:$O430,$O430)=1,_xlfn.MAXIFS($BO$2:$BO429,$O$2:$O429,$O430)+1,_xlfn.MAXIFS($BO$2:$BO429,$O$2:$O429,$O430))</f>
        <v>8</v>
      </c>
      <c r="BP430">
        <f t="shared" si="76"/>
        <v>1224.222</v>
      </c>
      <c r="BQ430">
        <f t="shared" si="78"/>
        <v>5.8479999999999999</v>
      </c>
      <c r="BR430">
        <f t="shared" si="79"/>
        <v>5.8479999999999999</v>
      </c>
      <c r="BS430">
        <f t="shared" si="80"/>
        <v>10.233999999999998</v>
      </c>
      <c r="BT430">
        <f t="shared" si="81"/>
        <v>5.8479999999999999</v>
      </c>
      <c r="BU430">
        <f t="shared" si="82"/>
        <v>0</v>
      </c>
      <c r="BV430">
        <f t="shared" si="83"/>
        <v>0</v>
      </c>
      <c r="BW430">
        <f t="shared" si="77"/>
        <v>1251.9999999999998</v>
      </c>
    </row>
    <row r="431" spans="1:75" x14ac:dyDescent="0.3">
      <c r="A431" s="38">
        <f t="shared" si="73"/>
        <v>45791</v>
      </c>
      <c r="B431" s="3">
        <v>45791.653055555558</v>
      </c>
      <c r="C431" t="s">
        <v>61</v>
      </c>
      <c r="D431" t="s">
        <v>61</v>
      </c>
      <c r="E431" t="s">
        <v>61</v>
      </c>
      <c r="F431" t="s">
        <v>62</v>
      </c>
      <c r="G431" s="2" t="s">
        <v>63</v>
      </c>
      <c r="H431" t="s">
        <v>64</v>
      </c>
      <c r="I431" t="s">
        <v>79</v>
      </c>
      <c r="J431" t="s">
        <v>66</v>
      </c>
      <c r="K431" t="s">
        <v>67</v>
      </c>
      <c r="L431">
        <v>15</v>
      </c>
      <c r="M431">
        <v>3</v>
      </c>
      <c r="N431">
        <v>168</v>
      </c>
      <c r="O431" s="41">
        <v>1060</v>
      </c>
      <c r="P431" t="s">
        <v>61</v>
      </c>
      <c r="Q431" t="s">
        <v>61</v>
      </c>
      <c r="R431">
        <v>101.694</v>
      </c>
      <c r="S431">
        <v>35.079000000000001</v>
      </c>
      <c r="T431">
        <v>2.899</v>
      </c>
      <c r="U431">
        <v>12033</v>
      </c>
      <c r="V431">
        <v>15</v>
      </c>
      <c r="W431">
        <v>4073</v>
      </c>
      <c r="X431">
        <v>3169</v>
      </c>
      <c r="Y431">
        <v>2</v>
      </c>
      <c r="Z431">
        <v>46</v>
      </c>
      <c r="AA431">
        <v>1</v>
      </c>
      <c r="AB431">
        <v>1580</v>
      </c>
      <c r="AC431">
        <v>101</v>
      </c>
      <c r="AD431">
        <v>30.42</v>
      </c>
      <c r="AE431">
        <v>46.079061000000003</v>
      </c>
      <c r="AF431">
        <v>49.2</v>
      </c>
      <c r="AG431">
        <v>14.2</v>
      </c>
      <c r="AH431">
        <v>17.100000000000001</v>
      </c>
      <c r="AI431">
        <v>13</v>
      </c>
      <c r="AJ431">
        <v>6.5</v>
      </c>
      <c r="AK431">
        <v>0</v>
      </c>
      <c r="AL431">
        <v>0</v>
      </c>
      <c r="AM431">
        <v>2.23</v>
      </c>
      <c r="AN431">
        <v>55.095999999999997</v>
      </c>
      <c r="AO431">
        <v>0.125</v>
      </c>
      <c r="AP431">
        <v>33.848999999999997</v>
      </c>
      <c r="AQ431">
        <v>0.30499999999999999</v>
      </c>
      <c r="AR431">
        <v>1.9670000000000001</v>
      </c>
      <c r="AS431">
        <v>45.234000000000002</v>
      </c>
      <c r="AT431">
        <v>98.4</v>
      </c>
      <c r="AU431">
        <v>28.4</v>
      </c>
      <c r="AV431">
        <v>34.200000000000003</v>
      </c>
      <c r="AW431">
        <v>26</v>
      </c>
      <c r="AX431">
        <v>13</v>
      </c>
      <c r="AY431">
        <v>0</v>
      </c>
      <c r="AZ431">
        <v>0</v>
      </c>
      <c r="BA431">
        <v>0</v>
      </c>
      <c r="BB431">
        <v>269</v>
      </c>
      <c r="BC431" t="s">
        <v>75</v>
      </c>
      <c r="BD431">
        <v>0</v>
      </c>
      <c r="BE431" t="s">
        <v>69</v>
      </c>
      <c r="BF431" t="s">
        <v>76</v>
      </c>
      <c r="BG431">
        <v>1.3</v>
      </c>
      <c r="BH431">
        <v>0</v>
      </c>
      <c r="BI431" s="1">
        <v>45799.465548576387</v>
      </c>
      <c r="BJ431">
        <v>3</v>
      </c>
      <c r="BK431" s="4">
        <v>0.96630000000000005</v>
      </c>
      <c r="BL431" s="42">
        <f>HLOOKUP($A431,차량별코스!$E$1:$AD$20,_xlfn.XLOOKUP(탕데이터!$I431,차량별코스!$D$2:$D$20,차량별코스!$A$2:$A$20),0)</f>
        <v>9</v>
      </c>
      <c r="BM431">
        <f t="shared" si="74"/>
        <v>4978.266999999998</v>
      </c>
      <c r="BN431">
        <f t="shared" si="75"/>
        <v>333.10899999999998</v>
      </c>
      <c r="BO431">
        <f>IF(COUNTIFS($BL$2:$BL431,$BL431,$O$2:$O431,$O431)=1,_xlfn.MAXIFS($BO$2:$BO430,$O$2:$O430,$O431)+1,_xlfn.MAXIFS($BO$2:$BO430,$O$2:$O430,$O431))</f>
        <v>8</v>
      </c>
      <c r="BP431">
        <f t="shared" si="76"/>
        <v>1832.2360000000008</v>
      </c>
      <c r="BQ431">
        <f t="shared" si="78"/>
        <v>1708.6859999999999</v>
      </c>
      <c r="BR431">
        <f t="shared" si="79"/>
        <v>2057.643</v>
      </c>
      <c r="BS431">
        <f t="shared" si="80"/>
        <v>1564.29</v>
      </c>
      <c r="BT431">
        <f t="shared" si="81"/>
        <v>782.14499999999998</v>
      </c>
      <c r="BU431">
        <f t="shared" si="82"/>
        <v>0</v>
      </c>
      <c r="BV431">
        <f t="shared" si="83"/>
        <v>0</v>
      </c>
      <c r="BW431">
        <f t="shared" si="77"/>
        <v>7945</v>
      </c>
    </row>
    <row r="432" spans="1:75" x14ac:dyDescent="0.3">
      <c r="A432" s="38">
        <f t="shared" si="73"/>
        <v>45791</v>
      </c>
      <c r="B432" s="3">
        <v>45791.832476851851</v>
      </c>
      <c r="C432" t="s">
        <v>61</v>
      </c>
      <c r="D432" t="s">
        <v>61</v>
      </c>
      <c r="E432" t="s">
        <v>61</v>
      </c>
      <c r="F432" t="s">
        <v>62</v>
      </c>
      <c r="G432" s="2" t="s">
        <v>63</v>
      </c>
      <c r="H432" t="s">
        <v>64</v>
      </c>
      <c r="I432" t="s">
        <v>79</v>
      </c>
      <c r="J432" t="s">
        <v>66</v>
      </c>
      <c r="K432" t="s">
        <v>67</v>
      </c>
      <c r="L432">
        <v>15</v>
      </c>
      <c r="M432">
        <v>3</v>
      </c>
      <c r="N432">
        <v>168</v>
      </c>
      <c r="O432" s="41">
        <v>1060</v>
      </c>
      <c r="P432" t="s">
        <v>61</v>
      </c>
      <c r="Q432" t="s">
        <v>61</v>
      </c>
      <c r="R432">
        <v>2.5000000000000001E-2</v>
      </c>
      <c r="S432">
        <v>9.6000000000000002E-2</v>
      </c>
      <c r="T432">
        <v>0.26</v>
      </c>
      <c r="U432">
        <v>194</v>
      </c>
      <c r="V432">
        <v>108</v>
      </c>
      <c r="W432">
        <v>65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7</v>
      </c>
      <c r="AD432">
        <v>0.46</v>
      </c>
      <c r="AE432">
        <v>4.2859590000000001</v>
      </c>
      <c r="AF432">
        <v>100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0.2</v>
      </c>
      <c r="AN432">
        <v>57.668999999999997</v>
      </c>
      <c r="AO432">
        <v>55.670999999999999</v>
      </c>
      <c r="AP432">
        <v>33.505000000000003</v>
      </c>
      <c r="AQ432">
        <v>0</v>
      </c>
      <c r="AR432">
        <v>0</v>
      </c>
      <c r="AS432">
        <v>0</v>
      </c>
      <c r="AT432">
        <v>1.667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4</v>
      </c>
      <c r="BC432" t="s">
        <v>75</v>
      </c>
      <c r="BD432">
        <v>0</v>
      </c>
      <c r="BE432" t="s">
        <v>69</v>
      </c>
      <c r="BF432" t="s">
        <v>76</v>
      </c>
      <c r="BG432">
        <v>1.3</v>
      </c>
      <c r="BH432">
        <v>0</v>
      </c>
      <c r="BI432" s="1">
        <v>45799.465548576387</v>
      </c>
      <c r="BJ432">
        <v>3</v>
      </c>
      <c r="BK432" s="4">
        <v>8.6800000000000002E-2</v>
      </c>
      <c r="BL432" s="42">
        <f>HLOOKUP($A432,차량별코스!$E$1:$AD$20,_xlfn.XLOOKUP(탕데이터!$I432,차량별코스!$D$2:$D$20,차량별코스!$A$2:$A$20),0)</f>
        <v>9</v>
      </c>
      <c r="BM432">
        <f t="shared" si="74"/>
        <v>4978.266999999998</v>
      </c>
      <c r="BN432">
        <f t="shared" si="75"/>
        <v>333.10899999999998</v>
      </c>
      <c r="BO432">
        <f>IF(COUNTIFS($BL$2:$BL432,$BL432,$O$2:$O432,$O432)=1,_xlfn.MAXIFS($BO$2:$BO431,$O$2:$O431,$O432)+1,_xlfn.MAXIFS($BO$2:$BO431,$O$2:$O431,$O432))</f>
        <v>8</v>
      </c>
      <c r="BP432">
        <f t="shared" si="76"/>
        <v>21</v>
      </c>
      <c r="BQ432">
        <f t="shared" si="78"/>
        <v>0</v>
      </c>
      <c r="BR432">
        <f t="shared" si="79"/>
        <v>0</v>
      </c>
      <c r="BS432">
        <f t="shared" si="80"/>
        <v>0</v>
      </c>
      <c r="BT432">
        <f t="shared" si="81"/>
        <v>0</v>
      </c>
      <c r="BU432">
        <f t="shared" si="82"/>
        <v>0</v>
      </c>
      <c r="BV432">
        <f t="shared" si="83"/>
        <v>0</v>
      </c>
      <c r="BW432">
        <f t="shared" si="77"/>
        <v>21</v>
      </c>
    </row>
    <row r="433" spans="1:75" x14ac:dyDescent="0.3">
      <c r="A433" s="38">
        <f t="shared" si="73"/>
        <v>45791</v>
      </c>
      <c r="B433" s="3">
        <v>45791.83902777778</v>
      </c>
      <c r="C433" t="s">
        <v>61</v>
      </c>
      <c r="D433" t="s">
        <v>61</v>
      </c>
      <c r="E433" t="s">
        <v>61</v>
      </c>
      <c r="F433" t="s">
        <v>62</v>
      </c>
      <c r="G433" s="2" t="s">
        <v>63</v>
      </c>
      <c r="H433" t="s">
        <v>64</v>
      </c>
      <c r="I433" t="s">
        <v>79</v>
      </c>
      <c r="J433" t="s">
        <v>66</v>
      </c>
      <c r="K433" t="s">
        <v>67</v>
      </c>
      <c r="L433">
        <v>15</v>
      </c>
      <c r="M433">
        <v>3</v>
      </c>
      <c r="N433">
        <v>168</v>
      </c>
      <c r="O433" s="41">
        <v>1060</v>
      </c>
      <c r="P433" t="s">
        <v>61</v>
      </c>
      <c r="Q433" t="s">
        <v>61</v>
      </c>
      <c r="R433">
        <v>59.241</v>
      </c>
      <c r="S433">
        <v>14.941000000000001</v>
      </c>
      <c r="T433">
        <v>3.9649999999999999</v>
      </c>
      <c r="U433">
        <v>5250</v>
      </c>
      <c r="V433">
        <v>122</v>
      </c>
      <c r="W433">
        <v>1185</v>
      </c>
      <c r="X433">
        <v>2102</v>
      </c>
      <c r="Y433">
        <v>0</v>
      </c>
      <c r="Z433">
        <v>9</v>
      </c>
      <c r="AA433">
        <v>0</v>
      </c>
      <c r="AB433">
        <v>0</v>
      </c>
      <c r="AC433">
        <v>103</v>
      </c>
      <c r="AD433">
        <v>40.619999999999997</v>
      </c>
      <c r="AE433">
        <v>54.087587999999997</v>
      </c>
      <c r="AF433">
        <v>94.4</v>
      </c>
      <c r="AG433">
        <v>1.1000000000000001</v>
      </c>
      <c r="AH433">
        <v>1.3</v>
      </c>
      <c r="AI433">
        <v>1.3</v>
      </c>
      <c r="AJ433">
        <v>1.8</v>
      </c>
      <c r="AK433">
        <v>0</v>
      </c>
      <c r="AL433">
        <v>0</v>
      </c>
      <c r="AM433">
        <v>3.05</v>
      </c>
      <c r="AN433">
        <v>46.259</v>
      </c>
      <c r="AO433">
        <v>2.3239999999999998</v>
      </c>
      <c r="AP433">
        <v>22.571000000000002</v>
      </c>
      <c r="AQ433">
        <v>0.35399999999999998</v>
      </c>
      <c r="AR433">
        <v>0</v>
      </c>
      <c r="AS433">
        <v>15.192</v>
      </c>
      <c r="AT433">
        <v>81.813000000000002</v>
      </c>
      <c r="AU433">
        <v>0.95299999999999996</v>
      </c>
      <c r="AV433">
        <v>1.127</v>
      </c>
      <c r="AW433">
        <v>1.127</v>
      </c>
      <c r="AX433">
        <v>1.56</v>
      </c>
      <c r="AY433">
        <v>0</v>
      </c>
      <c r="AZ433">
        <v>0</v>
      </c>
      <c r="BA433">
        <v>0</v>
      </c>
      <c r="BB433">
        <v>114</v>
      </c>
      <c r="BC433" t="s">
        <v>75</v>
      </c>
      <c r="BD433">
        <v>0</v>
      </c>
      <c r="BE433" t="s">
        <v>69</v>
      </c>
      <c r="BF433" t="s">
        <v>76</v>
      </c>
      <c r="BG433">
        <v>1.3</v>
      </c>
      <c r="BH433">
        <v>0</v>
      </c>
      <c r="BI433" s="1">
        <v>45799.465548576387</v>
      </c>
      <c r="BJ433">
        <v>3</v>
      </c>
      <c r="BK433" s="4">
        <v>1.3217000000000001</v>
      </c>
      <c r="BL433" s="42">
        <f>HLOOKUP($A433,차량별코스!$E$1:$AD$20,_xlfn.XLOOKUP(탕데이터!$I433,차량별코스!$D$2:$D$20,차량별코스!$A$2:$A$20),0)</f>
        <v>9</v>
      </c>
      <c r="BM433">
        <f t="shared" si="74"/>
        <v>4978.266999999998</v>
      </c>
      <c r="BN433">
        <f t="shared" si="75"/>
        <v>333.10899999999998</v>
      </c>
      <c r="BO433">
        <f>IF(COUNTIFS($BL$2:$BL433,$BL433,$O$2:$O433,$O433)=1,_xlfn.MAXIFS($BO$2:$BO432,$O$2:$O432,$O433)+1,_xlfn.MAXIFS($BO$2:$BO432,$O$2:$O432,$O433))</f>
        <v>8</v>
      </c>
      <c r="BP433">
        <f t="shared" si="76"/>
        <v>3649</v>
      </c>
      <c r="BQ433">
        <f t="shared" si="78"/>
        <v>57.750000000000007</v>
      </c>
      <c r="BR433">
        <f t="shared" si="79"/>
        <v>68.25</v>
      </c>
      <c r="BS433">
        <f t="shared" si="80"/>
        <v>68.25</v>
      </c>
      <c r="BT433">
        <f t="shared" si="81"/>
        <v>94.500000000000014</v>
      </c>
      <c r="BU433">
        <f t="shared" si="82"/>
        <v>0</v>
      </c>
      <c r="BV433">
        <f t="shared" si="83"/>
        <v>0</v>
      </c>
      <c r="BW433">
        <f t="shared" si="77"/>
        <v>3937.75</v>
      </c>
    </row>
    <row r="434" spans="1:75" x14ac:dyDescent="0.3">
      <c r="A434" s="38">
        <f t="shared" si="73"/>
        <v>45792</v>
      </c>
      <c r="B434" s="3">
        <v>45792.303541666668</v>
      </c>
      <c r="C434" t="s">
        <v>61</v>
      </c>
      <c r="D434" t="s">
        <v>61</v>
      </c>
      <c r="E434" t="s">
        <v>61</v>
      </c>
      <c r="F434" t="s">
        <v>62</v>
      </c>
      <c r="G434" s="2" t="s">
        <v>63</v>
      </c>
      <c r="H434" t="s">
        <v>64</v>
      </c>
      <c r="I434" t="s">
        <v>79</v>
      </c>
      <c r="J434" t="s">
        <v>66</v>
      </c>
      <c r="K434" t="s">
        <v>67</v>
      </c>
      <c r="L434">
        <v>15</v>
      </c>
      <c r="M434">
        <v>3</v>
      </c>
      <c r="N434">
        <v>168</v>
      </c>
      <c r="O434" s="41">
        <v>1060</v>
      </c>
      <c r="P434" t="s">
        <v>61</v>
      </c>
      <c r="Q434" t="s">
        <v>61</v>
      </c>
      <c r="R434">
        <v>29.994</v>
      </c>
      <c r="S434">
        <v>7.9009999999999998</v>
      </c>
      <c r="T434">
        <v>3.7959999999999998</v>
      </c>
      <c r="U434">
        <v>2577</v>
      </c>
      <c r="V434">
        <v>196</v>
      </c>
      <c r="W434">
        <v>209</v>
      </c>
      <c r="X434">
        <v>928</v>
      </c>
      <c r="Y434">
        <v>0</v>
      </c>
      <c r="Z434">
        <v>2</v>
      </c>
      <c r="AA434">
        <v>0</v>
      </c>
      <c r="AB434">
        <v>0</v>
      </c>
      <c r="AC434">
        <v>95</v>
      </c>
      <c r="AD434">
        <v>41.9</v>
      </c>
      <c r="AE434">
        <v>49.713757000000001</v>
      </c>
      <c r="AF434">
        <v>95.8</v>
      </c>
      <c r="AG434">
        <v>0.9</v>
      </c>
      <c r="AH434">
        <v>1.7</v>
      </c>
      <c r="AI434">
        <v>1.2</v>
      </c>
      <c r="AJ434">
        <v>0.4</v>
      </c>
      <c r="AK434">
        <v>0</v>
      </c>
      <c r="AL434">
        <v>0</v>
      </c>
      <c r="AM434">
        <v>2.92</v>
      </c>
      <c r="AN434">
        <v>44.018000000000001</v>
      </c>
      <c r="AO434">
        <v>7.6059999999999999</v>
      </c>
      <c r="AP434">
        <v>8.11</v>
      </c>
      <c r="AQ434">
        <v>0.3</v>
      </c>
      <c r="AR434">
        <v>0</v>
      </c>
      <c r="AS434">
        <v>6.6680000000000001</v>
      </c>
      <c r="AT434">
        <v>39.917000000000002</v>
      </c>
      <c r="AU434">
        <v>0.375</v>
      </c>
      <c r="AV434">
        <v>0.70799999999999996</v>
      </c>
      <c r="AW434">
        <v>0.5</v>
      </c>
      <c r="AX434">
        <v>0.16700000000000001</v>
      </c>
      <c r="AY434">
        <v>0</v>
      </c>
      <c r="AZ434">
        <v>0</v>
      </c>
      <c r="BA434">
        <v>0</v>
      </c>
      <c r="BB434">
        <v>59</v>
      </c>
      <c r="BC434" t="s">
        <v>75</v>
      </c>
      <c r="BD434">
        <v>0</v>
      </c>
      <c r="BE434" t="s">
        <v>69</v>
      </c>
      <c r="BF434" t="s">
        <v>76</v>
      </c>
      <c r="BG434">
        <v>1.3</v>
      </c>
      <c r="BH434">
        <v>0</v>
      </c>
      <c r="BI434" s="1">
        <v>45799.465548576387</v>
      </c>
      <c r="BJ434">
        <v>3</v>
      </c>
      <c r="BK434" s="4">
        <v>1.2654000000000001</v>
      </c>
      <c r="BL434" s="42">
        <f>HLOOKUP($A434,차량별코스!$E$1:$AD$20,_xlfn.XLOOKUP(탕데이터!$I434,차량별코스!$D$2:$D$20,차량별코스!$A$2:$A$20),0)</f>
        <v>10</v>
      </c>
      <c r="BM434">
        <f t="shared" si="74"/>
        <v>4978.266999999998</v>
      </c>
      <c r="BN434">
        <f t="shared" si="75"/>
        <v>273.62900000000002</v>
      </c>
      <c r="BO434">
        <f>IF(COUNTIFS($BL$2:$BL434,$BL434,$O$2:$O434,$O434)=1,_xlfn.MAXIFS($BO$2:$BO433,$O$2:$O433,$O434)+1,_xlfn.MAXIFS($BO$2:$BO433,$O$2:$O433,$O434))</f>
        <v>9</v>
      </c>
      <c r="BP434">
        <f t="shared" si="76"/>
        <v>2063.7660000000001</v>
      </c>
      <c r="BQ434">
        <f t="shared" si="78"/>
        <v>23.193000000000001</v>
      </c>
      <c r="BR434">
        <f t="shared" si="79"/>
        <v>43.809000000000005</v>
      </c>
      <c r="BS434">
        <f t="shared" si="80"/>
        <v>30.923999999999999</v>
      </c>
      <c r="BT434">
        <f t="shared" si="81"/>
        <v>10.308</v>
      </c>
      <c r="BU434">
        <f t="shared" si="82"/>
        <v>0</v>
      </c>
      <c r="BV434">
        <f t="shared" si="83"/>
        <v>0</v>
      </c>
      <c r="BW434">
        <f t="shared" si="77"/>
        <v>2172.0000000000005</v>
      </c>
    </row>
    <row r="435" spans="1:75" x14ac:dyDescent="0.3">
      <c r="A435" s="38">
        <f t="shared" si="73"/>
        <v>45792</v>
      </c>
      <c r="B435" s="3">
        <v>45792.33494212963</v>
      </c>
      <c r="C435" t="s">
        <v>61</v>
      </c>
      <c r="D435" t="s">
        <v>61</v>
      </c>
      <c r="E435" t="s">
        <v>61</v>
      </c>
      <c r="F435" t="s">
        <v>62</v>
      </c>
      <c r="G435" s="2" t="s">
        <v>63</v>
      </c>
      <c r="H435" t="s">
        <v>64</v>
      </c>
      <c r="I435" t="s">
        <v>79</v>
      </c>
      <c r="J435" t="s">
        <v>66</v>
      </c>
      <c r="K435" t="s">
        <v>67</v>
      </c>
      <c r="L435">
        <v>15</v>
      </c>
      <c r="M435">
        <v>3</v>
      </c>
      <c r="N435">
        <v>168</v>
      </c>
      <c r="O435" s="41">
        <v>1060</v>
      </c>
      <c r="P435" t="s">
        <v>61</v>
      </c>
      <c r="Q435" t="s">
        <v>61</v>
      </c>
      <c r="R435">
        <v>17.306999999999999</v>
      </c>
      <c r="S435">
        <v>4.2</v>
      </c>
      <c r="T435">
        <v>4.1210000000000004</v>
      </c>
      <c r="U435">
        <v>1596</v>
      </c>
      <c r="V435">
        <v>5</v>
      </c>
      <c r="W435">
        <v>422</v>
      </c>
      <c r="X435">
        <v>566</v>
      </c>
      <c r="Y435">
        <v>0</v>
      </c>
      <c r="Z435">
        <v>0</v>
      </c>
      <c r="AA435">
        <v>0</v>
      </c>
      <c r="AB435">
        <v>0</v>
      </c>
      <c r="AC435">
        <v>92</v>
      </c>
      <c r="AD435">
        <v>39.04</v>
      </c>
      <c r="AE435">
        <v>53.297733000000001</v>
      </c>
      <c r="AF435">
        <v>96.5</v>
      </c>
      <c r="AG435">
        <v>0.8</v>
      </c>
      <c r="AH435">
        <v>0.6</v>
      </c>
      <c r="AI435">
        <v>1.2</v>
      </c>
      <c r="AJ435">
        <v>0.8</v>
      </c>
      <c r="AK435">
        <v>0</v>
      </c>
      <c r="AL435">
        <v>0</v>
      </c>
      <c r="AM435">
        <v>3.17</v>
      </c>
      <c r="AN435">
        <v>43.515000000000001</v>
      </c>
      <c r="AO435">
        <v>0.313</v>
      </c>
      <c r="AP435">
        <v>26.440999999999999</v>
      </c>
      <c r="AQ435">
        <v>0.28899999999999998</v>
      </c>
      <c r="AR435">
        <v>0</v>
      </c>
      <c r="AS435">
        <v>0</v>
      </c>
      <c r="AT435">
        <v>24.125</v>
      </c>
      <c r="AU435">
        <v>0.2</v>
      </c>
      <c r="AV435">
        <v>0.15</v>
      </c>
      <c r="AW435">
        <v>0.3</v>
      </c>
      <c r="AX435">
        <v>0.2</v>
      </c>
      <c r="AY435">
        <v>0</v>
      </c>
      <c r="AZ435">
        <v>0</v>
      </c>
      <c r="BA435">
        <v>0</v>
      </c>
      <c r="BB435">
        <v>35</v>
      </c>
      <c r="BC435" t="s">
        <v>75</v>
      </c>
      <c r="BD435">
        <v>0</v>
      </c>
      <c r="BE435" t="s">
        <v>69</v>
      </c>
      <c r="BF435" t="s">
        <v>76</v>
      </c>
      <c r="BG435">
        <v>1.3</v>
      </c>
      <c r="BH435">
        <v>0</v>
      </c>
      <c r="BI435" s="1">
        <v>45799.465548576387</v>
      </c>
      <c r="BJ435">
        <v>3</v>
      </c>
      <c r="BK435" s="4">
        <v>1.3735999999999999</v>
      </c>
      <c r="BL435" s="42">
        <f>HLOOKUP($A435,차량별코스!$E$1:$AD$20,_xlfn.XLOOKUP(탕데이터!$I435,차량별코스!$D$2:$D$20,차량별코스!$A$2:$A$20),0)</f>
        <v>10</v>
      </c>
      <c r="BM435">
        <f t="shared" si="74"/>
        <v>4978.266999999998</v>
      </c>
      <c r="BN435">
        <f t="shared" si="75"/>
        <v>273.62900000000002</v>
      </c>
      <c r="BO435">
        <f>IF(COUNTIFS($BL$2:$BL435,$BL435,$O$2:$O435,$O435)=1,_xlfn.MAXIFS($BO$2:$BO434,$O$2:$O434,$O435)+1,_xlfn.MAXIFS($BO$2:$BO434,$O$2:$O434,$O435))</f>
        <v>9</v>
      </c>
      <c r="BP435">
        <f t="shared" si="76"/>
        <v>1113.1399999999999</v>
      </c>
      <c r="BQ435">
        <f t="shared" si="78"/>
        <v>12.768000000000001</v>
      </c>
      <c r="BR435">
        <f t="shared" si="79"/>
        <v>9.5760000000000005</v>
      </c>
      <c r="BS435">
        <f t="shared" si="80"/>
        <v>19.152000000000001</v>
      </c>
      <c r="BT435">
        <f t="shared" si="81"/>
        <v>12.768000000000001</v>
      </c>
      <c r="BU435">
        <f t="shared" si="82"/>
        <v>0</v>
      </c>
      <c r="BV435">
        <f t="shared" si="83"/>
        <v>0</v>
      </c>
      <c r="BW435">
        <f t="shared" si="77"/>
        <v>1167.404</v>
      </c>
    </row>
    <row r="436" spans="1:75" x14ac:dyDescent="0.3">
      <c r="A436" s="38">
        <f t="shared" si="73"/>
        <v>45792</v>
      </c>
      <c r="B436" s="3">
        <v>45792.355787037035</v>
      </c>
      <c r="C436" t="s">
        <v>61</v>
      </c>
      <c r="D436" t="s">
        <v>61</v>
      </c>
      <c r="E436" t="s">
        <v>61</v>
      </c>
      <c r="F436" t="s">
        <v>62</v>
      </c>
      <c r="G436" s="2" t="s">
        <v>63</v>
      </c>
      <c r="H436" t="s">
        <v>64</v>
      </c>
      <c r="I436" t="s">
        <v>79</v>
      </c>
      <c r="J436" t="s">
        <v>66</v>
      </c>
      <c r="K436" t="s">
        <v>67</v>
      </c>
      <c r="L436">
        <v>15</v>
      </c>
      <c r="M436">
        <v>3</v>
      </c>
      <c r="N436">
        <v>168</v>
      </c>
      <c r="O436" s="41">
        <v>1060</v>
      </c>
      <c r="P436" t="s">
        <v>61</v>
      </c>
      <c r="Q436" t="s">
        <v>61</v>
      </c>
      <c r="R436">
        <v>4.7E-2</v>
      </c>
      <c r="S436">
        <v>0.17199999999999999</v>
      </c>
      <c r="T436">
        <v>0.27300000000000002</v>
      </c>
      <c r="U436">
        <v>397</v>
      </c>
      <c r="V436">
        <v>10</v>
      </c>
      <c r="W436">
        <v>338</v>
      </c>
      <c r="X436">
        <v>0</v>
      </c>
      <c r="Y436">
        <v>0</v>
      </c>
      <c r="Z436">
        <v>0</v>
      </c>
      <c r="AA436">
        <v>1</v>
      </c>
      <c r="AB436">
        <v>31</v>
      </c>
      <c r="AC436">
        <v>6</v>
      </c>
      <c r="AD436">
        <v>0.43</v>
      </c>
      <c r="AE436">
        <v>3.4528349999999999</v>
      </c>
      <c r="AF436">
        <v>100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0.21</v>
      </c>
      <c r="AN436">
        <v>41.609000000000002</v>
      </c>
      <c r="AO436">
        <v>2.5179999999999998</v>
      </c>
      <c r="AP436">
        <v>85.138000000000005</v>
      </c>
      <c r="AQ436">
        <v>0</v>
      </c>
      <c r="AR436">
        <v>0</v>
      </c>
      <c r="AS436">
        <v>0</v>
      </c>
      <c r="AT436">
        <v>5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8</v>
      </c>
      <c r="BC436" t="s">
        <v>75</v>
      </c>
      <c r="BD436">
        <v>0</v>
      </c>
      <c r="BE436" t="s">
        <v>69</v>
      </c>
      <c r="BF436" t="s">
        <v>76</v>
      </c>
      <c r="BG436">
        <v>1.3</v>
      </c>
      <c r="BH436">
        <v>0</v>
      </c>
      <c r="BI436" s="1">
        <v>45799.465548576387</v>
      </c>
      <c r="BJ436">
        <v>3</v>
      </c>
      <c r="BK436" s="4">
        <v>9.11E-2</v>
      </c>
      <c r="BL436" s="42">
        <f>HLOOKUP($A436,차량별코스!$E$1:$AD$20,_xlfn.XLOOKUP(탕데이터!$I436,차량별코스!$D$2:$D$20,차량별코스!$A$2:$A$20),0)</f>
        <v>10</v>
      </c>
      <c r="BM436">
        <f t="shared" si="74"/>
        <v>4978.266999999998</v>
      </c>
      <c r="BN436">
        <f t="shared" si="75"/>
        <v>273.62900000000002</v>
      </c>
      <c r="BO436">
        <f>IF(COUNTIFS($BL$2:$BL436,$BL436,$O$2:$O436,$O436)=1,_xlfn.MAXIFS($BO$2:$BO435,$O$2:$O435,$O436)+1,_xlfn.MAXIFS($BO$2:$BO435,$O$2:$O435,$O436))</f>
        <v>9</v>
      </c>
      <c r="BP436">
        <f t="shared" si="76"/>
        <v>49</v>
      </c>
      <c r="BQ436">
        <f t="shared" si="78"/>
        <v>0</v>
      </c>
      <c r="BR436">
        <f t="shared" si="79"/>
        <v>0</v>
      </c>
      <c r="BS436">
        <f t="shared" si="80"/>
        <v>0</v>
      </c>
      <c r="BT436">
        <f t="shared" si="81"/>
        <v>0</v>
      </c>
      <c r="BU436">
        <f t="shared" si="82"/>
        <v>0</v>
      </c>
      <c r="BV436">
        <f t="shared" si="83"/>
        <v>0</v>
      </c>
      <c r="BW436">
        <f t="shared" si="77"/>
        <v>49</v>
      </c>
    </row>
    <row r="437" spans="1:75" x14ac:dyDescent="0.3">
      <c r="A437" s="38">
        <f t="shared" si="73"/>
        <v>45792</v>
      </c>
      <c r="B437" s="3">
        <v>45792.502893518518</v>
      </c>
      <c r="C437" t="s">
        <v>61</v>
      </c>
      <c r="D437" t="s">
        <v>61</v>
      </c>
      <c r="E437" t="s">
        <v>61</v>
      </c>
      <c r="F437" t="s">
        <v>62</v>
      </c>
      <c r="G437" s="2" t="s">
        <v>63</v>
      </c>
      <c r="H437" t="s">
        <v>64</v>
      </c>
      <c r="I437" t="s">
        <v>79</v>
      </c>
      <c r="J437" t="s">
        <v>66</v>
      </c>
      <c r="K437" t="s">
        <v>67</v>
      </c>
      <c r="L437">
        <v>15</v>
      </c>
      <c r="M437">
        <v>3</v>
      </c>
      <c r="N437">
        <v>168</v>
      </c>
      <c r="O437" s="41">
        <v>1060</v>
      </c>
      <c r="P437" t="s">
        <v>61</v>
      </c>
      <c r="Q437" t="s">
        <v>61</v>
      </c>
      <c r="R437">
        <v>17.602</v>
      </c>
      <c r="S437">
        <v>4.734</v>
      </c>
      <c r="T437">
        <v>3.718</v>
      </c>
      <c r="U437">
        <v>2212</v>
      </c>
      <c r="V437">
        <v>40</v>
      </c>
      <c r="W437">
        <v>965</v>
      </c>
      <c r="X437">
        <v>509</v>
      </c>
      <c r="Y437">
        <v>0</v>
      </c>
      <c r="Z437">
        <v>2</v>
      </c>
      <c r="AA437">
        <v>1</v>
      </c>
      <c r="AB437">
        <v>277</v>
      </c>
      <c r="AC437">
        <v>93</v>
      </c>
      <c r="AD437">
        <v>28.65</v>
      </c>
      <c r="AE437">
        <v>52.499715999999999</v>
      </c>
      <c r="AF437">
        <v>0.5</v>
      </c>
      <c r="AG437">
        <v>12.8</v>
      </c>
      <c r="AH437">
        <v>19.399999999999999</v>
      </c>
      <c r="AI437">
        <v>47.2</v>
      </c>
      <c r="AJ437">
        <v>20.100000000000001</v>
      </c>
      <c r="AK437">
        <v>0</v>
      </c>
      <c r="AL437">
        <v>0</v>
      </c>
      <c r="AM437">
        <v>2.86</v>
      </c>
      <c r="AN437">
        <v>47.978999999999999</v>
      </c>
      <c r="AO437">
        <v>1.8080000000000001</v>
      </c>
      <c r="AP437">
        <v>43.625999999999998</v>
      </c>
      <c r="AQ437">
        <v>0.28399999999999997</v>
      </c>
      <c r="AR437">
        <v>0</v>
      </c>
      <c r="AS437">
        <v>11.362</v>
      </c>
      <c r="AT437">
        <v>0.183</v>
      </c>
      <c r="AU437">
        <v>4.6929999999999996</v>
      </c>
      <c r="AV437">
        <v>7.1130000000000004</v>
      </c>
      <c r="AW437">
        <v>17.306999999999999</v>
      </c>
      <c r="AX437">
        <v>7.37</v>
      </c>
      <c r="AY437">
        <v>0</v>
      </c>
      <c r="AZ437">
        <v>0</v>
      </c>
      <c r="BA437">
        <v>0</v>
      </c>
      <c r="BB437">
        <v>50</v>
      </c>
      <c r="BC437" t="s">
        <v>75</v>
      </c>
      <c r="BD437">
        <v>0</v>
      </c>
      <c r="BE437" t="s">
        <v>69</v>
      </c>
      <c r="BF437" t="s">
        <v>76</v>
      </c>
      <c r="BG437">
        <v>1.3</v>
      </c>
      <c r="BH437">
        <v>0</v>
      </c>
      <c r="BI437" s="1">
        <v>45799.465548576387</v>
      </c>
      <c r="BJ437">
        <v>3</v>
      </c>
      <c r="BK437" s="4">
        <v>1.2394000000000001</v>
      </c>
      <c r="BL437" s="42">
        <f>HLOOKUP($A437,차량별코스!$E$1:$AD$20,_xlfn.XLOOKUP(탕데이터!$I437,차량별코스!$D$2:$D$20,차량별코스!$A$2:$A$20),0)</f>
        <v>10</v>
      </c>
      <c r="BM437">
        <f t="shared" si="74"/>
        <v>4978.266999999998</v>
      </c>
      <c r="BN437">
        <f t="shared" si="75"/>
        <v>273.62900000000002</v>
      </c>
      <c r="BO437">
        <f>IF(COUNTIFS($BL$2:$BL437,$BL437,$O$2:$O437,$O437)=1,_xlfn.MAXIFS($BO$2:$BO436,$O$2:$O436,$O437)+1,_xlfn.MAXIFS($BO$2:$BO436,$O$2:$O436,$O437))</f>
        <v>9</v>
      </c>
      <c r="BP437">
        <f t="shared" si="76"/>
        <v>-993.94</v>
      </c>
      <c r="BQ437">
        <f t="shared" si="78"/>
        <v>283.13600000000002</v>
      </c>
      <c r="BR437">
        <f t="shared" si="79"/>
        <v>429.12799999999993</v>
      </c>
      <c r="BS437">
        <f t="shared" si="80"/>
        <v>1044.0640000000001</v>
      </c>
      <c r="BT437">
        <f t="shared" si="81"/>
        <v>444.61200000000002</v>
      </c>
      <c r="BU437">
        <f t="shared" si="82"/>
        <v>0</v>
      </c>
      <c r="BV437">
        <f t="shared" si="83"/>
        <v>0</v>
      </c>
      <c r="BW437">
        <f t="shared" si="77"/>
        <v>1207</v>
      </c>
    </row>
    <row r="438" spans="1:75" x14ac:dyDescent="0.3">
      <c r="A438" s="38">
        <f t="shared" si="73"/>
        <v>45792</v>
      </c>
      <c r="B438" s="3">
        <v>45792.531145833331</v>
      </c>
      <c r="C438" t="s">
        <v>61</v>
      </c>
      <c r="D438" t="s">
        <v>61</v>
      </c>
      <c r="E438" t="s">
        <v>61</v>
      </c>
      <c r="F438" t="s">
        <v>62</v>
      </c>
      <c r="G438" s="2" t="s">
        <v>63</v>
      </c>
      <c r="H438" t="s">
        <v>64</v>
      </c>
      <c r="I438" t="s">
        <v>79</v>
      </c>
      <c r="J438" t="s">
        <v>66</v>
      </c>
      <c r="K438" t="s">
        <v>67</v>
      </c>
      <c r="L438">
        <v>15</v>
      </c>
      <c r="M438">
        <v>3</v>
      </c>
      <c r="N438">
        <v>168</v>
      </c>
      <c r="O438" s="41">
        <v>1060</v>
      </c>
      <c r="P438" t="s">
        <v>61</v>
      </c>
      <c r="Q438" t="s">
        <v>61</v>
      </c>
      <c r="R438">
        <v>97.885000000000005</v>
      </c>
      <c r="S438">
        <v>26.606000000000002</v>
      </c>
      <c r="T438">
        <v>3.6789999999999998</v>
      </c>
      <c r="U438">
        <v>9583</v>
      </c>
      <c r="V438">
        <v>19</v>
      </c>
      <c r="W438">
        <v>2116</v>
      </c>
      <c r="X438">
        <v>3522</v>
      </c>
      <c r="Y438">
        <v>4</v>
      </c>
      <c r="Z438">
        <v>62</v>
      </c>
      <c r="AA438">
        <v>1</v>
      </c>
      <c r="AB438">
        <v>36</v>
      </c>
      <c r="AC438">
        <v>107</v>
      </c>
      <c r="AD438">
        <v>36.770000000000003</v>
      </c>
      <c r="AE438">
        <v>47.312809999999999</v>
      </c>
      <c r="AF438">
        <v>87.2</v>
      </c>
      <c r="AG438">
        <v>3.4</v>
      </c>
      <c r="AH438">
        <v>4.3</v>
      </c>
      <c r="AI438">
        <v>3.7</v>
      </c>
      <c r="AJ438">
        <v>1.3</v>
      </c>
      <c r="AK438">
        <v>0.1</v>
      </c>
      <c r="AL438">
        <v>0</v>
      </c>
      <c r="AM438">
        <v>2.83</v>
      </c>
      <c r="AN438">
        <v>43.179000000000002</v>
      </c>
      <c r="AO438">
        <v>0.19800000000000001</v>
      </c>
      <c r="AP438">
        <v>22.081</v>
      </c>
      <c r="AQ438">
        <v>0.35799999999999998</v>
      </c>
      <c r="AR438">
        <v>4.0860000000000003</v>
      </c>
      <c r="AS438">
        <v>63.34</v>
      </c>
      <c r="AT438">
        <v>138.06700000000001</v>
      </c>
      <c r="AU438">
        <v>5.383</v>
      </c>
      <c r="AV438">
        <v>6.8079999999999998</v>
      </c>
      <c r="AW438">
        <v>5.8579999999999997</v>
      </c>
      <c r="AX438">
        <v>2.0579999999999998</v>
      </c>
      <c r="AY438">
        <v>0.158</v>
      </c>
      <c r="AZ438">
        <v>0</v>
      </c>
      <c r="BA438">
        <v>0</v>
      </c>
      <c r="BB438">
        <v>208</v>
      </c>
      <c r="BC438" t="s">
        <v>75</v>
      </c>
      <c r="BD438">
        <v>0</v>
      </c>
      <c r="BE438" t="s">
        <v>69</v>
      </c>
      <c r="BF438" t="s">
        <v>76</v>
      </c>
      <c r="BG438">
        <v>1.3</v>
      </c>
      <c r="BH438">
        <v>0</v>
      </c>
      <c r="BI438" s="1">
        <v>45799.465548576387</v>
      </c>
      <c r="BJ438">
        <v>3</v>
      </c>
      <c r="BK438" s="4">
        <v>1.2263999999999999</v>
      </c>
      <c r="BL438" s="42">
        <f>HLOOKUP($A438,차량별코스!$E$1:$AD$20,_xlfn.XLOOKUP(탕데이터!$I438,차량별코스!$D$2:$D$20,차량별코스!$A$2:$A$20),0)</f>
        <v>10</v>
      </c>
      <c r="BM438">
        <f t="shared" si="74"/>
        <v>4978.266999999998</v>
      </c>
      <c r="BN438">
        <f t="shared" si="75"/>
        <v>273.62900000000002</v>
      </c>
      <c r="BO438">
        <f>IF(COUNTIFS($BL$2:$BL438,$BL438,$O$2:$O438,$O438)=1,_xlfn.MAXIFS($BO$2:$BO437,$O$2:$O437,$O438)+1,_xlfn.MAXIFS($BO$2:$BO437,$O$2:$O437,$O438))</f>
        <v>9</v>
      </c>
      <c r="BP438">
        <f t="shared" si="76"/>
        <v>6221.3760000000002</v>
      </c>
      <c r="BQ438">
        <f t="shared" si="78"/>
        <v>325.822</v>
      </c>
      <c r="BR438">
        <f t="shared" si="79"/>
        <v>412.06899999999996</v>
      </c>
      <c r="BS438">
        <f t="shared" si="80"/>
        <v>354.57100000000003</v>
      </c>
      <c r="BT438">
        <f t="shared" si="81"/>
        <v>124.57900000000001</v>
      </c>
      <c r="BU438">
        <f t="shared" si="82"/>
        <v>9.5830000000000002</v>
      </c>
      <c r="BV438">
        <f t="shared" si="83"/>
        <v>0</v>
      </c>
      <c r="BW438">
        <f t="shared" si="77"/>
        <v>7447.9999999999991</v>
      </c>
    </row>
    <row r="439" spans="1:75" x14ac:dyDescent="0.3">
      <c r="A439" s="38">
        <f t="shared" si="73"/>
        <v>45792</v>
      </c>
      <c r="B439" s="3">
        <v>45792.643923611111</v>
      </c>
      <c r="C439" t="s">
        <v>61</v>
      </c>
      <c r="D439" t="s">
        <v>61</v>
      </c>
      <c r="E439" t="s">
        <v>61</v>
      </c>
      <c r="F439" t="s">
        <v>62</v>
      </c>
      <c r="G439" s="2" t="s">
        <v>63</v>
      </c>
      <c r="H439" t="s">
        <v>64</v>
      </c>
      <c r="I439" t="s">
        <v>79</v>
      </c>
      <c r="J439" t="s">
        <v>66</v>
      </c>
      <c r="K439" t="s">
        <v>67</v>
      </c>
      <c r="L439">
        <v>15</v>
      </c>
      <c r="M439">
        <v>3</v>
      </c>
      <c r="N439">
        <v>168</v>
      </c>
      <c r="O439" s="41">
        <v>1060</v>
      </c>
      <c r="P439" t="s">
        <v>61</v>
      </c>
      <c r="Q439" t="s">
        <v>61</v>
      </c>
      <c r="R439">
        <v>8.4000000000000005E-2</v>
      </c>
      <c r="S439">
        <v>5.2999999999999999E-2</v>
      </c>
      <c r="T439">
        <v>1.585</v>
      </c>
      <c r="U439">
        <v>105</v>
      </c>
      <c r="V439">
        <v>10</v>
      </c>
      <c r="W439">
        <v>24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7</v>
      </c>
      <c r="AD439">
        <v>2.88</v>
      </c>
      <c r="AE439">
        <v>4.2589860000000002</v>
      </c>
      <c r="AF439">
        <v>100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1.23</v>
      </c>
      <c r="AN439">
        <v>3.351</v>
      </c>
      <c r="AO439">
        <v>9.5210000000000008</v>
      </c>
      <c r="AP439">
        <v>22.855</v>
      </c>
      <c r="AQ439">
        <v>0</v>
      </c>
      <c r="AR439">
        <v>0</v>
      </c>
      <c r="AS439">
        <v>0</v>
      </c>
      <c r="AT439">
        <v>1.667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 t="s">
        <v>75</v>
      </c>
      <c r="BD439">
        <v>0</v>
      </c>
      <c r="BE439" t="s">
        <v>69</v>
      </c>
      <c r="BF439" t="s">
        <v>76</v>
      </c>
      <c r="BG439">
        <v>1.3</v>
      </c>
      <c r="BH439">
        <v>0</v>
      </c>
      <c r="BI439" s="1">
        <v>45799.465548576387</v>
      </c>
      <c r="BJ439">
        <v>3</v>
      </c>
      <c r="BK439" s="4">
        <v>0.52829999999999999</v>
      </c>
      <c r="BL439" s="42">
        <f>HLOOKUP($A439,차량별코스!$E$1:$AD$20,_xlfn.XLOOKUP(탕데이터!$I439,차량별코스!$D$2:$D$20,차량별코스!$A$2:$A$20),0)</f>
        <v>10</v>
      </c>
      <c r="BM439">
        <f t="shared" si="74"/>
        <v>4978.266999999998</v>
      </c>
      <c r="BN439">
        <f t="shared" si="75"/>
        <v>273.62900000000002</v>
      </c>
      <c r="BO439">
        <f>IF(COUNTIFS($BL$2:$BL439,$BL439,$O$2:$O439,$O439)=1,_xlfn.MAXIFS($BO$2:$BO438,$O$2:$O438,$O439)+1,_xlfn.MAXIFS($BO$2:$BO438,$O$2:$O438,$O439))</f>
        <v>9</v>
      </c>
      <c r="BP439">
        <f t="shared" si="76"/>
        <v>71</v>
      </c>
      <c r="BQ439">
        <f t="shared" si="78"/>
        <v>0</v>
      </c>
      <c r="BR439">
        <f t="shared" si="79"/>
        <v>0</v>
      </c>
      <c r="BS439">
        <f t="shared" si="80"/>
        <v>0</v>
      </c>
      <c r="BT439">
        <f t="shared" si="81"/>
        <v>0</v>
      </c>
      <c r="BU439">
        <f t="shared" si="82"/>
        <v>0</v>
      </c>
      <c r="BV439">
        <f t="shared" si="83"/>
        <v>0</v>
      </c>
      <c r="BW439">
        <f t="shared" si="77"/>
        <v>71</v>
      </c>
    </row>
    <row r="440" spans="1:75" x14ac:dyDescent="0.3">
      <c r="A440" s="38">
        <f t="shared" si="73"/>
        <v>45792</v>
      </c>
      <c r="B440" s="3">
        <v>45792.773715277777</v>
      </c>
      <c r="C440" t="s">
        <v>61</v>
      </c>
      <c r="D440" t="s">
        <v>61</v>
      </c>
      <c r="E440" t="s">
        <v>61</v>
      </c>
      <c r="F440" t="s">
        <v>62</v>
      </c>
      <c r="G440" s="2" t="s">
        <v>63</v>
      </c>
      <c r="H440" t="s">
        <v>64</v>
      </c>
      <c r="I440" t="s">
        <v>79</v>
      </c>
      <c r="J440" t="s">
        <v>66</v>
      </c>
      <c r="K440" t="s">
        <v>67</v>
      </c>
      <c r="L440">
        <v>15</v>
      </c>
      <c r="M440">
        <v>3</v>
      </c>
      <c r="N440">
        <v>168</v>
      </c>
      <c r="O440" s="41">
        <v>1060</v>
      </c>
      <c r="P440" t="s">
        <v>61</v>
      </c>
      <c r="Q440" t="s">
        <v>61</v>
      </c>
      <c r="R440">
        <v>2.5000000000000001E-2</v>
      </c>
      <c r="S440">
        <v>4.5999999999999999E-2</v>
      </c>
      <c r="T440">
        <v>0.54300000000000004</v>
      </c>
      <c r="U440">
        <v>65</v>
      </c>
      <c r="V440">
        <v>18</v>
      </c>
      <c r="W440">
        <v>21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7</v>
      </c>
      <c r="AD440">
        <v>1.38</v>
      </c>
      <c r="AE440">
        <v>3.4616440000000002</v>
      </c>
      <c r="AF440">
        <v>100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0.42</v>
      </c>
      <c r="AN440">
        <v>18</v>
      </c>
      <c r="AO440">
        <v>27.693000000000001</v>
      </c>
      <c r="AP440">
        <v>32.307000000000002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 t="s">
        <v>75</v>
      </c>
      <c r="BD440">
        <v>0</v>
      </c>
      <c r="BE440" t="s">
        <v>69</v>
      </c>
      <c r="BF440" t="s">
        <v>76</v>
      </c>
      <c r="BG440">
        <v>1.3</v>
      </c>
      <c r="BH440">
        <v>0</v>
      </c>
      <c r="BI440" s="1">
        <v>45799.465548576387</v>
      </c>
      <c r="BJ440">
        <v>3</v>
      </c>
      <c r="BK440" s="4">
        <v>0.1812</v>
      </c>
      <c r="BL440" s="42">
        <f>HLOOKUP($A440,차량별코스!$E$1:$AD$20,_xlfn.XLOOKUP(탕데이터!$I440,차량별코스!$D$2:$D$20,차량별코스!$A$2:$A$20),0)</f>
        <v>10</v>
      </c>
      <c r="BM440">
        <f t="shared" si="74"/>
        <v>4978.266999999998</v>
      </c>
      <c r="BN440">
        <f t="shared" si="75"/>
        <v>273.62900000000002</v>
      </c>
      <c r="BO440">
        <f>IF(COUNTIFS($BL$2:$BL440,$BL440,$O$2:$O440,$O440)=1,_xlfn.MAXIFS($BO$2:$BO439,$O$2:$O439,$O440)+1,_xlfn.MAXIFS($BO$2:$BO439,$O$2:$O439,$O440))</f>
        <v>9</v>
      </c>
      <c r="BP440">
        <f t="shared" si="76"/>
        <v>26</v>
      </c>
      <c r="BQ440">
        <f t="shared" si="78"/>
        <v>0</v>
      </c>
      <c r="BR440">
        <f t="shared" si="79"/>
        <v>0</v>
      </c>
      <c r="BS440">
        <f t="shared" si="80"/>
        <v>0</v>
      </c>
      <c r="BT440">
        <f t="shared" si="81"/>
        <v>0</v>
      </c>
      <c r="BU440">
        <f t="shared" si="82"/>
        <v>0</v>
      </c>
      <c r="BV440">
        <f t="shared" si="83"/>
        <v>0</v>
      </c>
      <c r="BW440">
        <f t="shared" si="77"/>
        <v>26</v>
      </c>
    </row>
    <row r="441" spans="1:75" x14ac:dyDescent="0.3">
      <c r="A441" s="38">
        <f t="shared" si="73"/>
        <v>45792</v>
      </c>
      <c r="B441" s="3">
        <v>45792.782604166663</v>
      </c>
      <c r="C441" t="s">
        <v>61</v>
      </c>
      <c r="D441" t="s">
        <v>61</v>
      </c>
      <c r="E441" t="s">
        <v>61</v>
      </c>
      <c r="F441" t="s">
        <v>62</v>
      </c>
      <c r="G441" s="2" t="s">
        <v>63</v>
      </c>
      <c r="H441" t="s">
        <v>64</v>
      </c>
      <c r="I441" t="s">
        <v>79</v>
      </c>
      <c r="J441" t="s">
        <v>66</v>
      </c>
      <c r="K441" t="s">
        <v>67</v>
      </c>
      <c r="L441">
        <v>15</v>
      </c>
      <c r="M441">
        <v>3</v>
      </c>
      <c r="N441">
        <v>168</v>
      </c>
      <c r="O441" s="41">
        <v>1060</v>
      </c>
      <c r="P441" t="s">
        <v>61</v>
      </c>
      <c r="Q441" t="s">
        <v>61</v>
      </c>
      <c r="R441">
        <v>110.685</v>
      </c>
      <c r="S441">
        <v>36.542000000000002</v>
      </c>
      <c r="T441">
        <v>3.0289999999999999</v>
      </c>
      <c r="U441">
        <v>12219</v>
      </c>
      <c r="V441">
        <v>190</v>
      </c>
      <c r="W441">
        <v>4334</v>
      </c>
      <c r="X441">
        <v>3844</v>
      </c>
      <c r="Y441">
        <v>3</v>
      </c>
      <c r="Z441">
        <v>66</v>
      </c>
      <c r="AA441">
        <v>1</v>
      </c>
      <c r="AB441">
        <v>1787</v>
      </c>
      <c r="AC441">
        <v>104</v>
      </c>
      <c r="AD441">
        <v>32.61</v>
      </c>
      <c r="AE441">
        <v>51.782431000000003</v>
      </c>
      <c r="AF441">
        <v>87.4</v>
      </c>
      <c r="AG441">
        <v>2.9</v>
      </c>
      <c r="AH441">
        <v>3.5</v>
      </c>
      <c r="AI441">
        <v>3.4</v>
      </c>
      <c r="AJ441">
        <v>2.9</v>
      </c>
      <c r="AK441">
        <v>0</v>
      </c>
      <c r="AL441">
        <v>0</v>
      </c>
      <c r="AM441">
        <v>2.33</v>
      </c>
      <c r="AN441">
        <v>59.692</v>
      </c>
      <c r="AO441">
        <v>1.5549999999999999</v>
      </c>
      <c r="AP441">
        <v>35.469000000000001</v>
      </c>
      <c r="AQ441">
        <v>0.34300000000000003</v>
      </c>
      <c r="AR441">
        <v>2.71</v>
      </c>
      <c r="AS441">
        <v>59.628999999999998</v>
      </c>
      <c r="AT441">
        <v>177.71299999999999</v>
      </c>
      <c r="AU441">
        <v>5.8970000000000002</v>
      </c>
      <c r="AV441">
        <v>7.117</v>
      </c>
      <c r="AW441">
        <v>6.9130000000000003</v>
      </c>
      <c r="AX441">
        <v>5.8970000000000002</v>
      </c>
      <c r="AY441">
        <v>0</v>
      </c>
      <c r="AZ441">
        <v>0</v>
      </c>
      <c r="BA441">
        <v>0</v>
      </c>
      <c r="BB441">
        <v>279</v>
      </c>
      <c r="BC441" t="s">
        <v>75</v>
      </c>
      <c r="BD441">
        <v>0</v>
      </c>
      <c r="BE441" t="s">
        <v>69</v>
      </c>
      <c r="BF441" t="s">
        <v>76</v>
      </c>
      <c r="BG441">
        <v>1.3</v>
      </c>
      <c r="BH441">
        <v>0</v>
      </c>
      <c r="BI441" s="1">
        <v>45799.465548576387</v>
      </c>
      <c r="BJ441">
        <v>3</v>
      </c>
      <c r="BK441" s="4">
        <v>1.0097</v>
      </c>
      <c r="BL441" s="42">
        <f>HLOOKUP($A441,차량별코스!$E$1:$AD$20,_xlfn.XLOOKUP(탕데이터!$I441,차량별코스!$D$2:$D$20,차량별코스!$A$2:$A$20),0)</f>
        <v>10</v>
      </c>
      <c r="BM441">
        <f t="shared" si="74"/>
        <v>4978.266999999998</v>
      </c>
      <c r="BN441">
        <f t="shared" si="75"/>
        <v>273.62900000000002</v>
      </c>
      <c r="BO441">
        <f>IF(COUNTIFS($BL$2:$BL441,$BL441,$O$2:$O441,$O441)=1,_xlfn.MAXIFS($BO$2:$BO440,$O$2:$O440,$O441)+1,_xlfn.MAXIFS($BO$2:$BO440,$O$2:$O440,$O441))</f>
        <v>9</v>
      </c>
      <c r="BP441">
        <f t="shared" si="76"/>
        <v>6155.4060000000009</v>
      </c>
      <c r="BQ441">
        <f t="shared" si="78"/>
        <v>354.351</v>
      </c>
      <c r="BR441">
        <f t="shared" si="79"/>
        <v>427.66500000000002</v>
      </c>
      <c r="BS441">
        <f t="shared" si="80"/>
        <v>415.44600000000003</v>
      </c>
      <c r="BT441">
        <f t="shared" si="81"/>
        <v>354.351</v>
      </c>
      <c r="BU441">
        <f t="shared" si="82"/>
        <v>0</v>
      </c>
      <c r="BV441">
        <f t="shared" si="83"/>
        <v>0</v>
      </c>
      <c r="BW441">
        <f t="shared" si="77"/>
        <v>7707.2190000000001</v>
      </c>
    </row>
    <row r="442" spans="1:75" x14ac:dyDescent="0.3">
      <c r="A442" s="38">
        <f t="shared" si="73"/>
        <v>45793</v>
      </c>
      <c r="B442" s="3">
        <v>45793.31045138889</v>
      </c>
      <c r="C442" t="s">
        <v>61</v>
      </c>
      <c r="D442" t="s">
        <v>61</v>
      </c>
      <c r="E442" t="s">
        <v>61</v>
      </c>
      <c r="F442" t="s">
        <v>62</v>
      </c>
      <c r="G442" s="2" t="s">
        <v>63</v>
      </c>
      <c r="H442" t="s">
        <v>64</v>
      </c>
      <c r="I442" t="s">
        <v>79</v>
      </c>
      <c r="J442" t="s">
        <v>66</v>
      </c>
      <c r="K442" t="s">
        <v>67</v>
      </c>
      <c r="L442">
        <v>15</v>
      </c>
      <c r="M442">
        <v>3</v>
      </c>
      <c r="N442">
        <v>168</v>
      </c>
      <c r="O442" s="41">
        <v>1060</v>
      </c>
      <c r="P442" t="s">
        <v>61</v>
      </c>
      <c r="Q442" t="s">
        <v>61</v>
      </c>
      <c r="R442">
        <v>17.567</v>
      </c>
      <c r="S442">
        <v>5.0229999999999997</v>
      </c>
      <c r="T442">
        <v>3.4969999999999999</v>
      </c>
      <c r="U442">
        <v>2141</v>
      </c>
      <c r="V442">
        <v>136</v>
      </c>
      <c r="W442">
        <v>892</v>
      </c>
      <c r="X442">
        <v>539</v>
      </c>
      <c r="Y442">
        <v>0</v>
      </c>
      <c r="Z442">
        <v>4</v>
      </c>
      <c r="AA442">
        <v>1</v>
      </c>
      <c r="AB442">
        <v>327</v>
      </c>
      <c r="AC442">
        <v>93</v>
      </c>
      <c r="AD442">
        <v>29.54</v>
      </c>
      <c r="AE442">
        <v>56.820239999999998</v>
      </c>
      <c r="AF442">
        <v>98.3</v>
      </c>
      <c r="AG442">
        <v>0.3</v>
      </c>
      <c r="AH442">
        <v>0.3</v>
      </c>
      <c r="AI442">
        <v>0.6</v>
      </c>
      <c r="AJ442">
        <v>0.5</v>
      </c>
      <c r="AK442">
        <v>0</v>
      </c>
      <c r="AL442">
        <v>0</v>
      </c>
      <c r="AM442">
        <v>2.69</v>
      </c>
      <c r="AN442">
        <v>56.478999999999999</v>
      </c>
      <c r="AO442">
        <v>6.3520000000000003</v>
      </c>
      <c r="AP442">
        <v>41.662999999999997</v>
      </c>
      <c r="AQ442">
        <v>0.28499999999999998</v>
      </c>
      <c r="AR442">
        <v>0</v>
      </c>
      <c r="AS442">
        <v>22.77</v>
      </c>
      <c r="AT442">
        <v>34.405000000000001</v>
      </c>
      <c r="AU442">
        <v>0.105</v>
      </c>
      <c r="AV442">
        <v>0.105</v>
      </c>
      <c r="AW442">
        <v>0.21</v>
      </c>
      <c r="AX442">
        <v>0.17499999999999999</v>
      </c>
      <c r="AY442">
        <v>0</v>
      </c>
      <c r="AZ442">
        <v>0</v>
      </c>
      <c r="BA442">
        <v>0</v>
      </c>
      <c r="BB442">
        <v>49</v>
      </c>
      <c r="BC442" t="s">
        <v>75</v>
      </c>
      <c r="BD442">
        <v>0</v>
      </c>
      <c r="BE442" t="s">
        <v>69</v>
      </c>
      <c r="BF442" t="s">
        <v>76</v>
      </c>
      <c r="BG442">
        <v>1.3</v>
      </c>
      <c r="BH442">
        <v>0</v>
      </c>
      <c r="BI442" s="1">
        <v>45799.465548576387</v>
      </c>
      <c r="BJ442">
        <v>3</v>
      </c>
      <c r="BK442" s="4">
        <v>1.1657999999999999</v>
      </c>
      <c r="BL442" s="42">
        <f>HLOOKUP($A442,차량별코스!$E$1:$AD$20,_xlfn.XLOOKUP(탕데이터!$I442,차량별코스!$D$2:$D$20,차량별코스!$A$2:$A$20),0)</f>
        <v>11</v>
      </c>
      <c r="BM442">
        <f t="shared" si="74"/>
        <v>4978.266999999998</v>
      </c>
      <c r="BN442">
        <f t="shared" si="75"/>
        <v>416.13900000000001</v>
      </c>
      <c r="BO442">
        <f>IF(COUNTIFS($BL$2:$BL442,$BL442,$O$2:$O442,$O442)=1,_xlfn.MAXIFS($BO$2:$BO441,$O$2:$O441,$O442)+1,_xlfn.MAXIFS($BO$2:$BO441,$O$2:$O441,$O442))</f>
        <v>10</v>
      </c>
      <c r="BP442">
        <f t="shared" si="76"/>
        <v>1076.6030000000001</v>
      </c>
      <c r="BQ442">
        <f t="shared" si="78"/>
        <v>6.423</v>
      </c>
      <c r="BR442">
        <f t="shared" si="79"/>
        <v>6.423</v>
      </c>
      <c r="BS442">
        <f t="shared" si="80"/>
        <v>12.846</v>
      </c>
      <c r="BT442">
        <f t="shared" si="81"/>
        <v>10.705</v>
      </c>
      <c r="BU442">
        <f t="shared" si="82"/>
        <v>0</v>
      </c>
      <c r="BV442">
        <f t="shared" si="83"/>
        <v>0</v>
      </c>
      <c r="BW442">
        <f t="shared" si="77"/>
        <v>1113</v>
      </c>
    </row>
    <row r="443" spans="1:75" x14ac:dyDescent="0.3">
      <c r="A443" s="38">
        <f t="shared" si="73"/>
        <v>45793</v>
      </c>
      <c r="B443" s="3">
        <v>45793.339583333334</v>
      </c>
      <c r="C443" t="s">
        <v>61</v>
      </c>
      <c r="D443" t="s">
        <v>61</v>
      </c>
      <c r="E443" t="s">
        <v>61</v>
      </c>
      <c r="F443" t="s">
        <v>62</v>
      </c>
      <c r="G443" s="2" t="s">
        <v>63</v>
      </c>
      <c r="H443" t="s">
        <v>64</v>
      </c>
      <c r="I443" t="s">
        <v>79</v>
      </c>
      <c r="J443" t="s">
        <v>66</v>
      </c>
      <c r="K443" t="s">
        <v>67</v>
      </c>
      <c r="L443">
        <v>15</v>
      </c>
      <c r="M443">
        <v>3</v>
      </c>
      <c r="N443">
        <v>168</v>
      </c>
      <c r="O443" s="41">
        <v>1060</v>
      </c>
      <c r="P443" t="s">
        <v>61</v>
      </c>
      <c r="Q443" t="s">
        <v>61</v>
      </c>
      <c r="R443">
        <v>98.108000000000004</v>
      </c>
      <c r="S443">
        <v>29.138000000000002</v>
      </c>
      <c r="T443">
        <v>3.367</v>
      </c>
      <c r="U443">
        <v>9517</v>
      </c>
      <c r="V443">
        <v>78</v>
      </c>
      <c r="W443">
        <v>2297</v>
      </c>
      <c r="X443">
        <v>3495</v>
      </c>
      <c r="Y443">
        <v>3</v>
      </c>
      <c r="Z443">
        <v>57</v>
      </c>
      <c r="AA443">
        <v>2</v>
      </c>
      <c r="AB443">
        <v>94</v>
      </c>
      <c r="AC443">
        <v>104</v>
      </c>
      <c r="AD443">
        <v>37.11</v>
      </c>
      <c r="AE443">
        <v>49.452337999999997</v>
      </c>
      <c r="AF443">
        <v>90.5</v>
      </c>
      <c r="AG443">
        <v>2.1</v>
      </c>
      <c r="AH443">
        <v>3.2</v>
      </c>
      <c r="AI443">
        <v>3.1</v>
      </c>
      <c r="AJ443">
        <v>1.1000000000000001</v>
      </c>
      <c r="AK443">
        <v>0.1</v>
      </c>
      <c r="AL443">
        <v>0</v>
      </c>
      <c r="AM443">
        <v>2.59</v>
      </c>
      <c r="AN443">
        <v>50.298999999999999</v>
      </c>
      <c r="AO443">
        <v>0.82</v>
      </c>
      <c r="AP443">
        <v>24.135999999999999</v>
      </c>
      <c r="AQ443">
        <v>0.34699999999999998</v>
      </c>
      <c r="AR443">
        <v>3.0579999999999998</v>
      </c>
      <c r="AS443">
        <v>58.098999999999997</v>
      </c>
      <c r="AT443">
        <v>143.292</v>
      </c>
      <c r="AU443">
        <v>3.3250000000000002</v>
      </c>
      <c r="AV443">
        <v>5.0670000000000002</v>
      </c>
      <c r="AW443">
        <v>4.9080000000000004</v>
      </c>
      <c r="AX443">
        <v>1.742</v>
      </c>
      <c r="AY443">
        <v>0.158</v>
      </c>
      <c r="AZ443">
        <v>0</v>
      </c>
      <c r="BA443">
        <v>0</v>
      </c>
      <c r="BB443">
        <v>214</v>
      </c>
      <c r="BC443" t="s">
        <v>75</v>
      </c>
      <c r="BD443">
        <v>0</v>
      </c>
      <c r="BE443" t="s">
        <v>69</v>
      </c>
      <c r="BF443" t="s">
        <v>76</v>
      </c>
      <c r="BG443">
        <v>1.3</v>
      </c>
      <c r="BH443">
        <v>0</v>
      </c>
      <c r="BI443" s="1">
        <v>45799.465548576387</v>
      </c>
      <c r="BJ443">
        <v>3</v>
      </c>
      <c r="BK443" s="4">
        <v>1.1223000000000001</v>
      </c>
      <c r="BL443" s="42">
        <f>HLOOKUP($A443,차량별코스!$E$1:$AD$20,_xlfn.XLOOKUP(탕데이터!$I443,차량별코스!$D$2:$D$20,차량별코스!$A$2:$A$20),0)</f>
        <v>11</v>
      </c>
      <c r="BM443">
        <f t="shared" si="74"/>
        <v>4978.266999999998</v>
      </c>
      <c r="BN443">
        <f t="shared" si="75"/>
        <v>416.13900000000001</v>
      </c>
      <c r="BO443">
        <f>IF(COUNTIFS($BL$2:$BL443,$BL443,$O$2:$O443,$O443)=1,_xlfn.MAXIFS($BO$2:$BO442,$O$2:$O442,$O443)+1,_xlfn.MAXIFS($BO$2:$BO442,$O$2:$O442,$O443))</f>
        <v>10</v>
      </c>
      <c r="BP443">
        <f t="shared" si="76"/>
        <v>6237.8850000000002</v>
      </c>
      <c r="BQ443">
        <f t="shared" si="78"/>
        <v>199.857</v>
      </c>
      <c r="BR443">
        <f t="shared" si="79"/>
        <v>304.54399999999998</v>
      </c>
      <c r="BS443">
        <f t="shared" si="80"/>
        <v>295.02699999999999</v>
      </c>
      <c r="BT443">
        <f t="shared" si="81"/>
        <v>104.68700000000001</v>
      </c>
      <c r="BU443">
        <f t="shared" si="82"/>
        <v>9.5169999999999995</v>
      </c>
      <c r="BV443">
        <f t="shared" si="83"/>
        <v>0</v>
      </c>
      <c r="BW443">
        <f t="shared" si="77"/>
        <v>7151.5169999999998</v>
      </c>
    </row>
    <row r="444" spans="1:75" x14ac:dyDescent="0.3">
      <c r="A444" s="38">
        <f t="shared" si="73"/>
        <v>45793</v>
      </c>
      <c r="B444" s="3">
        <v>45793.454583333332</v>
      </c>
      <c r="C444" t="s">
        <v>61</v>
      </c>
      <c r="D444" t="s">
        <v>61</v>
      </c>
      <c r="E444" t="s">
        <v>61</v>
      </c>
      <c r="F444" t="s">
        <v>62</v>
      </c>
      <c r="G444" s="2" t="s">
        <v>63</v>
      </c>
      <c r="H444" t="s">
        <v>64</v>
      </c>
      <c r="I444" t="s">
        <v>79</v>
      </c>
      <c r="J444" t="s">
        <v>66</v>
      </c>
      <c r="K444" t="s">
        <v>67</v>
      </c>
      <c r="L444">
        <v>15</v>
      </c>
      <c r="M444">
        <v>3</v>
      </c>
      <c r="N444">
        <v>168</v>
      </c>
      <c r="O444" s="41">
        <v>1060</v>
      </c>
      <c r="P444" t="s">
        <v>61</v>
      </c>
      <c r="Q444" t="s">
        <v>61</v>
      </c>
      <c r="R444">
        <v>8.5000000000000006E-2</v>
      </c>
      <c r="S444">
        <v>6.7000000000000004E-2</v>
      </c>
      <c r="T444">
        <v>1.2689999999999999</v>
      </c>
      <c r="U444">
        <v>104</v>
      </c>
      <c r="V444">
        <v>10</v>
      </c>
      <c r="W444">
        <v>13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6</v>
      </c>
      <c r="AD444">
        <v>2.94</v>
      </c>
      <c r="AE444">
        <v>3.7777769999999999</v>
      </c>
      <c r="AF444">
        <v>100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0.98</v>
      </c>
      <c r="AN444">
        <v>4.5549999999999997</v>
      </c>
      <c r="AO444">
        <v>9.6129999999999995</v>
      </c>
      <c r="AP444">
        <v>12.5</v>
      </c>
      <c r="AQ444">
        <v>0</v>
      </c>
      <c r="AR444">
        <v>0</v>
      </c>
      <c r="AS444">
        <v>0</v>
      </c>
      <c r="AT444">
        <v>1.667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 t="s">
        <v>75</v>
      </c>
      <c r="BD444">
        <v>0</v>
      </c>
      <c r="BE444" t="s">
        <v>69</v>
      </c>
      <c r="BF444" t="s">
        <v>76</v>
      </c>
      <c r="BG444">
        <v>1.3</v>
      </c>
      <c r="BH444">
        <v>0</v>
      </c>
      <c r="BI444" s="1">
        <v>45799.465548576387</v>
      </c>
      <c r="BJ444">
        <v>3</v>
      </c>
      <c r="BK444" s="4">
        <v>0.4229</v>
      </c>
      <c r="BL444" s="42">
        <f>HLOOKUP($A444,차량별코스!$E$1:$AD$20,_xlfn.XLOOKUP(탕데이터!$I444,차량별코스!$D$2:$D$20,차량별코스!$A$2:$A$20),0)</f>
        <v>11</v>
      </c>
      <c r="BM444">
        <f t="shared" si="74"/>
        <v>4978.266999999998</v>
      </c>
      <c r="BN444">
        <f t="shared" si="75"/>
        <v>416.13900000000001</v>
      </c>
      <c r="BO444">
        <f>IF(COUNTIFS($BL$2:$BL444,$BL444,$O$2:$O444,$O444)=1,_xlfn.MAXIFS($BO$2:$BO443,$O$2:$O443,$O444)+1,_xlfn.MAXIFS($BO$2:$BO443,$O$2:$O443,$O444))</f>
        <v>10</v>
      </c>
      <c r="BP444">
        <f t="shared" si="76"/>
        <v>81</v>
      </c>
      <c r="BQ444">
        <f t="shared" si="78"/>
        <v>0</v>
      </c>
      <c r="BR444">
        <f t="shared" si="79"/>
        <v>0</v>
      </c>
      <c r="BS444">
        <f t="shared" si="80"/>
        <v>0</v>
      </c>
      <c r="BT444">
        <f t="shared" si="81"/>
        <v>0</v>
      </c>
      <c r="BU444">
        <f t="shared" si="82"/>
        <v>0</v>
      </c>
      <c r="BV444">
        <f t="shared" si="83"/>
        <v>0</v>
      </c>
      <c r="BW444">
        <f t="shared" si="77"/>
        <v>81</v>
      </c>
    </row>
    <row r="445" spans="1:75" x14ac:dyDescent="0.3">
      <c r="A445" s="38">
        <f t="shared" si="73"/>
        <v>45793</v>
      </c>
      <c r="B445" s="3">
        <v>45793.470219907409</v>
      </c>
      <c r="C445" t="s">
        <v>61</v>
      </c>
      <c r="D445" t="s">
        <v>61</v>
      </c>
      <c r="E445" t="s">
        <v>61</v>
      </c>
      <c r="F445" t="s">
        <v>62</v>
      </c>
      <c r="G445" s="2" t="s">
        <v>63</v>
      </c>
      <c r="H445" t="s">
        <v>64</v>
      </c>
      <c r="I445" t="s">
        <v>79</v>
      </c>
      <c r="J445" t="s">
        <v>66</v>
      </c>
      <c r="K445" t="s">
        <v>67</v>
      </c>
      <c r="L445">
        <v>15</v>
      </c>
      <c r="M445">
        <v>3</v>
      </c>
      <c r="N445">
        <v>168</v>
      </c>
      <c r="O445" s="41">
        <v>1060</v>
      </c>
      <c r="P445" t="s">
        <v>61</v>
      </c>
      <c r="Q445" t="s">
        <v>61</v>
      </c>
      <c r="R445">
        <v>36.920999999999999</v>
      </c>
      <c r="S445">
        <v>9.3729999999999993</v>
      </c>
      <c r="T445">
        <v>3.9390000000000001</v>
      </c>
      <c r="U445">
        <v>2922</v>
      </c>
      <c r="V445">
        <v>182</v>
      </c>
      <c r="W445">
        <v>551</v>
      </c>
      <c r="X445">
        <v>1177</v>
      </c>
      <c r="Y445">
        <v>0</v>
      </c>
      <c r="Z445">
        <v>6</v>
      </c>
      <c r="AA445">
        <v>0</v>
      </c>
      <c r="AB445">
        <v>0</v>
      </c>
      <c r="AC445">
        <v>108</v>
      </c>
      <c r="AD445">
        <v>45.49</v>
      </c>
      <c r="AE445">
        <v>60.719735999999997</v>
      </c>
      <c r="AF445">
        <v>96.5</v>
      </c>
      <c r="AG445">
        <v>0.5</v>
      </c>
      <c r="AH445">
        <v>1</v>
      </c>
      <c r="AI445">
        <v>1</v>
      </c>
      <c r="AJ445">
        <v>0.5</v>
      </c>
      <c r="AK445">
        <v>0.5</v>
      </c>
      <c r="AL445">
        <v>0</v>
      </c>
      <c r="AM445">
        <v>3.03</v>
      </c>
      <c r="AN445">
        <v>53.067999999999998</v>
      </c>
      <c r="AO445">
        <v>6.2290000000000001</v>
      </c>
      <c r="AP445">
        <v>18.856999999999999</v>
      </c>
      <c r="AQ445">
        <v>0.29799999999999999</v>
      </c>
      <c r="AR445">
        <v>0</v>
      </c>
      <c r="AS445">
        <v>16.251000000000001</v>
      </c>
      <c r="AT445">
        <v>46.642000000000003</v>
      </c>
      <c r="AU445">
        <v>0.24199999999999999</v>
      </c>
      <c r="AV445">
        <v>0.48299999999999998</v>
      </c>
      <c r="AW445">
        <v>0.48299999999999998</v>
      </c>
      <c r="AX445">
        <v>0.24199999999999999</v>
      </c>
      <c r="AY445">
        <v>0.24199999999999999</v>
      </c>
      <c r="AZ445">
        <v>0</v>
      </c>
      <c r="BA445">
        <v>0</v>
      </c>
      <c r="BB445">
        <v>63</v>
      </c>
      <c r="BC445" t="s">
        <v>75</v>
      </c>
      <c r="BD445">
        <v>0</v>
      </c>
      <c r="BE445" t="s">
        <v>69</v>
      </c>
      <c r="BF445" t="s">
        <v>76</v>
      </c>
      <c r="BG445">
        <v>1.3</v>
      </c>
      <c r="BH445">
        <v>0</v>
      </c>
      <c r="BI445" s="1">
        <v>45799.465548576387</v>
      </c>
      <c r="BJ445">
        <v>3</v>
      </c>
      <c r="BK445" s="4">
        <v>1.3129999999999999</v>
      </c>
      <c r="BL445" s="42">
        <f>HLOOKUP($A445,차량별코스!$E$1:$AD$20,_xlfn.XLOOKUP(탕데이터!$I445,차량별코스!$D$2:$D$20,차량별코스!$A$2:$A$20),0)</f>
        <v>11</v>
      </c>
      <c r="BM445">
        <f t="shared" si="74"/>
        <v>4978.266999999998</v>
      </c>
      <c r="BN445">
        <f t="shared" si="75"/>
        <v>416.13900000000001</v>
      </c>
      <c r="BO445">
        <f>IF(COUNTIFS($BL$2:$BL445,$BL445,$O$2:$O445,$O445)=1,_xlfn.MAXIFS($BO$2:$BO444,$O$2:$O444,$O445)+1,_xlfn.MAXIFS($BO$2:$BO444,$O$2:$O444,$O445))</f>
        <v>10</v>
      </c>
      <c r="BP445">
        <f t="shared" si="76"/>
        <v>2086.73</v>
      </c>
      <c r="BQ445">
        <f t="shared" si="78"/>
        <v>14.61</v>
      </c>
      <c r="BR445">
        <f t="shared" si="79"/>
        <v>29.22</v>
      </c>
      <c r="BS445">
        <f t="shared" si="80"/>
        <v>29.22</v>
      </c>
      <c r="BT445">
        <f t="shared" si="81"/>
        <v>14.61</v>
      </c>
      <c r="BU445">
        <f t="shared" si="82"/>
        <v>14.61</v>
      </c>
      <c r="BV445">
        <f t="shared" si="83"/>
        <v>0</v>
      </c>
      <c r="BW445">
        <f t="shared" si="77"/>
        <v>2189</v>
      </c>
    </row>
    <row r="446" spans="1:75" x14ac:dyDescent="0.3">
      <c r="A446" s="38">
        <f t="shared" si="73"/>
        <v>45793</v>
      </c>
      <c r="B446" s="3">
        <v>45793.538877314815</v>
      </c>
      <c r="C446" t="s">
        <v>61</v>
      </c>
      <c r="D446" t="s">
        <v>61</v>
      </c>
      <c r="E446" t="s">
        <v>61</v>
      </c>
      <c r="F446" t="s">
        <v>62</v>
      </c>
      <c r="G446" s="2" t="s">
        <v>63</v>
      </c>
      <c r="H446" t="s">
        <v>64</v>
      </c>
      <c r="I446" t="s">
        <v>79</v>
      </c>
      <c r="J446" t="s">
        <v>66</v>
      </c>
      <c r="K446" t="s">
        <v>67</v>
      </c>
      <c r="L446">
        <v>15</v>
      </c>
      <c r="M446">
        <v>3</v>
      </c>
      <c r="N446">
        <v>168</v>
      </c>
      <c r="O446" s="41">
        <v>1060</v>
      </c>
      <c r="P446" t="s">
        <v>61</v>
      </c>
      <c r="Q446" t="s">
        <v>61</v>
      </c>
      <c r="R446">
        <v>37.597000000000001</v>
      </c>
      <c r="S446">
        <v>10.996</v>
      </c>
      <c r="T446">
        <v>3.419</v>
      </c>
      <c r="U446">
        <v>3362</v>
      </c>
      <c r="V446">
        <v>10</v>
      </c>
      <c r="W446">
        <v>880</v>
      </c>
      <c r="X446">
        <v>967</v>
      </c>
      <c r="Y446">
        <v>0</v>
      </c>
      <c r="Z446">
        <v>13</v>
      </c>
      <c r="AA446">
        <v>0</v>
      </c>
      <c r="AB446">
        <v>0</v>
      </c>
      <c r="AC446">
        <v>104</v>
      </c>
      <c r="AD446">
        <v>40.26</v>
      </c>
      <c r="AE446">
        <v>54.752885999999997</v>
      </c>
      <c r="AF446">
        <v>93.9</v>
      </c>
      <c r="AG446">
        <v>1.5</v>
      </c>
      <c r="AH446">
        <v>1.3</v>
      </c>
      <c r="AI446">
        <v>0.9</v>
      </c>
      <c r="AJ446">
        <v>2.1</v>
      </c>
      <c r="AK446">
        <v>0.2</v>
      </c>
      <c r="AL446">
        <v>0</v>
      </c>
      <c r="AM446">
        <v>2.63</v>
      </c>
      <c r="AN446">
        <v>55.561</v>
      </c>
      <c r="AO446">
        <v>0.29699999999999999</v>
      </c>
      <c r="AP446">
        <v>26.175000000000001</v>
      </c>
      <c r="AQ446">
        <v>0.23899999999999999</v>
      </c>
      <c r="AR446">
        <v>0</v>
      </c>
      <c r="AS446">
        <v>34.576999999999998</v>
      </c>
      <c r="AT446">
        <v>51.645000000000003</v>
      </c>
      <c r="AU446">
        <v>0.82499999999999996</v>
      </c>
      <c r="AV446">
        <v>0.71499999999999997</v>
      </c>
      <c r="AW446">
        <v>0.495</v>
      </c>
      <c r="AX446">
        <v>1.155</v>
      </c>
      <c r="AY446">
        <v>0.11</v>
      </c>
      <c r="AZ446">
        <v>0</v>
      </c>
      <c r="BA446">
        <v>0</v>
      </c>
      <c r="BB446">
        <v>76</v>
      </c>
      <c r="BC446" t="s">
        <v>75</v>
      </c>
      <c r="BD446">
        <v>0</v>
      </c>
      <c r="BE446" t="s">
        <v>69</v>
      </c>
      <c r="BF446" t="s">
        <v>76</v>
      </c>
      <c r="BG446">
        <v>1.3</v>
      </c>
      <c r="BH446">
        <v>0</v>
      </c>
      <c r="BI446" s="1">
        <v>45799.465548576387</v>
      </c>
      <c r="BJ446">
        <v>3</v>
      </c>
      <c r="BK446" s="4">
        <v>1.1396999999999999</v>
      </c>
      <c r="BL446" s="42">
        <f>HLOOKUP($A446,차량별코스!$E$1:$AD$20,_xlfn.XLOOKUP(탕데이터!$I446,차량별코스!$D$2:$D$20,차량별코스!$A$2:$A$20),0)</f>
        <v>11</v>
      </c>
      <c r="BM446">
        <f t="shared" si="74"/>
        <v>4978.266999999998</v>
      </c>
      <c r="BN446">
        <f t="shared" si="75"/>
        <v>416.13900000000001</v>
      </c>
      <c r="BO446">
        <f>IF(COUNTIFS($BL$2:$BL446,$BL446,$O$2:$O446,$O446)=1,_xlfn.MAXIFS($BO$2:$BO445,$O$2:$O445,$O446)+1,_xlfn.MAXIFS($BO$2:$BO445,$O$2:$O445,$O446))</f>
        <v>10</v>
      </c>
      <c r="BP446">
        <f t="shared" si="76"/>
        <v>2266.9180000000001</v>
      </c>
      <c r="BQ446">
        <f t="shared" si="78"/>
        <v>50.43</v>
      </c>
      <c r="BR446">
        <f t="shared" si="79"/>
        <v>43.706000000000003</v>
      </c>
      <c r="BS446">
        <f t="shared" si="80"/>
        <v>30.258000000000003</v>
      </c>
      <c r="BT446">
        <f t="shared" si="81"/>
        <v>70.602000000000004</v>
      </c>
      <c r="BU446">
        <f t="shared" si="82"/>
        <v>6.7240000000000002</v>
      </c>
      <c r="BV446">
        <f t="shared" si="83"/>
        <v>0</v>
      </c>
      <c r="BW446">
        <f t="shared" si="77"/>
        <v>2468.6379999999999</v>
      </c>
    </row>
    <row r="447" spans="1:75" x14ac:dyDescent="0.3">
      <c r="A447" s="38">
        <f t="shared" si="73"/>
        <v>45793</v>
      </c>
      <c r="B447" s="3">
        <v>45793.585277777776</v>
      </c>
      <c r="C447" t="s">
        <v>61</v>
      </c>
      <c r="D447" t="s">
        <v>61</v>
      </c>
      <c r="E447" t="s">
        <v>61</v>
      </c>
      <c r="F447" t="s">
        <v>62</v>
      </c>
      <c r="G447" s="2" t="s">
        <v>63</v>
      </c>
      <c r="H447" t="s">
        <v>64</v>
      </c>
      <c r="I447" t="s">
        <v>79</v>
      </c>
      <c r="J447" t="s">
        <v>66</v>
      </c>
      <c r="K447" t="s">
        <v>67</v>
      </c>
      <c r="L447">
        <v>15</v>
      </c>
      <c r="M447">
        <v>3</v>
      </c>
      <c r="N447">
        <v>168</v>
      </c>
      <c r="O447" s="41">
        <v>1060</v>
      </c>
      <c r="P447" t="s">
        <v>61</v>
      </c>
      <c r="Q447" t="s">
        <v>61</v>
      </c>
      <c r="R447">
        <v>2.5000000000000001E-2</v>
      </c>
      <c r="S447">
        <v>2.9000000000000001E-2</v>
      </c>
      <c r="T447">
        <v>0.86199999999999999</v>
      </c>
      <c r="U447">
        <v>51</v>
      </c>
      <c r="V447">
        <v>22</v>
      </c>
      <c r="W447">
        <v>9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7</v>
      </c>
      <c r="AD447">
        <v>1.76</v>
      </c>
      <c r="AE447">
        <v>4.5004499999999998</v>
      </c>
      <c r="AF447">
        <v>100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0.66</v>
      </c>
      <c r="AN447">
        <v>13.401</v>
      </c>
      <c r="AO447">
        <v>43.139000000000003</v>
      </c>
      <c r="AP447">
        <v>17.648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 t="s">
        <v>75</v>
      </c>
      <c r="BD447">
        <v>0</v>
      </c>
      <c r="BE447" t="s">
        <v>69</v>
      </c>
      <c r="BF447" t="s">
        <v>76</v>
      </c>
      <c r="BG447">
        <v>1.3</v>
      </c>
      <c r="BH447">
        <v>0</v>
      </c>
      <c r="BI447" s="1">
        <v>45799.465548576387</v>
      </c>
      <c r="BJ447">
        <v>3</v>
      </c>
      <c r="BK447" s="4">
        <v>0.28739999999999999</v>
      </c>
      <c r="BL447" s="42">
        <f>HLOOKUP($A447,차량별코스!$E$1:$AD$20,_xlfn.XLOOKUP(탕데이터!$I447,차량별코스!$D$2:$D$20,차량별코스!$A$2:$A$20),0)</f>
        <v>11</v>
      </c>
      <c r="BM447">
        <f t="shared" si="74"/>
        <v>4978.266999999998</v>
      </c>
      <c r="BN447">
        <f t="shared" si="75"/>
        <v>416.13900000000001</v>
      </c>
      <c r="BO447">
        <f>IF(COUNTIFS($BL$2:$BL447,$BL447,$O$2:$O447,$O447)=1,_xlfn.MAXIFS($BO$2:$BO446,$O$2:$O446,$O447)+1,_xlfn.MAXIFS($BO$2:$BO446,$O$2:$O446,$O447))</f>
        <v>10</v>
      </c>
      <c r="BP447">
        <f t="shared" si="76"/>
        <v>20</v>
      </c>
      <c r="BQ447">
        <f t="shared" si="78"/>
        <v>0</v>
      </c>
      <c r="BR447">
        <f t="shared" si="79"/>
        <v>0</v>
      </c>
      <c r="BS447">
        <f t="shared" si="80"/>
        <v>0</v>
      </c>
      <c r="BT447">
        <f t="shared" si="81"/>
        <v>0</v>
      </c>
      <c r="BU447">
        <f t="shared" si="82"/>
        <v>0</v>
      </c>
      <c r="BV447">
        <f t="shared" si="83"/>
        <v>0</v>
      </c>
      <c r="BW447">
        <f t="shared" si="77"/>
        <v>20</v>
      </c>
    </row>
    <row r="448" spans="1:75" x14ac:dyDescent="0.3">
      <c r="A448" s="38">
        <f t="shared" si="73"/>
        <v>45793</v>
      </c>
      <c r="B448" s="3">
        <v>45793.589525462965</v>
      </c>
      <c r="C448" t="s">
        <v>61</v>
      </c>
      <c r="D448" t="s">
        <v>61</v>
      </c>
      <c r="E448" t="s">
        <v>61</v>
      </c>
      <c r="F448" t="s">
        <v>62</v>
      </c>
      <c r="G448" s="2" t="s">
        <v>63</v>
      </c>
      <c r="H448" t="s">
        <v>64</v>
      </c>
      <c r="I448" t="s">
        <v>79</v>
      </c>
      <c r="J448" t="s">
        <v>66</v>
      </c>
      <c r="K448" t="s">
        <v>67</v>
      </c>
      <c r="L448">
        <v>15</v>
      </c>
      <c r="M448">
        <v>3</v>
      </c>
      <c r="N448">
        <v>168</v>
      </c>
      <c r="O448" s="41">
        <v>1060</v>
      </c>
      <c r="P448" t="s">
        <v>61</v>
      </c>
      <c r="Q448" t="s">
        <v>61</v>
      </c>
      <c r="R448">
        <v>112.011</v>
      </c>
      <c r="S448">
        <v>33.396000000000001</v>
      </c>
      <c r="T448">
        <v>3.3540000000000001</v>
      </c>
      <c r="U448">
        <v>11724</v>
      </c>
      <c r="V448">
        <v>376</v>
      </c>
      <c r="W448">
        <v>2679</v>
      </c>
      <c r="X448">
        <v>3582</v>
      </c>
      <c r="Y448">
        <v>2</v>
      </c>
      <c r="Z448">
        <v>38</v>
      </c>
      <c r="AA448">
        <v>0</v>
      </c>
      <c r="AB448">
        <v>0</v>
      </c>
      <c r="AC448">
        <v>106</v>
      </c>
      <c r="AD448">
        <v>34.39</v>
      </c>
      <c r="AE448">
        <v>46.515113999999997</v>
      </c>
      <c r="AF448">
        <v>84.7</v>
      </c>
      <c r="AG448">
        <v>4.3</v>
      </c>
      <c r="AH448">
        <v>4.9000000000000004</v>
      </c>
      <c r="AI448">
        <v>4.2</v>
      </c>
      <c r="AJ448">
        <v>1.8</v>
      </c>
      <c r="AK448">
        <v>0.1</v>
      </c>
      <c r="AL448">
        <v>0</v>
      </c>
      <c r="AM448">
        <v>2.58</v>
      </c>
      <c r="AN448">
        <v>47.095999999999997</v>
      </c>
      <c r="AO448">
        <v>3.2069999999999999</v>
      </c>
      <c r="AP448">
        <v>22.850999999999999</v>
      </c>
      <c r="AQ448">
        <v>0.312</v>
      </c>
      <c r="AR448">
        <v>1.786</v>
      </c>
      <c r="AS448">
        <v>33.924999999999997</v>
      </c>
      <c r="AT448">
        <v>165.16499999999999</v>
      </c>
      <c r="AU448">
        <v>8.3849999999999998</v>
      </c>
      <c r="AV448">
        <v>9.5549999999999997</v>
      </c>
      <c r="AW448">
        <v>8.19</v>
      </c>
      <c r="AX448">
        <v>3.51</v>
      </c>
      <c r="AY448">
        <v>0.19500000000000001</v>
      </c>
      <c r="AZ448">
        <v>0</v>
      </c>
      <c r="BA448">
        <v>0</v>
      </c>
      <c r="BB448">
        <v>246</v>
      </c>
      <c r="BC448" t="s">
        <v>75</v>
      </c>
      <c r="BD448">
        <v>0</v>
      </c>
      <c r="BE448" t="s">
        <v>69</v>
      </c>
      <c r="BF448" t="s">
        <v>76</v>
      </c>
      <c r="BG448">
        <v>1.3</v>
      </c>
      <c r="BH448">
        <v>0</v>
      </c>
      <c r="BI448" s="1">
        <v>45799.465548576387</v>
      </c>
      <c r="BJ448">
        <v>3</v>
      </c>
      <c r="BK448" s="4">
        <v>1.1180000000000001</v>
      </c>
      <c r="BL448" s="42">
        <f>HLOOKUP($A448,차량별코스!$E$1:$AD$20,_xlfn.XLOOKUP(탕데이터!$I448,차량별코스!$D$2:$D$20,차량별코스!$A$2:$A$20),0)</f>
        <v>11</v>
      </c>
      <c r="BM448">
        <f t="shared" si="74"/>
        <v>4978.266999999998</v>
      </c>
      <c r="BN448">
        <f t="shared" si="75"/>
        <v>416.13900000000001</v>
      </c>
      <c r="BO448">
        <f>IF(COUNTIFS($BL$2:$BL448,$BL448,$O$2:$O448,$O448)=1,_xlfn.MAXIFS($BO$2:$BO447,$O$2:$O447,$O448)+1,_xlfn.MAXIFS($BO$2:$BO447,$O$2:$O447,$O448))</f>
        <v>10</v>
      </c>
      <c r="BP448">
        <f t="shared" si="76"/>
        <v>6875.2279999999992</v>
      </c>
      <c r="BQ448">
        <f t="shared" si="78"/>
        <v>504.13199999999995</v>
      </c>
      <c r="BR448">
        <f t="shared" si="79"/>
        <v>574.476</v>
      </c>
      <c r="BS448">
        <f t="shared" si="80"/>
        <v>492.40800000000002</v>
      </c>
      <c r="BT448">
        <f t="shared" si="81"/>
        <v>211.03200000000001</v>
      </c>
      <c r="BU448">
        <f t="shared" si="82"/>
        <v>11.724</v>
      </c>
      <c r="BV448">
        <f t="shared" si="83"/>
        <v>0</v>
      </c>
      <c r="BW448">
        <f t="shared" si="77"/>
        <v>8668.9999999999982</v>
      </c>
    </row>
    <row r="449" spans="1:75" x14ac:dyDescent="0.3">
      <c r="A449" s="38">
        <f t="shared" si="73"/>
        <v>45793</v>
      </c>
      <c r="B449" s="3">
        <v>45793.726782407408</v>
      </c>
      <c r="C449" t="s">
        <v>61</v>
      </c>
      <c r="D449" t="s">
        <v>61</v>
      </c>
      <c r="E449" t="s">
        <v>61</v>
      </c>
      <c r="F449" t="s">
        <v>62</v>
      </c>
      <c r="G449" s="2" t="s">
        <v>63</v>
      </c>
      <c r="H449" t="s">
        <v>64</v>
      </c>
      <c r="I449" t="s">
        <v>79</v>
      </c>
      <c r="J449" t="s">
        <v>66</v>
      </c>
      <c r="K449" t="s">
        <v>67</v>
      </c>
      <c r="L449">
        <v>15</v>
      </c>
      <c r="M449">
        <v>3</v>
      </c>
      <c r="N449">
        <v>168</v>
      </c>
      <c r="O449" s="41">
        <v>1060</v>
      </c>
      <c r="P449" t="s">
        <v>61</v>
      </c>
      <c r="Q449" t="s">
        <v>61</v>
      </c>
      <c r="R449">
        <v>5.2999999999999999E-2</v>
      </c>
      <c r="S449">
        <v>0.11</v>
      </c>
      <c r="T449">
        <v>0.48199999999999998</v>
      </c>
      <c r="U449">
        <v>222</v>
      </c>
      <c r="V449">
        <v>6</v>
      </c>
      <c r="W449">
        <v>179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9</v>
      </c>
      <c r="AD449">
        <v>0.86</v>
      </c>
      <c r="AE449">
        <v>5.1566450000000001</v>
      </c>
      <c r="AF449">
        <v>100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0.37</v>
      </c>
      <c r="AN449">
        <v>34.999000000000002</v>
      </c>
      <c r="AO449">
        <v>2.702</v>
      </c>
      <c r="AP449">
        <v>80.631</v>
      </c>
      <c r="AQ449">
        <v>0</v>
      </c>
      <c r="AR449">
        <v>0</v>
      </c>
      <c r="AS449">
        <v>0</v>
      </c>
      <c r="AT449">
        <v>3.3330000000000002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5</v>
      </c>
      <c r="BC449" t="s">
        <v>75</v>
      </c>
      <c r="BD449">
        <v>0</v>
      </c>
      <c r="BE449" t="s">
        <v>69</v>
      </c>
      <c r="BF449" t="s">
        <v>76</v>
      </c>
      <c r="BG449">
        <v>1.3</v>
      </c>
      <c r="BH449">
        <v>0</v>
      </c>
      <c r="BI449" s="1">
        <v>45799.465548576387</v>
      </c>
      <c r="BJ449">
        <v>3</v>
      </c>
      <c r="BK449" s="4">
        <v>0.16059999999999999</v>
      </c>
      <c r="BL449" s="42">
        <f>HLOOKUP($A449,차량별코스!$E$1:$AD$20,_xlfn.XLOOKUP(탕데이터!$I449,차량별코스!$D$2:$D$20,차량별코스!$A$2:$A$20),0)</f>
        <v>11</v>
      </c>
      <c r="BM449">
        <f t="shared" si="74"/>
        <v>4978.266999999998</v>
      </c>
      <c r="BN449">
        <f t="shared" si="75"/>
        <v>416.13900000000001</v>
      </c>
      <c r="BO449">
        <f>IF(COUNTIFS($BL$2:$BL449,$BL449,$O$2:$O449,$O449)=1,_xlfn.MAXIFS($BO$2:$BO448,$O$2:$O448,$O449)+1,_xlfn.MAXIFS($BO$2:$BO448,$O$2:$O448,$O449))</f>
        <v>10</v>
      </c>
      <c r="BP449">
        <f t="shared" si="76"/>
        <v>37</v>
      </c>
      <c r="BQ449">
        <f t="shared" si="78"/>
        <v>0</v>
      </c>
      <c r="BR449">
        <f t="shared" si="79"/>
        <v>0</v>
      </c>
      <c r="BS449">
        <f t="shared" si="80"/>
        <v>0</v>
      </c>
      <c r="BT449">
        <f t="shared" si="81"/>
        <v>0</v>
      </c>
      <c r="BU449">
        <f t="shared" si="82"/>
        <v>0</v>
      </c>
      <c r="BV449">
        <f t="shared" si="83"/>
        <v>0</v>
      </c>
      <c r="BW449">
        <f t="shared" si="77"/>
        <v>37</v>
      </c>
    </row>
    <row r="450" spans="1:75" x14ac:dyDescent="0.3">
      <c r="A450" s="38">
        <f t="shared" si="73"/>
        <v>45793</v>
      </c>
      <c r="B450" s="3">
        <v>45793.795937499999</v>
      </c>
      <c r="C450" t="s">
        <v>61</v>
      </c>
      <c r="D450" t="s">
        <v>61</v>
      </c>
      <c r="E450" t="s">
        <v>61</v>
      </c>
      <c r="F450" t="s">
        <v>62</v>
      </c>
      <c r="G450" s="2" t="s">
        <v>63</v>
      </c>
      <c r="H450" t="s">
        <v>64</v>
      </c>
      <c r="I450" t="s">
        <v>79</v>
      </c>
      <c r="J450" t="s">
        <v>66</v>
      </c>
      <c r="K450" t="s">
        <v>67</v>
      </c>
      <c r="L450">
        <v>15</v>
      </c>
      <c r="M450">
        <v>3</v>
      </c>
      <c r="N450">
        <v>168</v>
      </c>
      <c r="O450" s="41">
        <v>1060</v>
      </c>
      <c r="P450" t="s">
        <v>61</v>
      </c>
      <c r="Q450" t="s">
        <v>61</v>
      </c>
      <c r="R450">
        <v>6.9000000000000006E-2</v>
      </c>
      <c r="S450">
        <v>5.8999999999999997E-2</v>
      </c>
      <c r="T450">
        <v>1.169</v>
      </c>
      <c r="U450">
        <v>104</v>
      </c>
      <c r="V450">
        <v>45</v>
      </c>
      <c r="W450">
        <v>10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7</v>
      </c>
      <c r="AD450">
        <v>2.39</v>
      </c>
      <c r="AE450">
        <v>5.0694290000000004</v>
      </c>
      <c r="AF450">
        <v>100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0.9</v>
      </c>
      <c r="AN450">
        <v>9.9789999999999992</v>
      </c>
      <c r="AO450">
        <v>43.271000000000001</v>
      </c>
      <c r="AP450">
        <v>9.6129999999999995</v>
      </c>
      <c r="AQ450">
        <v>0</v>
      </c>
      <c r="AR450">
        <v>0</v>
      </c>
      <c r="AS450">
        <v>0</v>
      </c>
      <c r="AT450">
        <v>1.667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2</v>
      </c>
      <c r="BC450" t="s">
        <v>75</v>
      </c>
      <c r="BD450">
        <v>0</v>
      </c>
      <c r="BE450" t="s">
        <v>69</v>
      </c>
      <c r="BF450" t="s">
        <v>76</v>
      </c>
      <c r="BG450">
        <v>1.3</v>
      </c>
      <c r="BH450">
        <v>0</v>
      </c>
      <c r="BI450" s="1">
        <v>45799.465548576387</v>
      </c>
      <c r="BJ450">
        <v>3</v>
      </c>
      <c r="BK450" s="4">
        <v>0.38979999999999998</v>
      </c>
      <c r="BL450" s="42">
        <f>HLOOKUP($A450,차량별코스!$E$1:$AD$20,_xlfn.XLOOKUP(탕데이터!$I450,차량별코스!$D$2:$D$20,차량별코스!$A$2:$A$20),0)</f>
        <v>11</v>
      </c>
      <c r="BM450">
        <f t="shared" si="74"/>
        <v>4978.266999999998</v>
      </c>
      <c r="BN450">
        <f t="shared" si="75"/>
        <v>416.13900000000001</v>
      </c>
      <c r="BO450">
        <f>IF(COUNTIFS($BL$2:$BL450,$BL450,$O$2:$O450,$O450)=1,_xlfn.MAXIFS($BO$2:$BO449,$O$2:$O449,$O450)+1,_xlfn.MAXIFS($BO$2:$BO449,$O$2:$O449,$O450))</f>
        <v>10</v>
      </c>
      <c r="BP450">
        <f t="shared" si="76"/>
        <v>49</v>
      </c>
      <c r="BQ450">
        <f t="shared" si="78"/>
        <v>0</v>
      </c>
      <c r="BR450">
        <f t="shared" si="79"/>
        <v>0</v>
      </c>
      <c r="BS450">
        <f t="shared" si="80"/>
        <v>0</v>
      </c>
      <c r="BT450">
        <f t="shared" si="81"/>
        <v>0</v>
      </c>
      <c r="BU450">
        <f t="shared" si="82"/>
        <v>0</v>
      </c>
      <c r="BV450">
        <f t="shared" si="83"/>
        <v>0</v>
      </c>
      <c r="BW450">
        <f t="shared" si="77"/>
        <v>49</v>
      </c>
    </row>
    <row r="451" spans="1:75" x14ac:dyDescent="0.3">
      <c r="A451" s="38">
        <f t="shared" ref="A451:A514" si="84">DATE(YEAR(B451),MONTH(B451),DAY(B451))</f>
        <v>45793</v>
      </c>
      <c r="B451" s="3">
        <v>45793.802164351851</v>
      </c>
      <c r="C451" t="s">
        <v>61</v>
      </c>
      <c r="D451" t="s">
        <v>61</v>
      </c>
      <c r="E451" t="s">
        <v>61</v>
      </c>
      <c r="F451" t="s">
        <v>62</v>
      </c>
      <c r="G451" s="2" t="s">
        <v>63</v>
      </c>
      <c r="H451" t="s">
        <v>64</v>
      </c>
      <c r="I451" t="s">
        <v>79</v>
      </c>
      <c r="J451" t="s">
        <v>66</v>
      </c>
      <c r="K451" t="s">
        <v>67</v>
      </c>
      <c r="L451">
        <v>15</v>
      </c>
      <c r="M451">
        <v>3</v>
      </c>
      <c r="N451">
        <v>168</v>
      </c>
      <c r="O451" s="41">
        <v>1060</v>
      </c>
      <c r="P451" t="s">
        <v>61</v>
      </c>
      <c r="Q451" t="s">
        <v>61</v>
      </c>
      <c r="R451">
        <v>45.764000000000003</v>
      </c>
      <c r="S451">
        <v>11.356</v>
      </c>
      <c r="T451">
        <v>4.03</v>
      </c>
      <c r="U451">
        <v>4093</v>
      </c>
      <c r="V451">
        <v>8</v>
      </c>
      <c r="W451">
        <v>822</v>
      </c>
      <c r="X451">
        <v>1493</v>
      </c>
      <c r="Y451">
        <v>1</v>
      </c>
      <c r="Z451">
        <v>6</v>
      </c>
      <c r="AA451">
        <v>0</v>
      </c>
      <c r="AB451">
        <v>0</v>
      </c>
      <c r="AC451">
        <v>101</v>
      </c>
      <c r="AD451">
        <v>40.25</v>
      </c>
      <c r="AE451">
        <v>50.490462000000001</v>
      </c>
      <c r="AF451">
        <v>85.8</v>
      </c>
      <c r="AG451">
        <v>2.7</v>
      </c>
      <c r="AH451">
        <v>5</v>
      </c>
      <c r="AI451">
        <v>4.8</v>
      </c>
      <c r="AJ451">
        <v>1.6</v>
      </c>
      <c r="AK451">
        <v>0</v>
      </c>
      <c r="AL451">
        <v>0</v>
      </c>
      <c r="AM451">
        <v>3.1</v>
      </c>
      <c r="AN451">
        <v>41.92</v>
      </c>
      <c r="AO451">
        <v>0.19500000000000001</v>
      </c>
      <c r="AP451">
        <v>20.082999999999998</v>
      </c>
      <c r="AQ451">
        <v>0.30599999999999999</v>
      </c>
      <c r="AR451">
        <v>2.1850000000000001</v>
      </c>
      <c r="AS451">
        <v>13.111000000000001</v>
      </c>
      <c r="AT451">
        <v>57.2</v>
      </c>
      <c r="AU451">
        <v>1.8</v>
      </c>
      <c r="AV451">
        <v>3.3330000000000002</v>
      </c>
      <c r="AW451">
        <v>3.2</v>
      </c>
      <c r="AX451">
        <v>1.0669999999999999</v>
      </c>
      <c r="AY451">
        <v>0</v>
      </c>
      <c r="AZ451">
        <v>0</v>
      </c>
      <c r="BA451">
        <v>0</v>
      </c>
      <c r="BB451">
        <v>92</v>
      </c>
      <c r="BC451" t="s">
        <v>75</v>
      </c>
      <c r="BD451">
        <v>0</v>
      </c>
      <c r="BE451" t="s">
        <v>69</v>
      </c>
      <c r="BF451" t="s">
        <v>76</v>
      </c>
      <c r="BG451">
        <v>1.3</v>
      </c>
      <c r="BH451">
        <v>0</v>
      </c>
      <c r="BI451" s="1">
        <v>45799.465548576387</v>
      </c>
      <c r="BJ451">
        <v>3</v>
      </c>
      <c r="BK451" s="4">
        <v>1.3432999999999999</v>
      </c>
      <c r="BL451" s="42">
        <f>HLOOKUP($A451,차량별코스!$E$1:$AD$20,_xlfn.XLOOKUP(탕데이터!$I451,차량별코스!$D$2:$D$20,차량별코스!$A$2:$A$20),0)</f>
        <v>11</v>
      </c>
      <c r="BM451">
        <f t="shared" ref="BM451:BM514" si="85">SUMIFS(R:R,I:I,I451,O:O,O451)</f>
        <v>4978.266999999998</v>
      </c>
      <c r="BN451">
        <f t="shared" ref="BN451:BN514" si="86">SUMIFS(R:R,O:O,O451,BL:BL,BL451)</f>
        <v>416.13900000000001</v>
      </c>
      <c r="BO451">
        <f>IF(COUNTIFS($BL$2:$BL451,$BL451,$O$2:$O451,$O451)=1,_xlfn.MAXIFS($BO$2:$BO450,$O$2:$O450,$O451)+1,_xlfn.MAXIFS($BO$2:$BO450,$O$2:$O450,$O451))</f>
        <v>10</v>
      </c>
      <c r="BP451">
        <f t="shared" ref="BP451:BP514" si="87">$U451*AF451%-V451-W451</f>
        <v>2681.7939999999999</v>
      </c>
      <c r="BQ451">
        <f t="shared" si="78"/>
        <v>110.51100000000001</v>
      </c>
      <c r="BR451">
        <f t="shared" si="79"/>
        <v>204.65</v>
      </c>
      <c r="BS451">
        <f t="shared" si="80"/>
        <v>196.464</v>
      </c>
      <c r="BT451">
        <f t="shared" si="81"/>
        <v>65.488</v>
      </c>
      <c r="BU451">
        <f t="shared" si="82"/>
        <v>0</v>
      </c>
      <c r="BV451">
        <f t="shared" si="83"/>
        <v>0</v>
      </c>
      <c r="BW451">
        <f t="shared" ref="BW451:BW514" si="88">SUM(BP451:BV451)</f>
        <v>3258.9069999999997</v>
      </c>
    </row>
    <row r="452" spans="1:75" x14ac:dyDescent="0.3">
      <c r="A452" s="38">
        <f t="shared" si="84"/>
        <v>45793</v>
      </c>
      <c r="B452" s="3">
        <v>45793.854062500002</v>
      </c>
      <c r="C452" t="s">
        <v>61</v>
      </c>
      <c r="D452" t="s">
        <v>61</v>
      </c>
      <c r="E452" t="s">
        <v>61</v>
      </c>
      <c r="F452" t="s">
        <v>62</v>
      </c>
      <c r="G452" s="2" t="s">
        <v>63</v>
      </c>
      <c r="H452" t="s">
        <v>64</v>
      </c>
      <c r="I452" t="s">
        <v>79</v>
      </c>
      <c r="J452" t="s">
        <v>66</v>
      </c>
      <c r="K452" t="s">
        <v>67</v>
      </c>
      <c r="L452">
        <v>15</v>
      </c>
      <c r="M452">
        <v>3</v>
      </c>
      <c r="N452">
        <v>168</v>
      </c>
      <c r="O452" s="41">
        <v>1060</v>
      </c>
      <c r="P452" t="s">
        <v>61</v>
      </c>
      <c r="Q452" t="s">
        <v>61</v>
      </c>
      <c r="R452">
        <v>67.938999999999993</v>
      </c>
      <c r="S452">
        <v>23.863</v>
      </c>
      <c r="T452">
        <v>2.847</v>
      </c>
      <c r="U452">
        <v>12401</v>
      </c>
      <c r="V452">
        <v>7</v>
      </c>
      <c r="W452">
        <v>6972</v>
      </c>
      <c r="X452">
        <v>2258</v>
      </c>
      <c r="Y452">
        <v>1</v>
      </c>
      <c r="Z452">
        <v>14</v>
      </c>
      <c r="AA452">
        <v>1</v>
      </c>
      <c r="AB452">
        <v>5659</v>
      </c>
      <c r="AC452">
        <v>89</v>
      </c>
      <c r="AD452">
        <v>19.72</v>
      </c>
      <c r="AE452">
        <v>45.108862999999999</v>
      </c>
      <c r="AF452">
        <v>87.3</v>
      </c>
      <c r="AG452">
        <v>3.4</v>
      </c>
      <c r="AH452">
        <v>5.8</v>
      </c>
      <c r="AI452">
        <v>3.1</v>
      </c>
      <c r="AJ452">
        <v>0.4</v>
      </c>
      <c r="AK452">
        <v>0</v>
      </c>
      <c r="AL452">
        <v>0</v>
      </c>
      <c r="AM452">
        <v>2.19</v>
      </c>
      <c r="AN452">
        <v>54.753</v>
      </c>
      <c r="AO452">
        <v>5.6000000000000001E-2</v>
      </c>
      <c r="AP452">
        <v>56.220999999999997</v>
      </c>
      <c r="AQ452">
        <v>0.32400000000000001</v>
      </c>
      <c r="AR452">
        <v>1.472</v>
      </c>
      <c r="AS452">
        <v>20.606999999999999</v>
      </c>
      <c r="AT452">
        <v>180.42</v>
      </c>
      <c r="AU452">
        <v>7.0270000000000001</v>
      </c>
      <c r="AV452">
        <v>11.987</v>
      </c>
      <c r="AW452">
        <v>6.407</v>
      </c>
      <c r="AX452">
        <v>0.82699999999999996</v>
      </c>
      <c r="AY452">
        <v>0</v>
      </c>
      <c r="AZ452">
        <v>0</v>
      </c>
      <c r="BA452">
        <v>0</v>
      </c>
      <c r="BB452">
        <v>308</v>
      </c>
      <c r="BC452" t="s">
        <v>75</v>
      </c>
      <c r="BD452">
        <v>0</v>
      </c>
      <c r="BE452" t="s">
        <v>69</v>
      </c>
      <c r="BF452" t="s">
        <v>76</v>
      </c>
      <c r="BG452">
        <v>1.3</v>
      </c>
      <c r="BH452">
        <v>0</v>
      </c>
      <c r="BI452" s="1">
        <v>45799.465548576387</v>
      </c>
      <c r="BJ452">
        <v>3</v>
      </c>
      <c r="BK452" s="4">
        <v>0.94899999999999995</v>
      </c>
      <c r="BL452" s="42">
        <f>HLOOKUP($A452,차량별코스!$E$1:$AD$20,_xlfn.XLOOKUP(탕데이터!$I452,차량별코스!$D$2:$D$20,차량별코스!$A$2:$A$20),0)</f>
        <v>11</v>
      </c>
      <c r="BM452">
        <f t="shared" si="85"/>
        <v>4978.266999999998</v>
      </c>
      <c r="BN452">
        <f t="shared" si="86"/>
        <v>416.13900000000001</v>
      </c>
      <c r="BO452">
        <f>IF(COUNTIFS($BL$2:$BL452,$BL452,$O$2:$O452,$O452)=1,_xlfn.MAXIFS($BO$2:$BO451,$O$2:$O451,$O452)+1,_xlfn.MAXIFS($BO$2:$BO451,$O$2:$O451,$O452))</f>
        <v>10</v>
      </c>
      <c r="BP452">
        <f t="shared" si="87"/>
        <v>3847.0730000000003</v>
      </c>
      <c r="BQ452">
        <f t="shared" si="78"/>
        <v>421.63400000000001</v>
      </c>
      <c r="BR452">
        <f t="shared" si="79"/>
        <v>719.25799999999992</v>
      </c>
      <c r="BS452">
        <f t="shared" si="80"/>
        <v>384.43099999999998</v>
      </c>
      <c r="BT452">
        <f t="shared" si="81"/>
        <v>49.603999999999999</v>
      </c>
      <c r="BU452">
        <f t="shared" si="82"/>
        <v>0</v>
      </c>
      <c r="BV452">
        <f t="shared" si="83"/>
        <v>0</v>
      </c>
      <c r="BW452">
        <f t="shared" si="88"/>
        <v>5422</v>
      </c>
    </row>
    <row r="453" spans="1:75" x14ac:dyDescent="0.3">
      <c r="A453" s="38">
        <f t="shared" si="84"/>
        <v>45794</v>
      </c>
      <c r="B453" s="3">
        <v>45794.264108796298</v>
      </c>
      <c r="C453" t="s">
        <v>61</v>
      </c>
      <c r="D453" t="s">
        <v>61</v>
      </c>
      <c r="E453" t="s">
        <v>61</v>
      </c>
      <c r="F453" t="s">
        <v>62</v>
      </c>
      <c r="G453" s="2" t="s">
        <v>63</v>
      </c>
      <c r="H453" t="s">
        <v>64</v>
      </c>
      <c r="I453" t="s">
        <v>79</v>
      </c>
      <c r="J453" t="s">
        <v>66</v>
      </c>
      <c r="K453" t="s">
        <v>67</v>
      </c>
      <c r="L453">
        <v>15</v>
      </c>
      <c r="M453">
        <v>3</v>
      </c>
      <c r="N453">
        <v>168</v>
      </c>
      <c r="O453" s="41">
        <v>1060</v>
      </c>
      <c r="P453" t="s">
        <v>61</v>
      </c>
      <c r="Q453" t="s">
        <v>61</v>
      </c>
      <c r="R453">
        <v>3.1E-2</v>
      </c>
      <c r="S453">
        <v>0.13200000000000001</v>
      </c>
      <c r="T453">
        <v>0.23499999999999999</v>
      </c>
      <c r="U453">
        <v>170</v>
      </c>
      <c r="V453">
        <v>78</v>
      </c>
      <c r="W453">
        <v>44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6</v>
      </c>
      <c r="AD453">
        <v>0.66</v>
      </c>
      <c r="AE453">
        <v>2.3248829999999998</v>
      </c>
      <c r="AF453">
        <v>100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0.18</v>
      </c>
      <c r="AN453">
        <v>31.956</v>
      </c>
      <c r="AO453">
        <v>45.881</v>
      </c>
      <c r="AP453">
        <v>25.882000000000001</v>
      </c>
      <c r="AQ453">
        <v>0</v>
      </c>
      <c r="AR453">
        <v>0</v>
      </c>
      <c r="AS453">
        <v>0</v>
      </c>
      <c r="AT453">
        <v>1.667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 t="s">
        <v>75</v>
      </c>
      <c r="BD453">
        <v>0</v>
      </c>
      <c r="BE453" t="s">
        <v>69</v>
      </c>
      <c r="BF453" t="s">
        <v>76</v>
      </c>
      <c r="BG453">
        <v>1.3</v>
      </c>
      <c r="BH453">
        <v>0</v>
      </c>
      <c r="BI453" s="1">
        <v>45799.465548576387</v>
      </c>
      <c r="BJ453">
        <v>3</v>
      </c>
      <c r="BK453" s="4">
        <v>7.8299999999999995E-2</v>
      </c>
      <c r="BL453" s="42">
        <f>HLOOKUP($A453,차량별코스!$E$1:$AD$20,_xlfn.XLOOKUP(탕데이터!$I453,차량별코스!$D$2:$D$20,차량별코스!$A$2:$A$20),0)</f>
        <v>1</v>
      </c>
      <c r="BM453">
        <f t="shared" si="85"/>
        <v>4978.266999999998</v>
      </c>
      <c r="BN453">
        <f t="shared" si="86"/>
        <v>601.99499999999989</v>
      </c>
      <c r="BO453">
        <f>IF(COUNTIFS($BL$2:$BL453,$BL453,$O$2:$O453,$O453)=1,_xlfn.MAXIFS($BO$2:$BO452,$O$2:$O452,$O453)+1,_xlfn.MAXIFS($BO$2:$BO452,$O$2:$O452,$O453))</f>
        <v>11</v>
      </c>
      <c r="BP453">
        <f t="shared" si="87"/>
        <v>48</v>
      </c>
      <c r="BQ453">
        <f t="shared" ref="BQ453:BQ516" si="89">$U453*AG453%</f>
        <v>0</v>
      </c>
      <c r="BR453">
        <f t="shared" ref="BR453:BR516" si="90">$U453*AH453%</f>
        <v>0</v>
      </c>
      <c r="BS453">
        <f t="shared" ref="BS453:BS516" si="91">$U453*AI453%</f>
        <v>0</v>
      </c>
      <c r="BT453">
        <f t="shared" ref="BT453:BT516" si="92">$U453*AJ453%</f>
        <v>0</v>
      </c>
      <c r="BU453">
        <f t="shared" ref="BU453:BU516" si="93">$U453*AK453%</f>
        <v>0</v>
      </c>
      <c r="BV453">
        <f t="shared" ref="BV453:BV516" si="94">$U453*AL453%</f>
        <v>0</v>
      </c>
      <c r="BW453">
        <f t="shared" si="88"/>
        <v>48</v>
      </c>
    </row>
    <row r="454" spans="1:75" x14ac:dyDescent="0.3">
      <c r="A454" s="38">
        <f t="shared" si="84"/>
        <v>45794</v>
      </c>
      <c r="B454" s="3">
        <v>45794.317129629628</v>
      </c>
      <c r="C454" t="s">
        <v>61</v>
      </c>
      <c r="D454" t="s">
        <v>61</v>
      </c>
      <c r="E454" t="s">
        <v>61</v>
      </c>
      <c r="F454" t="s">
        <v>62</v>
      </c>
      <c r="G454" s="2" t="s">
        <v>63</v>
      </c>
      <c r="H454" t="s">
        <v>64</v>
      </c>
      <c r="I454" t="s">
        <v>79</v>
      </c>
      <c r="J454" t="s">
        <v>66</v>
      </c>
      <c r="K454" t="s">
        <v>67</v>
      </c>
      <c r="L454">
        <v>15</v>
      </c>
      <c r="M454">
        <v>3</v>
      </c>
      <c r="N454">
        <v>168</v>
      </c>
      <c r="O454" s="41">
        <v>1060</v>
      </c>
      <c r="P454" t="s">
        <v>61</v>
      </c>
      <c r="Q454" t="s">
        <v>61</v>
      </c>
      <c r="R454">
        <v>60.231000000000002</v>
      </c>
      <c r="S454">
        <v>14.125</v>
      </c>
      <c r="T454">
        <v>4.2640000000000002</v>
      </c>
      <c r="U454">
        <v>6391</v>
      </c>
      <c r="V454">
        <v>179</v>
      </c>
      <c r="W454">
        <v>1757</v>
      </c>
      <c r="X454">
        <v>1711</v>
      </c>
      <c r="Y454">
        <v>0</v>
      </c>
      <c r="Z454">
        <v>4</v>
      </c>
      <c r="AA454">
        <v>2</v>
      </c>
      <c r="AB454">
        <v>371</v>
      </c>
      <c r="AC454">
        <v>97</v>
      </c>
      <c r="AD454">
        <v>33.93</v>
      </c>
      <c r="AE454">
        <v>48.671514999999999</v>
      </c>
      <c r="AF454">
        <v>93</v>
      </c>
      <c r="AG454">
        <v>1.9</v>
      </c>
      <c r="AH454">
        <v>1.9</v>
      </c>
      <c r="AI454">
        <v>1.8</v>
      </c>
      <c r="AJ454">
        <v>1.3</v>
      </c>
      <c r="AK454">
        <v>0</v>
      </c>
      <c r="AL454">
        <v>0</v>
      </c>
      <c r="AM454">
        <v>3.28</v>
      </c>
      <c r="AN454">
        <v>37.472000000000001</v>
      </c>
      <c r="AO454">
        <v>2.8010000000000002</v>
      </c>
      <c r="AP454">
        <v>27.492000000000001</v>
      </c>
      <c r="AQ454">
        <v>0.28199999999999997</v>
      </c>
      <c r="AR454">
        <v>0</v>
      </c>
      <c r="AS454">
        <v>6.641</v>
      </c>
      <c r="AT454">
        <v>97.65</v>
      </c>
      <c r="AU454">
        <v>1.9950000000000001</v>
      </c>
      <c r="AV454">
        <v>1.9950000000000001</v>
      </c>
      <c r="AW454">
        <v>1.89</v>
      </c>
      <c r="AX454">
        <v>1.365</v>
      </c>
      <c r="AY454">
        <v>0</v>
      </c>
      <c r="AZ454">
        <v>0</v>
      </c>
      <c r="BA454">
        <v>0</v>
      </c>
      <c r="BB454">
        <v>153</v>
      </c>
      <c r="BC454" t="s">
        <v>75</v>
      </c>
      <c r="BD454">
        <v>0</v>
      </c>
      <c r="BE454" t="s">
        <v>69</v>
      </c>
      <c r="BF454" t="s">
        <v>76</v>
      </c>
      <c r="BG454">
        <v>1.3</v>
      </c>
      <c r="BH454">
        <v>0</v>
      </c>
      <c r="BI454" s="1">
        <v>45799.465548576387</v>
      </c>
      <c r="BJ454">
        <v>3</v>
      </c>
      <c r="BK454" s="4">
        <v>1.4214</v>
      </c>
      <c r="BL454" s="42">
        <f>HLOOKUP($A454,차량별코스!$E$1:$AD$20,_xlfn.XLOOKUP(탕데이터!$I454,차량별코스!$D$2:$D$20,차량별코스!$A$2:$A$20),0)</f>
        <v>1</v>
      </c>
      <c r="BM454">
        <f t="shared" si="85"/>
        <v>4978.266999999998</v>
      </c>
      <c r="BN454">
        <f t="shared" si="86"/>
        <v>601.99499999999989</v>
      </c>
      <c r="BO454">
        <f>IF(COUNTIFS($BL$2:$BL454,$BL454,$O$2:$O454,$O454)=1,_xlfn.MAXIFS($BO$2:$BO453,$O$2:$O453,$O454)+1,_xlfn.MAXIFS($BO$2:$BO453,$O$2:$O453,$O454))</f>
        <v>11</v>
      </c>
      <c r="BP454">
        <f t="shared" si="87"/>
        <v>4007.63</v>
      </c>
      <c r="BQ454">
        <f t="shared" si="89"/>
        <v>121.429</v>
      </c>
      <c r="BR454">
        <f t="shared" si="90"/>
        <v>121.429</v>
      </c>
      <c r="BS454">
        <f t="shared" si="91"/>
        <v>115.03800000000001</v>
      </c>
      <c r="BT454">
        <f t="shared" si="92"/>
        <v>83.083000000000013</v>
      </c>
      <c r="BU454">
        <f t="shared" si="93"/>
        <v>0</v>
      </c>
      <c r="BV454">
        <f t="shared" si="94"/>
        <v>0</v>
      </c>
      <c r="BW454">
        <f t="shared" si="88"/>
        <v>4448.6089999999995</v>
      </c>
    </row>
    <row r="455" spans="1:75" x14ac:dyDescent="0.3">
      <c r="A455" s="38">
        <f t="shared" si="84"/>
        <v>45794</v>
      </c>
      <c r="B455" s="3">
        <v>45794.455775462964</v>
      </c>
      <c r="C455" t="s">
        <v>61</v>
      </c>
      <c r="D455" t="s">
        <v>61</v>
      </c>
      <c r="E455" t="s">
        <v>61</v>
      </c>
      <c r="F455" t="s">
        <v>62</v>
      </c>
      <c r="G455" s="2" t="s">
        <v>63</v>
      </c>
      <c r="H455" t="s">
        <v>64</v>
      </c>
      <c r="I455" t="s">
        <v>79</v>
      </c>
      <c r="J455" t="s">
        <v>66</v>
      </c>
      <c r="K455" t="s">
        <v>67</v>
      </c>
      <c r="L455">
        <v>15</v>
      </c>
      <c r="M455">
        <v>3</v>
      </c>
      <c r="N455">
        <v>168</v>
      </c>
      <c r="O455" s="41">
        <v>1060</v>
      </c>
      <c r="P455" t="s">
        <v>61</v>
      </c>
      <c r="Q455" t="s">
        <v>61</v>
      </c>
      <c r="R455">
        <v>67.977000000000004</v>
      </c>
      <c r="S455">
        <v>21.879000000000001</v>
      </c>
      <c r="T455">
        <v>3.1070000000000002</v>
      </c>
      <c r="U455">
        <v>8073</v>
      </c>
      <c r="V455">
        <v>216</v>
      </c>
      <c r="W455">
        <v>2061</v>
      </c>
      <c r="X455">
        <v>1919</v>
      </c>
      <c r="Y455">
        <v>1</v>
      </c>
      <c r="Z455">
        <v>16</v>
      </c>
      <c r="AA455">
        <v>1</v>
      </c>
      <c r="AB455">
        <v>242</v>
      </c>
      <c r="AC455">
        <v>98</v>
      </c>
      <c r="AD455">
        <v>30.31</v>
      </c>
      <c r="AE455">
        <v>42.221738999999999</v>
      </c>
      <c r="AF455">
        <v>89.5</v>
      </c>
      <c r="AG455">
        <v>3.5</v>
      </c>
      <c r="AH455">
        <v>4.0999999999999996</v>
      </c>
      <c r="AI455">
        <v>2.2999999999999998</v>
      </c>
      <c r="AJ455">
        <v>0.6</v>
      </c>
      <c r="AK455">
        <v>0</v>
      </c>
      <c r="AL455">
        <v>0</v>
      </c>
      <c r="AM455">
        <v>2.39</v>
      </c>
      <c r="AN455">
        <v>45.929000000000002</v>
      </c>
      <c r="AO455">
        <v>2.6760000000000002</v>
      </c>
      <c r="AP455">
        <v>25.53</v>
      </c>
      <c r="AQ455">
        <v>0.28000000000000003</v>
      </c>
      <c r="AR455">
        <v>1.4710000000000001</v>
      </c>
      <c r="AS455">
        <v>23.536999999999999</v>
      </c>
      <c r="AT455">
        <v>119.333</v>
      </c>
      <c r="AU455">
        <v>4.6669999999999998</v>
      </c>
      <c r="AV455">
        <v>5.4669999999999996</v>
      </c>
      <c r="AW455">
        <v>3.0670000000000002</v>
      </c>
      <c r="AX455">
        <v>0.8</v>
      </c>
      <c r="AY455">
        <v>0</v>
      </c>
      <c r="AZ455">
        <v>0</v>
      </c>
      <c r="BA455">
        <v>0</v>
      </c>
      <c r="BB455">
        <v>183</v>
      </c>
      <c r="BC455" t="s">
        <v>75</v>
      </c>
      <c r="BD455">
        <v>0</v>
      </c>
      <c r="BE455" t="s">
        <v>69</v>
      </c>
      <c r="BF455" t="s">
        <v>76</v>
      </c>
      <c r="BG455">
        <v>1.3</v>
      </c>
      <c r="BH455">
        <v>0</v>
      </c>
      <c r="BI455" s="1">
        <v>45799.465548576387</v>
      </c>
      <c r="BJ455">
        <v>3</v>
      </c>
      <c r="BK455" s="4">
        <v>1.0357000000000001</v>
      </c>
      <c r="BL455" s="42">
        <f>HLOOKUP($A455,차량별코스!$E$1:$AD$20,_xlfn.XLOOKUP(탕데이터!$I455,차량별코스!$D$2:$D$20,차량별코스!$A$2:$A$20),0)</f>
        <v>1</v>
      </c>
      <c r="BM455">
        <f t="shared" si="85"/>
        <v>4978.266999999998</v>
      </c>
      <c r="BN455">
        <f t="shared" si="86"/>
        <v>601.99499999999989</v>
      </c>
      <c r="BO455">
        <f>IF(COUNTIFS($BL$2:$BL455,$BL455,$O$2:$O455,$O455)=1,_xlfn.MAXIFS($BO$2:$BO454,$O$2:$O454,$O455)+1,_xlfn.MAXIFS($BO$2:$BO454,$O$2:$O454,$O455))</f>
        <v>11</v>
      </c>
      <c r="BP455">
        <f t="shared" si="87"/>
        <v>4948.335</v>
      </c>
      <c r="BQ455">
        <f t="shared" si="89"/>
        <v>282.55500000000001</v>
      </c>
      <c r="BR455">
        <f t="shared" si="90"/>
        <v>330.99299999999994</v>
      </c>
      <c r="BS455">
        <f t="shared" si="91"/>
        <v>185.679</v>
      </c>
      <c r="BT455">
        <f t="shared" si="92"/>
        <v>48.438000000000002</v>
      </c>
      <c r="BU455">
        <f t="shared" si="93"/>
        <v>0</v>
      </c>
      <c r="BV455">
        <f t="shared" si="94"/>
        <v>0</v>
      </c>
      <c r="BW455">
        <f t="shared" si="88"/>
        <v>5796</v>
      </c>
    </row>
    <row r="456" spans="1:75" x14ac:dyDescent="0.3">
      <c r="A456" s="38">
        <f t="shared" si="84"/>
        <v>45794</v>
      </c>
      <c r="B456" s="3">
        <v>45794.600925925923</v>
      </c>
      <c r="C456" t="s">
        <v>61</v>
      </c>
      <c r="D456" t="s">
        <v>61</v>
      </c>
      <c r="E456" t="s">
        <v>61</v>
      </c>
      <c r="F456" t="s">
        <v>62</v>
      </c>
      <c r="G456" s="2" t="s">
        <v>63</v>
      </c>
      <c r="H456" t="s">
        <v>64</v>
      </c>
      <c r="I456" t="s">
        <v>79</v>
      </c>
      <c r="J456" t="s">
        <v>66</v>
      </c>
      <c r="K456" t="s">
        <v>67</v>
      </c>
      <c r="L456">
        <v>15</v>
      </c>
      <c r="M456">
        <v>3</v>
      </c>
      <c r="N456">
        <v>168</v>
      </c>
      <c r="O456" s="41">
        <v>1060</v>
      </c>
      <c r="P456" t="s">
        <v>61</v>
      </c>
      <c r="Q456" t="s">
        <v>61</v>
      </c>
      <c r="R456">
        <v>102.16200000000001</v>
      </c>
      <c r="S456">
        <v>33.584000000000003</v>
      </c>
      <c r="T456">
        <v>3.0419999999999998</v>
      </c>
      <c r="U456">
        <v>12397</v>
      </c>
      <c r="V456">
        <v>280</v>
      </c>
      <c r="W456">
        <v>4466</v>
      </c>
      <c r="X456">
        <v>3136</v>
      </c>
      <c r="Y456">
        <v>1</v>
      </c>
      <c r="Z456">
        <v>14</v>
      </c>
      <c r="AA456">
        <v>3</v>
      </c>
      <c r="AB456">
        <v>2174</v>
      </c>
      <c r="AC456">
        <v>98</v>
      </c>
      <c r="AD456">
        <v>29.67</v>
      </c>
      <c r="AE456">
        <v>48.069923000000003</v>
      </c>
      <c r="AF456">
        <v>40.299999999999997</v>
      </c>
      <c r="AG456">
        <v>15.2</v>
      </c>
      <c r="AH456">
        <v>20.100000000000001</v>
      </c>
      <c r="AI456">
        <v>20.6</v>
      </c>
      <c r="AJ456">
        <v>3.8</v>
      </c>
      <c r="AK456">
        <v>0</v>
      </c>
      <c r="AL456">
        <v>0</v>
      </c>
      <c r="AM456">
        <v>2.34</v>
      </c>
      <c r="AN456">
        <v>54.572000000000003</v>
      </c>
      <c r="AO456">
        <v>2.2589999999999999</v>
      </c>
      <c r="AP456">
        <v>36.024999999999999</v>
      </c>
      <c r="AQ456">
        <v>0.30299999999999999</v>
      </c>
      <c r="AR456">
        <v>0.97899999999999998</v>
      </c>
      <c r="AS456">
        <v>13.704000000000001</v>
      </c>
      <c r="AT456">
        <v>82.614999999999995</v>
      </c>
      <c r="AU456">
        <v>31.16</v>
      </c>
      <c r="AV456">
        <v>41.204999999999998</v>
      </c>
      <c r="AW456">
        <v>42.23</v>
      </c>
      <c r="AX456">
        <v>7.79</v>
      </c>
      <c r="AY456">
        <v>0</v>
      </c>
      <c r="AZ456">
        <v>0</v>
      </c>
      <c r="BA456">
        <v>0</v>
      </c>
      <c r="BB456">
        <v>302</v>
      </c>
      <c r="BC456" t="s">
        <v>75</v>
      </c>
      <c r="BD456">
        <v>0</v>
      </c>
      <c r="BE456" t="s">
        <v>69</v>
      </c>
      <c r="BF456" t="s">
        <v>76</v>
      </c>
      <c r="BG456">
        <v>1.3</v>
      </c>
      <c r="BH456">
        <v>0</v>
      </c>
      <c r="BI456" s="1">
        <v>45799.465548576387</v>
      </c>
      <c r="BJ456">
        <v>3</v>
      </c>
      <c r="BK456" s="4">
        <v>1.014</v>
      </c>
      <c r="BL456" s="42">
        <f>HLOOKUP($A456,차량별코스!$E$1:$AD$20,_xlfn.XLOOKUP(탕데이터!$I456,차량별코스!$D$2:$D$20,차량별코스!$A$2:$A$20),0)</f>
        <v>1</v>
      </c>
      <c r="BM456">
        <f t="shared" si="85"/>
        <v>4978.266999999998</v>
      </c>
      <c r="BN456">
        <f t="shared" si="86"/>
        <v>601.99499999999989</v>
      </c>
      <c r="BO456">
        <f>IF(COUNTIFS($BL$2:$BL456,$BL456,$O$2:$O456,$O456)=1,_xlfn.MAXIFS($BO$2:$BO455,$O$2:$O455,$O456)+1,_xlfn.MAXIFS($BO$2:$BO455,$O$2:$O455,$O456))</f>
        <v>11</v>
      </c>
      <c r="BP456">
        <f t="shared" si="87"/>
        <v>249.99099999999999</v>
      </c>
      <c r="BQ456">
        <f t="shared" si="89"/>
        <v>1884.3440000000001</v>
      </c>
      <c r="BR456">
        <f t="shared" si="90"/>
        <v>2491.797</v>
      </c>
      <c r="BS456">
        <f t="shared" si="91"/>
        <v>2553.7820000000002</v>
      </c>
      <c r="BT456">
        <f t="shared" si="92"/>
        <v>471.08600000000001</v>
      </c>
      <c r="BU456">
        <f t="shared" si="93"/>
        <v>0</v>
      </c>
      <c r="BV456">
        <f t="shared" si="94"/>
        <v>0</v>
      </c>
      <c r="BW456">
        <f t="shared" si="88"/>
        <v>7651</v>
      </c>
    </row>
    <row r="457" spans="1:75" x14ac:dyDescent="0.3">
      <c r="A457" s="38">
        <f t="shared" si="84"/>
        <v>45794</v>
      </c>
      <c r="B457" s="3">
        <v>45794.753796296296</v>
      </c>
      <c r="C457" t="s">
        <v>61</v>
      </c>
      <c r="D457" t="s">
        <v>61</v>
      </c>
      <c r="E457" t="s">
        <v>61</v>
      </c>
      <c r="F457" t="s">
        <v>62</v>
      </c>
      <c r="G457" s="2" t="s">
        <v>63</v>
      </c>
      <c r="H457" t="s">
        <v>64</v>
      </c>
      <c r="I457" t="s">
        <v>79</v>
      </c>
      <c r="J457" t="s">
        <v>66</v>
      </c>
      <c r="K457" t="s">
        <v>67</v>
      </c>
      <c r="L457">
        <v>15</v>
      </c>
      <c r="M457">
        <v>3</v>
      </c>
      <c r="N457">
        <v>168</v>
      </c>
      <c r="O457" s="41">
        <v>1060</v>
      </c>
      <c r="P457" t="s">
        <v>61</v>
      </c>
      <c r="Q457" t="s">
        <v>61</v>
      </c>
      <c r="R457">
        <v>105.447</v>
      </c>
      <c r="S457">
        <v>25.427</v>
      </c>
      <c r="T457">
        <v>4.1470000000000002</v>
      </c>
      <c r="U457">
        <v>9911</v>
      </c>
      <c r="V457">
        <v>263</v>
      </c>
      <c r="W457">
        <v>1418</v>
      </c>
      <c r="X457">
        <v>3492</v>
      </c>
      <c r="Y457">
        <v>1</v>
      </c>
      <c r="Z457">
        <v>9</v>
      </c>
      <c r="AA457">
        <v>0</v>
      </c>
      <c r="AB457">
        <v>0</v>
      </c>
      <c r="AC457">
        <v>93</v>
      </c>
      <c r="AD457">
        <v>38.299999999999997</v>
      </c>
      <c r="AE457">
        <v>46.125036000000001</v>
      </c>
      <c r="AF457">
        <v>59.8</v>
      </c>
      <c r="AG457">
        <v>11.8</v>
      </c>
      <c r="AH457">
        <v>14.4</v>
      </c>
      <c r="AI457">
        <v>12.3</v>
      </c>
      <c r="AJ457">
        <v>1.7</v>
      </c>
      <c r="AK457">
        <v>0</v>
      </c>
      <c r="AL457">
        <v>0</v>
      </c>
      <c r="AM457">
        <v>3.19</v>
      </c>
      <c r="AN457">
        <v>36.353000000000002</v>
      </c>
      <c r="AO457">
        <v>2.6539999999999999</v>
      </c>
      <c r="AP457">
        <v>14.307</v>
      </c>
      <c r="AQ457">
        <v>0.32200000000000001</v>
      </c>
      <c r="AR457">
        <v>0.94799999999999995</v>
      </c>
      <c r="AS457">
        <v>8.5350000000000001</v>
      </c>
      <c r="AT457">
        <v>98.67</v>
      </c>
      <c r="AU457">
        <v>19.47</v>
      </c>
      <c r="AV457">
        <v>23.76</v>
      </c>
      <c r="AW457">
        <v>20.295000000000002</v>
      </c>
      <c r="AX457">
        <v>2.8050000000000002</v>
      </c>
      <c r="AY457">
        <v>0</v>
      </c>
      <c r="AZ457">
        <v>0</v>
      </c>
      <c r="BA457">
        <v>0</v>
      </c>
      <c r="BB457">
        <v>231</v>
      </c>
      <c r="BC457" t="s">
        <v>75</v>
      </c>
      <c r="BD457">
        <v>0</v>
      </c>
      <c r="BE457" t="s">
        <v>69</v>
      </c>
      <c r="BF457" t="s">
        <v>76</v>
      </c>
      <c r="BG457">
        <v>1.3</v>
      </c>
      <c r="BH457">
        <v>0</v>
      </c>
      <c r="BI457" s="1">
        <v>45799.465548576387</v>
      </c>
      <c r="BJ457">
        <v>3</v>
      </c>
      <c r="BK457" s="4">
        <v>1.3823000000000001</v>
      </c>
      <c r="BL457" s="42">
        <f>HLOOKUP($A457,차량별코스!$E$1:$AD$20,_xlfn.XLOOKUP(탕데이터!$I457,차량별코스!$D$2:$D$20,차량별코스!$A$2:$A$20),0)</f>
        <v>1</v>
      </c>
      <c r="BM457">
        <f t="shared" si="85"/>
        <v>4978.266999999998</v>
      </c>
      <c r="BN457">
        <f t="shared" si="86"/>
        <v>601.99499999999989</v>
      </c>
      <c r="BO457">
        <f>IF(COUNTIFS($BL$2:$BL457,$BL457,$O$2:$O457,$O457)=1,_xlfn.MAXIFS($BO$2:$BO456,$O$2:$O456,$O457)+1,_xlfn.MAXIFS($BO$2:$BO456,$O$2:$O456,$O457))</f>
        <v>11</v>
      </c>
      <c r="BP457">
        <f t="shared" si="87"/>
        <v>4245.7779999999993</v>
      </c>
      <c r="BQ457">
        <f t="shared" si="89"/>
        <v>1169.498</v>
      </c>
      <c r="BR457">
        <f t="shared" si="90"/>
        <v>1427.1840000000002</v>
      </c>
      <c r="BS457">
        <f t="shared" si="91"/>
        <v>1219.0530000000001</v>
      </c>
      <c r="BT457">
        <f t="shared" si="92"/>
        <v>168.48700000000002</v>
      </c>
      <c r="BU457">
        <f t="shared" si="93"/>
        <v>0</v>
      </c>
      <c r="BV457">
        <f t="shared" si="94"/>
        <v>0</v>
      </c>
      <c r="BW457">
        <f t="shared" si="88"/>
        <v>8230</v>
      </c>
    </row>
    <row r="458" spans="1:75" x14ac:dyDescent="0.3">
      <c r="A458" s="38">
        <f t="shared" si="84"/>
        <v>45795</v>
      </c>
      <c r="B458" s="3">
        <v>45795.294814814813</v>
      </c>
      <c r="C458" t="s">
        <v>61</v>
      </c>
      <c r="D458" t="s">
        <v>61</v>
      </c>
      <c r="E458" t="s">
        <v>61</v>
      </c>
      <c r="F458" t="s">
        <v>62</v>
      </c>
      <c r="G458" s="2" t="s">
        <v>63</v>
      </c>
      <c r="H458" t="s">
        <v>64</v>
      </c>
      <c r="I458" t="s">
        <v>79</v>
      </c>
      <c r="J458" t="s">
        <v>66</v>
      </c>
      <c r="K458" t="s">
        <v>67</v>
      </c>
      <c r="L458">
        <v>15</v>
      </c>
      <c r="M458">
        <v>3</v>
      </c>
      <c r="N458">
        <v>168</v>
      </c>
      <c r="O458" s="41">
        <v>1060</v>
      </c>
      <c r="P458" t="s">
        <v>61</v>
      </c>
      <c r="Q458" t="s">
        <v>61</v>
      </c>
      <c r="R458">
        <v>72.465000000000003</v>
      </c>
      <c r="S458">
        <v>19.221</v>
      </c>
      <c r="T458">
        <v>3.77</v>
      </c>
      <c r="U458">
        <v>7716</v>
      </c>
      <c r="V458">
        <v>237</v>
      </c>
      <c r="W458">
        <v>2419</v>
      </c>
      <c r="X458">
        <v>2493</v>
      </c>
      <c r="Y458">
        <v>3</v>
      </c>
      <c r="Z458">
        <v>48</v>
      </c>
      <c r="AA458">
        <v>2</v>
      </c>
      <c r="AB458">
        <v>451</v>
      </c>
      <c r="AC458">
        <v>100</v>
      </c>
      <c r="AD458">
        <v>33.81</v>
      </c>
      <c r="AE458">
        <v>51.556109999999997</v>
      </c>
      <c r="AF458">
        <v>69.7</v>
      </c>
      <c r="AG458">
        <v>6</v>
      </c>
      <c r="AH458">
        <v>9.1999999999999993</v>
      </c>
      <c r="AI458">
        <v>11.7</v>
      </c>
      <c r="AJ458">
        <v>3.4</v>
      </c>
      <c r="AK458">
        <v>0</v>
      </c>
      <c r="AL458">
        <v>0</v>
      </c>
      <c r="AM458">
        <v>2.9</v>
      </c>
      <c r="AN458">
        <v>46.372</v>
      </c>
      <c r="AO458">
        <v>3.0720000000000001</v>
      </c>
      <c r="AP458">
        <v>31.35</v>
      </c>
      <c r="AQ458">
        <v>0.33100000000000002</v>
      </c>
      <c r="AR458">
        <v>4.1399999999999997</v>
      </c>
      <c r="AS458">
        <v>66.239000000000004</v>
      </c>
      <c r="AT458">
        <v>89.447999999999993</v>
      </c>
      <c r="AU458">
        <v>7.7</v>
      </c>
      <c r="AV458">
        <v>11.807</v>
      </c>
      <c r="AW458">
        <v>15.015000000000001</v>
      </c>
      <c r="AX458">
        <v>4.3630000000000004</v>
      </c>
      <c r="AY458">
        <v>0</v>
      </c>
      <c r="AZ458">
        <v>0</v>
      </c>
      <c r="BA458">
        <v>0</v>
      </c>
      <c r="BB458">
        <v>176</v>
      </c>
      <c r="BC458" t="s">
        <v>75</v>
      </c>
      <c r="BD458">
        <v>0</v>
      </c>
      <c r="BE458" t="s">
        <v>69</v>
      </c>
      <c r="BF458" t="s">
        <v>76</v>
      </c>
      <c r="BG458">
        <v>1.3</v>
      </c>
      <c r="BH458">
        <v>0</v>
      </c>
      <c r="BI458" s="1">
        <v>45799.465548576387</v>
      </c>
      <c r="BJ458">
        <v>3</v>
      </c>
      <c r="BK458" s="4">
        <v>1.2566999999999999</v>
      </c>
      <c r="BL458" s="42">
        <f>HLOOKUP($A458,차량별코스!$E$1:$AD$20,_xlfn.XLOOKUP(탕데이터!$I458,차량별코스!$D$2:$D$20,차량별코스!$A$2:$A$20),0)</f>
        <v>2</v>
      </c>
      <c r="BM458">
        <f t="shared" si="85"/>
        <v>4978.266999999998</v>
      </c>
      <c r="BN458">
        <f t="shared" si="86"/>
        <v>670.79799999999977</v>
      </c>
      <c r="BO458">
        <f>IF(COUNTIFS($BL$2:$BL458,$BL458,$O$2:$O458,$O458)=1,_xlfn.MAXIFS($BO$2:$BO457,$O$2:$O457,$O458)+1,_xlfn.MAXIFS($BO$2:$BO457,$O$2:$O457,$O458))</f>
        <v>11</v>
      </c>
      <c r="BP458">
        <f t="shared" si="87"/>
        <v>2722.0520000000006</v>
      </c>
      <c r="BQ458">
        <f t="shared" si="89"/>
        <v>462.96</v>
      </c>
      <c r="BR458">
        <f t="shared" si="90"/>
        <v>709.87199999999996</v>
      </c>
      <c r="BS458">
        <f t="shared" si="91"/>
        <v>902.77199999999993</v>
      </c>
      <c r="BT458">
        <f t="shared" si="92"/>
        <v>262.34399999999999</v>
      </c>
      <c r="BU458">
        <f t="shared" si="93"/>
        <v>0</v>
      </c>
      <c r="BV458">
        <f t="shared" si="94"/>
        <v>0</v>
      </c>
      <c r="BW458">
        <f t="shared" si="88"/>
        <v>5060.0000000000009</v>
      </c>
    </row>
    <row r="459" spans="1:75" x14ac:dyDescent="0.3">
      <c r="A459" s="38">
        <f t="shared" si="84"/>
        <v>45795</v>
      </c>
      <c r="B459" s="3">
        <v>45795.396469907406</v>
      </c>
      <c r="C459" t="s">
        <v>61</v>
      </c>
      <c r="D459" t="s">
        <v>61</v>
      </c>
      <c r="E459" t="s">
        <v>61</v>
      </c>
      <c r="F459" t="s">
        <v>62</v>
      </c>
      <c r="G459" s="2" t="s">
        <v>63</v>
      </c>
      <c r="H459" t="s">
        <v>64</v>
      </c>
      <c r="I459" t="s">
        <v>79</v>
      </c>
      <c r="J459" t="s">
        <v>66</v>
      </c>
      <c r="K459" t="s">
        <v>67</v>
      </c>
      <c r="L459">
        <v>15</v>
      </c>
      <c r="M459">
        <v>3</v>
      </c>
      <c r="N459">
        <v>168</v>
      </c>
      <c r="O459" s="41">
        <v>1060</v>
      </c>
      <c r="P459" t="s">
        <v>61</v>
      </c>
      <c r="Q459" t="s">
        <v>61</v>
      </c>
      <c r="R459">
        <v>25.390999999999998</v>
      </c>
      <c r="S459">
        <v>6.1609999999999996</v>
      </c>
      <c r="T459">
        <v>4.1210000000000004</v>
      </c>
      <c r="U459">
        <v>1925</v>
      </c>
      <c r="V459">
        <v>13</v>
      </c>
      <c r="W459">
        <v>282</v>
      </c>
      <c r="X459">
        <v>988</v>
      </c>
      <c r="Y459">
        <v>1</v>
      </c>
      <c r="Z459">
        <v>10</v>
      </c>
      <c r="AA459">
        <v>0</v>
      </c>
      <c r="AB459">
        <v>0</v>
      </c>
      <c r="AC459">
        <v>109</v>
      </c>
      <c r="AD459">
        <v>47.48</v>
      </c>
      <c r="AE459">
        <v>56.078254000000001</v>
      </c>
      <c r="AF459">
        <v>97.3</v>
      </c>
      <c r="AG459">
        <v>0.7</v>
      </c>
      <c r="AH459">
        <v>0.6</v>
      </c>
      <c r="AI459">
        <v>0.7</v>
      </c>
      <c r="AJ459">
        <v>0.6</v>
      </c>
      <c r="AK459">
        <v>0.1</v>
      </c>
      <c r="AL459">
        <v>0</v>
      </c>
      <c r="AM459">
        <v>3.17</v>
      </c>
      <c r="AN459">
        <v>46.143999999999998</v>
      </c>
      <c r="AO459">
        <v>0.67500000000000004</v>
      </c>
      <c r="AP459">
        <v>14.648999999999999</v>
      </c>
      <c r="AQ459">
        <v>0.35399999999999998</v>
      </c>
      <c r="AR459">
        <v>3.9380000000000002</v>
      </c>
      <c r="AS459">
        <v>39.384</v>
      </c>
      <c r="AT459">
        <v>30.812000000000001</v>
      </c>
      <c r="AU459">
        <v>0.222</v>
      </c>
      <c r="AV459">
        <v>0.19</v>
      </c>
      <c r="AW459">
        <v>0.222</v>
      </c>
      <c r="AX459">
        <v>0.19</v>
      </c>
      <c r="AY459">
        <v>3.2000000000000001E-2</v>
      </c>
      <c r="AZ459">
        <v>0</v>
      </c>
      <c r="BA459">
        <v>0</v>
      </c>
      <c r="BB459">
        <v>46</v>
      </c>
      <c r="BC459" t="s">
        <v>75</v>
      </c>
      <c r="BD459">
        <v>0</v>
      </c>
      <c r="BE459" t="s">
        <v>69</v>
      </c>
      <c r="BF459" t="s">
        <v>76</v>
      </c>
      <c r="BG459">
        <v>1.3</v>
      </c>
      <c r="BH459">
        <v>0</v>
      </c>
      <c r="BI459" s="1">
        <v>45799.465548576387</v>
      </c>
      <c r="BJ459">
        <v>3</v>
      </c>
      <c r="BK459" s="4">
        <v>1.3736999999999999</v>
      </c>
      <c r="BL459" s="42">
        <f>HLOOKUP($A459,차량별코스!$E$1:$AD$20,_xlfn.XLOOKUP(탕데이터!$I459,차량별코스!$D$2:$D$20,차량별코스!$A$2:$A$20),0)</f>
        <v>2</v>
      </c>
      <c r="BM459">
        <f t="shared" si="85"/>
        <v>4978.266999999998</v>
      </c>
      <c r="BN459">
        <f t="shared" si="86"/>
        <v>670.79799999999977</v>
      </c>
      <c r="BO459">
        <f>IF(COUNTIFS($BL$2:$BL459,$BL459,$O$2:$O459,$O459)=1,_xlfn.MAXIFS($BO$2:$BO458,$O$2:$O458,$O459)+1,_xlfn.MAXIFS($BO$2:$BO458,$O$2:$O458,$O459))</f>
        <v>11</v>
      </c>
      <c r="BP459">
        <f t="shared" si="87"/>
        <v>1578.0249999999999</v>
      </c>
      <c r="BQ459">
        <f t="shared" si="89"/>
        <v>13.474999999999998</v>
      </c>
      <c r="BR459">
        <f t="shared" si="90"/>
        <v>11.55</v>
      </c>
      <c r="BS459">
        <f t="shared" si="91"/>
        <v>13.474999999999998</v>
      </c>
      <c r="BT459">
        <f t="shared" si="92"/>
        <v>11.55</v>
      </c>
      <c r="BU459">
        <f t="shared" si="93"/>
        <v>1.925</v>
      </c>
      <c r="BV459">
        <f t="shared" si="94"/>
        <v>0</v>
      </c>
      <c r="BW459">
        <f t="shared" si="88"/>
        <v>1629.9999999999995</v>
      </c>
    </row>
    <row r="460" spans="1:75" x14ac:dyDescent="0.3">
      <c r="A460" s="38">
        <f t="shared" si="84"/>
        <v>45795</v>
      </c>
      <c r="B460" s="3">
        <v>45795.489837962959</v>
      </c>
      <c r="C460" t="s">
        <v>61</v>
      </c>
      <c r="D460" t="s">
        <v>61</v>
      </c>
      <c r="E460" t="s">
        <v>61</v>
      </c>
      <c r="F460" t="s">
        <v>62</v>
      </c>
      <c r="G460" s="2" t="s">
        <v>63</v>
      </c>
      <c r="H460" t="s">
        <v>64</v>
      </c>
      <c r="I460" t="s">
        <v>79</v>
      </c>
      <c r="J460" t="s">
        <v>66</v>
      </c>
      <c r="K460" t="s">
        <v>67</v>
      </c>
      <c r="L460">
        <v>15</v>
      </c>
      <c r="M460">
        <v>3</v>
      </c>
      <c r="N460">
        <v>168</v>
      </c>
      <c r="O460" s="41">
        <v>1060</v>
      </c>
      <c r="P460" t="s">
        <v>61</v>
      </c>
      <c r="Q460" t="s">
        <v>61</v>
      </c>
      <c r="R460">
        <v>2.7E-2</v>
      </c>
      <c r="S460">
        <v>8.3000000000000004E-2</v>
      </c>
      <c r="T460">
        <v>0.32500000000000001</v>
      </c>
      <c r="U460">
        <v>144</v>
      </c>
      <c r="V460">
        <v>103</v>
      </c>
      <c r="W460">
        <v>17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5</v>
      </c>
      <c r="AD460">
        <v>0.68</v>
      </c>
      <c r="AE460">
        <v>4.0497969999999999</v>
      </c>
      <c r="AF460">
        <v>100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0.25</v>
      </c>
      <c r="AN460">
        <v>40.997999999999998</v>
      </c>
      <c r="AO460">
        <v>71.528000000000006</v>
      </c>
      <c r="AP460">
        <v>11.805</v>
      </c>
      <c r="AQ460">
        <v>0</v>
      </c>
      <c r="AR460">
        <v>0</v>
      </c>
      <c r="AS460">
        <v>0</v>
      </c>
      <c r="AT460">
        <v>1.667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2</v>
      </c>
      <c r="BC460" t="s">
        <v>75</v>
      </c>
      <c r="BD460">
        <v>0</v>
      </c>
      <c r="BE460" t="s">
        <v>69</v>
      </c>
      <c r="BF460" t="s">
        <v>76</v>
      </c>
      <c r="BG460">
        <v>1.3</v>
      </c>
      <c r="BH460">
        <v>0</v>
      </c>
      <c r="BI460" s="1">
        <v>45799.465548576387</v>
      </c>
      <c r="BJ460">
        <v>3</v>
      </c>
      <c r="BK460" s="4">
        <v>0.1084</v>
      </c>
      <c r="BL460" s="42">
        <f>HLOOKUP($A460,차량별코스!$E$1:$AD$20,_xlfn.XLOOKUP(탕데이터!$I460,차량별코스!$D$2:$D$20,차량별코스!$A$2:$A$20),0)</f>
        <v>2</v>
      </c>
      <c r="BM460">
        <f t="shared" si="85"/>
        <v>4978.266999999998</v>
      </c>
      <c r="BN460">
        <f t="shared" si="86"/>
        <v>670.79799999999977</v>
      </c>
      <c r="BO460">
        <f>IF(COUNTIFS($BL$2:$BL460,$BL460,$O$2:$O460,$O460)=1,_xlfn.MAXIFS($BO$2:$BO459,$O$2:$O459,$O460)+1,_xlfn.MAXIFS($BO$2:$BO459,$O$2:$O459,$O460))</f>
        <v>11</v>
      </c>
      <c r="BP460">
        <f t="shared" si="87"/>
        <v>24</v>
      </c>
      <c r="BQ460">
        <f t="shared" si="89"/>
        <v>0</v>
      </c>
      <c r="BR460">
        <f t="shared" si="90"/>
        <v>0</v>
      </c>
      <c r="BS460">
        <f t="shared" si="91"/>
        <v>0</v>
      </c>
      <c r="BT460">
        <f t="shared" si="92"/>
        <v>0</v>
      </c>
      <c r="BU460">
        <f t="shared" si="93"/>
        <v>0</v>
      </c>
      <c r="BV460">
        <f t="shared" si="94"/>
        <v>0</v>
      </c>
      <c r="BW460">
        <f t="shared" si="88"/>
        <v>24</v>
      </c>
    </row>
    <row r="461" spans="1:75" x14ac:dyDescent="0.3">
      <c r="A461" s="38">
        <f t="shared" si="84"/>
        <v>45795</v>
      </c>
      <c r="B461" s="3">
        <v>45795.49895833333</v>
      </c>
      <c r="C461" t="s">
        <v>61</v>
      </c>
      <c r="D461" t="s">
        <v>61</v>
      </c>
      <c r="E461" t="s">
        <v>61</v>
      </c>
      <c r="F461" t="s">
        <v>62</v>
      </c>
      <c r="G461" s="2" t="s">
        <v>63</v>
      </c>
      <c r="H461" t="s">
        <v>64</v>
      </c>
      <c r="I461" t="s">
        <v>79</v>
      </c>
      <c r="J461" t="s">
        <v>66</v>
      </c>
      <c r="K461" t="s">
        <v>67</v>
      </c>
      <c r="L461">
        <v>15</v>
      </c>
      <c r="M461">
        <v>3</v>
      </c>
      <c r="N461">
        <v>168</v>
      </c>
      <c r="O461" s="41">
        <v>1060</v>
      </c>
      <c r="P461" t="s">
        <v>61</v>
      </c>
      <c r="Q461" t="s">
        <v>61</v>
      </c>
      <c r="R461">
        <v>97.316000000000003</v>
      </c>
      <c r="S461">
        <v>26.452000000000002</v>
      </c>
      <c r="T461">
        <v>3.6789999999999998</v>
      </c>
      <c r="U461">
        <v>9511</v>
      </c>
      <c r="V461">
        <v>99</v>
      </c>
      <c r="W461">
        <v>1974</v>
      </c>
      <c r="X461">
        <v>3456</v>
      </c>
      <c r="Y461">
        <v>7</v>
      </c>
      <c r="Z461">
        <v>45</v>
      </c>
      <c r="AA461">
        <v>0</v>
      </c>
      <c r="AB461">
        <v>0</v>
      </c>
      <c r="AC461">
        <v>96</v>
      </c>
      <c r="AD461">
        <v>36.83</v>
      </c>
      <c r="AE461">
        <v>47.101050999999998</v>
      </c>
      <c r="AF461">
        <v>87.3</v>
      </c>
      <c r="AG461">
        <v>2.9</v>
      </c>
      <c r="AH461">
        <v>4.3</v>
      </c>
      <c r="AI461">
        <v>4.7</v>
      </c>
      <c r="AJ461">
        <v>0.8</v>
      </c>
      <c r="AK461">
        <v>0</v>
      </c>
      <c r="AL461">
        <v>0</v>
      </c>
      <c r="AM461">
        <v>2.83</v>
      </c>
      <c r="AN461">
        <v>42.869</v>
      </c>
      <c r="AO461">
        <v>1.0409999999999999</v>
      </c>
      <c r="AP461">
        <v>20.754999999999999</v>
      </c>
      <c r="AQ461">
        <v>0.34899999999999998</v>
      </c>
      <c r="AR461">
        <v>7.1929999999999996</v>
      </c>
      <c r="AS461">
        <v>46.241</v>
      </c>
      <c r="AT461">
        <v>138.22499999999999</v>
      </c>
      <c r="AU461">
        <v>4.5919999999999996</v>
      </c>
      <c r="AV461">
        <v>6.8079999999999998</v>
      </c>
      <c r="AW461">
        <v>7.4420000000000002</v>
      </c>
      <c r="AX461">
        <v>1.2669999999999999</v>
      </c>
      <c r="AY461">
        <v>0</v>
      </c>
      <c r="AZ461">
        <v>0</v>
      </c>
      <c r="BA461">
        <v>0</v>
      </c>
      <c r="BB461">
        <v>212</v>
      </c>
      <c r="BC461" t="s">
        <v>75</v>
      </c>
      <c r="BD461">
        <v>0</v>
      </c>
      <c r="BE461" t="s">
        <v>69</v>
      </c>
      <c r="BF461" t="s">
        <v>76</v>
      </c>
      <c r="BG461">
        <v>1.3</v>
      </c>
      <c r="BH461">
        <v>0</v>
      </c>
      <c r="BI461" s="1">
        <v>45799.465548576387</v>
      </c>
      <c r="BJ461">
        <v>3</v>
      </c>
      <c r="BK461" s="4">
        <v>1.2262999999999999</v>
      </c>
      <c r="BL461" s="42">
        <f>HLOOKUP($A461,차량별코스!$E$1:$AD$20,_xlfn.XLOOKUP(탕데이터!$I461,차량별코스!$D$2:$D$20,차량별코스!$A$2:$A$20),0)</f>
        <v>2</v>
      </c>
      <c r="BM461">
        <f t="shared" si="85"/>
        <v>4978.266999999998</v>
      </c>
      <c r="BN461">
        <f t="shared" si="86"/>
        <v>670.79799999999977</v>
      </c>
      <c r="BO461">
        <f>IF(COUNTIFS($BL$2:$BL461,$BL461,$O$2:$O461,$O461)=1,_xlfn.MAXIFS($BO$2:$BO460,$O$2:$O460,$O461)+1,_xlfn.MAXIFS($BO$2:$BO460,$O$2:$O460,$O461))</f>
        <v>11</v>
      </c>
      <c r="BP461">
        <f t="shared" si="87"/>
        <v>6230.1029999999992</v>
      </c>
      <c r="BQ461">
        <f t="shared" si="89"/>
        <v>275.81899999999996</v>
      </c>
      <c r="BR461">
        <f t="shared" si="90"/>
        <v>408.97299999999996</v>
      </c>
      <c r="BS461">
        <f t="shared" si="91"/>
        <v>447.017</v>
      </c>
      <c r="BT461">
        <f t="shared" si="92"/>
        <v>76.088000000000008</v>
      </c>
      <c r="BU461">
        <f t="shared" si="93"/>
        <v>0</v>
      </c>
      <c r="BV461">
        <f t="shared" si="94"/>
        <v>0</v>
      </c>
      <c r="BW461">
        <f t="shared" si="88"/>
        <v>7437.9999999999982</v>
      </c>
    </row>
    <row r="462" spans="1:75" x14ac:dyDescent="0.3">
      <c r="A462" s="38">
        <f t="shared" si="84"/>
        <v>45795</v>
      </c>
      <c r="B462" s="3">
        <v>45795.612245370372</v>
      </c>
      <c r="C462" t="s">
        <v>61</v>
      </c>
      <c r="D462" t="s">
        <v>61</v>
      </c>
      <c r="E462" t="s">
        <v>61</v>
      </c>
      <c r="F462" t="s">
        <v>62</v>
      </c>
      <c r="G462" s="2" t="s">
        <v>63</v>
      </c>
      <c r="H462" t="s">
        <v>64</v>
      </c>
      <c r="I462" t="s">
        <v>79</v>
      </c>
      <c r="J462" t="s">
        <v>66</v>
      </c>
      <c r="K462" t="s">
        <v>67</v>
      </c>
      <c r="L462">
        <v>15</v>
      </c>
      <c r="M462">
        <v>3</v>
      </c>
      <c r="N462">
        <v>168</v>
      </c>
      <c r="O462" s="41">
        <v>1060</v>
      </c>
      <c r="P462" t="s">
        <v>61</v>
      </c>
      <c r="Q462" t="s">
        <v>61</v>
      </c>
      <c r="R462">
        <v>7.9000000000000001E-2</v>
      </c>
      <c r="S462">
        <v>6.077</v>
      </c>
      <c r="T462">
        <v>1.2999999999999999E-2</v>
      </c>
      <c r="U462">
        <v>2416</v>
      </c>
      <c r="V462">
        <v>1</v>
      </c>
      <c r="W462">
        <v>2358</v>
      </c>
      <c r="X462">
        <v>1</v>
      </c>
      <c r="Y462">
        <v>0</v>
      </c>
      <c r="Z462">
        <v>0</v>
      </c>
      <c r="AA462">
        <v>1</v>
      </c>
      <c r="AB462">
        <v>2030</v>
      </c>
      <c r="AC462">
        <v>11</v>
      </c>
      <c r="AD462">
        <v>0.12</v>
      </c>
      <c r="AE462">
        <v>4.9892630000000002</v>
      </c>
      <c r="AF462">
        <v>100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0.01</v>
      </c>
      <c r="AN462">
        <v>1264.5250000000001</v>
      </c>
      <c r="AO462">
        <v>4.1000000000000002E-2</v>
      </c>
      <c r="AP462">
        <v>97.599000000000004</v>
      </c>
      <c r="AQ462">
        <v>0</v>
      </c>
      <c r="AR462">
        <v>0</v>
      </c>
      <c r="AS462">
        <v>0</v>
      </c>
      <c r="AT462">
        <v>40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63</v>
      </c>
      <c r="BC462" t="s">
        <v>75</v>
      </c>
      <c r="BD462">
        <v>0</v>
      </c>
      <c r="BE462" t="s">
        <v>69</v>
      </c>
      <c r="BF462" t="s">
        <v>76</v>
      </c>
      <c r="BG462">
        <v>1.3</v>
      </c>
      <c r="BH462">
        <v>0</v>
      </c>
      <c r="BI462" s="1">
        <v>45799.465548576387</v>
      </c>
      <c r="BJ462">
        <v>3</v>
      </c>
      <c r="BK462" s="4">
        <v>4.3E-3</v>
      </c>
      <c r="BL462" s="42">
        <f>HLOOKUP($A462,차량별코스!$E$1:$AD$20,_xlfn.XLOOKUP(탕데이터!$I462,차량별코스!$D$2:$D$20,차량별코스!$A$2:$A$20),0)</f>
        <v>2</v>
      </c>
      <c r="BM462">
        <f t="shared" si="85"/>
        <v>4978.266999999998</v>
      </c>
      <c r="BN462">
        <f t="shared" si="86"/>
        <v>670.79799999999977</v>
      </c>
      <c r="BO462">
        <f>IF(COUNTIFS($BL$2:$BL462,$BL462,$O$2:$O462,$O462)=1,_xlfn.MAXIFS($BO$2:$BO461,$O$2:$O461,$O462)+1,_xlfn.MAXIFS($BO$2:$BO461,$O$2:$O461,$O462))</f>
        <v>11</v>
      </c>
      <c r="BP462">
        <f t="shared" si="87"/>
        <v>57</v>
      </c>
      <c r="BQ462">
        <f t="shared" si="89"/>
        <v>0</v>
      </c>
      <c r="BR462">
        <f t="shared" si="90"/>
        <v>0</v>
      </c>
      <c r="BS462">
        <f t="shared" si="91"/>
        <v>0</v>
      </c>
      <c r="BT462">
        <f t="shared" si="92"/>
        <v>0</v>
      </c>
      <c r="BU462">
        <f t="shared" si="93"/>
        <v>0</v>
      </c>
      <c r="BV462">
        <f t="shared" si="94"/>
        <v>0</v>
      </c>
      <c r="BW462">
        <f t="shared" si="88"/>
        <v>57</v>
      </c>
    </row>
    <row r="463" spans="1:75" x14ac:dyDescent="0.3">
      <c r="A463" s="38">
        <f t="shared" si="84"/>
        <v>45795</v>
      </c>
      <c r="B463" s="3">
        <v>45795.650439814817</v>
      </c>
      <c r="C463" t="s">
        <v>61</v>
      </c>
      <c r="D463" t="s">
        <v>61</v>
      </c>
      <c r="E463" t="s">
        <v>61</v>
      </c>
      <c r="F463" t="s">
        <v>62</v>
      </c>
      <c r="G463" s="2" t="s">
        <v>63</v>
      </c>
      <c r="H463" t="s">
        <v>64</v>
      </c>
      <c r="I463" t="s">
        <v>79</v>
      </c>
      <c r="J463" t="s">
        <v>66</v>
      </c>
      <c r="K463" t="s">
        <v>67</v>
      </c>
      <c r="L463">
        <v>15</v>
      </c>
      <c r="M463">
        <v>3</v>
      </c>
      <c r="N463">
        <v>168</v>
      </c>
      <c r="O463" s="41">
        <v>1060</v>
      </c>
      <c r="P463" t="s">
        <v>61</v>
      </c>
      <c r="Q463" t="s">
        <v>61</v>
      </c>
      <c r="R463">
        <v>123.93300000000001</v>
      </c>
      <c r="S463">
        <v>36.667000000000002</v>
      </c>
      <c r="T463">
        <v>3.38</v>
      </c>
      <c r="U463">
        <v>12560</v>
      </c>
      <c r="V463">
        <v>88</v>
      </c>
      <c r="W463">
        <v>3698</v>
      </c>
      <c r="X463">
        <v>4321</v>
      </c>
      <c r="Y463">
        <v>5</v>
      </c>
      <c r="Z463">
        <v>63</v>
      </c>
      <c r="AA463">
        <v>3</v>
      </c>
      <c r="AB463">
        <v>510</v>
      </c>
      <c r="AC463">
        <v>105</v>
      </c>
      <c r="AD463">
        <v>35.520000000000003</v>
      </c>
      <c r="AE463">
        <v>50.850107000000001</v>
      </c>
      <c r="AF463">
        <v>83.1</v>
      </c>
      <c r="AG463">
        <v>4.0999999999999996</v>
      </c>
      <c r="AH463">
        <v>4.3</v>
      </c>
      <c r="AI463">
        <v>5.4</v>
      </c>
      <c r="AJ463">
        <v>3.1</v>
      </c>
      <c r="AK463">
        <v>0.1</v>
      </c>
      <c r="AL463">
        <v>0</v>
      </c>
      <c r="AM463">
        <v>2.6</v>
      </c>
      <c r="AN463">
        <v>51.692</v>
      </c>
      <c r="AO463">
        <v>0.70099999999999996</v>
      </c>
      <c r="AP463">
        <v>29.443000000000001</v>
      </c>
      <c r="AQ463">
        <v>0.34699999999999998</v>
      </c>
      <c r="AR463">
        <v>4.0339999999999998</v>
      </c>
      <c r="AS463">
        <v>50.834000000000003</v>
      </c>
      <c r="AT463">
        <v>173.125</v>
      </c>
      <c r="AU463">
        <v>8.5419999999999998</v>
      </c>
      <c r="AV463">
        <v>8.9580000000000002</v>
      </c>
      <c r="AW463">
        <v>11.25</v>
      </c>
      <c r="AX463">
        <v>6.4580000000000002</v>
      </c>
      <c r="AY463">
        <v>0.20799999999999999</v>
      </c>
      <c r="AZ463">
        <v>0</v>
      </c>
      <c r="BA463">
        <v>0</v>
      </c>
      <c r="BB463">
        <v>281</v>
      </c>
      <c r="BC463" t="s">
        <v>75</v>
      </c>
      <c r="BD463">
        <v>0</v>
      </c>
      <c r="BE463" t="s">
        <v>69</v>
      </c>
      <c r="BF463" t="s">
        <v>76</v>
      </c>
      <c r="BG463">
        <v>1.3</v>
      </c>
      <c r="BH463">
        <v>0</v>
      </c>
      <c r="BI463" s="1">
        <v>45799.465548576387</v>
      </c>
      <c r="BJ463">
        <v>3</v>
      </c>
      <c r="BK463" s="4">
        <v>1.1267</v>
      </c>
      <c r="BL463" s="42">
        <f>HLOOKUP($A463,차량별코스!$E$1:$AD$20,_xlfn.XLOOKUP(탕데이터!$I463,차량별코스!$D$2:$D$20,차량별코스!$A$2:$A$20),0)</f>
        <v>2</v>
      </c>
      <c r="BM463">
        <f t="shared" si="85"/>
        <v>4978.266999999998</v>
      </c>
      <c r="BN463">
        <f t="shared" si="86"/>
        <v>670.79799999999977</v>
      </c>
      <c r="BO463">
        <f>IF(COUNTIFS($BL$2:$BL463,$BL463,$O$2:$O463,$O463)=1,_xlfn.MAXIFS($BO$2:$BO462,$O$2:$O462,$O463)+1,_xlfn.MAXIFS($BO$2:$BO462,$O$2:$O462,$O463))</f>
        <v>11</v>
      </c>
      <c r="BP463">
        <f t="shared" si="87"/>
        <v>6651.3599999999988</v>
      </c>
      <c r="BQ463">
        <f t="shared" si="89"/>
        <v>514.95999999999992</v>
      </c>
      <c r="BR463">
        <f t="shared" si="90"/>
        <v>540.07999999999993</v>
      </c>
      <c r="BS463">
        <f t="shared" si="91"/>
        <v>678.24000000000012</v>
      </c>
      <c r="BT463">
        <f t="shared" si="92"/>
        <v>389.36</v>
      </c>
      <c r="BU463">
        <f t="shared" si="93"/>
        <v>12.56</v>
      </c>
      <c r="BV463">
        <f t="shared" si="94"/>
        <v>0</v>
      </c>
      <c r="BW463">
        <f t="shared" si="88"/>
        <v>8786.56</v>
      </c>
    </row>
    <row r="464" spans="1:75" x14ac:dyDescent="0.3">
      <c r="A464" s="38">
        <f t="shared" si="84"/>
        <v>45795</v>
      </c>
      <c r="B464" s="3">
        <v>45795.798993055556</v>
      </c>
      <c r="C464" t="s">
        <v>61</v>
      </c>
      <c r="D464" t="s">
        <v>61</v>
      </c>
      <c r="E464" t="s">
        <v>61</v>
      </c>
      <c r="F464" t="s">
        <v>62</v>
      </c>
      <c r="G464" s="2" t="s">
        <v>63</v>
      </c>
      <c r="H464" t="s">
        <v>64</v>
      </c>
      <c r="I464" t="s">
        <v>79</v>
      </c>
      <c r="J464" t="s">
        <v>66</v>
      </c>
      <c r="K464" t="s">
        <v>67</v>
      </c>
      <c r="L464">
        <v>15</v>
      </c>
      <c r="M464">
        <v>3</v>
      </c>
      <c r="N464">
        <v>168</v>
      </c>
      <c r="O464" s="41">
        <v>1060</v>
      </c>
      <c r="P464" t="s">
        <v>61</v>
      </c>
      <c r="Q464" t="s">
        <v>61</v>
      </c>
      <c r="R464">
        <v>6.3E-2</v>
      </c>
      <c r="S464">
        <v>0.04</v>
      </c>
      <c r="T464">
        <v>1.575</v>
      </c>
      <c r="U464">
        <v>56</v>
      </c>
      <c r="V464">
        <v>7</v>
      </c>
      <c r="W464">
        <v>12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10</v>
      </c>
      <c r="AD464">
        <v>4.05</v>
      </c>
      <c r="AE464">
        <v>6.1295970000000004</v>
      </c>
      <c r="AF464">
        <v>100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1.22</v>
      </c>
      <c r="AN464">
        <v>8.1340000000000003</v>
      </c>
      <c r="AO464">
        <v>12.497999999999999</v>
      </c>
      <c r="AP464">
        <v>21.427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1</v>
      </c>
      <c r="BC464" t="s">
        <v>75</v>
      </c>
      <c r="BD464">
        <v>0</v>
      </c>
      <c r="BE464" t="s">
        <v>69</v>
      </c>
      <c r="BF464" t="s">
        <v>76</v>
      </c>
      <c r="BG464">
        <v>1.3</v>
      </c>
      <c r="BH464">
        <v>0</v>
      </c>
      <c r="BI464" s="1">
        <v>45799.465548576387</v>
      </c>
      <c r="BJ464">
        <v>3</v>
      </c>
      <c r="BK464" s="4">
        <v>0.52500000000000002</v>
      </c>
      <c r="BL464" s="42">
        <f>HLOOKUP($A464,차량별코스!$E$1:$AD$20,_xlfn.XLOOKUP(탕데이터!$I464,차량별코스!$D$2:$D$20,차량별코스!$A$2:$A$20),0)</f>
        <v>2</v>
      </c>
      <c r="BM464">
        <f t="shared" si="85"/>
        <v>4978.266999999998</v>
      </c>
      <c r="BN464">
        <f t="shared" si="86"/>
        <v>670.79799999999977</v>
      </c>
      <c r="BO464">
        <f>IF(COUNTIFS($BL$2:$BL464,$BL464,$O$2:$O464,$O464)=1,_xlfn.MAXIFS($BO$2:$BO463,$O$2:$O463,$O464)+1,_xlfn.MAXIFS($BO$2:$BO463,$O$2:$O463,$O464))</f>
        <v>11</v>
      </c>
      <c r="BP464">
        <f t="shared" si="87"/>
        <v>37</v>
      </c>
      <c r="BQ464">
        <f t="shared" si="89"/>
        <v>0</v>
      </c>
      <c r="BR464">
        <f t="shared" si="90"/>
        <v>0</v>
      </c>
      <c r="BS464">
        <f t="shared" si="91"/>
        <v>0</v>
      </c>
      <c r="BT464">
        <f t="shared" si="92"/>
        <v>0</v>
      </c>
      <c r="BU464">
        <f t="shared" si="93"/>
        <v>0</v>
      </c>
      <c r="BV464">
        <f t="shared" si="94"/>
        <v>0</v>
      </c>
      <c r="BW464">
        <f t="shared" si="88"/>
        <v>37</v>
      </c>
    </row>
    <row r="465" spans="1:75" x14ac:dyDescent="0.3">
      <c r="A465" s="38">
        <f t="shared" si="84"/>
        <v>45795</v>
      </c>
      <c r="B465" s="3">
        <v>45795.804143518515</v>
      </c>
      <c r="C465" t="s">
        <v>61</v>
      </c>
      <c r="D465" t="s">
        <v>61</v>
      </c>
      <c r="E465" t="s">
        <v>61</v>
      </c>
      <c r="F465" t="s">
        <v>62</v>
      </c>
      <c r="G465" s="2" t="s">
        <v>63</v>
      </c>
      <c r="H465" t="s">
        <v>64</v>
      </c>
      <c r="I465" t="s">
        <v>79</v>
      </c>
      <c r="J465" t="s">
        <v>66</v>
      </c>
      <c r="K465" t="s">
        <v>67</v>
      </c>
      <c r="L465">
        <v>15</v>
      </c>
      <c r="M465">
        <v>3</v>
      </c>
      <c r="N465">
        <v>168</v>
      </c>
      <c r="O465" s="41">
        <v>1060</v>
      </c>
      <c r="P465" t="s">
        <v>61</v>
      </c>
      <c r="Q465" t="s">
        <v>61</v>
      </c>
      <c r="R465">
        <v>29.634</v>
      </c>
      <c r="S465">
        <v>7.2830000000000004</v>
      </c>
      <c r="T465">
        <v>4.069</v>
      </c>
      <c r="U465">
        <v>2274</v>
      </c>
      <c r="V465">
        <v>0</v>
      </c>
      <c r="W465">
        <v>257</v>
      </c>
      <c r="X465">
        <v>1131</v>
      </c>
      <c r="Y465">
        <v>0</v>
      </c>
      <c r="Z465">
        <v>19</v>
      </c>
      <c r="AA465">
        <v>0</v>
      </c>
      <c r="AB465">
        <v>0</v>
      </c>
      <c r="AC465">
        <v>92</v>
      </c>
      <c r="AD465">
        <v>46.91</v>
      </c>
      <c r="AE465">
        <v>52.891599999999997</v>
      </c>
      <c r="AF465">
        <v>96.1</v>
      </c>
      <c r="AG465">
        <v>0.9</v>
      </c>
      <c r="AH465">
        <v>1.2</v>
      </c>
      <c r="AI465">
        <v>1.4</v>
      </c>
      <c r="AJ465">
        <v>0.5</v>
      </c>
      <c r="AK465">
        <v>0</v>
      </c>
      <c r="AL465">
        <v>0</v>
      </c>
      <c r="AM465">
        <v>3.13</v>
      </c>
      <c r="AN465">
        <v>43.734000000000002</v>
      </c>
      <c r="AO465">
        <v>0</v>
      </c>
      <c r="AP465">
        <v>11.302</v>
      </c>
      <c r="AQ465">
        <v>0.371</v>
      </c>
      <c r="AR465">
        <v>0</v>
      </c>
      <c r="AS465">
        <v>64.116</v>
      </c>
      <c r="AT465">
        <v>35.237000000000002</v>
      </c>
      <c r="AU465">
        <v>0.33</v>
      </c>
      <c r="AV465">
        <v>0.44</v>
      </c>
      <c r="AW465">
        <v>0.51300000000000001</v>
      </c>
      <c r="AX465">
        <v>0.183</v>
      </c>
      <c r="AY465">
        <v>0</v>
      </c>
      <c r="AZ465">
        <v>0</v>
      </c>
      <c r="BA465">
        <v>0</v>
      </c>
      <c r="BB465">
        <v>51</v>
      </c>
      <c r="BC465" t="s">
        <v>75</v>
      </c>
      <c r="BD465">
        <v>0</v>
      </c>
      <c r="BE465" t="s">
        <v>69</v>
      </c>
      <c r="BF465" t="s">
        <v>76</v>
      </c>
      <c r="BG465">
        <v>1.3</v>
      </c>
      <c r="BH465">
        <v>0</v>
      </c>
      <c r="BI465" s="1">
        <v>45799.465548576387</v>
      </c>
      <c r="BJ465">
        <v>3</v>
      </c>
      <c r="BK465" s="4">
        <v>1.3563000000000001</v>
      </c>
      <c r="BL465" s="42">
        <f>HLOOKUP($A465,차량별코스!$E$1:$AD$20,_xlfn.XLOOKUP(탕데이터!$I465,차량별코스!$D$2:$D$20,차량별코스!$A$2:$A$20),0)</f>
        <v>2</v>
      </c>
      <c r="BM465">
        <f t="shared" si="85"/>
        <v>4978.266999999998</v>
      </c>
      <c r="BN465">
        <f t="shared" si="86"/>
        <v>670.79799999999977</v>
      </c>
      <c r="BO465">
        <f>IF(COUNTIFS($BL$2:$BL465,$BL465,$O$2:$O465,$O465)=1,_xlfn.MAXIFS($BO$2:$BO464,$O$2:$O464,$O465)+1,_xlfn.MAXIFS($BO$2:$BO464,$O$2:$O464,$O465))</f>
        <v>11</v>
      </c>
      <c r="BP465">
        <f t="shared" si="87"/>
        <v>1928.3139999999999</v>
      </c>
      <c r="BQ465">
        <f t="shared" si="89"/>
        <v>20.466000000000001</v>
      </c>
      <c r="BR465">
        <f t="shared" si="90"/>
        <v>27.288</v>
      </c>
      <c r="BS465">
        <f t="shared" si="91"/>
        <v>31.835999999999995</v>
      </c>
      <c r="BT465">
        <f t="shared" si="92"/>
        <v>11.370000000000001</v>
      </c>
      <c r="BU465">
        <f t="shared" si="93"/>
        <v>0</v>
      </c>
      <c r="BV465">
        <f t="shared" si="94"/>
        <v>0</v>
      </c>
      <c r="BW465">
        <f t="shared" si="88"/>
        <v>2019.2739999999997</v>
      </c>
    </row>
    <row r="466" spans="1:75" x14ac:dyDescent="0.3">
      <c r="A466" s="38">
        <f t="shared" si="84"/>
        <v>45796</v>
      </c>
      <c r="B466" s="3">
        <v>45796.341932870368</v>
      </c>
      <c r="C466" t="s">
        <v>61</v>
      </c>
      <c r="D466" t="s">
        <v>61</v>
      </c>
      <c r="E466" t="s">
        <v>61</v>
      </c>
      <c r="F466" t="s">
        <v>62</v>
      </c>
      <c r="G466" s="2" t="s">
        <v>63</v>
      </c>
      <c r="H466" t="s">
        <v>64</v>
      </c>
      <c r="I466" t="s">
        <v>79</v>
      </c>
      <c r="J466" t="s">
        <v>66</v>
      </c>
      <c r="K466" t="s">
        <v>67</v>
      </c>
      <c r="L466">
        <v>15</v>
      </c>
      <c r="M466">
        <v>3</v>
      </c>
      <c r="N466">
        <v>168</v>
      </c>
      <c r="O466" s="41">
        <v>1060</v>
      </c>
      <c r="P466" t="s">
        <v>61</v>
      </c>
      <c r="Q466" t="s">
        <v>61</v>
      </c>
      <c r="R466">
        <v>31.286000000000001</v>
      </c>
      <c r="S466">
        <v>7.0990000000000002</v>
      </c>
      <c r="T466">
        <v>4.407</v>
      </c>
      <c r="U466">
        <v>2622</v>
      </c>
      <c r="V466">
        <v>192</v>
      </c>
      <c r="W466">
        <v>463</v>
      </c>
      <c r="X466">
        <v>1115</v>
      </c>
      <c r="Y466">
        <v>0</v>
      </c>
      <c r="Z466">
        <v>10</v>
      </c>
      <c r="AA466">
        <v>1</v>
      </c>
      <c r="AB466">
        <v>27</v>
      </c>
      <c r="AC466">
        <v>93</v>
      </c>
      <c r="AD466">
        <v>42.96</v>
      </c>
      <c r="AE466">
        <v>57.259571000000001</v>
      </c>
      <c r="AF466">
        <v>89.9</v>
      </c>
      <c r="AG466">
        <v>1.8</v>
      </c>
      <c r="AH466">
        <v>2.7</v>
      </c>
      <c r="AI466">
        <v>3.6</v>
      </c>
      <c r="AJ466">
        <v>2</v>
      </c>
      <c r="AK466">
        <v>0</v>
      </c>
      <c r="AL466">
        <v>0</v>
      </c>
      <c r="AM466">
        <v>3.39</v>
      </c>
      <c r="AN466">
        <v>43.654000000000003</v>
      </c>
      <c r="AO466">
        <v>7.3230000000000004</v>
      </c>
      <c r="AP466">
        <v>17.658000000000001</v>
      </c>
      <c r="AQ466">
        <v>0.35199999999999998</v>
      </c>
      <c r="AR466">
        <v>0</v>
      </c>
      <c r="AS466">
        <v>31.963000000000001</v>
      </c>
      <c r="AT466">
        <v>38.957000000000001</v>
      </c>
      <c r="AU466">
        <v>0.78</v>
      </c>
      <c r="AV466">
        <v>1.17</v>
      </c>
      <c r="AW466">
        <v>1.56</v>
      </c>
      <c r="AX466">
        <v>0.86699999999999999</v>
      </c>
      <c r="AY466">
        <v>0</v>
      </c>
      <c r="AZ466">
        <v>0</v>
      </c>
      <c r="BA466">
        <v>0</v>
      </c>
      <c r="BB466">
        <v>63</v>
      </c>
      <c r="BC466" t="s">
        <v>75</v>
      </c>
      <c r="BD466">
        <v>0</v>
      </c>
      <c r="BE466" t="s">
        <v>69</v>
      </c>
      <c r="BF466" t="s">
        <v>76</v>
      </c>
      <c r="BG466">
        <v>1.3</v>
      </c>
      <c r="BH466">
        <v>0</v>
      </c>
      <c r="BI466" s="1">
        <v>45799.465548576387</v>
      </c>
      <c r="BJ466">
        <v>3</v>
      </c>
      <c r="BK466" s="4">
        <v>1.4690000000000001</v>
      </c>
      <c r="BL466" s="42">
        <f>HLOOKUP($A466,차량별코스!$E$1:$AD$20,_xlfn.XLOOKUP(탕데이터!$I466,차량별코스!$D$2:$D$20,차량별코스!$A$2:$A$20),0)</f>
        <v>3</v>
      </c>
      <c r="BM466">
        <f t="shared" si="85"/>
        <v>4978.266999999998</v>
      </c>
      <c r="BN466">
        <f t="shared" si="86"/>
        <v>727.50900000000001</v>
      </c>
      <c r="BO466">
        <f>IF(COUNTIFS($BL$2:$BL466,$BL466,$O$2:$O466,$O466)=1,_xlfn.MAXIFS($BO$2:$BO465,$O$2:$O465,$O466)+1,_xlfn.MAXIFS($BO$2:$BO465,$O$2:$O465,$O466))</f>
        <v>11</v>
      </c>
      <c r="BP466">
        <f t="shared" si="87"/>
        <v>1702.1779999999999</v>
      </c>
      <c r="BQ466">
        <f t="shared" si="89"/>
        <v>47.196000000000005</v>
      </c>
      <c r="BR466">
        <f t="shared" si="90"/>
        <v>70.794000000000011</v>
      </c>
      <c r="BS466">
        <f t="shared" si="91"/>
        <v>94.39200000000001</v>
      </c>
      <c r="BT466">
        <f t="shared" si="92"/>
        <v>52.44</v>
      </c>
      <c r="BU466">
        <f t="shared" si="93"/>
        <v>0</v>
      </c>
      <c r="BV466">
        <f t="shared" si="94"/>
        <v>0</v>
      </c>
      <c r="BW466">
        <f t="shared" si="88"/>
        <v>1967</v>
      </c>
    </row>
    <row r="467" spans="1:75" x14ac:dyDescent="0.3">
      <c r="A467" s="38">
        <f t="shared" si="84"/>
        <v>45796</v>
      </c>
      <c r="B467" s="3">
        <v>45796.381701388891</v>
      </c>
      <c r="C467" t="s">
        <v>61</v>
      </c>
      <c r="D467" t="s">
        <v>61</v>
      </c>
      <c r="E467" t="s">
        <v>61</v>
      </c>
      <c r="F467" t="s">
        <v>62</v>
      </c>
      <c r="G467" s="2" t="s">
        <v>63</v>
      </c>
      <c r="H467" t="s">
        <v>64</v>
      </c>
      <c r="I467" t="s">
        <v>79</v>
      </c>
      <c r="J467" t="s">
        <v>66</v>
      </c>
      <c r="K467" t="s">
        <v>67</v>
      </c>
      <c r="L467">
        <v>15</v>
      </c>
      <c r="M467">
        <v>3</v>
      </c>
      <c r="N467">
        <v>168</v>
      </c>
      <c r="O467" s="41">
        <v>1060</v>
      </c>
      <c r="P467" t="s">
        <v>61</v>
      </c>
      <c r="Q467" t="s">
        <v>61</v>
      </c>
      <c r="R467">
        <v>17.523</v>
      </c>
      <c r="S467">
        <v>4.3339999999999996</v>
      </c>
      <c r="T467">
        <v>4.0430000000000001</v>
      </c>
      <c r="U467">
        <v>1483</v>
      </c>
      <c r="V467">
        <v>18</v>
      </c>
      <c r="W467">
        <v>263</v>
      </c>
      <c r="X467">
        <v>576</v>
      </c>
      <c r="Y467">
        <v>0</v>
      </c>
      <c r="Z467">
        <v>7</v>
      </c>
      <c r="AA467">
        <v>0</v>
      </c>
      <c r="AB467">
        <v>0</v>
      </c>
      <c r="AC467">
        <v>93</v>
      </c>
      <c r="AD467">
        <v>42.54</v>
      </c>
      <c r="AE467">
        <v>52.481513</v>
      </c>
      <c r="AF467">
        <v>90.3</v>
      </c>
      <c r="AG467">
        <v>1.3</v>
      </c>
      <c r="AH467">
        <v>2.2000000000000002</v>
      </c>
      <c r="AI467">
        <v>3.5</v>
      </c>
      <c r="AJ467">
        <v>2.7</v>
      </c>
      <c r="AK467">
        <v>0</v>
      </c>
      <c r="AL467">
        <v>0</v>
      </c>
      <c r="AM467">
        <v>3.11</v>
      </c>
      <c r="AN467">
        <v>43.585000000000001</v>
      </c>
      <c r="AO467">
        <v>1.214</v>
      </c>
      <c r="AP467">
        <v>17.734000000000002</v>
      </c>
      <c r="AQ467">
        <v>0.28499999999999998</v>
      </c>
      <c r="AR467">
        <v>0</v>
      </c>
      <c r="AS467">
        <v>39.947000000000003</v>
      </c>
      <c r="AT467">
        <v>21.07</v>
      </c>
      <c r="AU467">
        <v>0.30299999999999999</v>
      </c>
      <c r="AV467">
        <v>0.51300000000000001</v>
      </c>
      <c r="AW467">
        <v>0.81699999999999995</v>
      </c>
      <c r="AX467">
        <v>0.63</v>
      </c>
      <c r="AY467">
        <v>0</v>
      </c>
      <c r="AZ467">
        <v>0</v>
      </c>
      <c r="BA467">
        <v>0</v>
      </c>
      <c r="BB467">
        <v>29</v>
      </c>
      <c r="BC467" t="s">
        <v>75</v>
      </c>
      <c r="BD467">
        <v>0</v>
      </c>
      <c r="BE467" t="s">
        <v>69</v>
      </c>
      <c r="BF467" t="s">
        <v>76</v>
      </c>
      <c r="BG467">
        <v>1.3</v>
      </c>
      <c r="BH467">
        <v>0</v>
      </c>
      <c r="BI467" s="1">
        <v>45799.465548576387</v>
      </c>
      <c r="BJ467">
        <v>3</v>
      </c>
      <c r="BK467" s="4">
        <v>1.3476999999999999</v>
      </c>
      <c r="BL467" s="42">
        <f>HLOOKUP($A467,차량별코스!$E$1:$AD$20,_xlfn.XLOOKUP(탕데이터!$I467,차량별코스!$D$2:$D$20,차량별코스!$A$2:$A$20),0)</f>
        <v>3</v>
      </c>
      <c r="BM467">
        <f t="shared" si="85"/>
        <v>4978.266999999998</v>
      </c>
      <c r="BN467">
        <f t="shared" si="86"/>
        <v>727.50900000000001</v>
      </c>
      <c r="BO467">
        <f>IF(COUNTIFS($BL$2:$BL467,$BL467,$O$2:$O467,$O467)=1,_xlfn.MAXIFS($BO$2:$BO466,$O$2:$O466,$O467)+1,_xlfn.MAXIFS($BO$2:$BO466,$O$2:$O466,$O467))</f>
        <v>11</v>
      </c>
      <c r="BP467">
        <f t="shared" si="87"/>
        <v>1058.1490000000001</v>
      </c>
      <c r="BQ467">
        <f t="shared" si="89"/>
        <v>19.279</v>
      </c>
      <c r="BR467">
        <f t="shared" si="90"/>
        <v>32.626000000000005</v>
      </c>
      <c r="BS467">
        <f t="shared" si="91"/>
        <v>51.905000000000008</v>
      </c>
      <c r="BT467">
        <f t="shared" si="92"/>
        <v>40.041000000000004</v>
      </c>
      <c r="BU467">
        <f t="shared" si="93"/>
        <v>0</v>
      </c>
      <c r="BV467">
        <f t="shared" si="94"/>
        <v>0</v>
      </c>
      <c r="BW467">
        <f t="shared" si="88"/>
        <v>1202</v>
      </c>
    </row>
    <row r="468" spans="1:75" x14ac:dyDescent="0.3">
      <c r="A468" s="38">
        <f t="shared" si="84"/>
        <v>45796</v>
      </c>
      <c r="B468" s="3">
        <v>45796.408229166664</v>
      </c>
      <c r="C468" t="s">
        <v>61</v>
      </c>
      <c r="D468" t="s">
        <v>61</v>
      </c>
      <c r="E468" t="s">
        <v>61</v>
      </c>
      <c r="F468" t="s">
        <v>62</v>
      </c>
      <c r="G468" s="2" t="s">
        <v>63</v>
      </c>
      <c r="H468" t="s">
        <v>64</v>
      </c>
      <c r="I468" t="s">
        <v>79</v>
      </c>
      <c r="J468" t="s">
        <v>66</v>
      </c>
      <c r="K468" t="s">
        <v>67</v>
      </c>
      <c r="L468">
        <v>15</v>
      </c>
      <c r="M468">
        <v>3</v>
      </c>
      <c r="N468">
        <v>168</v>
      </c>
      <c r="O468" s="41">
        <v>1060</v>
      </c>
      <c r="P468" t="s">
        <v>61</v>
      </c>
      <c r="Q468" t="s">
        <v>61</v>
      </c>
      <c r="R468">
        <v>67.17</v>
      </c>
      <c r="S468">
        <v>18.321999999999999</v>
      </c>
      <c r="T468">
        <v>3.6659999999999999</v>
      </c>
      <c r="U468">
        <v>5842</v>
      </c>
      <c r="V468">
        <v>132</v>
      </c>
      <c r="W468">
        <v>1071</v>
      </c>
      <c r="X468">
        <v>2304</v>
      </c>
      <c r="Y468">
        <v>1</v>
      </c>
      <c r="Z468">
        <v>38</v>
      </c>
      <c r="AA468">
        <v>1</v>
      </c>
      <c r="AB468">
        <v>25</v>
      </c>
      <c r="AC468">
        <v>109</v>
      </c>
      <c r="AD468">
        <v>41.39</v>
      </c>
      <c r="AE468">
        <v>52.125892999999998</v>
      </c>
      <c r="AF468">
        <v>92.2</v>
      </c>
      <c r="AG468">
        <v>1.9</v>
      </c>
      <c r="AH468">
        <v>2.2000000000000002</v>
      </c>
      <c r="AI468">
        <v>1.8</v>
      </c>
      <c r="AJ468">
        <v>1.7</v>
      </c>
      <c r="AK468">
        <v>0.3</v>
      </c>
      <c r="AL468">
        <v>0</v>
      </c>
      <c r="AM468">
        <v>2.82</v>
      </c>
      <c r="AN468">
        <v>48.41</v>
      </c>
      <c r="AO468">
        <v>2.2589999999999999</v>
      </c>
      <c r="AP468">
        <v>18.332999999999998</v>
      </c>
      <c r="AQ468">
        <v>0.34200000000000003</v>
      </c>
      <c r="AR468">
        <v>1.4890000000000001</v>
      </c>
      <c r="AS468">
        <v>56.573</v>
      </c>
      <c r="AT468">
        <v>89.126999999999995</v>
      </c>
      <c r="AU468">
        <v>1.837</v>
      </c>
      <c r="AV468">
        <v>2.1269999999999998</v>
      </c>
      <c r="AW468">
        <v>1.74</v>
      </c>
      <c r="AX468">
        <v>1.643</v>
      </c>
      <c r="AY468">
        <v>0.28999999999999998</v>
      </c>
      <c r="AZ468">
        <v>0</v>
      </c>
      <c r="BA468">
        <v>0</v>
      </c>
      <c r="BB468">
        <v>121</v>
      </c>
      <c r="BC468" t="s">
        <v>75</v>
      </c>
      <c r="BD468">
        <v>0</v>
      </c>
      <c r="BE468" t="s">
        <v>69</v>
      </c>
      <c r="BF468" t="s">
        <v>76</v>
      </c>
      <c r="BG468">
        <v>1.3</v>
      </c>
      <c r="BH468">
        <v>0</v>
      </c>
      <c r="BI468" s="1">
        <v>45799.465548576387</v>
      </c>
      <c r="BJ468">
        <v>3</v>
      </c>
      <c r="BK468" s="4">
        <v>1.222</v>
      </c>
      <c r="BL468" s="42">
        <f>HLOOKUP($A468,차량별코스!$E$1:$AD$20,_xlfn.XLOOKUP(탕데이터!$I468,차량별코스!$D$2:$D$20,차량별코스!$A$2:$A$20),0)</f>
        <v>3</v>
      </c>
      <c r="BM468">
        <f t="shared" si="85"/>
        <v>4978.266999999998</v>
      </c>
      <c r="BN468">
        <f t="shared" si="86"/>
        <v>727.50900000000001</v>
      </c>
      <c r="BO468">
        <f>IF(COUNTIFS($BL$2:$BL468,$BL468,$O$2:$O468,$O468)=1,_xlfn.MAXIFS($BO$2:$BO467,$O$2:$O467,$O468)+1,_xlfn.MAXIFS($BO$2:$BO467,$O$2:$O467,$O468))</f>
        <v>11</v>
      </c>
      <c r="BP468">
        <f t="shared" si="87"/>
        <v>4183.3240000000005</v>
      </c>
      <c r="BQ468">
        <f t="shared" si="89"/>
        <v>110.99799999999999</v>
      </c>
      <c r="BR468">
        <f t="shared" si="90"/>
        <v>128.524</v>
      </c>
      <c r="BS468">
        <f t="shared" si="91"/>
        <v>105.15600000000001</v>
      </c>
      <c r="BT468">
        <f t="shared" si="92"/>
        <v>99.314000000000007</v>
      </c>
      <c r="BU468">
        <f t="shared" si="93"/>
        <v>17.526</v>
      </c>
      <c r="BV468">
        <f t="shared" si="94"/>
        <v>0</v>
      </c>
      <c r="BW468">
        <f t="shared" si="88"/>
        <v>4644.8420000000006</v>
      </c>
    </row>
    <row r="469" spans="1:75" x14ac:dyDescent="0.3">
      <c r="A469" s="38">
        <f t="shared" si="84"/>
        <v>45796</v>
      </c>
      <c r="B469" s="3">
        <v>45796.479097222225</v>
      </c>
      <c r="C469" t="s">
        <v>61</v>
      </c>
      <c r="D469" t="s">
        <v>61</v>
      </c>
      <c r="E469" t="s">
        <v>61</v>
      </c>
      <c r="F469" t="s">
        <v>62</v>
      </c>
      <c r="G469" s="2" t="s">
        <v>63</v>
      </c>
      <c r="H469" t="s">
        <v>64</v>
      </c>
      <c r="I469" t="s">
        <v>79</v>
      </c>
      <c r="J469" t="s">
        <v>66</v>
      </c>
      <c r="K469" t="s">
        <v>67</v>
      </c>
      <c r="L469">
        <v>15</v>
      </c>
      <c r="M469">
        <v>3</v>
      </c>
      <c r="N469">
        <v>168</v>
      </c>
      <c r="O469" s="41">
        <v>1060</v>
      </c>
      <c r="P469" t="s">
        <v>61</v>
      </c>
      <c r="Q469" t="s">
        <v>61</v>
      </c>
      <c r="R469">
        <v>40.484000000000002</v>
      </c>
      <c r="S469">
        <v>12.358000000000001</v>
      </c>
      <c r="T469">
        <v>3.2759999999999998</v>
      </c>
      <c r="U469">
        <v>4235</v>
      </c>
      <c r="V469">
        <v>6</v>
      </c>
      <c r="W469">
        <v>985</v>
      </c>
      <c r="X469">
        <v>1345</v>
      </c>
      <c r="Y469">
        <v>0</v>
      </c>
      <c r="Z469">
        <v>15</v>
      </c>
      <c r="AA469">
        <v>0</v>
      </c>
      <c r="AB469">
        <v>0</v>
      </c>
      <c r="AC469">
        <v>102</v>
      </c>
      <c r="AD469">
        <v>34.409999999999997</v>
      </c>
      <c r="AE469">
        <v>44.926761999999997</v>
      </c>
      <c r="AF469">
        <v>84.4</v>
      </c>
      <c r="AG469">
        <v>4.3</v>
      </c>
      <c r="AH469">
        <v>6.3</v>
      </c>
      <c r="AI469">
        <v>3.2</v>
      </c>
      <c r="AJ469">
        <v>1.7</v>
      </c>
      <c r="AK469">
        <v>0.1</v>
      </c>
      <c r="AL469">
        <v>0</v>
      </c>
      <c r="AM469">
        <v>2.52</v>
      </c>
      <c r="AN469">
        <v>46.524999999999999</v>
      </c>
      <c r="AO469">
        <v>0.14199999999999999</v>
      </c>
      <c r="AP469">
        <v>23.259</v>
      </c>
      <c r="AQ469">
        <v>0.32100000000000001</v>
      </c>
      <c r="AR469">
        <v>0</v>
      </c>
      <c r="AS469">
        <v>37.052</v>
      </c>
      <c r="AT469">
        <v>59.08</v>
      </c>
      <c r="AU469">
        <v>3.01</v>
      </c>
      <c r="AV469">
        <v>4.41</v>
      </c>
      <c r="AW469">
        <v>2.2400000000000002</v>
      </c>
      <c r="AX469">
        <v>1.19</v>
      </c>
      <c r="AY469">
        <v>7.0000000000000007E-2</v>
      </c>
      <c r="AZ469">
        <v>0</v>
      </c>
      <c r="BA469">
        <v>0</v>
      </c>
      <c r="BB469">
        <v>93</v>
      </c>
      <c r="BC469" t="s">
        <v>75</v>
      </c>
      <c r="BD469">
        <v>0</v>
      </c>
      <c r="BE469" t="s">
        <v>69</v>
      </c>
      <c r="BF469" t="s">
        <v>76</v>
      </c>
      <c r="BG469">
        <v>1.3</v>
      </c>
      <c r="BH469">
        <v>0</v>
      </c>
      <c r="BI469" s="1">
        <v>45799.465548576387</v>
      </c>
      <c r="BJ469">
        <v>3</v>
      </c>
      <c r="BK469" s="4">
        <v>1.0920000000000001</v>
      </c>
      <c r="BL469" s="42">
        <f>HLOOKUP($A469,차량별코스!$E$1:$AD$20,_xlfn.XLOOKUP(탕데이터!$I469,차량별코스!$D$2:$D$20,차량별코스!$A$2:$A$20),0)</f>
        <v>3</v>
      </c>
      <c r="BM469">
        <f t="shared" si="85"/>
        <v>4978.266999999998</v>
      </c>
      <c r="BN469">
        <f t="shared" si="86"/>
        <v>727.50900000000001</v>
      </c>
      <c r="BO469">
        <f>IF(COUNTIFS($BL$2:$BL469,$BL469,$O$2:$O469,$O469)=1,_xlfn.MAXIFS($BO$2:$BO468,$O$2:$O468,$O469)+1,_xlfn.MAXIFS($BO$2:$BO468,$O$2:$O468,$O469))</f>
        <v>11</v>
      </c>
      <c r="BP469">
        <f t="shared" si="87"/>
        <v>2583.34</v>
      </c>
      <c r="BQ469">
        <f t="shared" si="89"/>
        <v>182.10499999999999</v>
      </c>
      <c r="BR469">
        <f t="shared" si="90"/>
        <v>266.80500000000001</v>
      </c>
      <c r="BS469">
        <f t="shared" si="91"/>
        <v>135.52000000000001</v>
      </c>
      <c r="BT469">
        <f t="shared" si="92"/>
        <v>71.995000000000005</v>
      </c>
      <c r="BU469">
        <f t="shared" si="93"/>
        <v>4.2350000000000003</v>
      </c>
      <c r="BV469">
        <f t="shared" si="94"/>
        <v>0</v>
      </c>
      <c r="BW469">
        <f t="shared" si="88"/>
        <v>3244</v>
      </c>
    </row>
    <row r="470" spans="1:75" x14ac:dyDescent="0.3">
      <c r="A470" s="38">
        <f t="shared" si="84"/>
        <v>45796</v>
      </c>
      <c r="B470" s="3">
        <v>45796.532141203701</v>
      </c>
      <c r="C470" t="s">
        <v>61</v>
      </c>
      <c r="D470" t="s">
        <v>61</v>
      </c>
      <c r="E470" t="s">
        <v>61</v>
      </c>
      <c r="F470" t="s">
        <v>62</v>
      </c>
      <c r="G470" s="2" t="s">
        <v>63</v>
      </c>
      <c r="H470" t="s">
        <v>64</v>
      </c>
      <c r="I470" t="s">
        <v>79</v>
      </c>
      <c r="J470" t="s">
        <v>66</v>
      </c>
      <c r="K470" t="s">
        <v>67</v>
      </c>
      <c r="L470">
        <v>15</v>
      </c>
      <c r="M470">
        <v>3</v>
      </c>
      <c r="N470">
        <v>168</v>
      </c>
      <c r="O470" s="41">
        <v>1060</v>
      </c>
      <c r="P470" t="s">
        <v>61</v>
      </c>
      <c r="Q470" t="s">
        <v>61</v>
      </c>
      <c r="R470">
        <v>0.08</v>
      </c>
      <c r="S470">
        <v>6.4000000000000001E-2</v>
      </c>
      <c r="T470">
        <v>1.25</v>
      </c>
      <c r="U470">
        <v>128</v>
      </c>
      <c r="V470">
        <v>7</v>
      </c>
      <c r="W470">
        <v>57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10</v>
      </c>
      <c r="AD470">
        <v>2.25</v>
      </c>
      <c r="AE470">
        <v>4.499943</v>
      </c>
      <c r="AF470">
        <v>100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0.96</v>
      </c>
      <c r="AN470">
        <v>7</v>
      </c>
      <c r="AO470">
        <v>5.468</v>
      </c>
      <c r="AP470">
        <v>44.530999999999999</v>
      </c>
      <c r="AQ470">
        <v>0</v>
      </c>
      <c r="AR470">
        <v>0</v>
      </c>
      <c r="AS470">
        <v>0</v>
      </c>
      <c r="AT470">
        <v>1.667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1</v>
      </c>
      <c r="BC470" t="s">
        <v>75</v>
      </c>
      <c r="BD470">
        <v>0</v>
      </c>
      <c r="BE470" t="s">
        <v>69</v>
      </c>
      <c r="BF470" t="s">
        <v>76</v>
      </c>
      <c r="BG470">
        <v>1.3</v>
      </c>
      <c r="BH470">
        <v>0</v>
      </c>
      <c r="BI470" s="1">
        <v>45799.465548576387</v>
      </c>
      <c r="BJ470">
        <v>3</v>
      </c>
      <c r="BK470" s="4">
        <v>0.41670000000000001</v>
      </c>
      <c r="BL470" s="42">
        <f>HLOOKUP($A470,차량별코스!$E$1:$AD$20,_xlfn.XLOOKUP(탕데이터!$I470,차량별코스!$D$2:$D$20,차량별코스!$A$2:$A$20),0)</f>
        <v>3</v>
      </c>
      <c r="BM470">
        <f t="shared" si="85"/>
        <v>4978.266999999998</v>
      </c>
      <c r="BN470">
        <f t="shared" si="86"/>
        <v>727.50900000000001</v>
      </c>
      <c r="BO470">
        <f>IF(COUNTIFS($BL$2:$BL470,$BL470,$O$2:$O470,$O470)=1,_xlfn.MAXIFS($BO$2:$BO469,$O$2:$O469,$O470)+1,_xlfn.MAXIFS($BO$2:$BO469,$O$2:$O469,$O470))</f>
        <v>11</v>
      </c>
      <c r="BP470">
        <f t="shared" si="87"/>
        <v>64</v>
      </c>
      <c r="BQ470">
        <f t="shared" si="89"/>
        <v>0</v>
      </c>
      <c r="BR470">
        <f t="shared" si="90"/>
        <v>0</v>
      </c>
      <c r="BS470">
        <f t="shared" si="91"/>
        <v>0</v>
      </c>
      <c r="BT470">
        <f t="shared" si="92"/>
        <v>0</v>
      </c>
      <c r="BU470">
        <f t="shared" si="93"/>
        <v>0</v>
      </c>
      <c r="BV470">
        <f t="shared" si="94"/>
        <v>0</v>
      </c>
      <c r="BW470">
        <f t="shared" si="88"/>
        <v>64</v>
      </c>
    </row>
    <row r="471" spans="1:75" x14ac:dyDescent="0.3">
      <c r="A471" s="38">
        <f t="shared" si="84"/>
        <v>45796</v>
      </c>
      <c r="B471" s="3">
        <v>45796.634166666663</v>
      </c>
      <c r="C471" t="s">
        <v>61</v>
      </c>
      <c r="D471" t="s">
        <v>61</v>
      </c>
      <c r="E471" t="s">
        <v>61</v>
      </c>
      <c r="F471" t="s">
        <v>62</v>
      </c>
      <c r="G471" s="2" t="s">
        <v>63</v>
      </c>
      <c r="H471" t="s">
        <v>64</v>
      </c>
      <c r="I471" t="s">
        <v>79</v>
      </c>
      <c r="J471" t="s">
        <v>66</v>
      </c>
      <c r="K471" t="s">
        <v>67</v>
      </c>
      <c r="L471">
        <v>15</v>
      </c>
      <c r="M471">
        <v>3</v>
      </c>
      <c r="N471">
        <v>168</v>
      </c>
      <c r="O471" s="41">
        <v>1060</v>
      </c>
      <c r="P471" t="s">
        <v>61</v>
      </c>
      <c r="Q471" t="s">
        <v>61</v>
      </c>
      <c r="R471">
        <v>2.5000000000000001E-2</v>
      </c>
      <c r="S471">
        <v>5.2999999999999999E-2</v>
      </c>
      <c r="T471">
        <v>0.47199999999999998</v>
      </c>
      <c r="U471">
        <v>84</v>
      </c>
      <c r="V471">
        <v>1</v>
      </c>
      <c r="W471">
        <v>60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6</v>
      </c>
      <c r="AD471">
        <v>1.07</v>
      </c>
      <c r="AE471">
        <v>3.912363</v>
      </c>
      <c r="AF471">
        <v>100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0.36</v>
      </c>
      <c r="AN471">
        <v>25.863</v>
      </c>
      <c r="AO471">
        <v>1.1870000000000001</v>
      </c>
      <c r="AP471">
        <v>71.427000000000007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1</v>
      </c>
      <c r="BC471" t="s">
        <v>75</v>
      </c>
      <c r="BD471">
        <v>0</v>
      </c>
      <c r="BE471" t="s">
        <v>69</v>
      </c>
      <c r="BF471" t="s">
        <v>76</v>
      </c>
      <c r="BG471">
        <v>1.3</v>
      </c>
      <c r="BH471">
        <v>0</v>
      </c>
      <c r="BI471" s="1">
        <v>45799.465548576387</v>
      </c>
      <c r="BJ471">
        <v>3</v>
      </c>
      <c r="BK471" s="4">
        <v>0.15720000000000001</v>
      </c>
      <c r="BL471" s="42">
        <f>HLOOKUP($A471,차량별코스!$E$1:$AD$20,_xlfn.XLOOKUP(탕데이터!$I471,차량별코스!$D$2:$D$20,차량별코스!$A$2:$A$20),0)</f>
        <v>3</v>
      </c>
      <c r="BM471">
        <f t="shared" si="85"/>
        <v>4978.266999999998</v>
      </c>
      <c r="BN471">
        <f t="shared" si="86"/>
        <v>727.50900000000001</v>
      </c>
      <c r="BO471">
        <f>IF(COUNTIFS($BL$2:$BL471,$BL471,$O$2:$O471,$O471)=1,_xlfn.MAXIFS($BO$2:$BO470,$O$2:$O470,$O471)+1,_xlfn.MAXIFS($BO$2:$BO470,$O$2:$O470,$O471))</f>
        <v>11</v>
      </c>
      <c r="BP471">
        <f t="shared" si="87"/>
        <v>23</v>
      </c>
      <c r="BQ471">
        <f t="shared" si="89"/>
        <v>0</v>
      </c>
      <c r="BR471">
        <f t="shared" si="90"/>
        <v>0</v>
      </c>
      <c r="BS471">
        <f t="shared" si="91"/>
        <v>0</v>
      </c>
      <c r="BT471">
        <f t="shared" si="92"/>
        <v>0</v>
      </c>
      <c r="BU471">
        <f t="shared" si="93"/>
        <v>0</v>
      </c>
      <c r="BV471">
        <f t="shared" si="94"/>
        <v>0</v>
      </c>
      <c r="BW471">
        <f t="shared" si="88"/>
        <v>23</v>
      </c>
    </row>
    <row r="472" spans="1:75" x14ac:dyDescent="0.3">
      <c r="A472" s="38">
        <f t="shared" si="84"/>
        <v>45796</v>
      </c>
      <c r="B472" s="3">
        <v>45796.639247685183</v>
      </c>
      <c r="C472" t="s">
        <v>61</v>
      </c>
      <c r="D472" t="s">
        <v>61</v>
      </c>
      <c r="E472" t="s">
        <v>61</v>
      </c>
      <c r="F472" t="s">
        <v>62</v>
      </c>
      <c r="G472" s="2" t="s">
        <v>63</v>
      </c>
      <c r="H472" t="s">
        <v>64</v>
      </c>
      <c r="I472" t="s">
        <v>79</v>
      </c>
      <c r="J472" t="s">
        <v>66</v>
      </c>
      <c r="K472" t="s">
        <v>67</v>
      </c>
      <c r="L472">
        <v>15</v>
      </c>
      <c r="M472">
        <v>3</v>
      </c>
      <c r="N472">
        <v>168</v>
      </c>
      <c r="O472" s="41">
        <v>1060</v>
      </c>
      <c r="P472" t="s">
        <v>61</v>
      </c>
      <c r="Q472" t="s">
        <v>61</v>
      </c>
      <c r="R472">
        <v>60.499000000000002</v>
      </c>
      <c r="S472">
        <v>23.385999999999999</v>
      </c>
      <c r="T472">
        <v>2.5870000000000002</v>
      </c>
      <c r="U472">
        <v>8896</v>
      </c>
      <c r="V472">
        <v>0</v>
      </c>
      <c r="W472">
        <v>4509</v>
      </c>
      <c r="X472">
        <v>2083</v>
      </c>
      <c r="Y472">
        <v>0</v>
      </c>
      <c r="Z472">
        <v>17</v>
      </c>
      <c r="AA472">
        <v>2</v>
      </c>
      <c r="AB472">
        <v>2410</v>
      </c>
      <c r="AC472">
        <v>102</v>
      </c>
      <c r="AD472">
        <v>24.48</v>
      </c>
      <c r="AE472">
        <v>49.645867000000003</v>
      </c>
      <c r="AF472">
        <v>92.8</v>
      </c>
      <c r="AG472">
        <v>2</v>
      </c>
      <c r="AH472">
        <v>1.9</v>
      </c>
      <c r="AI472">
        <v>1.7</v>
      </c>
      <c r="AJ472">
        <v>1.7</v>
      </c>
      <c r="AK472">
        <v>0</v>
      </c>
      <c r="AL472">
        <v>0</v>
      </c>
      <c r="AM472">
        <v>1.99</v>
      </c>
      <c r="AN472">
        <v>68.028999999999996</v>
      </c>
      <c r="AO472">
        <v>0</v>
      </c>
      <c r="AP472">
        <v>50.686</v>
      </c>
      <c r="AQ472">
        <v>0.33100000000000002</v>
      </c>
      <c r="AR472">
        <v>0</v>
      </c>
      <c r="AS472">
        <v>28.1</v>
      </c>
      <c r="AT472">
        <v>136.107</v>
      </c>
      <c r="AU472">
        <v>2.9329999999999998</v>
      </c>
      <c r="AV472">
        <v>2.7869999999999999</v>
      </c>
      <c r="AW472">
        <v>2.4929999999999999</v>
      </c>
      <c r="AX472">
        <v>2.4929999999999999</v>
      </c>
      <c r="AY472">
        <v>0</v>
      </c>
      <c r="AZ472">
        <v>0</v>
      </c>
      <c r="BA472">
        <v>0</v>
      </c>
      <c r="BB472">
        <v>203</v>
      </c>
      <c r="BC472" t="s">
        <v>75</v>
      </c>
      <c r="BD472">
        <v>0</v>
      </c>
      <c r="BE472" t="s">
        <v>69</v>
      </c>
      <c r="BF472" t="s">
        <v>76</v>
      </c>
      <c r="BG472">
        <v>1.3</v>
      </c>
      <c r="BH472">
        <v>0</v>
      </c>
      <c r="BI472" s="1">
        <v>45799.465548576387</v>
      </c>
      <c r="BJ472">
        <v>3</v>
      </c>
      <c r="BK472" s="4">
        <v>0.86229999999999996</v>
      </c>
      <c r="BL472" s="42">
        <f>HLOOKUP($A472,차량별코스!$E$1:$AD$20,_xlfn.XLOOKUP(탕데이터!$I472,차량별코스!$D$2:$D$20,차량별코스!$A$2:$A$20),0)</f>
        <v>3</v>
      </c>
      <c r="BM472">
        <f t="shared" si="85"/>
        <v>4978.266999999998</v>
      </c>
      <c r="BN472">
        <f t="shared" si="86"/>
        <v>727.50900000000001</v>
      </c>
      <c r="BO472">
        <f>IF(COUNTIFS($BL$2:$BL472,$BL472,$O$2:$O472,$O472)=1,_xlfn.MAXIFS($BO$2:$BO471,$O$2:$O471,$O472)+1,_xlfn.MAXIFS($BO$2:$BO471,$O$2:$O471,$O472))</f>
        <v>11</v>
      </c>
      <c r="BP472">
        <f t="shared" si="87"/>
        <v>3746.4879999999994</v>
      </c>
      <c r="BQ472">
        <f t="shared" si="89"/>
        <v>177.92000000000002</v>
      </c>
      <c r="BR472">
        <f t="shared" si="90"/>
        <v>169.024</v>
      </c>
      <c r="BS472">
        <f t="shared" si="91"/>
        <v>151.232</v>
      </c>
      <c r="BT472">
        <f t="shared" si="92"/>
        <v>151.232</v>
      </c>
      <c r="BU472">
        <f t="shared" si="93"/>
        <v>0</v>
      </c>
      <c r="BV472">
        <f t="shared" si="94"/>
        <v>0</v>
      </c>
      <c r="BW472">
        <f t="shared" si="88"/>
        <v>4395.8959999999997</v>
      </c>
    </row>
    <row r="473" spans="1:75" x14ac:dyDescent="0.3">
      <c r="A473" s="38">
        <f t="shared" si="84"/>
        <v>45796</v>
      </c>
      <c r="B473" s="3">
        <v>45796.747812499998</v>
      </c>
      <c r="C473" t="s">
        <v>61</v>
      </c>
      <c r="D473" t="s">
        <v>61</v>
      </c>
      <c r="E473" t="s">
        <v>61</v>
      </c>
      <c r="F473" t="s">
        <v>62</v>
      </c>
      <c r="G473" s="2" t="s">
        <v>63</v>
      </c>
      <c r="H473" t="s">
        <v>64</v>
      </c>
      <c r="I473" t="s">
        <v>79</v>
      </c>
      <c r="J473" t="s">
        <v>66</v>
      </c>
      <c r="K473" t="s">
        <v>67</v>
      </c>
      <c r="L473">
        <v>15</v>
      </c>
      <c r="M473">
        <v>3</v>
      </c>
      <c r="N473">
        <v>168</v>
      </c>
      <c r="O473" s="41">
        <v>1060</v>
      </c>
      <c r="P473" t="s">
        <v>61</v>
      </c>
      <c r="Q473" t="s">
        <v>61</v>
      </c>
      <c r="R473">
        <v>6.6000000000000003E-2</v>
      </c>
      <c r="S473">
        <v>5.1999999999999998E-2</v>
      </c>
      <c r="T473">
        <v>1.2689999999999999</v>
      </c>
      <c r="U473">
        <v>92</v>
      </c>
      <c r="V473">
        <v>29</v>
      </c>
      <c r="W473">
        <v>20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7</v>
      </c>
      <c r="AD473">
        <v>2.58</v>
      </c>
      <c r="AE473">
        <v>5.5253240000000003</v>
      </c>
      <c r="AF473">
        <v>100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0.97</v>
      </c>
      <c r="AN473">
        <v>10.115</v>
      </c>
      <c r="AO473">
        <v>31.52</v>
      </c>
      <c r="AP473">
        <v>21.736999999999998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1</v>
      </c>
      <c r="BC473" t="s">
        <v>75</v>
      </c>
      <c r="BD473">
        <v>0</v>
      </c>
      <c r="BE473" t="s">
        <v>69</v>
      </c>
      <c r="BF473" t="s">
        <v>76</v>
      </c>
      <c r="BG473">
        <v>1.3</v>
      </c>
      <c r="BH473">
        <v>0</v>
      </c>
      <c r="BI473" s="1">
        <v>45799.465548576387</v>
      </c>
      <c r="BJ473">
        <v>3</v>
      </c>
      <c r="BK473" s="4">
        <v>0.42309999999999998</v>
      </c>
      <c r="BL473" s="42">
        <f>HLOOKUP($A473,차량별코스!$E$1:$AD$20,_xlfn.XLOOKUP(탕데이터!$I473,차량별코스!$D$2:$D$20,차량별코스!$A$2:$A$20),0)</f>
        <v>3</v>
      </c>
      <c r="BM473">
        <f t="shared" si="85"/>
        <v>4978.266999999998</v>
      </c>
      <c r="BN473">
        <f t="shared" si="86"/>
        <v>727.50900000000001</v>
      </c>
      <c r="BO473">
        <f>IF(COUNTIFS($BL$2:$BL473,$BL473,$O$2:$O473,$O473)=1,_xlfn.MAXIFS($BO$2:$BO472,$O$2:$O472,$O473)+1,_xlfn.MAXIFS($BO$2:$BO472,$O$2:$O472,$O473))</f>
        <v>11</v>
      </c>
      <c r="BP473">
        <f t="shared" si="87"/>
        <v>43</v>
      </c>
      <c r="BQ473">
        <f t="shared" si="89"/>
        <v>0</v>
      </c>
      <c r="BR473">
        <f t="shared" si="90"/>
        <v>0</v>
      </c>
      <c r="BS473">
        <f t="shared" si="91"/>
        <v>0</v>
      </c>
      <c r="BT473">
        <f t="shared" si="92"/>
        <v>0</v>
      </c>
      <c r="BU473">
        <f t="shared" si="93"/>
        <v>0</v>
      </c>
      <c r="BV473">
        <f t="shared" si="94"/>
        <v>0</v>
      </c>
      <c r="BW473">
        <f t="shared" si="88"/>
        <v>43</v>
      </c>
    </row>
    <row r="474" spans="1:75" x14ac:dyDescent="0.3">
      <c r="A474" s="38">
        <f t="shared" si="84"/>
        <v>45796</v>
      </c>
      <c r="B474" s="3">
        <v>45796.756273148145</v>
      </c>
      <c r="C474" t="s">
        <v>61</v>
      </c>
      <c r="D474" t="s">
        <v>61</v>
      </c>
      <c r="E474" t="s">
        <v>61</v>
      </c>
      <c r="F474" t="s">
        <v>62</v>
      </c>
      <c r="G474" s="2" t="s">
        <v>63</v>
      </c>
      <c r="H474" t="s">
        <v>64</v>
      </c>
      <c r="I474" t="s">
        <v>79</v>
      </c>
      <c r="J474" t="s">
        <v>66</v>
      </c>
      <c r="K474" t="s">
        <v>67</v>
      </c>
      <c r="L474">
        <v>15</v>
      </c>
      <c r="M474">
        <v>3</v>
      </c>
      <c r="N474">
        <v>168</v>
      </c>
      <c r="O474" s="41">
        <v>1060</v>
      </c>
      <c r="P474" t="s">
        <v>61</v>
      </c>
      <c r="Q474" t="s">
        <v>61</v>
      </c>
      <c r="R474">
        <v>66.692999999999998</v>
      </c>
      <c r="S474">
        <v>18.001000000000001</v>
      </c>
      <c r="T474">
        <v>3.7050000000000001</v>
      </c>
      <c r="U474">
        <v>6659</v>
      </c>
      <c r="V474">
        <v>71</v>
      </c>
      <c r="W474">
        <v>1414</v>
      </c>
      <c r="X474">
        <v>2344</v>
      </c>
      <c r="Y474">
        <v>5</v>
      </c>
      <c r="Z474">
        <v>31</v>
      </c>
      <c r="AA474">
        <v>0</v>
      </c>
      <c r="AB474">
        <v>0</v>
      </c>
      <c r="AC474">
        <v>98</v>
      </c>
      <c r="AD474">
        <v>36.06</v>
      </c>
      <c r="AE474">
        <v>46.404071999999999</v>
      </c>
      <c r="AF474">
        <v>82.9</v>
      </c>
      <c r="AG474">
        <v>4.5</v>
      </c>
      <c r="AH474">
        <v>5.9</v>
      </c>
      <c r="AI474">
        <v>5.0999999999999996</v>
      </c>
      <c r="AJ474">
        <v>1.5</v>
      </c>
      <c r="AK474">
        <v>0</v>
      </c>
      <c r="AL474">
        <v>0</v>
      </c>
      <c r="AM474">
        <v>2.85</v>
      </c>
      <c r="AN474">
        <v>41.905999999999999</v>
      </c>
      <c r="AO474">
        <v>1.0660000000000001</v>
      </c>
      <c r="AP474">
        <v>21.234000000000002</v>
      </c>
      <c r="AQ474">
        <v>0.34499999999999997</v>
      </c>
      <c r="AR474">
        <v>7.4969999999999999</v>
      </c>
      <c r="AS474">
        <v>46.481999999999999</v>
      </c>
      <c r="AT474">
        <v>91.19</v>
      </c>
      <c r="AU474">
        <v>4.95</v>
      </c>
      <c r="AV474">
        <v>6.49</v>
      </c>
      <c r="AW474">
        <v>5.61</v>
      </c>
      <c r="AX474">
        <v>1.65</v>
      </c>
      <c r="AY474">
        <v>0</v>
      </c>
      <c r="AZ474">
        <v>0</v>
      </c>
      <c r="BA474">
        <v>0</v>
      </c>
      <c r="BB474">
        <v>136</v>
      </c>
      <c r="BC474" t="s">
        <v>75</v>
      </c>
      <c r="BD474">
        <v>0</v>
      </c>
      <c r="BE474" t="s">
        <v>69</v>
      </c>
      <c r="BF474" t="s">
        <v>76</v>
      </c>
      <c r="BG474">
        <v>1.3</v>
      </c>
      <c r="BH474">
        <v>0</v>
      </c>
      <c r="BI474" s="1">
        <v>45799.465548576387</v>
      </c>
      <c r="BJ474">
        <v>3</v>
      </c>
      <c r="BK474" s="4">
        <v>1.2350000000000001</v>
      </c>
      <c r="BL474" s="42">
        <f>HLOOKUP($A474,차량별코스!$E$1:$AD$20,_xlfn.XLOOKUP(탕데이터!$I474,차량별코스!$D$2:$D$20,차량별코스!$A$2:$A$20),0)</f>
        <v>3</v>
      </c>
      <c r="BM474">
        <f t="shared" si="85"/>
        <v>4978.266999999998</v>
      </c>
      <c r="BN474">
        <f t="shared" si="86"/>
        <v>727.50900000000001</v>
      </c>
      <c r="BO474">
        <f>IF(COUNTIFS($BL$2:$BL474,$BL474,$O$2:$O474,$O474)=1,_xlfn.MAXIFS($BO$2:$BO473,$O$2:$O473,$O474)+1,_xlfn.MAXIFS($BO$2:$BO473,$O$2:$O473,$O474))</f>
        <v>11</v>
      </c>
      <c r="BP474">
        <f t="shared" si="87"/>
        <v>4035.3110000000006</v>
      </c>
      <c r="BQ474">
        <f t="shared" si="89"/>
        <v>299.65499999999997</v>
      </c>
      <c r="BR474">
        <f t="shared" si="90"/>
        <v>392.88100000000003</v>
      </c>
      <c r="BS474">
        <f t="shared" si="91"/>
        <v>339.60899999999998</v>
      </c>
      <c r="BT474">
        <f t="shared" si="92"/>
        <v>99.884999999999991</v>
      </c>
      <c r="BU474">
        <f t="shared" si="93"/>
        <v>0</v>
      </c>
      <c r="BV474">
        <f t="shared" si="94"/>
        <v>0</v>
      </c>
      <c r="BW474">
        <f t="shared" si="88"/>
        <v>5167.3410000000013</v>
      </c>
    </row>
    <row r="475" spans="1:75" x14ac:dyDescent="0.3">
      <c r="A475" s="38">
        <f t="shared" si="84"/>
        <v>45797</v>
      </c>
      <c r="B475" s="3">
        <v>45797.274131944447</v>
      </c>
      <c r="C475" t="s">
        <v>61</v>
      </c>
      <c r="D475" t="s">
        <v>61</v>
      </c>
      <c r="E475" t="s">
        <v>61</v>
      </c>
      <c r="F475" t="s">
        <v>62</v>
      </c>
      <c r="G475" s="2" t="s">
        <v>63</v>
      </c>
      <c r="H475" t="s">
        <v>64</v>
      </c>
      <c r="I475" t="s">
        <v>79</v>
      </c>
      <c r="J475" t="s">
        <v>66</v>
      </c>
      <c r="K475" t="s">
        <v>67</v>
      </c>
      <c r="L475">
        <v>15</v>
      </c>
      <c r="M475">
        <v>3</v>
      </c>
      <c r="N475">
        <v>168</v>
      </c>
      <c r="O475" s="41">
        <v>1060</v>
      </c>
      <c r="P475" t="s">
        <v>61</v>
      </c>
      <c r="Q475" t="s">
        <v>61</v>
      </c>
      <c r="R475">
        <v>16.364000000000001</v>
      </c>
      <c r="S475">
        <v>4.6619999999999999</v>
      </c>
      <c r="T475">
        <v>3.51</v>
      </c>
      <c r="U475">
        <v>2111</v>
      </c>
      <c r="V475">
        <v>94</v>
      </c>
      <c r="W475">
        <v>724</v>
      </c>
      <c r="X475">
        <v>424</v>
      </c>
      <c r="Y475">
        <v>0</v>
      </c>
      <c r="Z475">
        <v>4</v>
      </c>
      <c r="AA475">
        <v>1</v>
      </c>
      <c r="AB475">
        <v>21</v>
      </c>
      <c r="AC475">
        <v>100</v>
      </c>
      <c r="AD475">
        <v>27.91</v>
      </c>
      <c r="AE475">
        <v>45.561104999999998</v>
      </c>
      <c r="AF475">
        <v>94.3</v>
      </c>
      <c r="AG475">
        <v>1.5</v>
      </c>
      <c r="AH475">
        <v>2</v>
      </c>
      <c r="AI475">
        <v>1.1000000000000001</v>
      </c>
      <c r="AJ475">
        <v>1.1000000000000001</v>
      </c>
      <c r="AK475">
        <v>0</v>
      </c>
      <c r="AL475">
        <v>0</v>
      </c>
      <c r="AM475">
        <v>2.7</v>
      </c>
      <c r="AN475">
        <v>43.612000000000002</v>
      </c>
      <c r="AO475">
        <v>4.4530000000000003</v>
      </c>
      <c r="AP475">
        <v>34.296999999999997</v>
      </c>
      <c r="AQ475">
        <v>0.24399999999999999</v>
      </c>
      <c r="AR475">
        <v>0</v>
      </c>
      <c r="AS475">
        <v>24.443999999999999</v>
      </c>
      <c r="AT475">
        <v>33.005000000000003</v>
      </c>
      <c r="AU475">
        <v>0.52500000000000002</v>
      </c>
      <c r="AV475">
        <v>0.7</v>
      </c>
      <c r="AW475">
        <v>0.38500000000000001</v>
      </c>
      <c r="AX475">
        <v>0.38500000000000001</v>
      </c>
      <c r="AY475">
        <v>0</v>
      </c>
      <c r="AZ475">
        <v>0</v>
      </c>
      <c r="BA475">
        <v>0</v>
      </c>
      <c r="BB475">
        <v>46</v>
      </c>
      <c r="BC475" t="s">
        <v>75</v>
      </c>
      <c r="BD475">
        <v>0</v>
      </c>
      <c r="BE475" t="s">
        <v>69</v>
      </c>
      <c r="BF475" t="s">
        <v>76</v>
      </c>
      <c r="BG475">
        <v>1.3</v>
      </c>
      <c r="BH475">
        <v>0</v>
      </c>
      <c r="BI475" s="1">
        <v>45799.465548576387</v>
      </c>
      <c r="BJ475">
        <v>3</v>
      </c>
      <c r="BK475" s="4">
        <v>1.17</v>
      </c>
      <c r="BL475" s="42">
        <f>HLOOKUP($A475,차량별코스!$E$1:$AD$20,_xlfn.XLOOKUP(탕데이터!$I475,차량별코스!$D$2:$D$20,차량별코스!$A$2:$A$20),0)</f>
        <v>4</v>
      </c>
      <c r="BM475">
        <f t="shared" si="85"/>
        <v>4978.266999999998</v>
      </c>
      <c r="BN475">
        <f t="shared" si="86"/>
        <v>1004.808</v>
      </c>
      <c r="BO475">
        <f>IF(COUNTIFS($BL$2:$BL475,$BL475,$O$2:$O475,$O475)=1,_xlfn.MAXIFS($BO$2:$BO474,$O$2:$O474,$O475)+1,_xlfn.MAXIFS($BO$2:$BO474,$O$2:$O474,$O475))</f>
        <v>11</v>
      </c>
      <c r="BP475">
        <f t="shared" si="87"/>
        <v>1172.673</v>
      </c>
      <c r="BQ475">
        <f t="shared" si="89"/>
        <v>31.664999999999999</v>
      </c>
      <c r="BR475">
        <f t="shared" si="90"/>
        <v>42.22</v>
      </c>
      <c r="BS475">
        <f t="shared" si="91"/>
        <v>23.221000000000004</v>
      </c>
      <c r="BT475">
        <f t="shared" si="92"/>
        <v>23.221000000000004</v>
      </c>
      <c r="BU475">
        <f t="shared" si="93"/>
        <v>0</v>
      </c>
      <c r="BV475">
        <f t="shared" si="94"/>
        <v>0</v>
      </c>
      <c r="BW475">
        <f t="shared" si="88"/>
        <v>1293</v>
      </c>
    </row>
    <row r="476" spans="1:75" x14ac:dyDescent="0.3">
      <c r="A476" s="38">
        <f t="shared" si="84"/>
        <v>45797</v>
      </c>
      <c r="B476" s="3">
        <v>45797.302881944444</v>
      </c>
      <c r="C476" t="s">
        <v>61</v>
      </c>
      <c r="D476" t="s">
        <v>61</v>
      </c>
      <c r="E476" t="s">
        <v>61</v>
      </c>
      <c r="F476" t="s">
        <v>62</v>
      </c>
      <c r="G476" s="2" t="s">
        <v>63</v>
      </c>
      <c r="H476" t="s">
        <v>64</v>
      </c>
      <c r="I476" t="s">
        <v>79</v>
      </c>
      <c r="J476" t="s">
        <v>66</v>
      </c>
      <c r="K476" t="s">
        <v>67</v>
      </c>
      <c r="L476">
        <v>15</v>
      </c>
      <c r="M476">
        <v>3</v>
      </c>
      <c r="N476">
        <v>168</v>
      </c>
      <c r="O476" s="41">
        <v>1060</v>
      </c>
      <c r="P476" t="s">
        <v>61</v>
      </c>
      <c r="Q476" t="s">
        <v>61</v>
      </c>
      <c r="R476">
        <v>90.150999999999996</v>
      </c>
      <c r="S476">
        <v>23.587</v>
      </c>
      <c r="T476">
        <v>3.8220000000000001</v>
      </c>
      <c r="U476">
        <v>7884</v>
      </c>
      <c r="V476">
        <v>74</v>
      </c>
      <c r="W476">
        <v>1592</v>
      </c>
      <c r="X476">
        <v>2966</v>
      </c>
      <c r="Y476">
        <v>1</v>
      </c>
      <c r="Z476">
        <v>42</v>
      </c>
      <c r="AA476">
        <v>0</v>
      </c>
      <c r="AB476">
        <v>0</v>
      </c>
      <c r="AC476">
        <v>104</v>
      </c>
      <c r="AD476">
        <v>41.16</v>
      </c>
      <c r="AE476">
        <v>52.194186000000002</v>
      </c>
      <c r="AF476">
        <v>89.3</v>
      </c>
      <c r="AG476">
        <v>2.4</v>
      </c>
      <c r="AH476">
        <v>2.7</v>
      </c>
      <c r="AI476">
        <v>3.1</v>
      </c>
      <c r="AJ476">
        <v>2.5</v>
      </c>
      <c r="AK476">
        <v>0</v>
      </c>
      <c r="AL476">
        <v>0</v>
      </c>
      <c r="AM476">
        <v>2.94</v>
      </c>
      <c r="AN476">
        <v>46.253</v>
      </c>
      <c r="AO476">
        <v>0.93899999999999995</v>
      </c>
      <c r="AP476">
        <v>20.193000000000001</v>
      </c>
      <c r="AQ476">
        <v>0.32200000000000001</v>
      </c>
      <c r="AR476">
        <v>1.109</v>
      </c>
      <c r="AS476">
        <v>46.588999999999999</v>
      </c>
      <c r="AT476">
        <v>116.09</v>
      </c>
      <c r="AU476">
        <v>3.12</v>
      </c>
      <c r="AV476">
        <v>3.51</v>
      </c>
      <c r="AW476">
        <v>4.03</v>
      </c>
      <c r="AX476">
        <v>3.25</v>
      </c>
      <c r="AY476">
        <v>0</v>
      </c>
      <c r="AZ476">
        <v>0</v>
      </c>
      <c r="BA476">
        <v>0</v>
      </c>
      <c r="BB476">
        <v>166</v>
      </c>
      <c r="BC476" t="s">
        <v>75</v>
      </c>
      <c r="BD476">
        <v>0</v>
      </c>
      <c r="BE476" t="s">
        <v>69</v>
      </c>
      <c r="BF476" t="s">
        <v>76</v>
      </c>
      <c r="BG476">
        <v>1.3</v>
      </c>
      <c r="BH476">
        <v>0</v>
      </c>
      <c r="BI476" s="1">
        <v>45799.465548576387</v>
      </c>
      <c r="BJ476">
        <v>3</v>
      </c>
      <c r="BK476" s="4">
        <v>1.274</v>
      </c>
      <c r="BL476" s="42">
        <f>HLOOKUP($A476,차량별코스!$E$1:$AD$20,_xlfn.XLOOKUP(탕데이터!$I476,차량별코스!$D$2:$D$20,차량별코스!$A$2:$A$20),0)</f>
        <v>4</v>
      </c>
      <c r="BM476">
        <f t="shared" si="85"/>
        <v>4978.266999999998</v>
      </c>
      <c r="BN476">
        <f t="shared" si="86"/>
        <v>1004.808</v>
      </c>
      <c r="BO476">
        <f>IF(COUNTIFS($BL$2:$BL476,$BL476,$O$2:$O476,$O476)=1,_xlfn.MAXIFS($BO$2:$BO475,$O$2:$O475,$O476)+1,_xlfn.MAXIFS($BO$2:$BO475,$O$2:$O475,$O476))</f>
        <v>11</v>
      </c>
      <c r="BP476">
        <f t="shared" si="87"/>
        <v>5374.4120000000003</v>
      </c>
      <c r="BQ476">
        <f t="shared" si="89"/>
        <v>189.21600000000001</v>
      </c>
      <c r="BR476">
        <f t="shared" si="90"/>
        <v>212.86800000000002</v>
      </c>
      <c r="BS476">
        <f t="shared" si="91"/>
        <v>244.404</v>
      </c>
      <c r="BT476">
        <f t="shared" si="92"/>
        <v>197.10000000000002</v>
      </c>
      <c r="BU476">
        <f t="shared" si="93"/>
        <v>0</v>
      </c>
      <c r="BV476">
        <f t="shared" si="94"/>
        <v>0</v>
      </c>
      <c r="BW476">
        <f t="shared" si="88"/>
        <v>6218.0000000000018</v>
      </c>
    </row>
    <row r="477" spans="1:75" x14ac:dyDescent="0.3">
      <c r="A477" s="38">
        <f t="shared" si="84"/>
        <v>45797</v>
      </c>
      <c r="B477" s="3">
        <v>45797.432118055556</v>
      </c>
      <c r="C477" t="s">
        <v>61</v>
      </c>
      <c r="D477" t="s">
        <v>61</v>
      </c>
      <c r="E477" t="s">
        <v>61</v>
      </c>
      <c r="F477" t="s">
        <v>62</v>
      </c>
      <c r="G477" s="2" t="s">
        <v>63</v>
      </c>
      <c r="H477" t="s">
        <v>64</v>
      </c>
      <c r="I477" t="s">
        <v>79</v>
      </c>
      <c r="J477" t="s">
        <v>66</v>
      </c>
      <c r="K477" t="s">
        <v>67</v>
      </c>
      <c r="L477">
        <v>15</v>
      </c>
      <c r="M477">
        <v>3</v>
      </c>
      <c r="N477">
        <v>168</v>
      </c>
      <c r="O477" s="41">
        <v>1060</v>
      </c>
      <c r="P477" t="s">
        <v>61</v>
      </c>
      <c r="Q477" t="s">
        <v>61</v>
      </c>
      <c r="R477">
        <v>2.5999999999999999E-2</v>
      </c>
      <c r="S477">
        <v>7.3999999999999996E-2</v>
      </c>
      <c r="T477">
        <v>0.35099999999999998</v>
      </c>
      <c r="U477">
        <v>147</v>
      </c>
      <c r="V477">
        <v>64</v>
      </c>
      <c r="W477">
        <v>57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7</v>
      </c>
      <c r="AD477">
        <v>0.64</v>
      </c>
      <c r="AE477">
        <v>3.599612</v>
      </c>
      <c r="AF477">
        <v>100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0.27</v>
      </c>
      <c r="AN477">
        <v>32.572000000000003</v>
      </c>
      <c r="AO477">
        <v>43.536000000000001</v>
      </c>
      <c r="AP477">
        <v>38.774999999999999</v>
      </c>
      <c r="AQ477">
        <v>0</v>
      </c>
      <c r="AR477">
        <v>0</v>
      </c>
      <c r="AS477">
        <v>0</v>
      </c>
      <c r="AT477">
        <v>1.667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2</v>
      </c>
      <c r="BC477" t="s">
        <v>75</v>
      </c>
      <c r="BD477">
        <v>0</v>
      </c>
      <c r="BE477" t="s">
        <v>69</v>
      </c>
      <c r="BF477" t="s">
        <v>76</v>
      </c>
      <c r="BG477">
        <v>1.3</v>
      </c>
      <c r="BH477">
        <v>0</v>
      </c>
      <c r="BI477" s="1">
        <v>45799.465548576387</v>
      </c>
      <c r="BJ477">
        <v>3</v>
      </c>
      <c r="BK477" s="4">
        <v>0.1171</v>
      </c>
      <c r="BL477" s="42">
        <f>HLOOKUP($A477,차량별코스!$E$1:$AD$20,_xlfn.XLOOKUP(탕데이터!$I477,차량별코스!$D$2:$D$20,차량별코스!$A$2:$A$20),0)</f>
        <v>4</v>
      </c>
      <c r="BM477">
        <f t="shared" si="85"/>
        <v>4978.266999999998</v>
      </c>
      <c r="BN477">
        <f t="shared" si="86"/>
        <v>1004.808</v>
      </c>
      <c r="BO477">
        <f>IF(COUNTIFS($BL$2:$BL477,$BL477,$O$2:$O477,$O477)=1,_xlfn.MAXIFS($BO$2:$BO476,$O$2:$O476,$O477)+1,_xlfn.MAXIFS($BO$2:$BO476,$O$2:$O476,$O477))</f>
        <v>11</v>
      </c>
      <c r="BP477">
        <f t="shared" si="87"/>
        <v>26</v>
      </c>
      <c r="BQ477">
        <f t="shared" si="89"/>
        <v>0</v>
      </c>
      <c r="BR477">
        <f t="shared" si="90"/>
        <v>0</v>
      </c>
      <c r="BS477">
        <f t="shared" si="91"/>
        <v>0</v>
      </c>
      <c r="BT477">
        <f t="shared" si="92"/>
        <v>0</v>
      </c>
      <c r="BU477">
        <f t="shared" si="93"/>
        <v>0</v>
      </c>
      <c r="BV477">
        <f t="shared" si="94"/>
        <v>0</v>
      </c>
      <c r="BW477">
        <f t="shared" si="88"/>
        <v>26</v>
      </c>
    </row>
    <row r="478" spans="1:75" x14ac:dyDescent="0.3">
      <c r="A478" s="38">
        <f t="shared" si="84"/>
        <v>45797</v>
      </c>
      <c r="B478" s="3">
        <v>45797.440601851849</v>
      </c>
      <c r="C478" t="s">
        <v>61</v>
      </c>
      <c r="D478" t="s">
        <v>61</v>
      </c>
      <c r="E478" t="s">
        <v>61</v>
      </c>
      <c r="F478" t="s">
        <v>62</v>
      </c>
      <c r="G478" s="2" t="s">
        <v>63</v>
      </c>
      <c r="H478" t="s">
        <v>64</v>
      </c>
      <c r="I478" t="s">
        <v>79</v>
      </c>
      <c r="J478" t="s">
        <v>66</v>
      </c>
      <c r="K478" t="s">
        <v>67</v>
      </c>
      <c r="L478">
        <v>15</v>
      </c>
      <c r="M478">
        <v>3</v>
      </c>
      <c r="N478">
        <v>168</v>
      </c>
      <c r="O478" s="41">
        <v>1060</v>
      </c>
      <c r="P478" t="s">
        <v>61</v>
      </c>
      <c r="Q478" t="s">
        <v>61</v>
      </c>
      <c r="R478">
        <v>106.041</v>
      </c>
      <c r="S478">
        <v>32.369</v>
      </c>
      <c r="T478">
        <v>3.2759999999999998</v>
      </c>
      <c r="U478">
        <v>10810</v>
      </c>
      <c r="V478">
        <v>39</v>
      </c>
      <c r="W478">
        <v>2884</v>
      </c>
      <c r="X478">
        <v>3362</v>
      </c>
      <c r="Y478">
        <v>3</v>
      </c>
      <c r="Z478">
        <v>64</v>
      </c>
      <c r="AA478">
        <v>1</v>
      </c>
      <c r="AB478">
        <v>160</v>
      </c>
      <c r="AC478">
        <v>104</v>
      </c>
      <c r="AD478">
        <v>35.31</v>
      </c>
      <c r="AE478">
        <v>48.402137000000003</v>
      </c>
      <c r="AF478">
        <v>74.599999999999994</v>
      </c>
      <c r="AG478">
        <v>6.1</v>
      </c>
      <c r="AH478">
        <v>8.5</v>
      </c>
      <c r="AI478">
        <v>6.9</v>
      </c>
      <c r="AJ478">
        <v>3.8</v>
      </c>
      <c r="AK478">
        <v>0.2</v>
      </c>
      <c r="AL478">
        <v>0</v>
      </c>
      <c r="AM478">
        <v>2.52</v>
      </c>
      <c r="AN478">
        <v>50.566000000000003</v>
      </c>
      <c r="AO478">
        <v>0.36099999999999999</v>
      </c>
      <c r="AP478">
        <v>26.678999999999998</v>
      </c>
      <c r="AQ478">
        <v>0.311</v>
      </c>
      <c r="AR478">
        <v>2.8290000000000002</v>
      </c>
      <c r="AS478">
        <v>60.353999999999999</v>
      </c>
      <c r="AT478">
        <v>134.28</v>
      </c>
      <c r="AU478">
        <v>10.98</v>
      </c>
      <c r="AV478">
        <v>15.3</v>
      </c>
      <c r="AW478">
        <v>12.42</v>
      </c>
      <c r="AX478">
        <v>6.84</v>
      </c>
      <c r="AY478">
        <v>0.36</v>
      </c>
      <c r="AZ478">
        <v>0</v>
      </c>
      <c r="BA478">
        <v>0</v>
      </c>
      <c r="BB478">
        <v>223</v>
      </c>
      <c r="BC478" t="s">
        <v>75</v>
      </c>
      <c r="BD478">
        <v>0</v>
      </c>
      <c r="BE478" t="s">
        <v>69</v>
      </c>
      <c r="BF478" t="s">
        <v>76</v>
      </c>
      <c r="BG478">
        <v>1.3</v>
      </c>
      <c r="BH478">
        <v>0</v>
      </c>
      <c r="BI478" s="1">
        <v>45799.465548576387</v>
      </c>
      <c r="BJ478">
        <v>3</v>
      </c>
      <c r="BK478" s="4">
        <v>1.0920000000000001</v>
      </c>
      <c r="BL478" s="42">
        <f>HLOOKUP($A478,차량별코스!$E$1:$AD$20,_xlfn.XLOOKUP(탕데이터!$I478,차량별코스!$D$2:$D$20,차량별코스!$A$2:$A$20),0)</f>
        <v>4</v>
      </c>
      <c r="BM478">
        <f t="shared" si="85"/>
        <v>4978.266999999998</v>
      </c>
      <c r="BN478">
        <f t="shared" si="86"/>
        <v>1004.808</v>
      </c>
      <c r="BO478">
        <f>IF(COUNTIFS($BL$2:$BL478,$BL478,$O$2:$O478,$O478)=1,_xlfn.MAXIFS($BO$2:$BO477,$O$2:$O477,$O478)+1,_xlfn.MAXIFS($BO$2:$BO477,$O$2:$O477,$O478))</f>
        <v>11</v>
      </c>
      <c r="BP478">
        <f t="shared" si="87"/>
        <v>5141.26</v>
      </c>
      <c r="BQ478">
        <f t="shared" si="89"/>
        <v>659.41</v>
      </c>
      <c r="BR478">
        <f t="shared" si="90"/>
        <v>918.85</v>
      </c>
      <c r="BS478">
        <f t="shared" si="91"/>
        <v>745.8900000000001</v>
      </c>
      <c r="BT478">
        <f t="shared" si="92"/>
        <v>410.78</v>
      </c>
      <c r="BU478">
        <f t="shared" si="93"/>
        <v>21.62</v>
      </c>
      <c r="BV478">
        <f t="shared" si="94"/>
        <v>0</v>
      </c>
      <c r="BW478">
        <f t="shared" si="88"/>
        <v>7897.81</v>
      </c>
    </row>
    <row r="479" spans="1:75" x14ac:dyDescent="0.3">
      <c r="A479" s="38">
        <f t="shared" si="84"/>
        <v>45797</v>
      </c>
      <c r="B479" s="3">
        <v>45797.574999999997</v>
      </c>
      <c r="C479" t="s">
        <v>61</v>
      </c>
      <c r="D479" t="s">
        <v>61</v>
      </c>
      <c r="E479" t="s">
        <v>61</v>
      </c>
      <c r="F479" t="s">
        <v>62</v>
      </c>
      <c r="G479" s="2" t="s">
        <v>63</v>
      </c>
      <c r="H479" t="s">
        <v>64</v>
      </c>
      <c r="I479" t="s">
        <v>79</v>
      </c>
      <c r="J479" t="s">
        <v>66</v>
      </c>
      <c r="K479" t="s">
        <v>67</v>
      </c>
      <c r="L479">
        <v>15</v>
      </c>
      <c r="M479">
        <v>3</v>
      </c>
      <c r="N479">
        <v>168</v>
      </c>
      <c r="O479" s="41">
        <v>1060</v>
      </c>
      <c r="P479" t="s">
        <v>61</v>
      </c>
      <c r="Q479" t="s">
        <v>61</v>
      </c>
      <c r="R479">
        <v>36.768000000000001</v>
      </c>
      <c r="S479">
        <v>9.8550000000000004</v>
      </c>
      <c r="T479">
        <v>3.7309999999999999</v>
      </c>
      <c r="U479">
        <v>3294</v>
      </c>
      <c r="V479">
        <v>424</v>
      </c>
      <c r="W479">
        <v>634</v>
      </c>
      <c r="X479">
        <v>1040</v>
      </c>
      <c r="Y479">
        <v>0</v>
      </c>
      <c r="Z479">
        <v>5</v>
      </c>
      <c r="AA479">
        <v>0</v>
      </c>
      <c r="AB479">
        <v>0</v>
      </c>
      <c r="AC479">
        <v>108</v>
      </c>
      <c r="AD479">
        <v>40.18</v>
      </c>
      <c r="AE479">
        <v>59.197052999999997</v>
      </c>
      <c r="AF479">
        <v>94.1</v>
      </c>
      <c r="AG479">
        <v>0.9</v>
      </c>
      <c r="AH479">
        <v>1.5</v>
      </c>
      <c r="AI479">
        <v>1.1000000000000001</v>
      </c>
      <c r="AJ479">
        <v>2.1</v>
      </c>
      <c r="AK479">
        <v>0.2</v>
      </c>
      <c r="AL479">
        <v>0</v>
      </c>
      <c r="AM479">
        <v>2.87</v>
      </c>
      <c r="AN479">
        <v>54.872999999999998</v>
      </c>
      <c r="AO479">
        <v>12.872</v>
      </c>
      <c r="AP479">
        <v>19.247</v>
      </c>
      <c r="AQ479">
        <v>0.27200000000000002</v>
      </c>
      <c r="AR479">
        <v>0</v>
      </c>
      <c r="AS479">
        <v>13.599</v>
      </c>
      <c r="AT479">
        <v>50.186999999999998</v>
      </c>
      <c r="AU479">
        <v>0.48</v>
      </c>
      <c r="AV479">
        <v>0.8</v>
      </c>
      <c r="AW479">
        <v>0.58699999999999997</v>
      </c>
      <c r="AX479">
        <v>1.1200000000000001</v>
      </c>
      <c r="AY479">
        <v>0.107</v>
      </c>
      <c r="AZ479">
        <v>0</v>
      </c>
      <c r="BA479">
        <v>0</v>
      </c>
      <c r="BB479">
        <v>78</v>
      </c>
      <c r="BC479" t="s">
        <v>75</v>
      </c>
      <c r="BD479">
        <v>0</v>
      </c>
      <c r="BE479" t="s">
        <v>69</v>
      </c>
      <c r="BF479" t="s">
        <v>76</v>
      </c>
      <c r="BG479">
        <v>1.3</v>
      </c>
      <c r="BH479">
        <v>0</v>
      </c>
      <c r="BI479" s="1">
        <v>45799.465548576387</v>
      </c>
      <c r="BJ479">
        <v>3</v>
      </c>
      <c r="BK479" s="4">
        <v>1.2436</v>
      </c>
      <c r="BL479" s="42">
        <f>HLOOKUP($A479,차량별코스!$E$1:$AD$20,_xlfn.XLOOKUP(탕데이터!$I479,차량별코스!$D$2:$D$20,차량별코스!$A$2:$A$20),0)</f>
        <v>4</v>
      </c>
      <c r="BM479">
        <f t="shared" si="85"/>
        <v>4978.266999999998</v>
      </c>
      <c r="BN479">
        <f t="shared" si="86"/>
        <v>1004.808</v>
      </c>
      <c r="BO479">
        <f>IF(COUNTIFS($BL$2:$BL479,$BL479,$O$2:$O479,$O479)=1,_xlfn.MAXIFS($BO$2:$BO478,$O$2:$O478,$O479)+1,_xlfn.MAXIFS($BO$2:$BO478,$O$2:$O478,$O479))</f>
        <v>11</v>
      </c>
      <c r="BP479">
        <f t="shared" si="87"/>
        <v>2041.654</v>
      </c>
      <c r="BQ479">
        <f t="shared" si="89"/>
        <v>29.646000000000004</v>
      </c>
      <c r="BR479">
        <f t="shared" si="90"/>
        <v>49.41</v>
      </c>
      <c r="BS479">
        <f t="shared" si="91"/>
        <v>36.234000000000002</v>
      </c>
      <c r="BT479">
        <f t="shared" si="92"/>
        <v>69.174000000000007</v>
      </c>
      <c r="BU479">
        <f t="shared" si="93"/>
        <v>6.5880000000000001</v>
      </c>
      <c r="BV479">
        <f t="shared" si="94"/>
        <v>0</v>
      </c>
      <c r="BW479">
        <f t="shared" si="88"/>
        <v>2232.7060000000001</v>
      </c>
    </row>
    <row r="480" spans="1:75" x14ac:dyDescent="0.3">
      <c r="A480" s="38">
        <f t="shared" si="84"/>
        <v>45797</v>
      </c>
      <c r="B480" s="3">
        <v>45797.646168981482</v>
      </c>
      <c r="C480" t="s">
        <v>61</v>
      </c>
      <c r="D480" t="s">
        <v>61</v>
      </c>
      <c r="E480" t="s">
        <v>61</v>
      </c>
      <c r="F480" t="s">
        <v>62</v>
      </c>
      <c r="G480" s="2" t="s">
        <v>63</v>
      </c>
      <c r="H480" t="s">
        <v>64</v>
      </c>
      <c r="I480" t="s">
        <v>79</v>
      </c>
      <c r="J480" t="s">
        <v>66</v>
      </c>
      <c r="K480" t="s">
        <v>67</v>
      </c>
      <c r="L480">
        <v>15</v>
      </c>
      <c r="M480">
        <v>3</v>
      </c>
      <c r="N480">
        <v>168</v>
      </c>
      <c r="O480" s="41">
        <v>1060</v>
      </c>
      <c r="P480" t="s">
        <v>61</v>
      </c>
      <c r="Q480" t="s">
        <v>61</v>
      </c>
      <c r="R480">
        <v>144.136</v>
      </c>
      <c r="S480">
        <v>44.527999999999999</v>
      </c>
      <c r="T480">
        <v>3.2370000000000001</v>
      </c>
      <c r="U480">
        <v>14550</v>
      </c>
      <c r="V480">
        <v>48</v>
      </c>
      <c r="W480">
        <v>4209</v>
      </c>
      <c r="X480">
        <v>4139</v>
      </c>
      <c r="Y480">
        <v>1</v>
      </c>
      <c r="Z480">
        <v>41</v>
      </c>
      <c r="AA480">
        <v>2</v>
      </c>
      <c r="AB480">
        <v>673</v>
      </c>
      <c r="AC480">
        <v>108</v>
      </c>
      <c r="AD480">
        <v>35.659999999999997</v>
      </c>
      <c r="AE480">
        <v>50.411884999999998</v>
      </c>
      <c r="AF480">
        <v>84.5</v>
      </c>
      <c r="AG480">
        <v>3.6</v>
      </c>
      <c r="AH480">
        <v>3.9</v>
      </c>
      <c r="AI480">
        <v>5</v>
      </c>
      <c r="AJ480">
        <v>2.7</v>
      </c>
      <c r="AK480">
        <v>0.3</v>
      </c>
      <c r="AL480">
        <v>0</v>
      </c>
      <c r="AM480">
        <v>2.4900000000000002</v>
      </c>
      <c r="AN480">
        <v>53.783999999999999</v>
      </c>
      <c r="AO480">
        <v>0.33</v>
      </c>
      <c r="AP480">
        <v>28.928000000000001</v>
      </c>
      <c r="AQ480">
        <v>0.28399999999999997</v>
      </c>
      <c r="AR480">
        <v>0.69399999999999995</v>
      </c>
      <c r="AS480">
        <v>28.445</v>
      </c>
      <c r="AT480">
        <v>204.208</v>
      </c>
      <c r="AU480">
        <v>8.6999999999999993</v>
      </c>
      <c r="AV480">
        <v>9.4250000000000007</v>
      </c>
      <c r="AW480">
        <v>12.083</v>
      </c>
      <c r="AX480">
        <v>6.5250000000000004</v>
      </c>
      <c r="AY480">
        <v>0.72499999999999998</v>
      </c>
      <c r="AZ480">
        <v>0</v>
      </c>
      <c r="BA480">
        <v>0</v>
      </c>
      <c r="BB480">
        <v>326</v>
      </c>
      <c r="BC480" t="s">
        <v>75</v>
      </c>
      <c r="BD480">
        <v>0</v>
      </c>
      <c r="BE480" t="s">
        <v>69</v>
      </c>
      <c r="BF480" t="s">
        <v>76</v>
      </c>
      <c r="BG480">
        <v>1.3</v>
      </c>
      <c r="BH480">
        <v>0</v>
      </c>
      <c r="BI480" s="1">
        <v>45799.465548576387</v>
      </c>
      <c r="BJ480">
        <v>3</v>
      </c>
      <c r="BK480" s="4">
        <v>1.079</v>
      </c>
      <c r="BL480" s="42">
        <f>HLOOKUP($A480,차량별코스!$E$1:$AD$20,_xlfn.XLOOKUP(탕데이터!$I480,차량별코스!$D$2:$D$20,차량별코스!$A$2:$A$20),0)</f>
        <v>4</v>
      </c>
      <c r="BM480">
        <f t="shared" si="85"/>
        <v>4978.266999999998</v>
      </c>
      <c r="BN480">
        <f t="shared" si="86"/>
        <v>1004.808</v>
      </c>
      <c r="BO480">
        <f>IF(COUNTIFS($BL$2:$BL480,$BL480,$O$2:$O480,$O480)=1,_xlfn.MAXIFS($BO$2:$BO479,$O$2:$O479,$O480)+1,_xlfn.MAXIFS($BO$2:$BO479,$O$2:$O479,$O480))</f>
        <v>11</v>
      </c>
      <c r="BP480">
        <f t="shared" si="87"/>
        <v>8037.75</v>
      </c>
      <c r="BQ480">
        <f t="shared" si="89"/>
        <v>523.80000000000007</v>
      </c>
      <c r="BR480">
        <f t="shared" si="90"/>
        <v>567.45000000000005</v>
      </c>
      <c r="BS480">
        <f t="shared" si="91"/>
        <v>727.5</v>
      </c>
      <c r="BT480">
        <f t="shared" si="92"/>
        <v>392.85</v>
      </c>
      <c r="BU480">
        <f t="shared" si="93"/>
        <v>43.65</v>
      </c>
      <c r="BV480">
        <f t="shared" si="94"/>
        <v>0</v>
      </c>
      <c r="BW480">
        <f t="shared" si="88"/>
        <v>10293</v>
      </c>
    </row>
    <row r="481" spans="1:75" x14ac:dyDescent="0.3">
      <c r="A481" s="38">
        <f t="shared" si="84"/>
        <v>45797</v>
      </c>
      <c r="B481" s="3">
        <v>45797.815011574072</v>
      </c>
      <c r="C481" t="s">
        <v>61</v>
      </c>
      <c r="D481" t="s">
        <v>61</v>
      </c>
      <c r="E481" t="s">
        <v>61</v>
      </c>
      <c r="F481" t="s">
        <v>62</v>
      </c>
      <c r="G481" s="2" t="s">
        <v>63</v>
      </c>
      <c r="H481" t="s">
        <v>64</v>
      </c>
      <c r="I481" t="s">
        <v>79</v>
      </c>
      <c r="J481" t="s">
        <v>66</v>
      </c>
      <c r="K481" t="s">
        <v>67</v>
      </c>
      <c r="L481">
        <v>15</v>
      </c>
      <c r="M481">
        <v>3</v>
      </c>
      <c r="N481">
        <v>168</v>
      </c>
      <c r="O481" s="41">
        <v>1060</v>
      </c>
      <c r="P481" t="s">
        <v>61</v>
      </c>
      <c r="Q481" t="s">
        <v>61</v>
      </c>
      <c r="R481">
        <v>1E-3</v>
      </c>
      <c r="S481">
        <v>1E-3</v>
      </c>
      <c r="T481">
        <v>1</v>
      </c>
      <c r="U481">
        <v>2722</v>
      </c>
      <c r="V481">
        <v>2722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 t="s">
        <v>61</v>
      </c>
      <c r="AF481">
        <v>100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1</v>
      </c>
      <c r="AN481" t="s">
        <v>61</v>
      </c>
      <c r="AO481">
        <v>100</v>
      </c>
      <c r="AP481">
        <v>0</v>
      </c>
      <c r="AQ481">
        <v>0</v>
      </c>
      <c r="AR481">
        <v>0</v>
      </c>
      <c r="AS481">
        <v>0</v>
      </c>
      <c r="AT481">
        <v>45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73</v>
      </c>
      <c r="BC481" t="s">
        <v>75</v>
      </c>
      <c r="BD481">
        <v>0</v>
      </c>
      <c r="BE481" t="s">
        <v>69</v>
      </c>
      <c r="BF481" t="s">
        <v>76</v>
      </c>
      <c r="BG481">
        <v>1.3</v>
      </c>
      <c r="BH481">
        <v>0</v>
      </c>
      <c r="BI481" s="1">
        <v>45799.465548576387</v>
      </c>
      <c r="BJ481">
        <v>3</v>
      </c>
      <c r="BK481" s="4">
        <v>0.33329999999999999</v>
      </c>
      <c r="BL481" s="42">
        <f>HLOOKUP($A481,차량별코스!$E$1:$AD$20,_xlfn.XLOOKUP(탕데이터!$I481,차량별코스!$D$2:$D$20,차량별코스!$A$2:$A$20),0)</f>
        <v>4</v>
      </c>
      <c r="BM481">
        <f t="shared" si="85"/>
        <v>4978.266999999998</v>
      </c>
      <c r="BN481">
        <f t="shared" si="86"/>
        <v>1004.808</v>
      </c>
      <c r="BO481">
        <f>IF(COUNTIFS($BL$2:$BL481,$BL481,$O$2:$O481,$O481)=1,_xlfn.MAXIFS($BO$2:$BO480,$O$2:$O480,$O481)+1,_xlfn.MAXIFS($BO$2:$BO480,$O$2:$O480,$O481))</f>
        <v>11</v>
      </c>
      <c r="BP481">
        <f t="shared" si="87"/>
        <v>0</v>
      </c>
      <c r="BQ481">
        <f t="shared" si="89"/>
        <v>0</v>
      </c>
      <c r="BR481">
        <f t="shared" si="90"/>
        <v>0</v>
      </c>
      <c r="BS481">
        <f t="shared" si="91"/>
        <v>0</v>
      </c>
      <c r="BT481">
        <f t="shared" si="92"/>
        <v>0</v>
      </c>
      <c r="BU481">
        <f t="shared" si="93"/>
        <v>0</v>
      </c>
      <c r="BV481">
        <f t="shared" si="94"/>
        <v>0</v>
      </c>
      <c r="BW481">
        <f t="shared" si="88"/>
        <v>0</v>
      </c>
    </row>
    <row r="482" spans="1:75" x14ac:dyDescent="0.3">
      <c r="A482" s="38">
        <f t="shared" si="84"/>
        <v>45798</v>
      </c>
      <c r="B482" s="3">
        <v>45798.300081018519</v>
      </c>
      <c r="C482" t="s">
        <v>61</v>
      </c>
      <c r="D482" t="s">
        <v>61</v>
      </c>
      <c r="E482" t="s">
        <v>61</v>
      </c>
      <c r="F482" t="s">
        <v>62</v>
      </c>
      <c r="G482" s="2" t="s">
        <v>63</v>
      </c>
      <c r="H482" t="s">
        <v>64</v>
      </c>
      <c r="I482" t="s">
        <v>79</v>
      </c>
      <c r="J482" t="s">
        <v>66</v>
      </c>
      <c r="K482" t="s">
        <v>67</v>
      </c>
      <c r="L482">
        <v>15</v>
      </c>
      <c r="M482">
        <v>3</v>
      </c>
      <c r="N482">
        <v>168</v>
      </c>
      <c r="O482" s="41">
        <v>1060</v>
      </c>
      <c r="P482" t="s">
        <v>61</v>
      </c>
      <c r="Q482" t="s">
        <v>61</v>
      </c>
      <c r="R482">
        <v>17.353000000000002</v>
      </c>
      <c r="S482">
        <v>5.585</v>
      </c>
      <c r="T482">
        <v>3.1070000000000002</v>
      </c>
      <c r="U482">
        <v>2801</v>
      </c>
      <c r="V482">
        <v>77</v>
      </c>
      <c r="W482">
        <v>1495</v>
      </c>
      <c r="X482">
        <v>434</v>
      </c>
      <c r="Y482">
        <v>0</v>
      </c>
      <c r="Z482">
        <v>8</v>
      </c>
      <c r="AA482">
        <v>1</v>
      </c>
      <c r="AB482">
        <v>651</v>
      </c>
      <c r="AC482">
        <v>91</v>
      </c>
      <c r="AD482">
        <v>22.3</v>
      </c>
      <c r="AE482">
        <v>50.830427999999998</v>
      </c>
      <c r="AF482">
        <v>80.5</v>
      </c>
      <c r="AG482">
        <v>4.3</v>
      </c>
      <c r="AH482">
        <v>3.9</v>
      </c>
      <c r="AI482">
        <v>7.7</v>
      </c>
      <c r="AJ482">
        <v>3.6</v>
      </c>
      <c r="AK482">
        <v>0</v>
      </c>
      <c r="AL482">
        <v>0</v>
      </c>
      <c r="AM482">
        <v>2.39</v>
      </c>
      <c r="AN482">
        <v>56.814</v>
      </c>
      <c r="AO482">
        <v>2.7490000000000001</v>
      </c>
      <c r="AP482">
        <v>53.374000000000002</v>
      </c>
      <c r="AQ482">
        <v>0.23100000000000001</v>
      </c>
      <c r="AR482">
        <v>0</v>
      </c>
      <c r="AS482">
        <v>46.101999999999997</v>
      </c>
      <c r="AT482">
        <v>37.567</v>
      </c>
      <c r="AU482">
        <v>2.0070000000000001</v>
      </c>
      <c r="AV482">
        <v>1.82</v>
      </c>
      <c r="AW482">
        <v>3.593</v>
      </c>
      <c r="AX482">
        <v>1.68</v>
      </c>
      <c r="AY482">
        <v>0</v>
      </c>
      <c r="AZ482">
        <v>0</v>
      </c>
      <c r="BA482">
        <v>0</v>
      </c>
      <c r="BB482">
        <v>67</v>
      </c>
      <c r="BC482" t="s">
        <v>75</v>
      </c>
      <c r="BD482">
        <v>0</v>
      </c>
      <c r="BE482" t="s">
        <v>69</v>
      </c>
      <c r="BF482" t="s">
        <v>76</v>
      </c>
      <c r="BG482">
        <v>1.3</v>
      </c>
      <c r="BH482">
        <v>0</v>
      </c>
      <c r="BI482" s="1">
        <v>45799.465548576387</v>
      </c>
      <c r="BJ482">
        <v>3</v>
      </c>
      <c r="BK482" s="4">
        <v>1.0357000000000001</v>
      </c>
      <c r="BL482" s="42">
        <f>HLOOKUP($A482,차량별코스!$E$1:$AD$20,_xlfn.XLOOKUP(탕데이터!$I482,차량별코스!$D$2:$D$20,차량별코스!$A$2:$A$20),0)</f>
        <v>5</v>
      </c>
      <c r="BM482">
        <f t="shared" si="85"/>
        <v>4978.266999999998</v>
      </c>
      <c r="BN482">
        <f t="shared" si="86"/>
        <v>813.88400000000001</v>
      </c>
      <c r="BO482">
        <f>IF(COUNTIFS($BL$2:$BL482,$BL482,$O$2:$O482,$O482)=1,_xlfn.MAXIFS($BO$2:$BO481,$O$2:$O481,$O482)+1,_xlfn.MAXIFS($BO$2:$BO481,$O$2:$O481,$O482))</f>
        <v>11</v>
      </c>
      <c r="BP482">
        <f t="shared" si="87"/>
        <v>682.80500000000029</v>
      </c>
      <c r="BQ482">
        <f t="shared" si="89"/>
        <v>120.44299999999998</v>
      </c>
      <c r="BR482">
        <f t="shared" si="90"/>
        <v>109.239</v>
      </c>
      <c r="BS482">
        <f t="shared" si="91"/>
        <v>215.67699999999999</v>
      </c>
      <c r="BT482">
        <f t="shared" si="92"/>
        <v>100.83600000000001</v>
      </c>
      <c r="BU482">
        <f t="shared" si="93"/>
        <v>0</v>
      </c>
      <c r="BV482">
        <f t="shared" si="94"/>
        <v>0</v>
      </c>
      <c r="BW482">
        <f t="shared" si="88"/>
        <v>1229.0000000000002</v>
      </c>
    </row>
    <row r="483" spans="1:75" x14ac:dyDescent="0.3">
      <c r="A483" s="38">
        <f t="shared" si="84"/>
        <v>45798</v>
      </c>
      <c r="B483" s="3">
        <v>45798.335312499999</v>
      </c>
      <c r="C483" t="s">
        <v>61</v>
      </c>
      <c r="D483" t="s">
        <v>61</v>
      </c>
      <c r="E483" t="s">
        <v>61</v>
      </c>
      <c r="F483" t="s">
        <v>62</v>
      </c>
      <c r="G483" s="2" t="s">
        <v>63</v>
      </c>
      <c r="H483" t="s">
        <v>64</v>
      </c>
      <c r="I483" t="s">
        <v>79</v>
      </c>
      <c r="J483" t="s">
        <v>66</v>
      </c>
      <c r="K483" t="s">
        <v>67</v>
      </c>
      <c r="L483">
        <v>15</v>
      </c>
      <c r="M483">
        <v>3</v>
      </c>
      <c r="N483">
        <v>168</v>
      </c>
      <c r="O483" s="41">
        <v>1060</v>
      </c>
      <c r="P483" t="s">
        <v>61</v>
      </c>
      <c r="Q483" t="s">
        <v>61</v>
      </c>
      <c r="R483">
        <v>4.7E-2</v>
      </c>
      <c r="S483">
        <v>5.0999999999999997E-2</v>
      </c>
      <c r="T483">
        <v>0.92200000000000004</v>
      </c>
      <c r="U483">
        <v>72</v>
      </c>
      <c r="V483">
        <v>13</v>
      </c>
      <c r="W483">
        <v>20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7</v>
      </c>
      <c r="AD483">
        <v>2.35</v>
      </c>
      <c r="AE483">
        <v>4.3381939999999997</v>
      </c>
      <c r="AF483">
        <v>100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0.71</v>
      </c>
      <c r="AN483">
        <v>11.46</v>
      </c>
      <c r="AO483">
        <v>18.055</v>
      </c>
      <c r="AP483">
        <v>27.774999999999999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 t="s">
        <v>75</v>
      </c>
      <c r="BD483">
        <v>0</v>
      </c>
      <c r="BE483" t="s">
        <v>69</v>
      </c>
      <c r="BF483" t="s">
        <v>76</v>
      </c>
      <c r="BG483">
        <v>1.3</v>
      </c>
      <c r="BH483">
        <v>0</v>
      </c>
      <c r="BI483" s="1">
        <v>45799.465548576387</v>
      </c>
      <c r="BJ483">
        <v>3</v>
      </c>
      <c r="BK483" s="4">
        <v>0.30719999999999997</v>
      </c>
      <c r="BL483" s="42">
        <f>HLOOKUP($A483,차량별코스!$E$1:$AD$20,_xlfn.XLOOKUP(탕데이터!$I483,차량별코스!$D$2:$D$20,차량별코스!$A$2:$A$20),0)</f>
        <v>5</v>
      </c>
      <c r="BM483">
        <f t="shared" si="85"/>
        <v>4978.266999999998</v>
      </c>
      <c r="BN483">
        <f t="shared" si="86"/>
        <v>813.88400000000001</v>
      </c>
      <c r="BO483">
        <f>IF(COUNTIFS($BL$2:$BL483,$BL483,$O$2:$O483,$O483)=1,_xlfn.MAXIFS($BO$2:$BO482,$O$2:$O482,$O483)+1,_xlfn.MAXIFS($BO$2:$BO482,$O$2:$O482,$O483))</f>
        <v>11</v>
      </c>
      <c r="BP483">
        <f t="shared" si="87"/>
        <v>39</v>
      </c>
      <c r="BQ483">
        <f t="shared" si="89"/>
        <v>0</v>
      </c>
      <c r="BR483">
        <f t="shared" si="90"/>
        <v>0</v>
      </c>
      <c r="BS483">
        <f t="shared" si="91"/>
        <v>0</v>
      </c>
      <c r="BT483">
        <f t="shared" si="92"/>
        <v>0</v>
      </c>
      <c r="BU483">
        <f t="shared" si="93"/>
        <v>0</v>
      </c>
      <c r="BV483">
        <f t="shared" si="94"/>
        <v>0</v>
      </c>
      <c r="BW483">
        <f t="shared" si="88"/>
        <v>39</v>
      </c>
    </row>
    <row r="484" spans="1:75" x14ac:dyDescent="0.3">
      <c r="A484" s="38">
        <f t="shared" si="84"/>
        <v>45798</v>
      </c>
      <c r="B484" s="3">
        <v>45798.343344907407</v>
      </c>
      <c r="C484" t="s">
        <v>61</v>
      </c>
      <c r="D484" t="s">
        <v>61</v>
      </c>
      <c r="E484" t="s">
        <v>61</v>
      </c>
      <c r="F484" t="s">
        <v>62</v>
      </c>
      <c r="G484" s="2" t="s">
        <v>63</v>
      </c>
      <c r="H484" t="s">
        <v>64</v>
      </c>
      <c r="I484" t="s">
        <v>79</v>
      </c>
      <c r="J484" t="s">
        <v>66</v>
      </c>
      <c r="K484" t="s">
        <v>67</v>
      </c>
      <c r="L484">
        <v>15</v>
      </c>
      <c r="M484">
        <v>3</v>
      </c>
      <c r="N484">
        <v>168</v>
      </c>
      <c r="O484" s="41">
        <v>1060</v>
      </c>
      <c r="P484" t="s">
        <v>61</v>
      </c>
      <c r="Q484" t="s">
        <v>61</v>
      </c>
      <c r="R484">
        <v>45.701000000000001</v>
      </c>
      <c r="S484">
        <v>12.83</v>
      </c>
      <c r="T484">
        <v>3.5619999999999998</v>
      </c>
      <c r="U484">
        <v>4187</v>
      </c>
      <c r="V484">
        <v>49</v>
      </c>
      <c r="W484">
        <v>869</v>
      </c>
      <c r="X484">
        <v>1177</v>
      </c>
      <c r="Y484">
        <v>0</v>
      </c>
      <c r="Z484">
        <v>21</v>
      </c>
      <c r="AA484">
        <v>0</v>
      </c>
      <c r="AB484">
        <v>0</v>
      </c>
      <c r="AC484">
        <v>99</v>
      </c>
      <c r="AD484">
        <v>39.29</v>
      </c>
      <c r="AE484">
        <v>50.328392999999998</v>
      </c>
      <c r="AF484">
        <v>95.7</v>
      </c>
      <c r="AG484">
        <v>0.9</v>
      </c>
      <c r="AH484">
        <v>1.2</v>
      </c>
      <c r="AI484">
        <v>1.5</v>
      </c>
      <c r="AJ484">
        <v>0.7</v>
      </c>
      <c r="AK484">
        <v>0</v>
      </c>
      <c r="AL484">
        <v>0</v>
      </c>
      <c r="AM484">
        <v>2.74</v>
      </c>
      <c r="AN484">
        <v>48.075000000000003</v>
      </c>
      <c r="AO484">
        <v>1.17</v>
      </c>
      <c r="AP484">
        <v>20.754999999999999</v>
      </c>
      <c r="AQ484">
        <v>0.24099999999999999</v>
      </c>
      <c r="AR484">
        <v>0</v>
      </c>
      <c r="AS484">
        <v>45.951000000000001</v>
      </c>
      <c r="AT484">
        <v>65.394999999999996</v>
      </c>
      <c r="AU484">
        <v>0.61499999999999999</v>
      </c>
      <c r="AV484">
        <v>0.82</v>
      </c>
      <c r="AW484">
        <v>1.0249999999999999</v>
      </c>
      <c r="AX484">
        <v>0.47799999999999998</v>
      </c>
      <c r="AY484">
        <v>0</v>
      </c>
      <c r="AZ484">
        <v>0</v>
      </c>
      <c r="BA484">
        <v>0</v>
      </c>
      <c r="BB484">
        <v>90</v>
      </c>
      <c r="BC484" t="s">
        <v>75</v>
      </c>
      <c r="BD484">
        <v>0</v>
      </c>
      <c r="BE484" t="s">
        <v>69</v>
      </c>
      <c r="BF484" t="s">
        <v>76</v>
      </c>
      <c r="BG484">
        <v>1.3</v>
      </c>
      <c r="BH484">
        <v>0</v>
      </c>
      <c r="BI484" s="1">
        <v>45799.465548576387</v>
      </c>
      <c r="BJ484">
        <v>3</v>
      </c>
      <c r="BK484" s="4">
        <v>1.1873</v>
      </c>
      <c r="BL484" s="42">
        <f>HLOOKUP($A484,차량별코스!$E$1:$AD$20,_xlfn.XLOOKUP(탕데이터!$I484,차량별코스!$D$2:$D$20,차량별코스!$A$2:$A$20),0)</f>
        <v>5</v>
      </c>
      <c r="BM484">
        <f t="shared" si="85"/>
        <v>4978.266999999998</v>
      </c>
      <c r="BN484">
        <f t="shared" si="86"/>
        <v>813.88400000000001</v>
      </c>
      <c r="BO484">
        <f>IF(COUNTIFS($BL$2:$BL484,$BL484,$O$2:$O484,$O484)=1,_xlfn.MAXIFS($BO$2:$BO483,$O$2:$O483,$O484)+1,_xlfn.MAXIFS($BO$2:$BO483,$O$2:$O483,$O484))</f>
        <v>11</v>
      </c>
      <c r="BP484">
        <f t="shared" si="87"/>
        <v>3088.9590000000003</v>
      </c>
      <c r="BQ484">
        <f t="shared" si="89"/>
        <v>37.683000000000007</v>
      </c>
      <c r="BR484">
        <f t="shared" si="90"/>
        <v>50.244</v>
      </c>
      <c r="BS484">
        <f t="shared" si="91"/>
        <v>62.805</v>
      </c>
      <c r="BT484">
        <f t="shared" si="92"/>
        <v>29.308999999999997</v>
      </c>
      <c r="BU484">
        <f t="shared" si="93"/>
        <v>0</v>
      </c>
      <c r="BV484">
        <f t="shared" si="94"/>
        <v>0</v>
      </c>
      <c r="BW484">
        <f t="shared" si="88"/>
        <v>3269.0000000000005</v>
      </c>
    </row>
    <row r="485" spans="1:75" x14ac:dyDescent="0.3">
      <c r="A485" s="38">
        <f t="shared" si="84"/>
        <v>45798</v>
      </c>
      <c r="B485" s="3">
        <v>45798.407141203701</v>
      </c>
      <c r="C485" t="s">
        <v>61</v>
      </c>
      <c r="D485" t="s">
        <v>61</v>
      </c>
      <c r="E485" t="s">
        <v>61</v>
      </c>
      <c r="F485" t="s">
        <v>62</v>
      </c>
      <c r="G485" s="2" t="s">
        <v>63</v>
      </c>
      <c r="H485" t="s">
        <v>64</v>
      </c>
      <c r="I485" t="s">
        <v>79</v>
      </c>
      <c r="J485" t="s">
        <v>66</v>
      </c>
      <c r="K485" t="s">
        <v>67</v>
      </c>
      <c r="L485">
        <v>15</v>
      </c>
      <c r="M485">
        <v>3</v>
      </c>
      <c r="N485">
        <v>168</v>
      </c>
      <c r="O485" s="41">
        <v>1060</v>
      </c>
      <c r="P485" t="s">
        <v>61</v>
      </c>
      <c r="Q485" t="s">
        <v>61</v>
      </c>
      <c r="R485">
        <v>60.783999999999999</v>
      </c>
      <c r="S485">
        <v>18.628</v>
      </c>
      <c r="T485">
        <v>3.2629999999999999</v>
      </c>
      <c r="U485">
        <v>6533</v>
      </c>
      <c r="V485">
        <v>228</v>
      </c>
      <c r="W485">
        <v>1821</v>
      </c>
      <c r="X485">
        <v>1720</v>
      </c>
      <c r="Y485">
        <v>0</v>
      </c>
      <c r="Z485">
        <v>13</v>
      </c>
      <c r="AA485">
        <v>1</v>
      </c>
      <c r="AB485">
        <v>184</v>
      </c>
      <c r="AC485">
        <v>106</v>
      </c>
      <c r="AD485">
        <v>33.49</v>
      </c>
      <c r="AE485">
        <v>48.800696000000002</v>
      </c>
      <c r="AF485">
        <v>85.1</v>
      </c>
      <c r="AG485">
        <v>4</v>
      </c>
      <c r="AH485">
        <v>4.2</v>
      </c>
      <c r="AI485">
        <v>3.8</v>
      </c>
      <c r="AJ485">
        <v>2.8</v>
      </c>
      <c r="AK485">
        <v>0.1</v>
      </c>
      <c r="AL485">
        <v>0</v>
      </c>
      <c r="AM485">
        <v>2.5099999999999998</v>
      </c>
      <c r="AN485">
        <v>51.277999999999999</v>
      </c>
      <c r="AO485">
        <v>3.49</v>
      </c>
      <c r="AP485">
        <v>27.873999999999999</v>
      </c>
      <c r="AQ485">
        <v>0.28000000000000003</v>
      </c>
      <c r="AR485">
        <v>0</v>
      </c>
      <c r="AS485">
        <v>21.387</v>
      </c>
      <c r="AT485">
        <v>92.191999999999993</v>
      </c>
      <c r="AU485">
        <v>4.3330000000000002</v>
      </c>
      <c r="AV485">
        <v>4.55</v>
      </c>
      <c r="AW485">
        <v>4.117</v>
      </c>
      <c r="AX485">
        <v>3.0329999999999999</v>
      </c>
      <c r="AY485">
        <v>0.108</v>
      </c>
      <c r="AZ485">
        <v>0</v>
      </c>
      <c r="BA485">
        <v>0</v>
      </c>
      <c r="BB485">
        <v>139</v>
      </c>
      <c r="BC485" t="s">
        <v>75</v>
      </c>
      <c r="BD485">
        <v>0</v>
      </c>
      <c r="BE485" t="s">
        <v>69</v>
      </c>
      <c r="BF485" t="s">
        <v>76</v>
      </c>
      <c r="BG485">
        <v>1.3</v>
      </c>
      <c r="BH485">
        <v>0</v>
      </c>
      <c r="BI485" s="1">
        <v>45799.465548576387</v>
      </c>
      <c r="BJ485">
        <v>3</v>
      </c>
      <c r="BK485" s="4">
        <v>1.0876999999999999</v>
      </c>
      <c r="BL485" s="42">
        <f>HLOOKUP($A485,차량별코스!$E$1:$AD$20,_xlfn.XLOOKUP(탕데이터!$I485,차량별코스!$D$2:$D$20,차량별코스!$A$2:$A$20),0)</f>
        <v>5</v>
      </c>
      <c r="BM485">
        <f t="shared" si="85"/>
        <v>4978.266999999998</v>
      </c>
      <c r="BN485">
        <f t="shared" si="86"/>
        <v>813.88400000000001</v>
      </c>
      <c r="BO485">
        <f>IF(COUNTIFS($BL$2:$BL485,$BL485,$O$2:$O485,$O485)=1,_xlfn.MAXIFS($BO$2:$BO484,$O$2:$O484,$O485)+1,_xlfn.MAXIFS($BO$2:$BO484,$O$2:$O484,$O485))</f>
        <v>11</v>
      </c>
      <c r="BP485">
        <f t="shared" si="87"/>
        <v>3510.5829999999996</v>
      </c>
      <c r="BQ485">
        <f t="shared" si="89"/>
        <v>261.32</v>
      </c>
      <c r="BR485">
        <f t="shared" si="90"/>
        <v>274.38600000000002</v>
      </c>
      <c r="BS485">
        <f t="shared" si="91"/>
        <v>248.25399999999999</v>
      </c>
      <c r="BT485">
        <f t="shared" si="92"/>
        <v>182.92399999999998</v>
      </c>
      <c r="BU485">
        <f t="shared" si="93"/>
        <v>6.5330000000000004</v>
      </c>
      <c r="BV485">
        <f t="shared" si="94"/>
        <v>0</v>
      </c>
      <c r="BW485">
        <f t="shared" si="88"/>
        <v>4484</v>
      </c>
    </row>
    <row r="486" spans="1:75" x14ac:dyDescent="0.3">
      <c r="A486" s="38">
        <f t="shared" si="84"/>
        <v>45798</v>
      </c>
      <c r="B486" s="3">
        <v>45798.523553240739</v>
      </c>
      <c r="C486" t="s">
        <v>61</v>
      </c>
      <c r="D486" t="s">
        <v>61</v>
      </c>
      <c r="E486" t="s">
        <v>61</v>
      </c>
      <c r="F486" t="s">
        <v>62</v>
      </c>
      <c r="G486" s="2" t="s">
        <v>63</v>
      </c>
      <c r="H486" t="s">
        <v>64</v>
      </c>
      <c r="I486" t="s">
        <v>79</v>
      </c>
      <c r="J486" t="s">
        <v>66</v>
      </c>
      <c r="K486" t="s">
        <v>67</v>
      </c>
      <c r="L486">
        <v>15</v>
      </c>
      <c r="M486">
        <v>3</v>
      </c>
      <c r="N486">
        <v>168</v>
      </c>
      <c r="O486" s="41">
        <v>1060</v>
      </c>
      <c r="P486" t="s">
        <v>61</v>
      </c>
      <c r="Q486" t="s">
        <v>61</v>
      </c>
      <c r="R486">
        <v>60.494999999999997</v>
      </c>
      <c r="S486">
        <v>18.994</v>
      </c>
      <c r="T486">
        <v>3.1850000000000001</v>
      </c>
      <c r="U486">
        <v>7027</v>
      </c>
      <c r="V486">
        <v>169</v>
      </c>
      <c r="W486">
        <v>2457</v>
      </c>
      <c r="X486">
        <v>1811</v>
      </c>
      <c r="Y486">
        <v>0</v>
      </c>
      <c r="Z486">
        <v>23</v>
      </c>
      <c r="AA486">
        <v>2</v>
      </c>
      <c r="AB486">
        <v>503</v>
      </c>
      <c r="AC486">
        <v>104</v>
      </c>
      <c r="AD486">
        <v>30.99</v>
      </c>
      <c r="AE486">
        <v>49.484662</v>
      </c>
      <c r="AF486">
        <v>88.5</v>
      </c>
      <c r="AG486">
        <v>3.1</v>
      </c>
      <c r="AH486">
        <v>3.1</v>
      </c>
      <c r="AI486">
        <v>2.7</v>
      </c>
      <c r="AJ486">
        <v>2.6</v>
      </c>
      <c r="AK486">
        <v>0</v>
      </c>
      <c r="AL486">
        <v>0</v>
      </c>
      <c r="AM486">
        <v>2.4500000000000002</v>
      </c>
      <c r="AN486">
        <v>53.673999999999999</v>
      </c>
      <c r="AO486">
        <v>2.4049999999999998</v>
      </c>
      <c r="AP486">
        <v>34.965000000000003</v>
      </c>
      <c r="AQ486">
        <v>0.29799999999999999</v>
      </c>
      <c r="AR486">
        <v>0</v>
      </c>
      <c r="AS486">
        <v>38.020000000000003</v>
      </c>
      <c r="AT486">
        <v>103.25</v>
      </c>
      <c r="AU486">
        <v>3.617</v>
      </c>
      <c r="AV486">
        <v>3.617</v>
      </c>
      <c r="AW486">
        <v>3.15</v>
      </c>
      <c r="AX486">
        <v>3.0329999999999999</v>
      </c>
      <c r="AY486">
        <v>0</v>
      </c>
      <c r="AZ486">
        <v>0</v>
      </c>
      <c r="BA486">
        <v>0</v>
      </c>
      <c r="BB486">
        <v>158</v>
      </c>
      <c r="BC486" t="s">
        <v>75</v>
      </c>
      <c r="BD486">
        <v>0</v>
      </c>
      <c r="BE486" t="s">
        <v>69</v>
      </c>
      <c r="BF486" t="s">
        <v>76</v>
      </c>
      <c r="BG486">
        <v>1.3</v>
      </c>
      <c r="BH486">
        <v>0</v>
      </c>
      <c r="BI486" s="1">
        <v>45799.465548576387</v>
      </c>
      <c r="BJ486">
        <v>3</v>
      </c>
      <c r="BK486" s="4">
        <v>1.0617000000000001</v>
      </c>
      <c r="BL486" s="42">
        <f>HLOOKUP($A486,차량별코스!$E$1:$AD$20,_xlfn.XLOOKUP(탕데이터!$I486,차량별코스!$D$2:$D$20,차량별코스!$A$2:$A$20),0)</f>
        <v>5</v>
      </c>
      <c r="BM486">
        <f t="shared" si="85"/>
        <v>4978.266999999998</v>
      </c>
      <c r="BN486">
        <f t="shared" si="86"/>
        <v>813.88400000000001</v>
      </c>
      <c r="BO486">
        <f>IF(COUNTIFS($BL$2:$BL486,$BL486,$O$2:$O486,$O486)=1,_xlfn.MAXIFS($BO$2:$BO485,$O$2:$O485,$O486)+1,_xlfn.MAXIFS($BO$2:$BO485,$O$2:$O485,$O486))</f>
        <v>11</v>
      </c>
      <c r="BP486">
        <f t="shared" si="87"/>
        <v>3592.8950000000004</v>
      </c>
      <c r="BQ486">
        <f t="shared" si="89"/>
        <v>217.83699999999999</v>
      </c>
      <c r="BR486">
        <f t="shared" si="90"/>
        <v>217.83699999999999</v>
      </c>
      <c r="BS486">
        <f t="shared" si="91"/>
        <v>189.72900000000001</v>
      </c>
      <c r="BT486">
        <f t="shared" si="92"/>
        <v>182.70200000000003</v>
      </c>
      <c r="BU486">
        <f t="shared" si="93"/>
        <v>0</v>
      </c>
      <c r="BV486">
        <f t="shared" si="94"/>
        <v>0</v>
      </c>
      <c r="BW486">
        <f t="shared" si="88"/>
        <v>4401.0000000000009</v>
      </c>
    </row>
    <row r="487" spans="1:75" x14ac:dyDescent="0.3">
      <c r="A487" s="38">
        <f t="shared" si="84"/>
        <v>45798</v>
      </c>
      <c r="B487" s="3">
        <v>45798.650231481479</v>
      </c>
      <c r="C487" t="s">
        <v>61</v>
      </c>
      <c r="D487" t="s">
        <v>61</v>
      </c>
      <c r="E487" t="s">
        <v>61</v>
      </c>
      <c r="F487" t="s">
        <v>62</v>
      </c>
      <c r="G487" s="2" t="s">
        <v>63</v>
      </c>
      <c r="H487" t="s">
        <v>64</v>
      </c>
      <c r="I487" t="s">
        <v>79</v>
      </c>
      <c r="J487" t="s">
        <v>66</v>
      </c>
      <c r="K487" t="s">
        <v>67</v>
      </c>
      <c r="L487">
        <v>15</v>
      </c>
      <c r="M487">
        <v>3</v>
      </c>
      <c r="N487">
        <v>168</v>
      </c>
      <c r="O487" s="41">
        <v>1060</v>
      </c>
      <c r="P487" t="s">
        <v>61</v>
      </c>
      <c r="Q487" t="s">
        <v>61</v>
      </c>
      <c r="R487">
        <v>67.936000000000007</v>
      </c>
      <c r="S487">
        <v>22.332999999999998</v>
      </c>
      <c r="T487">
        <v>3.0419999999999998</v>
      </c>
      <c r="U487">
        <v>8242</v>
      </c>
      <c r="V487">
        <v>171</v>
      </c>
      <c r="W487">
        <v>2231</v>
      </c>
      <c r="X487">
        <v>1894</v>
      </c>
      <c r="Y487">
        <v>3</v>
      </c>
      <c r="Z487">
        <v>54</v>
      </c>
      <c r="AA487">
        <v>1</v>
      </c>
      <c r="AB487">
        <v>302</v>
      </c>
      <c r="AC487">
        <v>94</v>
      </c>
      <c r="AD487">
        <v>29.67</v>
      </c>
      <c r="AE487">
        <v>41.878360999999998</v>
      </c>
      <c r="AF487">
        <v>79.099999999999994</v>
      </c>
      <c r="AG487">
        <v>6.8</v>
      </c>
      <c r="AH487">
        <v>7.5</v>
      </c>
      <c r="AI487">
        <v>5.6</v>
      </c>
      <c r="AJ487">
        <v>1</v>
      </c>
      <c r="AK487">
        <v>0</v>
      </c>
      <c r="AL487">
        <v>0</v>
      </c>
      <c r="AM487">
        <v>2.34</v>
      </c>
      <c r="AN487">
        <v>46.628999999999998</v>
      </c>
      <c r="AO487">
        <v>2.0750000000000002</v>
      </c>
      <c r="AP487">
        <v>27.068999999999999</v>
      </c>
      <c r="AQ487">
        <v>0.26500000000000001</v>
      </c>
      <c r="AR487">
        <v>4.4160000000000004</v>
      </c>
      <c r="AS487">
        <v>79.486999999999995</v>
      </c>
      <c r="AT487">
        <v>108.10299999999999</v>
      </c>
      <c r="AU487">
        <v>9.2929999999999993</v>
      </c>
      <c r="AV487">
        <v>10.25</v>
      </c>
      <c r="AW487">
        <v>7.6529999999999996</v>
      </c>
      <c r="AX487">
        <v>1.367</v>
      </c>
      <c r="AY487">
        <v>0</v>
      </c>
      <c r="AZ487">
        <v>0</v>
      </c>
      <c r="BA487">
        <v>0</v>
      </c>
      <c r="BB487">
        <v>172</v>
      </c>
      <c r="BC487" t="s">
        <v>75</v>
      </c>
      <c r="BD487">
        <v>0</v>
      </c>
      <c r="BE487" t="s">
        <v>69</v>
      </c>
      <c r="BF487" t="s">
        <v>76</v>
      </c>
      <c r="BG487">
        <v>1.3</v>
      </c>
      <c r="BH487">
        <v>0</v>
      </c>
      <c r="BI487" s="1">
        <v>45799.465548576387</v>
      </c>
      <c r="BJ487">
        <v>3</v>
      </c>
      <c r="BK487" s="4">
        <v>1.014</v>
      </c>
      <c r="BL487" s="42">
        <f>HLOOKUP($A487,차량별코스!$E$1:$AD$20,_xlfn.XLOOKUP(탕데이터!$I487,차량별코스!$D$2:$D$20,차량별코스!$A$2:$A$20),0)</f>
        <v>5</v>
      </c>
      <c r="BM487">
        <f t="shared" si="85"/>
        <v>4978.266999999998</v>
      </c>
      <c r="BN487">
        <f t="shared" si="86"/>
        <v>813.88400000000001</v>
      </c>
      <c r="BO487">
        <f>IF(COUNTIFS($BL$2:$BL487,$BL487,$O$2:$O487,$O487)=1,_xlfn.MAXIFS($BO$2:$BO486,$O$2:$O486,$O487)+1,_xlfn.MAXIFS($BO$2:$BO486,$O$2:$O486,$O487))</f>
        <v>11</v>
      </c>
      <c r="BP487">
        <f t="shared" si="87"/>
        <v>4117.4219999999996</v>
      </c>
      <c r="BQ487">
        <f t="shared" si="89"/>
        <v>560.45600000000002</v>
      </c>
      <c r="BR487">
        <f t="shared" si="90"/>
        <v>618.15</v>
      </c>
      <c r="BS487">
        <f t="shared" si="91"/>
        <v>461.55199999999996</v>
      </c>
      <c r="BT487">
        <f t="shared" si="92"/>
        <v>82.42</v>
      </c>
      <c r="BU487">
        <f t="shared" si="93"/>
        <v>0</v>
      </c>
      <c r="BV487">
        <f t="shared" si="94"/>
        <v>0</v>
      </c>
      <c r="BW487">
        <f t="shared" si="88"/>
        <v>5839.9999999999991</v>
      </c>
    </row>
    <row r="488" spans="1:75" x14ac:dyDescent="0.3">
      <c r="A488" s="38">
        <f t="shared" si="84"/>
        <v>45798</v>
      </c>
      <c r="B488" s="3">
        <v>45798.810370370367</v>
      </c>
      <c r="C488" t="s">
        <v>61</v>
      </c>
      <c r="D488" t="s">
        <v>61</v>
      </c>
      <c r="E488" t="s">
        <v>61</v>
      </c>
      <c r="F488" t="s">
        <v>62</v>
      </c>
      <c r="G488" s="2" t="s">
        <v>63</v>
      </c>
      <c r="H488" t="s">
        <v>64</v>
      </c>
      <c r="I488" t="s">
        <v>79</v>
      </c>
      <c r="J488" t="s">
        <v>66</v>
      </c>
      <c r="K488" t="s">
        <v>67</v>
      </c>
      <c r="L488">
        <v>15</v>
      </c>
      <c r="M488">
        <v>3</v>
      </c>
      <c r="N488">
        <v>168</v>
      </c>
      <c r="O488" s="41">
        <v>1060</v>
      </c>
      <c r="P488" t="s">
        <v>61</v>
      </c>
      <c r="Q488" t="s">
        <v>61</v>
      </c>
      <c r="R488">
        <v>3.1E-2</v>
      </c>
      <c r="S488">
        <v>7.0000000000000007E-2</v>
      </c>
      <c r="T488">
        <v>0.443</v>
      </c>
      <c r="U488">
        <v>108</v>
      </c>
      <c r="V488">
        <v>19</v>
      </c>
      <c r="W488">
        <v>54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5</v>
      </c>
      <c r="AD488">
        <v>1.03</v>
      </c>
      <c r="AE488">
        <v>3.1883159999999999</v>
      </c>
      <c r="AF488">
        <v>100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0.34</v>
      </c>
      <c r="AN488">
        <v>20.768999999999998</v>
      </c>
      <c r="AO488">
        <v>17.59</v>
      </c>
      <c r="AP488">
        <v>50</v>
      </c>
      <c r="AQ488">
        <v>0</v>
      </c>
      <c r="AR488">
        <v>0</v>
      </c>
      <c r="AS488">
        <v>0</v>
      </c>
      <c r="AT488">
        <v>1.667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1</v>
      </c>
      <c r="BC488" t="s">
        <v>75</v>
      </c>
      <c r="BD488">
        <v>0</v>
      </c>
      <c r="BE488" t="s">
        <v>69</v>
      </c>
      <c r="BF488" t="s">
        <v>76</v>
      </c>
      <c r="BG488">
        <v>1.3</v>
      </c>
      <c r="BH488">
        <v>0</v>
      </c>
      <c r="BI488" s="1">
        <v>45799.465548576387</v>
      </c>
      <c r="BJ488">
        <v>3</v>
      </c>
      <c r="BK488" s="4">
        <v>0.14760000000000001</v>
      </c>
      <c r="BL488" s="42">
        <f>HLOOKUP($A488,차량별코스!$E$1:$AD$20,_xlfn.XLOOKUP(탕데이터!$I488,차량별코스!$D$2:$D$20,차량별코스!$A$2:$A$20),0)</f>
        <v>5</v>
      </c>
      <c r="BM488">
        <f t="shared" si="85"/>
        <v>4978.266999999998</v>
      </c>
      <c r="BN488">
        <f t="shared" si="86"/>
        <v>813.88400000000001</v>
      </c>
      <c r="BO488">
        <f>IF(COUNTIFS($BL$2:$BL488,$BL488,$O$2:$O488,$O488)=1,_xlfn.MAXIFS($BO$2:$BO487,$O$2:$O487,$O488)+1,_xlfn.MAXIFS($BO$2:$BO487,$O$2:$O487,$O488))</f>
        <v>11</v>
      </c>
      <c r="BP488">
        <f t="shared" si="87"/>
        <v>35</v>
      </c>
      <c r="BQ488">
        <f t="shared" si="89"/>
        <v>0</v>
      </c>
      <c r="BR488">
        <f t="shared" si="90"/>
        <v>0</v>
      </c>
      <c r="BS488">
        <f t="shared" si="91"/>
        <v>0</v>
      </c>
      <c r="BT488">
        <f t="shared" si="92"/>
        <v>0</v>
      </c>
      <c r="BU488">
        <f t="shared" si="93"/>
        <v>0</v>
      </c>
      <c r="BV488">
        <f t="shared" si="94"/>
        <v>0</v>
      </c>
      <c r="BW488">
        <f t="shared" si="88"/>
        <v>35</v>
      </c>
    </row>
    <row r="489" spans="1:75" x14ac:dyDescent="0.3">
      <c r="A489" s="38">
        <f t="shared" si="84"/>
        <v>45798</v>
      </c>
      <c r="B489" s="3">
        <v>45798.819618055553</v>
      </c>
      <c r="C489" t="s">
        <v>61</v>
      </c>
      <c r="D489" t="s">
        <v>61</v>
      </c>
      <c r="E489" t="s">
        <v>61</v>
      </c>
      <c r="F489" t="s">
        <v>62</v>
      </c>
      <c r="G489" s="2" t="s">
        <v>63</v>
      </c>
      <c r="H489" t="s">
        <v>64</v>
      </c>
      <c r="I489" t="s">
        <v>79</v>
      </c>
      <c r="J489" t="s">
        <v>66</v>
      </c>
      <c r="K489" t="s">
        <v>67</v>
      </c>
      <c r="L489">
        <v>15</v>
      </c>
      <c r="M489">
        <v>3</v>
      </c>
      <c r="N489">
        <v>168</v>
      </c>
      <c r="O489" s="41">
        <v>1060</v>
      </c>
      <c r="P489" t="s">
        <v>61</v>
      </c>
      <c r="Q489" t="s">
        <v>61</v>
      </c>
      <c r="R489">
        <v>64.542000000000002</v>
      </c>
      <c r="S489">
        <v>19.169</v>
      </c>
      <c r="T489">
        <v>3.367</v>
      </c>
      <c r="U489">
        <v>7287</v>
      </c>
      <c r="V489">
        <v>581</v>
      </c>
      <c r="W489">
        <v>1838</v>
      </c>
      <c r="X489">
        <v>1951</v>
      </c>
      <c r="Y489">
        <v>3</v>
      </c>
      <c r="Z489">
        <v>25</v>
      </c>
      <c r="AA489">
        <v>1</v>
      </c>
      <c r="AB489">
        <v>84</v>
      </c>
      <c r="AC489">
        <v>95</v>
      </c>
      <c r="AD489">
        <v>31.89</v>
      </c>
      <c r="AE489">
        <v>47.730293000000003</v>
      </c>
      <c r="AF489">
        <v>94</v>
      </c>
      <c r="AG489">
        <v>1.3</v>
      </c>
      <c r="AH489">
        <v>2.1</v>
      </c>
      <c r="AI489">
        <v>2</v>
      </c>
      <c r="AJ489">
        <v>0.6</v>
      </c>
      <c r="AK489">
        <v>0</v>
      </c>
      <c r="AL489">
        <v>0</v>
      </c>
      <c r="AM489">
        <v>2.59</v>
      </c>
      <c r="AN489">
        <v>48.386000000000003</v>
      </c>
      <c r="AO489">
        <v>7.9729999999999999</v>
      </c>
      <c r="AP489">
        <v>25.222999999999999</v>
      </c>
      <c r="AQ489">
        <v>0.29399999999999998</v>
      </c>
      <c r="AR489">
        <v>4.6479999999999997</v>
      </c>
      <c r="AS489">
        <v>38.734000000000002</v>
      </c>
      <c r="AT489">
        <v>112.8</v>
      </c>
      <c r="AU489">
        <v>1.56</v>
      </c>
      <c r="AV489">
        <v>2.52</v>
      </c>
      <c r="AW489">
        <v>2.4</v>
      </c>
      <c r="AX489">
        <v>0.72</v>
      </c>
      <c r="AY489">
        <v>0</v>
      </c>
      <c r="AZ489">
        <v>0</v>
      </c>
      <c r="BA489">
        <v>0</v>
      </c>
      <c r="BB489">
        <v>150</v>
      </c>
      <c r="BC489" t="s">
        <v>75</v>
      </c>
      <c r="BD489">
        <v>0</v>
      </c>
      <c r="BE489" t="s">
        <v>69</v>
      </c>
      <c r="BF489" t="s">
        <v>76</v>
      </c>
      <c r="BG489">
        <v>1.3</v>
      </c>
      <c r="BH489">
        <v>0</v>
      </c>
      <c r="BI489" s="1">
        <v>45799.465548576387</v>
      </c>
      <c r="BJ489">
        <v>3</v>
      </c>
      <c r="BK489" s="4">
        <v>1.1223000000000001</v>
      </c>
      <c r="BL489" s="42">
        <f>HLOOKUP($A489,차량별코스!$E$1:$AD$20,_xlfn.XLOOKUP(탕데이터!$I489,차량별코스!$D$2:$D$20,차량별코스!$A$2:$A$20),0)</f>
        <v>5</v>
      </c>
      <c r="BM489">
        <f t="shared" si="85"/>
        <v>4978.266999999998</v>
      </c>
      <c r="BN489">
        <f t="shared" si="86"/>
        <v>813.88400000000001</v>
      </c>
      <c r="BO489">
        <f>IF(COUNTIFS($BL$2:$BL489,$BL489,$O$2:$O489,$O489)=1,_xlfn.MAXIFS($BO$2:$BO488,$O$2:$O488,$O489)+1,_xlfn.MAXIFS($BO$2:$BO488,$O$2:$O488,$O489))</f>
        <v>11</v>
      </c>
      <c r="BP489">
        <f t="shared" si="87"/>
        <v>4430.78</v>
      </c>
      <c r="BQ489">
        <f t="shared" si="89"/>
        <v>94.731000000000009</v>
      </c>
      <c r="BR489">
        <f t="shared" si="90"/>
        <v>153.02700000000002</v>
      </c>
      <c r="BS489">
        <f t="shared" si="91"/>
        <v>145.74</v>
      </c>
      <c r="BT489">
        <f t="shared" si="92"/>
        <v>43.722000000000001</v>
      </c>
      <c r="BU489">
        <f t="shared" si="93"/>
        <v>0</v>
      </c>
      <c r="BV489">
        <f t="shared" si="94"/>
        <v>0</v>
      </c>
      <c r="BW489">
        <f t="shared" si="88"/>
        <v>4867.9999999999991</v>
      </c>
    </row>
    <row r="490" spans="1:75" x14ac:dyDescent="0.3">
      <c r="A490" s="38">
        <f t="shared" si="84"/>
        <v>45798</v>
      </c>
      <c r="B490" s="3">
        <v>45798.908113425925</v>
      </c>
      <c r="C490" t="s">
        <v>61</v>
      </c>
      <c r="D490" t="s">
        <v>61</v>
      </c>
      <c r="E490" t="s">
        <v>61</v>
      </c>
      <c r="F490" t="s">
        <v>62</v>
      </c>
      <c r="G490" s="2" t="s">
        <v>63</v>
      </c>
      <c r="H490" t="s">
        <v>64</v>
      </c>
      <c r="I490" t="s">
        <v>79</v>
      </c>
      <c r="J490" t="s">
        <v>66</v>
      </c>
      <c r="K490" t="s">
        <v>67</v>
      </c>
      <c r="L490">
        <v>15</v>
      </c>
      <c r="M490">
        <v>3</v>
      </c>
      <c r="N490">
        <v>168</v>
      </c>
      <c r="O490" s="41">
        <v>1060</v>
      </c>
      <c r="P490" t="s">
        <v>61</v>
      </c>
      <c r="Q490" t="s">
        <v>61</v>
      </c>
      <c r="R490">
        <v>59.173999999999999</v>
      </c>
      <c r="S490">
        <v>12.644</v>
      </c>
      <c r="T490">
        <v>4.68</v>
      </c>
      <c r="U490">
        <v>4793</v>
      </c>
      <c r="V490">
        <v>5</v>
      </c>
      <c r="W490">
        <v>1015</v>
      </c>
      <c r="X490">
        <v>1663</v>
      </c>
      <c r="Y490">
        <v>1</v>
      </c>
      <c r="Z490">
        <v>10</v>
      </c>
      <c r="AA490">
        <v>1</v>
      </c>
      <c r="AB490">
        <v>123</v>
      </c>
      <c r="AC490">
        <v>92</v>
      </c>
      <c r="AD490">
        <v>44.45</v>
      </c>
      <c r="AE490">
        <v>56.460723000000002</v>
      </c>
      <c r="AF490">
        <v>93.5</v>
      </c>
      <c r="AG490">
        <v>1.4</v>
      </c>
      <c r="AH490">
        <v>1</v>
      </c>
      <c r="AI490">
        <v>2.7</v>
      </c>
      <c r="AJ490">
        <v>1.5</v>
      </c>
      <c r="AK490">
        <v>0</v>
      </c>
      <c r="AL490">
        <v>0</v>
      </c>
      <c r="AM490">
        <v>3.6</v>
      </c>
      <c r="AN490">
        <v>40.003</v>
      </c>
      <c r="AO490">
        <v>0.104</v>
      </c>
      <c r="AP490">
        <v>21.177</v>
      </c>
      <c r="AQ490">
        <v>0.27</v>
      </c>
      <c r="AR490">
        <v>1.69</v>
      </c>
      <c r="AS490">
        <v>16.899000000000001</v>
      </c>
      <c r="AT490">
        <v>73.242000000000004</v>
      </c>
      <c r="AU490">
        <v>1.097</v>
      </c>
      <c r="AV490">
        <v>0.78300000000000003</v>
      </c>
      <c r="AW490">
        <v>2.1150000000000002</v>
      </c>
      <c r="AX490">
        <v>1.175</v>
      </c>
      <c r="AY490">
        <v>0</v>
      </c>
      <c r="AZ490">
        <v>0</v>
      </c>
      <c r="BA490">
        <v>0</v>
      </c>
      <c r="BB490">
        <v>111</v>
      </c>
      <c r="BC490" t="s">
        <v>75</v>
      </c>
      <c r="BD490">
        <v>0</v>
      </c>
      <c r="BE490" t="s">
        <v>69</v>
      </c>
      <c r="BF490" t="s">
        <v>76</v>
      </c>
      <c r="BG490">
        <v>1.3</v>
      </c>
      <c r="BH490">
        <v>0</v>
      </c>
      <c r="BI490" s="1">
        <v>45799.465548576387</v>
      </c>
      <c r="BJ490">
        <v>3</v>
      </c>
      <c r="BK490" s="4">
        <v>1.56</v>
      </c>
      <c r="BL490" s="42">
        <f>HLOOKUP($A490,차량별코스!$E$1:$AD$20,_xlfn.XLOOKUP(탕데이터!$I490,차량별코스!$D$2:$D$20,차량별코스!$A$2:$A$20),0)</f>
        <v>5</v>
      </c>
      <c r="BM490">
        <f t="shared" si="85"/>
        <v>4978.266999999998</v>
      </c>
      <c r="BN490">
        <f t="shared" si="86"/>
        <v>813.88400000000001</v>
      </c>
      <c r="BO490">
        <f>IF(COUNTIFS($BL$2:$BL490,$BL490,$O$2:$O490,$O490)=1,_xlfn.MAXIFS($BO$2:$BO489,$O$2:$O489,$O490)+1,_xlfn.MAXIFS($BO$2:$BO489,$O$2:$O489,$O490))</f>
        <v>11</v>
      </c>
      <c r="BP490">
        <f t="shared" si="87"/>
        <v>3461.4549999999999</v>
      </c>
      <c r="BQ490">
        <f t="shared" si="89"/>
        <v>67.10199999999999</v>
      </c>
      <c r="BR490">
        <f t="shared" si="90"/>
        <v>47.93</v>
      </c>
      <c r="BS490">
        <f t="shared" si="91"/>
        <v>129.411</v>
      </c>
      <c r="BT490">
        <f t="shared" si="92"/>
        <v>71.894999999999996</v>
      </c>
      <c r="BU490">
        <f t="shared" si="93"/>
        <v>0</v>
      </c>
      <c r="BV490">
        <f t="shared" si="94"/>
        <v>0</v>
      </c>
      <c r="BW490">
        <f t="shared" si="88"/>
        <v>3777.7929999999997</v>
      </c>
    </row>
    <row r="491" spans="1:75" x14ac:dyDescent="0.3">
      <c r="A491" s="38">
        <f t="shared" si="84"/>
        <v>45799</v>
      </c>
      <c r="B491" s="3">
        <v>45799.324687499997</v>
      </c>
      <c r="C491" t="s">
        <v>61</v>
      </c>
      <c r="D491" t="s">
        <v>61</v>
      </c>
      <c r="E491" t="s">
        <v>61</v>
      </c>
      <c r="F491" t="s">
        <v>62</v>
      </c>
      <c r="G491" s="2" t="s">
        <v>63</v>
      </c>
      <c r="H491" t="s">
        <v>64</v>
      </c>
      <c r="I491" t="s">
        <v>79</v>
      </c>
      <c r="J491" t="s">
        <v>66</v>
      </c>
      <c r="K491" t="s">
        <v>67</v>
      </c>
      <c r="L491">
        <v>15</v>
      </c>
      <c r="M491">
        <v>3</v>
      </c>
      <c r="N491">
        <v>168</v>
      </c>
      <c r="O491" s="41">
        <v>1060</v>
      </c>
      <c r="P491" t="s">
        <v>61</v>
      </c>
      <c r="Q491" t="s">
        <v>61</v>
      </c>
      <c r="R491">
        <v>2.5000000000000001E-2</v>
      </c>
      <c r="S491">
        <v>0.32100000000000001</v>
      </c>
      <c r="T491">
        <v>7.8E-2</v>
      </c>
      <c r="U491">
        <v>499</v>
      </c>
      <c r="V491">
        <v>468</v>
      </c>
      <c r="W491">
        <v>8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6</v>
      </c>
      <c r="AD491">
        <v>0.18</v>
      </c>
      <c r="AE491">
        <v>3.9129749999999999</v>
      </c>
      <c r="AF491">
        <v>100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0.06</v>
      </c>
      <c r="AN491">
        <v>188.25700000000001</v>
      </c>
      <c r="AO491">
        <v>93.787999999999997</v>
      </c>
      <c r="AP491">
        <v>1.603</v>
      </c>
      <c r="AQ491">
        <v>0</v>
      </c>
      <c r="AR491">
        <v>0</v>
      </c>
      <c r="AS491">
        <v>0</v>
      </c>
      <c r="AT491">
        <v>6.6669999999999998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12</v>
      </c>
      <c r="BC491" t="s">
        <v>75</v>
      </c>
      <c r="BD491">
        <v>0</v>
      </c>
      <c r="BE491" t="s">
        <v>69</v>
      </c>
      <c r="BF491" t="s">
        <v>76</v>
      </c>
      <c r="BG491">
        <v>1.3</v>
      </c>
      <c r="BH491">
        <v>0</v>
      </c>
      <c r="BI491" s="1">
        <v>45799.465548576387</v>
      </c>
      <c r="BJ491">
        <v>3</v>
      </c>
      <c r="BK491" s="4">
        <v>2.5999999999999999E-2</v>
      </c>
      <c r="BL491" s="42">
        <f>HLOOKUP($A491,차량별코스!$E$1:$AD$20,_xlfn.XLOOKUP(탕데이터!$I491,차량별코스!$D$2:$D$20,차량별코스!$A$2:$A$20),0)</f>
        <v>6</v>
      </c>
      <c r="BM491">
        <f t="shared" si="85"/>
        <v>4978.266999999998</v>
      </c>
      <c r="BN491">
        <f t="shared" si="86"/>
        <v>782.08299999999986</v>
      </c>
      <c r="BO491">
        <f>IF(COUNTIFS($BL$2:$BL491,$BL491,$O$2:$O491,$O491)=1,_xlfn.MAXIFS($BO$2:$BO490,$O$2:$O490,$O491)+1,_xlfn.MAXIFS($BO$2:$BO490,$O$2:$O490,$O491))</f>
        <v>11</v>
      </c>
      <c r="BP491">
        <f t="shared" si="87"/>
        <v>23</v>
      </c>
      <c r="BQ491">
        <f t="shared" si="89"/>
        <v>0</v>
      </c>
      <c r="BR491">
        <f t="shared" si="90"/>
        <v>0</v>
      </c>
      <c r="BS491">
        <f t="shared" si="91"/>
        <v>0</v>
      </c>
      <c r="BT491">
        <f t="shared" si="92"/>
        <v>0</v>
      </c>
      <c r="BU491">
        <f t="shared" si="93"/>
        <v>0</v>
      </c>
      <c r="BV491">
        <f t="shared" si="94"/>
        <v>0</v>
      </c>
      <c r="BW491">
        <f t="shared" si="88"/>
        <v>23</v>
      </c>
    </row>
    <row r="492" spans="1:75" x14ac:dyDescent="0.3">
      <c r="A492" s="38">
        <f t="shared" si="84"/>
        <v>45799</v>
      </c>
      <c r="B492" s="3">
        <v>45799.333067129628</v>
      </c>
      <c r="C492" t="s">
        <v>61</v>
      </c>
      <c r="D492" t="s">
        <v>61</v>
      </c>
      <c r="E492" t="s">
        <v>61</v>
      </c>
      <c r="F492" t="s">
        <v>62</v>
      </c>
      <c r="G492" s="2" t="s">
        <v>63</v>
      </c>
      <c r="H492" t="s">
        <v>64</v>
      </c>
      <c r="I492" t="s">
        <v>79</v>
      </c>
      <c r="J492" t="s">
        <v>66</v>
      </c>
      <c r="K492" t="s">
        <v>67</v>
      </c>
      <c r="L492">
        <v>15</v>
      </c>
      <c r="M492">
        <v>3</v>
      </c>
      <c r="N492">
        <v>168</v>
      </c>
      <c r="O492" s="41">
        <v>1060</v>
      </c>
      <c r="P492" t="s">
        <v>61</v>
      </c>
      <c r="Q492" t="s">
        <v>61</v>
      </c>
      <c r="R492">
        <v>98.902000000000001</v>
      </c>
      <c r="S492">
        <v>27.465</v>
      </c>
      <c r="T492">
        <v>3.601</v>
      </c>
      <c r="U492">
        <v>10404</v>
      </c>
      <c r="V492">
        <v>24</v>
      </c>
      <c r="W492">
        <v>3823</v>
      </c>
      <c r="X492">
        <v>3257</v>
      </c>
      <c r="Y492">
        <v>4</v>
      </c>
      <c r="Z492">
        <v>49</v>
      </c>
      <c r="AA492">
        <v>1</v>
      </c>
      <c r="AB492">
        <v>1702</v>
      </c>
      <c r="AC492">
        <v>106</v>
      </c>
      <c r="AD492">
        <v>34.22</v>
      </c>
      <c r="AE492">
        <v>54.300286999999997</v>
      </c>
      <c r="AF492">
        <v>91.8</v>
      </c>
      <c r="AG492">
        <v>1.5</v>
      </c>
      <c r="AH492">
        <v>2</v>
      </c>
      <c r="AI492">
        <v>3</v>
      </c>
      <c r="AJ492">
        <v>1.7</v>
      </c>
      <c r="AK492">
        <v>0</v>
      </c>
      <c r="AL492">
        <v>0</v>
      </c>
      <c r="AM492">
        <v>2.77</v>
      </c>
      <c r="AN492">
        <v>51.707999999999998</v>
      </c>
      <c r="AO492">
        <v>0.23100000000000001</v>
      </c>
      <c r="AP492">
        <v>36.744999999999997</v>
      </c>
      <c r="AQ492">
        <v>0.32400000000000001</v>
      </c>
      <c r="AR492">
        <v>4.0439999999999996</v>
      </c>
      <c r="AS492">
        <v>49.543999999999997</v>
      </c>
      <c r="AT492">
        <v>159.12</v>
      </c>
      <c r="AU492">
        <v>2.6</v>
      </c>
      <c r="AV492">
        <v>3.4670000000000001</v>
      </c>
      <c r="AW492">
        <v>5.2</v>
      </c>
      <c r="AX492">
        <v>2.9470000000000001</v>
      </c>
      <c r="AY492">
        <v>0</v>
      </c>
      <c r="AZ492">
        <v>0</v>
      </c>
      <c r="BA492">
        <v>0</v>
      </c>
      <c r="BB492">
        <v>244</v>
      </c>
      <c r="BC492" t="s">
        <v>75</v>
      </c>
      <c r="BD492">
        <v>0</v>
      </c>
      <c r="BE492" t="s">
        <v>69</v>
      </c>
      <c r="BF492" t="s">
        <v>76</v>
      </c>
      <c r="BG492">
        <v>1.3</v>
      </c>
      <c r="BH492">
        <v>0</v>
      </c>
      <c r="BI492" s="1">
        <v>45799.465548576387</v>
      </c>
      <c r="BJ492">
        <v>3</v>
      </c>
      <c r="BK492" s="4">
        <v>1.2002999999999999</v>
      </c>
      <c r="BL492" s="42">
        <f>HLOOKUP($A492,차량별코스!$E$1:$AD$20,_xlfn.XLOOKUP(탕데이터!$I492,차량별코스!$D$2:$D$20,차량별코스!$A$2:$A$20),0)</f>
        <v>6</v>
      </c>
      <c r="BM492">
        <f t="shared" si="85"/>
        <v>4978.266999999998</v>
      </c>
      <c r="BN492">
        <f t="shared" si="86"/>
        <v>782.08299999999986</v>
      </c>
      <c r="BO492">
        <f>IF(COUNTIFS($BL$2:$BL492,$BL492,$O$2:$O492,$O492)=1,_xlfn.MAXIFS($BO$2:$BO491,$O$2:$O491,$O492)+1,_xlfn.MAXIFS($BO$2:$BO491,$O$2:$O491,$O492))</f>
        <v>11</v>
      </c>
      <c r="BP492">
        <f t="shared" si="87"/>
        <v>5703.8719999999994</v>
      </c>
      <c r="BQ492">
        <f t="shared" si="89"/>
        <v>156.06</v>
      </c>
      <c r="BR492">
        <f t="shared" si="90"/>
        <v>208.08</v>
      </c>
      <c r="BS492">
        <f t="shared" si="91"/>
        <v>312.12</v>
      </c>
      <c r="BT492">
        <f t="shared" si="92"/>
        <v>176.86800000000002</v>
      </c>
      <c r="BU492">
        <f t="shared" si="93"/>
        <v>0</v>
      </c>
      <c r="BV492">
        <f t="shared" si="94"/>
        <v>0</v>
      </c>
      <c r="BW492">
        <f t="shared" si="88"/>
        <v>6557</v>
      </c>
    </row>
    <row r="493" spans="1:75" x14ac:dyDescent="0.3">
      <c r="A493" s="38">
        <f t="shared" si="84"/>
        <v>45799</v>
      </c>
      <c r="B493" s="3">
        <v>45799.457835648151</v>
      </c>
      <c r="C493" t="s">
        <v>61</v>
      </c>
      <c r="D493" t="s">
        <v>61</v>
      </c>
      <c r="E493" t="s">
        <v>61</v>
      </c>
      <c r="F493" t="s">
        <v>62</v>
      </c>
      <c r="G493" s="2" t="s">
        <v>63</v>
      </c>
      <c r="H493" t="s">
        <v>64</v>
      </c>
      <c r="I493" t="s">
        <v>79</v>
      </c>
      <c r="J493" t="s">
        <v>66</v>
      </c>
      <c r="K493" t="s">
        <v>67</v>
      </c>
      <c r="L493">
        <v>15</v>
      </c>
      <c r="M493">
        <v>3</v>
      </c>
      <c r="N493">
        <v>168</v>
      </c>
      <c r="O493" s="41">
        <v>1060</v>
      </c>
      <c r="P493" t="s">
        <v>61</v>
      </c>
      <c r="Q493" t="s">
        <v>61</v>
      </c>
      <c r="R493">
        <v>0.03</v>
      </c>
      <c r="S493">
        <v>6.8000000000000005E-2</v>
      </c>
      <c r="T493">
        <v>0.441</v>
      </c>
      <c r="U493">
        <v>193</v>
      </c>
      <c r="V493">
        <v>160</v>
      </c>
      <c r="W493">
        <v>10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7</v>
      </c>
      <c r="AD493">
        <v>0.56000000000000005</v>
      </c>
      <c r="AE493">
        <v>4.6948350000000003</v>
      </c>
      <c r="AF493">
        <v>100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0.34</v>
      </c>
      <c r="AN493">
        <v>34.948999999999998</v>
      </c>
      <c r="AO493">
        <v>82.900999999999996</v>
      </c>
      <c r="AP493">
        <v>5.18</v>
      </c>
      <c r="AQ493">
        <v>0</v>
      </c>
      <c r="AR493">
        <v>0</v>
      </c>
      <c r="AS493">
        <v>0</v>
      </c>
      <c r="AT493">
        <v>1.667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3</v>
      </c>
      <c r="BC493" t="s">
        <v>75</v>
      </c>
      <c r="BD493">
        <v>0</v>
      </c>
      <c r="BE493" t="s">
        <v>69</v>
      </c>
      <c r="BF493" t="s">
        <v>76</v>
      </c>
      <c r="BG493">
        <v>1.3</v>
      </c>
      <c r="BH493">
        <v>0</v>
      </c>
      <c r="BI493" s="1">
        <v>45799.465548576387</v>
      </c>
      <c r="BJ493">
        <v>3</v>
      </c>
      <c r="BK493" s="4">
        <v>0.14710000000000001</v>
      </c>
      <c r="BL493" s="42">
        <f>HLOOKUP($A493,차량별코스!$E$1:$AD$20,_xlfn.XLOOKUP(탕데이터!$I493,차량별코스!$D$2:$D$20,차량별코스!$A$2:$A$20),0)</f>
        <v>6</v>
      </c>
      <c r="BM493">
        <f t="shared" si="85"/>
        <v>4978.266999999998</v>
      </c>
      <c r="BN493">
        <f t="shared" si="86"/>
        <v>782.08299999999986</v>
      </c>
      <c r="BO493">
        <f>IF(COUNTIFS($BL$2:$BL493,$BL493,$O$2:$O493,$O493)=1,_xlfn.MAXIFS($BO$2:$BO492,$O$2:$O492,$O493)+1,_xlfn.MAXIFS($BO$2:$BO492,$O$2:$O492,$O493))</f>
        <v>11</v>
      </c>
      <c r="BP493">
        <f t="shared" si="87"/>
        <v>23</v>
      </c>
      <c r="BQ493">
        <f t="shared" si="89"/>
        <v>0</v>
      </c>
      <c r="BR493">
        <f t="shared" si="90"/>
        <v>0</v>
      </c>
      <c r="BS493">
        <f t="shared" si="91"/>
        <v>0</v>
      </c>
      <c r="BT493">
        <f t="shared" si="92"/>
        <v>0</v>
      </c>
      <c r="BU493">
        <f t="shared" si="93"/>
        <v>0</v>
      </c>
      <c r="BV493">
        <f t="shared" si="94"/>
        <v>0</v>
      </c>
      <c r="BW493">
        <f t="shared" si="88"/>
        <v>23</v>
      </c>
    </row>
    <row r="494" spans="1:75" x14ac:dyDescent="0.3">
      <c r="A494" s="38">
        <f t="shared" si="84"/>
        <v>45799</v>
      </c>
      <c r="B494" s="3">
        <v>45799.46466435185</v>
      </c>
      <c r="C494" t="s">
        <v>61</v>
      </c>
      <c r="D494" t="s">
        <v>61</v>
      </c>
      <c r="E494" t="s">
        <v>61</v>
      </c>
      <c r="F494" t="s">
        <v>62</v>
      </c>
      <c r="G494" s="2" t="s">
        <v>63</v>
      </c>
      <c r="H494" t="s">
        <v>64</v>
      </c>
      <c r="I494" t="s">
        <v>79</v>
      </c>
      <c r="J494" t="s">
        <v>66</v>
      </c>
      <c r="K494" t="s">
        <v>67</v>
      </c>
      <c r="L494">
        <v>15</v>
      </c>
      <c r="M494">
        <v>3</v>
      </c>
      <c r="N494">
        <v>168</v>
      </c>
      <c r="O494" s="41">
        <v>1060</v>
      </c>
      <c r="P494" t="s">
        <v>61</v>
      </c>
      <c r="Q494" t="s">
        <v>61</v>
      </c>
      <c r="R494">
        <v>3.0000000000000001E-3</v>
      </c>
      <c r="S494">
        <v>2.9000000000000001E-2</v>
      </c>
      <c r="T494">
        <v>0.10299999999999999</v>
      </c>
      <c r="U494">
        <v>59</v>
      </c>
      <c r="V494">
        <v>54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3</v>
      </c>
      <c r="AD494">
        <v>0.18</v>
      </c>
      <c r="AE494">
        <v>2.1613829999999998</v>
      </c>
      <c r="AF494">
        <v>100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0.08</v>
      </c>
      <c r="AN494">
        <v>75.647999999999996</v>
      </c>
      <c r="AO494">
        <v>91.53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 t="s">
        <v>75</v>
      </c>
      <c r="BD494">
        <v>0</v>
      </c>
      <c r="BE494" t="s">
        <v>69</v>
      </c>
      <c r="BF494" t="s">
        <v>76</v>
      </c>
      <c r="BG494">
        <v>1.3</v>
      </c>
      <c r="BH494">
        <v>0</v>
      </c>
      <c r="BI494" s="1">
        <v>45799.465548576387</v>
      </c>
      <c r="BJ494">
        <v>3</v>
      </c>
      <c r="BK494" s="4">
        <v>3.4500000000000003E-2</v>
      </c>
      <c r="BL494" s="42">
        <f>HLOOKUP($A494,차량별코스!$E$1:$AD$20,_xlfn.XLOOKUP(탕데이터!$I494,차량별코스!$D$2:$D$20,차량별코스!$A$2:$A$20),0)</f>
        <v>6</v>
      </c>
      <c r="BM494">
        <f t="shared" si="85"/>
        <v>4978.266999999998</v>
      </c>
      <c r="BN494">
        <f t="shared" si="86"/>
        <v>782.08299999999986</v>
      </c>
      <c r="BO494">
        <f>IF(COUNTIFS($BL$2:$BL494,$BL494,$O$2:$O494,$O494)=1,_xlfn.MAXIFS($BO$2:$BO493,$O$2:$O493,$O494)+1,_xlfn.MAXIFS($BO$2:$BO493,$O$2:$O493,$O494))</f>
        <v>11</v>
      </c>
      <c r="BP494">
        <f t="shared" si="87"/>
        <v>5</v>
      </c>
      <c r="BQ494">
        <f t="shared" si="89"/>
        <v>0</v>
      </c>
      <c r="BR494">
        <f t="shared" si="90"/>
        <v>0</v>
      </c>
      <c r="BS494">
        <f t="shared" si="91"/>
        <v>0</v>
      </c>
      <c r="BT494">
        <f t="shared" si="92"/>
        <v>0</v>
      </c>
      <c r="BU494">
        <f t="shared" si="93"/>
        <v>0</v>
      </c>
      <c r="BV494">
        <f t="shared" si="94"/>
        <v>0</v>
      </c>
      <c r="BW494">
        <f t="shared" si="88"/>
        <v>5</v>
      </c>
    </row>
    <row r="495" spans="1:75" x14ac:dyDescent="0.3">
      <c r="A495" s="38">
        <f t="shared" si="84"/>
        <v>45791</v>
      </c>
      <c r="B495" s="3">
        <v>45791.805150462962</v>
      </c>
      <c r="C495" t="s">
        <v>61</v>
      </c>
      <c r="D495" t="s">
        <v>61</v>
      </c>
      <c r="E495" t="s">
        <v>61</v>
      </c>
      <c r="F495" t="s">
        <v>62</v>
      </c>
      <c r="G495" s="2" t="s">
        <v>63</v>
      </c>
      <c r="H495" t="s">
        <v>64</v>
      </c>
      <c r="I495" t="s">
        <v>80</v>
      </c>
      <c r="J495" t="s">
        <v>66</v>
      </c>
      <c r="K495" t="s">
        <v>67</v>
      </c>
      <c r="L495">
        <v>15</v>
      </c>
      <c r="M495">
        <v>3</v>
      </c>
      <c r="N495">
        <v>168</v>
      </c>
      <c r="O495" s="41">
        <v>9999</v>
      </c>
      <c r="P495" t="s">
        <v>62</v>
      </c>
      <c r="Q495" s="1">
        <v>45786.608721180557</v>
      </c>
      <c r="R495">
        <v>1E-3</v>
      </c>
      <c r="S495">
        <v>1.0999999999999999E-2</v>
      </c>
      <c r="T495">
        <v>9.0999999999999998E-2</v>
      </c>
      <c r="U495">
        <v>23</v>
      </c>
      <c r="V495">
        <v>23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0.16</v>
      </c>
      <c r="AE495" t="s">
        <v>61</v>
      </c>
      <c r="AF495">
        <v>100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7.0000000000000007E-2</v>
      </c>
      <c r="AN495" t="s">
        <v>61</v>
      </c>
      <c r="AO495">
        <v>100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 t="s">
        <v>75</v>
      </c>
      <c r="BD495">
        <v>0</v>
      </c>
      <c r="BE495" t="s">
        <v>69</v>
      </c>
      <c r="BF495" t="s">
        <v>76</v>
      </c>
      <c r="BG495">
        <v>1.3</v>
      </c>
      <c r="BH495">
        <v>0</v>
      </c>
      <c r="BI495" s="1">
        <v>45799.512988773145</v>
      </c>
      <c r="BJ495">
        <v>3</v>
      </c>
      <c r="BK495" s="4">
        <v>3.0300000000000001E-2</v>
      </c>
      <c r="BL495" s="42">
        <f>HLOOKUP($A495,차량별코스!$E$1:$AD$20,_xlfn.XLOOKUP(탕데이터!$I495,차량별코스!$D$2:$D$20,차량별코스!$A$2:$A$20),0)</f>
        <v>6</v>
      </c>
      <c r="BM495">
        <f t="shared" si="85"/>
        <v>2561.3849999999998</v>
      </c>
      <c r="BN495">
        <f t="shared" si="86"/>
        <v>3898.6569999999997</v>
      </c>
      <c r="BO495">
        <f>IF(COUNTIFS($BL$2:$BL495,$BL495,$O$2:$O495,$O495)=1,_xlfn.MAXIFS($BO$2:$BO494,$O$2:$O494,$O495)+1,_xlfn.MAXIFS($BO$2:$BO494,$O$2:$O494,$O495))</f>
        <v>11</v>
      </c>
      <c r="BP495">
        <f t="shared" si="87"/>
        <v>0</v>
      </c>
      <c r="BQ495">
        <f t="shared" si="89"/>
        <v>0</v>
      </c>
      <c r="BR495">
        <f t="shared" si="90"/>
        <v>0</v>
      </c>
      <c r="BS495">
        <f t="shared" si="91"/>
        <v>0</v>
      </c>
      <c r="BT495">
        <f t="shared" si="92"/>
        <v>0</v>
      </c>
      <c r="BU495">
        <f t="shared" si="93"/>
        <v>0</v>
      </c>
      <c r="BV495">
        <f t="shared" si="94"/>
        <v>0</v>
      </c>
      <c r="BW495">
        <f t="shared" si="88"/>
        <v>0</v>
      </c>
    </row>
    <row r="496" spans="1:75" x14ac:dyDescent="0.3">
      <c r="A496" s="38">
        <f t="shared" si="84"/>
        <v>45792</v>
      </c>
      <c r="B496" s="3">
        <v>45792.272581018522</v>
      </c>
      <c r="C496" t="s">
        <v>61</v>
      </c>
      <c r="D496" t="s">
        <v>61</v>
      </c>
      <c r="E496" t="s">
        <v>61</v>
      </c>
      <c r="F496" t="s">
        <v>62</v>
      </c>
      <c r="G496" s="2" t="s">
        <v>63</v>
      </c>
      <c r="H496" t="s">
        <v>64</v>
      </c>
      <c r="I496" t="s">
        <v>80</v>
      </c>
      <c r="J496" t="s">
        <v>66</v>
      </c>
      <c r="K496" t="s">
        <v>67</v>
      </c>
      <c r="L496">
        <v>15</v>
      </c>
      <c r="M496">
        <v>3</v>
      </c>
      <c r="N496">
        <v>168</v>
      </c>
      <c r="O496" s="41">
        <v>9999</v>
      </c>
      <c r="P496" t="s">
        <v>62</v>
      </c>
      <c r="Q496" s="1">
        <v>45786.608721180557</v>
      </c>
      <c r="R496">
        <v>17.593</v>
      </c>
      <c r="S496">
        <v>5.4349999999999996</v>
      </c>
      <c r="T496">
        <v>3.2370000000000001</v>
      </c>
      <c r="U496">
        <v>2179</v>
      </c>
      <c r="V496">
        <v>120</v>
      </c>
      <c r="W496">
        <v>572</v>
      </c>
      <c r="X496">
        <v>368</v>
      </c>
      <c r="Y496">
        <v>0</v>
      </c>
      <c r="Z496">
        <v>3</v>
      </c>
      <c r="AA496">
        <v>0</v>
      </c>
      <c r="AB496">
        <v>0</v>
      </c>
      <c r="AC496">
        <v>89</v>
      </c>
      <c r="AD496">
        <v>29.07</v>
      </c>
      <c r="AE496">
        <v>42.592286999999999</v>
      </c>
      <c r="AF496">
        <v>98.2</v>
      </c>
      <c r="AG496">
        <v>0.6</v>
      </c>
      <c r="AH496">
        <v>0.7</v>
      </c>
      <c r="AI496">
        <v>0.3</v>
      </c>
      <c r="AJ496">
        <v>0.2</v>
      </c>
      <c r="AK496">
        <v>0</v>
      </c>
      <c r="AL496">
        <v>0</v>
      </c>
      <c r="AM496">
        <v>2.4900000000000002</v>
      </c>
      <c r="AN496">
        <v>44.287999999999997</v>
      </c>
      <c r="AO496">
        <v>5.5069999999999997</v>
      </c>
      <c r="AP496">
        <v>26.25</v>
      </c>
      <c r="AQ496">
        <v>0.17100000000000001</v>
      </c>
      <c r="AR496">
        <v>0</v>
      </c>
      <c r="AS496">
        <v>17.052</v>
      </c>
      <c r="AT496">
        <v>34.369999999999997</v>
      </c>
      <c r="AU496">
        <v>0.21</v>
      </c>
      <c r="AV496">
        <v>0.245</v>
      </c>
      <c r="AW496">
        <v>0.105</v>
      </c>
      <c r="AX496">
        <v>7.0000000000000007E-2</v>
      </c>
      <c r="AY496">
        <v>0</v>
      </c>
      <c r="AZ496">
        <v>0</v>
      </c>
      <c r="BA496">
        <v>0</v>
      </c>
      <c r="BB496">
        <v>43</v>
      </c>
      <c r="BC496" t="s">
        <v>75</v>
      </c>
      <c r="BD496">
        <v>0</v>
      </c>
      <c r="BE496" t="s">
        <v>69</v>
      </c>
      <c r="BF496" t="s">
        <v>76</v>
      </c>
      <c r="BG496">
        <v>1.3</v>
      </c>
      <c r="BH496">
        <v>0</v>
      </c>
      <c r="BI496" s="1">
        <v>45799.512988773145</v>
      </c>
      <c r="BJ496">
        <v>3</v>
      </c>
      <c r="BK496" s="4">
        <v>1.079</v>
      </c>
      <c r="BL496" s="42">
        <f>HLOOKUP($A496,차량별코스!$E$1:$AD$20,_xlfn.XLOOKUP(탕데이터!$I496,차량별코스!$D$2:$D$20,차량별코스!$A$2:$A$20),0)</f>
        <v>7</v>
      </c>
      <c r="BM496">
        <f t="shared" si="85"/>
        <v>2561.3849999999998</v>
      </c>
      <c r="BN496">
        <f t="shared" si="86"/>
        <v>4271.6819999999989</v>
      </c>
      <c r="BO496">
        <f>IF(COUNTIFS($BL$2:$BL496,$BL496,$O$2:$O496,$O496)=1,_xlfn.MAXIFS($BO$2:$BO495,$O$2:$O495,$O496)+1,_xlfn.MAXIFS($BO$2:$BO495,$O$2:$O495,$O496))</f>
        <v>11</v>
      </c>
      <c r="BP496">
        <f t="shared" si="87"/>
        <v>1447.7779999999998</v>
      </c>
      <c r="BQ496">
        <f t="shared" si="89"/>
        <v>13.074</v>
      </c>
      <c r="BR496">
        <f t="shared" si="90"/>
        <v>15.252999999999998</v>
      </c>
      <c r="BS496">
        <f t="shared" si="91"/>
        <v>6.5369999999999999</v>
      </c>
      <c r="BT496">
        <f t="shared" si="92"/>
        <v>4.3579999999999997</v>
      </c>
      <c r="BU496">
        <f t="shared" si="93"/>
        <v>0</v>
      </c>
      <c r="BV496">
        <f t="shared" si="94"/>
        <v>0</v>
      </c>
      <c r="BW496">
        <f t="shared" si="88"/>
        <v>1486.9999999999998</v>
      </c>
    </row>
    <row r="497" spans="1:75" x14ac:dyDescent="0.3">
      <c r="A497" s="38">
        <f t="shared" si="84"/>
        <v>45792</v>
      </c>
      <c r="B497" s="3">
        <v>45792.301168981481</v>
      </c>
      <c r="C497" t="s">
        <v>61</v>
      </c>
      <c r="D497" t="s">
        <v>61</v>
      </c>
      <c r="E497" t="s">
        <v>61</v>
      </c>
      <c r="F497" t="s">
        <v>62</v>
      </c>
      <c r="G497" s="2" t="s">
        <v>63</v>
      </c>
      <c r="H497" t="s">
        <v>64</v>
      </c>
      <c r="I497" t="s">
        <v>80</v>
      </c>
      <c r="J497" t="s">
        <v>66</v>
      </c>
      <c r="K497" t="s">
        <v>67</v>
      </c>
      <c r="L497">
        <v>15</v>
      </c>
      <c r="M497">
        <v>3</v>
      </c>
      <c r="N497">
        <v>168</v>
      </c>
      <c r="O497" s="41">
        <v>9999</v>
      </c>
      <c r="P497" t="s">
        <v>62</v>
      </c>
      <c r="Q497" s="1">
        <v>45786.608721180557</v>
      </c>
      <c r="R497">
        <v>97.108000000000004</v>
      </c>
      <c r="S497">
        <v>28.082000000000001</v>
      </c>
      <c r="T497">
        <v>3.4580000000000002</v>
      </c>
      <c r="U497">
        <v>9177</v>
      </c>
      <c r="V497">
        <v>40</v>
      </c>
      <c r="W497">
        <v>2049</v>
      </c>
      <c r="X497">
        <v>2813</v>
      </c>
      <c r="Y497">
        <v>5</v>
      </c>
      <c r="Z497">
        <v>37</v>
      </c>
      <c r="AA497">
        <v>1</v>
      </c>
      <c r="AB497">
        <v>474</v>
      </c>
      <c r="AC497">
        <v>106</v>
      </c>
      <c r="AD497">
        <v>38.090000000000003</v>
      </c>
      <c r="AE497">
        <v>49.321216</v>
      </c>
      <c r="AF497">
        <v>85.6</v>
      </c>
      <c r="AG497">
        <v>3.5</v>
      </c>
      <c r="AH497">
        <v>5.3</v>
      </c>
      <c r="AI497">
        <v>3.3</v>
      </c>
      <c r="AJ497">
        <v>2.2000000000000002</v>
      </c>
      <c r="AK497">
        <v>0.2</v>
      </c>
      <c r="AL497">
        <v>0</v>
      </c>
      <c r="AM497">
        <v>2.66</v>
      </c>
      <c r="AN497">
        <v>48.673000000000002</v>
      </c>
      <c r="AO497">
        <v>0.436</v>
      </c>
      <c r="AP497">
        <v>22.327999999999999</v>
      </c>
      <c r="AQ497">
        <v>0.28799999999999998</v>
      </c>
      <c r="AR497">
        <v>5.149</v>
      </c>
      <c r="AS497">
        <v>38.101999999999997</v>
      </c>
      <c r="AT497">
        <v>129.827</v>
      </c>
      <c r="AU497">
        <v>5.3079999999999998</v>
      </c>
      <c r="AV497">
        <v>8.0380000000000003</v>
      </c>
      <c r="AW497">
        <v>5.0049999999999999</v>
      </c>
      <c r="AX497">
        <v>3.3370000000000002</v>
      </c>
      <c r="AY497">
        <v>0.30299999999999999</v>
      </c>
      <c r="AZ497">
        <v>0</v>
      </c>
      <c r="BA497">
        <v>0</v>
      </c>
      <c r="BB497">
        <v>213</v>
      </c>
      <c r="BC497" t="s">
        <v>75</v>
      </c>
      <c r="BD497">
        <v>0</v>
      </c>
      <c r="BE497" t="s">
        <v>69</v>
      </c>
      <c r="BF497" t="s">
        <v>76</v>
      </c>
      <c r="BG497">
        <v>1.3</v>
      </c>
      <c r="BH497">
        <v>0</v>
      </c>
      <c r="BI497" s="1">
        <v>45799.512988773145</v>
      </c>
      <c r="BJ497">
        <v>3</v>
      </c>
      <c r="BK497" s="4">
        <v>1.1527000000000001</v>
      </c>
      <c r="BL497" s="42">
        <f>HLOOKUP($A497,차량별코스!$E$1:$AD$20,_xlfn.XLOOKUP(탕데이터!$I497,차량별코스!$D$2:$D$20,차량별코스!$A$2:$A$20),0)</f>
        <v>7</v>
      </c>
      <c r="BM497">
        <f t="shared" si="85"/>
        <v>2561.3849999999998</v>
      </c>
      <c r="BN497">
        <f t="shared" si="86"/>
        <v>4271.6819999999989</v>
      </c>
      <c r="BO497">
        <f>IF(COUNTIFS($BL$2:$BL497,$BL497,$O$2:$O497,$O497)=1,_xlfn.MAXIFS($BO$2:$BO496,$O$2:$O496,$O497)+1,_xlfn.MAXIFS($BO$2:$BO496,$O$2:$O496,$O497))</f>
        <v>11</v>
      </c>
      <c r="BP497">
        <f t="shared" si="87"/>
        <v>5766.5119999999997</v>
      </c>
      <c r="BQ497">
        <f t="shared" si="89"/>
        <v>321.19500000000005</v>
      </c>
      <c r="BR497">
        <f t="shared" si="90"/>
        <v>486.38099999999997</v>
      </c>
      <c r="BS497">
        <f t="shared" si="91"/>
        <v>302.84100000000001</v>
      </c>
      <c r="BT497">
        <f t="shared" si="92"/>
        <v>201.89400000000003</v>
      </c>
      <c r="BU497">
        <f t="shared" si="93"/>
        <v>18.353999999999999</v>
      </c>
      <c r="BV497">
        <f t="shared" si="94"/>
        <v>0</v>
      </c>
      <c r="BW497">
        <f t="shared" si="88"/>
        <v>7097.1770000000006</v>
      </c>
    </row>
    <row r="498" spans="1:75" x14ac:dyDescent="0.3">
      <c r="A498" s="38">
        <f t="shared" si="84"/>
        <v>45792</v>
      </c>
      <c r="B498" s="3">
        <v>45792.526805555557</v>
      </c>
      <c r="C498" t="s">
        <v>61</v>
      </c>
      <c r="D498" t="s">
        <v>61</v>
      </c>
      <c r="E498" t="s">
        <v>61</v>
      </c>
      <c r="F498" t="s">
        <v>62</v>
      </c>
      <c r="G498" s="2" t="s">
        <v>63</v>
      </c>
      <c r="H498" t="s">
        <v>64</v>
      </c>
      <c r="I498" t="s">
        <v>80</v>
      </c>
      <c r="J498" t="s">
        <v>66</v>
      </c>
      <c r="K498" t="s">
        <v>67</v>
      </c>
      <c r="L498">
        <v>15</v>
      </c>
      <c r="M498">
        <v>3</v>
      </c>
      <c r="N498">
        <v>168</v>
      </c>
      <c r="O498" s="41">
        <v>9999</v>
      </c>
      <c r="P498" t="s">
        <v>62</v>
      </c>
      <c r="Q498" s="1">
        <v>45786.608721180557</v>
      </c>
      <c r="R498">
        <v>0.05</v>
      </c>
      <c r="S498">
        <v>0.128</v>
      </c>
      <c r="T498">
        <v>0.39100000000000001</v>
      </c>
      <c r="U498">
        <v>150</v>
      </c>
      <c r="V498">
        <v>88</v>
      </c>
      <c r="W498">
        <v>12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7</v>
      </c>
      <c r="AD498">
        <v>1.2</v>
      </c>
      <c r="AE498">
        <v>3.599971</v>
      </c>
      <c r="AF498">
        <v>100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0.3</v>
      </c>
      <c r="AN498">
        <v>28.998999999999999</v>
      </c>
      <c r="AO498">
        <v>58.667000000000002</v>
      </c>
      <c r="AP498">
        <v>7.9989999999999997</v>
      </c>
      <c r="AQ498">
        <v>0</v>
      </c>
      <c r="AR498">
        <v>0</v>
      </c>
      <c r="AS498">
        <v>0</v>
      </c>
      <c r="AT498">
        <v>1.667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3</v>
      </c>
      <c r="BC498" t="s">
        <v>75</v>
      </c>
      <c r="BD498">
        <v>0</v>
      </c>
      <c r="BE498" t="s">
        <v>69</v>
      </c>
      <c r="BF498" t="s">
        <v>76</v>
      </c>
      <c r="BG498">
        <v>1.3</v>
      </c>
      <c r="BH498">
        <v>0</v>
      </c>
      <c r="BI498" s="1">
        <v>45799.512988773145</v>
      </c>
      <c r="BJ498">
        <v>3</v>
      </c>
      <c r="BK498" s="4">
        <v>0.13020000000000001</v>
      </c>
      <c r="BL498" s="42">
        <f>HLOOKUP($A498,차량별코스!$E$1:$AD$20,_xlfn.XLOOKUP(탕데이터!$I498,차량별코스!$D$2:$D$20,차량별코스!$A$2:$A$20),0)</f>
        <v>7</v>
      </c>
      <c r="BM498">
        <f t="shared" si="85"/>
        <v>2561.3849999999998</v>
      </c>
      <c r="BN498">
        <f t="shared" si="86"/>
        <v>4271.6819999999989</v>
      </c>
      <c r="BO498">
        <f>IF(COUNTIFS($BL$2:$BL498,$BL498,$O$2:$O498,$O498)=1,_xlfn.MAXIFS($BO$2:$BO497,$O$2:$O497,$O498)+1,_xlfn.MAXIFS($BO$2:$BO497,$O$2:$O497,$O498))</f>
        <v>11</v>
      </c>
      <c r="BP498">
        <f t="shared" si="87"/>
        <v>50</v>
      </c>
      <c r="BQ498">
        <f t="shared" si="89"/>
        <v>0</v>
      </c>
      <c r="BR498">
        <f t="shared" si="90"/>
        <v>0</v>
      </c>
      <c r="BS498">
        <f t="shared" si="91"/>
        <v>0</v>
      </c>
      <c r="BT498">
        <f t="shared" si="92"/>
        <v>0</v>
      </c>
      <c r="BU498">
        <f t="shared" si="93"/>
        <v>0</v>
      </c>
      <c r="BV498">
        <f t="shared" si="94"/>
        <v>0</v>
      </c>
      <c r="BW498">
        <f t="shared" si="88"/>
        <v>50</v>
      </c>
    </row>
    <row r="499" spans="1:75" x14ac:dyDescent="0.3">
      <c r="A499" s="38">
        <f t="shared" si="84"/>
        <v>45792</v>
      </c>
      <c r="B499" s="3">
        <v>45792.537928240738</v>
      </c>
      <c r="C499" t="s">
        <v>61</v>
      </c>
      <c r="D499" t="s">
        <v>61</v>
      </c>
      <c r="E499" t="s">
        <v>61</v>
      </c>
      <c r="F499" t="s">
        <v>62</v>
      </c>
      <c r="G499" s="2" t="s">
        <v>63</v>
      </c>
      <c r="H499" t="s">
        <v>64</v>
      </c>
      <c r="I499" t="s">
        <v>80</v>
      </c>
      <c r="J499" t="s">
        <v>66</v>
      </c>
      <c r="K499" t="s">
        <v>67</v>
      </c>
      <c r="L499">
        <v>15</v>
      </c>
      <c r="M499">
        <v>3</v>
      </c>
      <c r="N499">
        <v>168</v>
      </c>
      <c r="O499" s="41">
        <v>9999</v>
      </c>
      <c r="P499" t="s">
        <v>62</v>
      </c>
      <c r="Q499" s="1">
        <v>45786.608721180557</v>
      </c>
      <c r="R499">
        <v>17.408000000000001</v>
      </c>
      <c r="S499">
        <v>4.3479999999999999</v>
      </c>
      <c r="T499">
        <v>4.0039999999999996</v>
      </c>
      <c r="U499">
        <v>1357</v>
      </c>
      <c r="V499">
        <v>118</v>
      </c>
      <c r="W499">
        <v>82</v>
      </c>
      <c r="X499">
        <v>349</v>
      </c>
      <c r="Y499">
        <v>1</v>
      </c>
      <c r="Z499">
        <v>0</v>
      </c>
      <c r="AA499">
        <v>0</v>
      </c>
      <c r="AB499">
        <v>0</v>
      </c>
      <c r="AC499">
        <v>100</v>
      </c>
      <c r="AD499">
        <v>46.18</v>
      </c>
      <c r="AE499">
        <v>54.164721</v>
      </c>
      <c r="AF499">
        <v>97.4</v>
      </c>
      <c r="AG499">
        <v>0.4</v>
      </c>
      <c r="AH499">
        <v>0.7</v>
      </c>
      <c r="AI499">
        <v>0.8</v>
      </c>
      <c r="AJ499">
        <v>0.7</v>
      </c>
      <c r="AK499">
        <v>0</v>
      </c>
      <c r="AL499">
        <v>0</v>
      </c>
      <c r="AM499">
        <v>3.08</v>
      </c>
      <c r="AN499">
        <v>45.777999999999999</v>
      </c>
      <c r="AO499">
        <v>8.6950000000000003</v>
      </c>
      <c r="AP499">
        <v>6.0430000000000001</v>
      </c>
      <c r="AQ499">
        <v>0.17199999999999999</v>
      </c>
      <c r="AR499">
        <v>5.7439999999999998</v>
      </c>
      <c r="AS499">
        <v>0</v>
      </c>
      <c r="AT499">
        <v>21.103000000000002</v>
      </c>
      <c r="AU499">
        <v>8.6999999999999994E-2</v>
      </c>
      <c r="AV499">
        <v>0.152</v>
      </c>
      <c r="AW499">
        <v>0.17299999999999999</v>
      </c>
      <c r="AX499">
        <v>0.152</v>
      </c>
      <c r="AY499">
        <v>0</v>
      </c>
      <c r="AZ499">
        <v>0</v>
      </c>
      <c r="BA499">
        <v>0</v>
      </c>
      <c r="BB499">
        <v>33</v>
      </c>
      <c r="BC499" t="s">
        <v>75</v>
      </c>
      <c r="BD499">
        <v>0</v>
      </c>
      <c r="BE499" t="s">
        <v>69</v>
      </c>
      <c r="BF499" t="s">
        <v>76</v>
      </c>
      <c r="BG499">
        <v>1.3</v>
      </c>
      <c r="BH499">
        <v>0</v>
      </c>
      <c r="BI499" s="1">
        <v>45799.512988773145</v>
      </c>
      <c r="BJ499">
        <v>3</v>
      </c>
      <c r="BK499" s="4">
        <v>1.3346</v>
      </c>
      <c r="BL499" s="42">
        <f>HLOOKUP($A499,차량별코스!$E$1:$AD$20,_xlfn.XLOOKUP(탕데이터!$I499,차량별코스!$D$2:$D$20,차량별코스!$A$2:$A$20),0)</f>
        <v>7</v>
      </c>
      <c r="BM499">
        <f t="shared" si="85"/>
        <v>2561.3849999999998</v>
      </c>
      <c r="BN499">
        <f t="shared" si="86"/>
        <v>4271.6819999999989</v>
      </c>
      <c r="BO499">
        <f>IF(COUNTIFS($BL$2:$BL499,$BL499,$O$2:$O499,$O499)=1,_xlfn.MAXIFS($BO$2:$BO498,$O$2:$O498,$O499)+1,_xlfn.MAXIFS($BO$2:$BO498,$O$2:$O498,$O499))</f>
        <v>11</v>
      </c>
      <c r="BP499">
        <f t="shared" si="87"/>
        <v>1121.7180000000001</v>
      </c>
      <c r="BQ499">
        <f t="shared" si="89"/>
        <v>5.4279999999999999</v>
      </c>
      <c r="BR499">
        <f t="shared" si="90"/>
        <v>9.4989999999999988</v>
      </c>
      <c r="BS499">
        <f t="shared" si="91"/>
        <v>10.856</v>
      </c>
      <c r="BT499">
        <f t="shared" si="92"/>
        <v>9.4989999999999988</v>
      </c>
      <c r="BU499">
        <f t="shared" si="93"/>
        <v>0</v>
      </c>
      <c r="BV499">
        <f t="shared" si="94"/>
        <v>0</v>
      </c>
      <c r="BW499">
        <f t="shared" si="88"/>
        <v>1157.0000000000002</v>
      </c>
    </row>
    <row r="500" spans="1:75" x14ac:dyDescent="0.3">
      <c r="A500" s="38">
        <f t="shared" si="84"/>
        <v>45792</v>
      </c>
      <c r="B500" s="3">
        <v>45792.561412037037</v>
      </c>
      <c r="C500" t="s">
        <v>61</v>
      </c>
      <c r="D500" t="s">
        <v>61</v>
      </c>
      <c r="E500" t="s">
        <v>61</v>
      </c>
      <c r="F500" t="s">
        <v>62</v>
      </c>
      <c r="G500" s="2" t="s">
        <v>63</v>
      </c>
      <c r="H500" t="s">
        <v>64</v>
      </c>
      <c r="I500" t="s">
        <v>80</v>
      </c>
      <c r="J500" t="s">
        <v>66</v>
      </c>
      <c r="K500" t="s">
        <v>67</v>
      </c>
      <c r="L500">
        <v>15</v>
      </c>
      <c r="M500">
        <v>3</v>
      </c>
      <c r="N500">
        <v>168</v>
      </c>
      <c r="O500" s="41">
        <v>9999</v>
      </c>
      <c r="P500" t="s">
        <v>62</v>
      </c>
      <c r="Q500" s="1">
        <v>45786.608721180557</v>
      </c>
      <c r="R500">
        <v>40.994999999999997</v>
      </c>
      <c r="S500">
        <v>11.426</v>
      </c>
      <c r="T500">
        <v>3.5880000000000001</v>
      </c>
      <c r="U500">
        <v>3269</v>
      </c>
      <c r="V500">
        <v>65</v>
      </c>
      <c r="W500">
        <v>386</v>
      </c>
      <c r="X500">
        <v>1037</v>
      </c>
      <c r="Y500">
        <v>4</v>
      </c>
      <c r="Z500">
        <v>19</v>
      </c>
      <c r="AA500">
        <v>0</v>
      </c>
      <c r="AB500">
        <v>0</v>
      </c>
      <c r="AC500">
        <v>100</v>
      </c>
      <c r="AD500">
        <v>45.15</v>
      </c>
      <c r="AE500">
        <v>52.371169999999999</v>
      </c>
      <c r="AF500">
        <v>92.4</v>
      </c>
      <c r="AG500">
        <v>2.2000000000000002</v>
      </c>
      <c r="AH500">
        <v>1.8</v>
      </c>
      <c r="AI500">
        <v>1.4</v>
      </c>
      <c r="AJ500">
        <v>2.2999999999999998</v>
      </c>
      <c r="AK500">
        <v>0</v>
      </c>
      <c r="AL500">
        <v>0</v>
      </c>
      <c r="AM500">
        <v>2.76</v>
      </c>
      <c r="AN500">
        <v>49.841999999999999</v>
      </c>
      <c r="AO500">
        <v>1.988</v>
      </c>
      <c r="AP500">
        <v>11.808</v>
      </c>
      <c r="AQ500">
        <v>0.24399999999999999</v>
      </c>
      <c r="AR500">
        <v>9.7569999999999997</v>
      </c>
      <c r="AS500">
        <v>46.347000000000001</v>
      </c>
      <c r="AT500">
        <v>49.28</v>
      </c>
      <c r="AU500">
        <v>1.173</v>
      </c>
      <c r="AV500">
        <v>0.96</v>
      </c>
      <c r="AW500">
        <v>0.747</v>
      </c>
      <c r="AX500">
        <v>1.2270000000000001</v>
      </c>
      <c r="AY500">
        <v>0</v>
      </c>
      <c r="AZ500">
        <v>0</v>
      </c>
      <c r="BA500">
        <v>0</v>
      </c>
      <c r="BB500">
        <v>74</v>
      </c>
      <c r="BC500" t="s">
        <v>75</v>
      </c>
      <c r="BD500">
        <v>0</v>
      </c>
      <c r="BE500" t="s">
        <v>69</v>
      </c>
      <c r="BF500" t="s">
        <v>76</v>
      </c>
      <c r="BG500">
        <v>1.3</v>
      </c>
      <c r="BH500">
        <v>0</v>
      </c>
      <c r="BI500" s="1">
        <v>45799.512988773145</v>
      </c>
      <c r="BJ500">
        <v>3</v>
      </c>
      <c r="BK500" s="4">
        <v>1.196</v>
      </c>
      <c r="BL500" s="42">
        <f>HLOOKUP($A500,차량별코스!$E$1:$AD$20,_xlfn.XLOOKUP(탕데이터!$I500,차량별코스!$D$2:$D$20,차량별코스!$A$2:$A$20),0)</f>
        <v>7</v>
      </c>
      <c r="BM500">
        <f t="shared" si="85"/>
        <v>2561.3849999999998</v>
      </c>
      <c r="BN500">
        <f t="shared" si="86"/>
        <v>4271.6819999999989</v>
      </c>
      <c r="BO500">
        <f>IF(COUNTIFS($BL$2:$BL500,$BL500,$O$2:$O500,$O500)=1,_xlfn.MAXIFS($BO$2:$BO499,$O$2:$O499,$O500)+1,_xlfn.MAXIFS($BO$2:$BO499,$O$2:$O499,$O500))</f>
        <v>11</v>
      </c>
      <c r="BP500">
        <f t="shared" si="87"/>
        <v>2569.556</v>
      </c>
      <c r="BQ500">
        <f t="shared" si="89"/>
        <v>71.918000000000006</v>
      </c>
      <c r="BR500">
        <f t="shared" si="90"/>
        <v>58.842000000000006</v>
      </c>
      <c r="BS500">
        <f t="shared" si="91"/>
        <v>45.765999999999998</v>
      </c>
      <c r="BT500">
        <f t="shared" si="92"/>
        <v>75.186999999999998</v>
      </c>
      <c r="BU500">
        <f t="shared" si="93"/>
        <v>0</v>
      </c>
      <c r="BV500">
        <f t="shared" si="94"/>
        <v>0</v>
      </c>
      <c r="BW500">
        <f t="shared" si="88"/>
        <v>2821.2690000000002</v>
      </c>
    </row>
    <row r="501" spans="1:75" x14ac:dyDescent="0.3">
      <c r="A501" s="38">
        <f t="shared" si="84"/>
        <v>45792</v>
      </c>
      <c r="B501" s="3">
        <v>45792.603726851848</v>
      </c>
      <c r="C501" t="s">
        <v>61</v>
      </c>
      <c r="D501" t="s">
        <v>61</v>
      </c>
      <c r="E501" t="s">
        <v>61</v>
      </c>
      <c r="F501" t="s">
        <v>62</v>
      </c>
      <c r="G501" s="2" t="s">
        <v>63</v>
      </c>
      <c r="H501" t="s">
        <v>64</v>
      </c>
      <c r="I501" t="s">
        <v>80</v>
      </c>
      <c r="J501" t="s">
        <v>66</v>
      </c>
      <c r="K501" t="s">
        <v>67</v>
      </c>
      <c r="L501">
        <v>15</v>
      </c>
      <c r="M501">
        <v>3</v>
      </c>
      <c r="N501">
        <v>168</v>
      </c>
      <c r="O501" s="41">
        <v>9999</v>
      </c>
      <c r="P501" t="s">
        <v>62</v>
      </c>
      <c r="Q501" s="1">
        <v>45786.608721180557</v>
      </c>
      <c r="R501">
        <v>19.861000000000001</v>
      </c>
      <c r="S501">
        <v>5.4370000000000003</v>
      </c>
      <c r="T501">
        <v>3.653</v>
      </c>
      <c r="U501">
        <v>1441</v>
      </c>
      <c r="V501">
        <v>8</v>
      </c>
      <c r="W501">
        <v>119</v>
      </c>
      <c r="X501">
        <v>557</v>
      </c>
      <c r="Y501">
        <v>2</v>
      </c>
      <c r="Z501">
        <v>11</v>
      </c>
      <c r="AA501">
        <v>0</v>
      </c>
      <c r="AB501">
        <v>0</v>
      </c>
      <c r="AC501">
        <v>105</v>
      </c>
      <c r="AD501">
        <v>49.62</v>
      </c>
      <c r="AE501">
        <v>54.413697999999997</v>
      </c>
      <c r="AF501">
        <v>92.6</v>
      </c>
      <c r="AG501">
        <v>1.7</v>
      </c>
      <c r="AH501">
        <v>1.8</v>
      </c>
      <c r="AI501">
        <v>2.2999999999999998</v>
      </c>
      <c r="AJ501">
        <v>1.5</v>
      </c>
      <c r="AK501">
        <v>0.2</v>
      </c>
      <c r="AL501">
        <v>0</v>
      </c>
      <c r="AM501">
        <v>2.81</v>
      </c>
      <c r="AN501">
        <v>51.122</v>
      </c>
      <c r="AO501">
        <v>0.55500000000000005</v>
      </c>
      <c r="AP501">
        <v>8.2579999999999991</v>
      </c>
      <c r="AQ501">
        <v>0.252</v>
      </c>
      <c r="AR501">
        <v>10.07</v>
      </c>
      <c r="AS501">
        <v>55.384999999999998</v>
      </c>
      <c r="AT501">
        <v>21.606999999999999</v>
      </c>
      <c r="AU501">
        <v>0.39700000000000002</v>
      </c>
      <c r="AV501">
        <v>0.42</v>
      </c>
      <c r="AW501">
        <v>0.53700000000000003</v>
      </c>
      <c r="AX501">
        <v>0.35</v>
      </c>
      <c r="AY501">
        <v>4.7E-2</v>
      </c>
      <c r="AZ501">
        <v>0</v>
      </c>
      <c r="BA501">
        <v>0</v>
      </c>
      <c r="BB501">
        <v>34</v>
      </c>
      <c r="BC501" t="s">
        <v>75</v>
      </c>
      <c r="BD501">
        <v>0</v>
      </c>
      <c r="BE501" t="s">
        <v>69</v>
      </c>
      <c r="BF501" t="s">
        <v>76</v>
      </c>
      <c r="BG501">
        <v>1.3</v>
      </c>
      <c r="BH501">
        <v>0</v>
      </c>
      <c r="BI501" s="1">
        <v>45799.512988773145</v>
      </c>
      <c r="BJ501">
        <v>3</v>
      </c>
      <c r="BK501" s="4">
        <v>1.2176</v>
      </c>
      <c r="BL501" s="42">
        <f>HLOOKUP($A501,차량별코스!$E$1:$AD$20,_xlfn.XLOOKUP(탕데이터!$I501,차량별코스!$D$2:$D$20,차량별코스!$A$2:$A$20),0)</f>
        <v>7</v>
      </c>
      <c r="BM501">
        <f t="shared" si="85"/>
        <v>2561.3849999999998</v>
      </c>
      <c r="BN501">
        <f t="shared" si="86"/>
        <v>4271.6819999999989</v>
      </c>
      <c r="BO501">
        <f>IF(COUNTIFS($BL$2:$BL501,$BL501,$O$2:$O501,$O501)=1,_xlfn.MAXIFS($BO$2:$BO500,$O$2:$O500,$O501)+1,_xlfn.MAXIFS($BO$2:$BO500,$O$2:$O500,$O501))</f>
        <v>11</v>
      </c>
      <c r="BP501">
        <f t="shared" si="87"/>
        <v>1207.366</v>
      </c>
      <c r="BQ501">
        <f t="shared" si="89"/>
        <v>24.497000000000003</v>
      </c>
      <c r="BR501">
        <f t="shared" si="90"/>
        <v>25.938000000000002</v>
      </c>
      <c r="BS501">
        <f t="shared" si="91"/>
        <v>33.143000000000001</v>
      </c>
      <c r="BT501">
        <f t="shared" si="92"/>
        <v>21.614999999999998</v>
      </c>
      <c r="BU501">
        <f t="shared" si="93"/>
        <v>2.8820000000000001</v>
      </c>
      <c r="BV501">
        <f t="shared" si="94"/>
        <v>0</v>
      </c>
      <c r="BW501">
        <f t="shared" si="88"/>
        <v>1315.4410000000003</v>
      </c>
    </row>
    <row r="502" spans="1:75" x14ac:dyDescent="0.3">
      <c r="A502" s="38">
        <f t="shared" si="84"/>
        <v>45792</v>
      </c>
      <c r="B502" s="3">
        <v>45792.624398148146</v>
      </c>
      <c r="C502" t="s">
        <v>61</v>
      </c>
      <c r="D502" t="s">
        <v>61</v>
      </c>
      <c r="E502" t="s">
        <v>61</v>
      </c>
      <c r="F502" t="s">
        <v>62</v>
      </c>
      <c r="G502" s="2" t="s">
        <v>63</v>
      </c>
      <c r="H502" t="s">
        <v>64</v>
      </c>
      <c r="I502" t="s">
        <v>80</v>
      </c>
      <c r="J502" t="s">
        <v>66</v>
      </c>
      <c r="K502" t="s">
        <v>67</v>
      </c>
      <c r="L502">
        <v>15</v>
      </c>
      <c r="M502">
        <v>3</v>
      </c>
      <c r="N502">
        <v>168</v>
      </c>
      <c r="O502" s="41">
        <v>9999</v>
      </c>
      <c r="P502" t="s">
        <v>62</v>
      </c>
      <c r="Q502" s="1">
        <v>45786.608721180557</v>
      </c>
      <c r="R502">
        <v>40.177</v>
      </c>
      <c r="S502">
        <v>11.279</v>
      </c>
      <c r="T502">
        <v>3.5619999999999998</v>
      </c>
      <c r="U502">
        <v>3684</v>
      </c>
      <c r="V502">
        <v>23</v>
      </c>
      <c r="W502">
        <v>506</v>
      </c>
      <c r="X502">
        <v>1273</v>
      </c>
      <c r="Y502">
        <v>3</v>
      </c>
      <c r="Z502">
        <v>12</v>
      </c>
      <c r="AA502">
        <v>0</v>
      </c>
      <c r="AB502">
        <v>0</v>
      </c>
      <c r="AC502">
        <v>101</v>
      </c>
      <c r="AD502">
        <v>39.26</v>
      </c>
      <c r="AE502">
        <v>45.843744999999998</v>
      </c>
      <c r="AF502">
        <v>86.3</v>
      </c>
      <c r="AG502">
        <v>3.9</v>
      </c>
      <c r="AH502">
        <v>4.7</v>
      </c>
      <c r="AI502">
        <v>3.8</v>
      </c>
      <c r="AJ502">
        <v>1.2</v>
      </c>
      <c r="AK502">
        <v>0</v>
      </c>
      <c r="AL502">
        <v>0</v>
      </c>
      <c r="AM502">
        <v>2.74</v>
      </c>
      <c r="AN502">
        <v>43.21</v>
      </c>
      <c r="AO502">
        <v>0.624</v>
      </c>
      <c r="AP502">
        <v>13.734999999999999</v>
      </c>
      <c r="AQ502">
        <v>0.29899999999999999</v>
      </c>
      <c r="AR502">
        <v>7.4669999999999996</v>
      </c>
      <c r="AS502">
        <v>29.867999999999999</v>
      </c>
      <c r="AT502">
        <v>51.78</v>
      </c>
      <c r="AU502">
        <v>2.34</v>
      </c>
      <c r="AV502">
        <v>2.82</v>
      </c>
      <c r="AW502">
        <v>2.2799999999999998</v>
      </c>
      <c r="AX502">
        <v>0.72</v>
      </c>
      <c r="AY502">
        <v>0</v>
      </c>
      <c r="AZ502">
        <v>0</v>
      </c>
      <c r="BA502">
        <v>0</v>
      </c>
      <c r="BB502">
        <v>79</v>
      </c>
      <c r="BC502" t="s">
        <v>75</v>
      </c>
      <c r="BD502">
        <v>0</v>
      </c>
      <c r="BE502" t="s">
        <v>69</v>
      </c>
      <c r="BF502" t="s">
        <v>76</v>
      </c>
      <c r="BG502">
        <v>1.3</v>
      </c>
      <c r="BH502">
        <v>0</v>
      </c>
      <c r="BI502" s="1">
        <v>45799.512988773145</v>
      </c>
      <c r="BJ502">
        <v>3</v>
      </c>
      <c r="BK502" s="4">
        <v>1.1874</v>
      </c>
      <c r="BL502" s="42">
        <f>HLOOKUP($A502,차량별코스!$E$1:$AD$20,_xlfn.XLOOKUP(탕데이터!$I502,차량별코스!$D$2:$D$20,차량별코스!$A$2:$A$20),0)</f>
        <v>7</v>
      </c>
      <c r="BM502">
        <f t="shared" si="85"/>
        <v>2561.3849999999998</v>
      </c>
      <c r="BN502">
        <f t="shared" si="86"/>
        <v>4271.6819999999989</v>
      </c>
      <c r="BO502">
        <f>IF(COUNTIFS($BL$2:$BL502,$BL502,$O$2:$O502,$O502)=1,_xlfn.MAXIFS($BO$2:$BO501,$O$2:$O501,$O502)+1,_xlfn.MAXIFS($BO$2:$BO501,$O$2:$O501,$O502))</f>
        <v>11</v>
      </c>
      <c r="BP502">
        <f t="shared" si="87"/>
        <v>2650.2919999999999</v>
      </c>
      <c r="BQ502">
        <f t="shared" si="89"/>
        <v>143.67599999999999</v>
      </c>
      <c r="BR502">
        <f t="shared" si="90"/>
        <v>173.148</v>
      </c>
      <c r="BS502">
        <f t="shared" si="91"/>
        <v>139.99199999999999</v>
      </c>
      <c r="BT502">
        <f t="shared" si="92"/>
        <v>44.207999999999998</v>
      </c>
      <c r="BU502">
        <f t="shared" si="93"/>
        <v>0</v>
      </c>
      <c r="BV502">
        <f t="shared" si="94"/>
        <v>0</v>
      </c>
      <c r="BW502">
        <f t="shared" si="88"/>
        <v>3151.3160000000003</v>
      </c>
    </row>
    <row r="503" spans="1:75" x14ac:dyDescent="0.3">
      <c r="A503" s="38">
        <f t="shared" si="84"/>
        <v>45792</v>
      </c>
      <c r="B503" s="3">
        <v>45792.667557870373</v>
      </c>
      <c r="C503" t="s">
        <v>61</v>
      </c>
      <c r="D503" t="s">
        <v>61</v>
      </c>
      <c r="E503" t="s">
        <v>61</v>
      </c>
      <c r="F503" t="s">
        <v>62</v>
      </c>
      <c r="G503" s="2" t="s">
        <v>63</v>
      </c>
      <c r="H503" t="s">
        <v>64</v>
      </c>
      <c r="I503" t="s">
        <v>80</v>
      </c>
      <c r="J503" t="s">
        <v>66</v>
      </c>
      <c r="K503" t="s">
        <v>67</v>
      </c>
      <c r="L503">
        <v>15</v>
      </c>
      <c r="M503">
        <v>3</v>
      </c>
      <c r="N503">
        <v>168</v>
      </c>
      <c r="O503" s="41">
        <v>9999</v>
      </c>
      <c r="P503" t="s">
        <v>62</v>
      </c>
      <c r="Q503" s="1">
        <v>45786.608721180557</v>
      </c>
      <c r="R503">
        <v>1E-3</v>
      </c>
      <c r="S503">
        <v>5.0000000000000001E-3</v>
      </c>
      <c r="T503">
        <v>0.2</v>
      </c>
      <c r="U503">
        <v>6</v>
      </c>
      <c r="V503">
        <v>6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0.6</v>
      </c>
      <c r="AE503" t="s">
        <v>61</v>
      </c>
      <c r="AF503">
        <v>100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0.16</v>
      </c>
      <c r="AN503" t="s">
        <v>61</v>
      </c>
      <c r="AO503">
        <v>100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 t="s">
        <v>75</v>
      </c>
      <c r="BD503">
        <v>0</v>
      </c>
      <c r="BE503" t="s">
        <v>69</v>
      </c>
      <c r="BF503" t="s">
        <v>76</v>
      </c>
      <c r="BG503">
        <v>1.3</v>
      </c>
      <c r="BH503">
        <v>0</v>
      </c>
      <c r="BI503" s="1">
        <v>45799.512988773145</v>
      </c>
      <c r="BJ503">
        <v>3</v>
      </c>
      <c r="BK503" s="4">
        <v>6.6699999999999995E-2</v>
      </c>
      <c r="BL503" s="42">
        <f>HLOOKUP($A503,차량별코스!$E$1:$AD$20,_xlfn.XLOOKUP(탕데이터!$I503,차량별코스!$D$2:$D$20,차량별코스!$A$2:$A$20),0)</f>
        <v>7</v>
      </c>
      <c r="BM503">
        <f t="shared" si="85"/>
        <v>2561.3849999999998</v>
      </c>
      <c r="BN503">
        <f t="shared" si="86"/>
        <v>4271.6819999999989</v>
      </c>
      <c r="BO503">
        <f>IF(COUNTIFS($BL$2:$BL503,$BL503,$O$2:$O503,$O503)=1,_xlfn.MAXIFS($BO$2:$BO502,$O$2:$O502,$O503)+1,_xlfn.MAXIFS($BO$2:$BO502,$O$2:$O502,$O503))</f>
        <v>11</v>
      </c>
      <c r="BP503">
        <f t="shared" si="87"/>
        <v>0</v>
      </c>
      <c r="BQ503">
        <f t="shared" si="89"/>
        <v>0</v>
      </c>
      <c r="BR503">
        <f t="shared" si="90"/>
        <v>0</v>
      </c>
      <c r="BS503">
        <f t="shared" si="91"/>
        <v>0</v>
      </c>
      <c r="BT503">
        <f t="shared" si="92"/>
        <v>0</v>
      </c>
      <c r="BU503">
        <f t="shared" si="93"/>
        <v>0</v>
      </c>
      <c r="BV503">
        <f t="shared" si="94"/>
        <v>0</v>
      </c>
      <c r="BW503">
        <f t="shared" si="88"/>
        <v>0</v>
      </c>
    </row>
    <row r="504" spans="1:75" x14ac:dyDescent="0.3">
      <c r="A504" s="38">
        <f t="shared" si="84"/>
        <v>45792</v>
      </c>
      <c r="B504" s="3">
        <v>45792.684432870374</v>
      </c>
      <c r="C504" t="s">
        <v>61</v>
      </c>
      <c r="D504" t="s">
        <v>61</v>
      </c>
      <c r="E504" t="s">
        <v>61</v>
      </c>
      <c r="F504" t="s">
        <v>62</v>
      </c>
      <c r="G504" s="2" t="s">
        <v>63</v>
      </c>
      <c r="H504" t="s">
        <v>64</v>
      </c>
      <c r="I504" t="s">
        <v>80</v>
      </c>
      <c r="J504" t="s">
        <v>66</v>
      </c>
      <c r="K504" t="s">
        <v>67</v>
      </c>
      <c r="L504">
        <v>15</v>
      </c>
      <c r="M504">
        <v>3</v>
      </c>
      <c r="N504">
        <v>168</v>
      </c>
      <c r="O504" s="41">
        <v>9999</v>
      </c>
      <c r="P504" t="s">
        <v>62</v>
      </c>
      <c r="Q504" s="1">
        <v>45786.608721180557</v>
      </c>
      <c r="R504">
        <v>0.05</v>
      </c>
      <c r="S504">
        <v>3.8460000000000001</v>
      </c>
      <c r="T504">
        <v>1.2999999999999999E-2</v>
      </c>
      <c r="U504">
        <v>1899</v>
      </c>
      <c r="V504">
        <v>9</v>
      </c>
      <c r="W504">
        <v>1851</v>
      </c>
      <c r="X504">
        <v>0</v>
      </c>
      <c r="Y504">
        <v>0</v>
      </c>
      <c r="Z504">
        <v>0</v>
      </c>
      <c r="AA504">
        <v>1</v>
      </c>
      <c r="AB504">
        <v>1548</v>
      </c>
      <c r="AC504">
        <v>9</v>
      </c>
      <c r="AD504">
        <v>0.09</v>
      </c>
      <c r="AE504">
        <v>4.6151</v>
      </c>
      <c r="AF504">
        <v>100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0.01</v>
      </c>
      <c r="AN504">
        <v>1599.7470000000001</v>
      </c>
      <c r="AO504">
        <v>0.47399999999999998</v>
      </c>
      <c r="AP504">
        <v>97.471999999999994</v>
      </c>
      <c r="AQ504">
        <v>0</v>
      </c>
      <c r="AR504">
        <v>0</v>
      </c>
      <c r="AS504">
        <v>0</v>
      </c>
      <c r="AT504">
        <v>30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50</v>
      </c>
      <c r="BC504" t="s">
        <v>75</v>
      </c>
      <c r="BD504">
        <v>0</v>
      </c>
      <c r="BE504" t="s">
        <v>69</v>
      </c>
      <c r="BF504" t="s">
        <v>76</v>
      </c>
      <c r="BG504">
        <v>1.3</v>
      </c>
      <c r="BH504">
        <v>0</v>
      </c>
      <c r="BI504" s="1">
        <v>45799.512988773145</v>
      </c>
      <c r="BJ504">
        <v>3</v>
      </c>
      <c r="BK504" s="4">
        <v>4.3E-3</v>
      </c>
      <c r="BL504" s="42">
        <f>HLOOKUP($A504,차량별코스!$E$1:$AD$20,_xlfn.XLOOKUP(탕데이터!$I504,차량별코스!$D$2:$D$20,차량별코스!$A$2:$A$20),0)</f>
        <v>7</v>
      </c>
      <c r="BM504">
        <f t="shared" si="85"/>
        <v>2561.3849999999998</v>
      </c>
      <c r="BN504">
        <f t="shared" si="86"/>
        <v>4271.6819999999989</v>
      </c>
      <c r="BO504">
        <f>IF(COUNTIFS($BL$2:$BL504,$BL504,$O$2:$O504,$O504)=1,_xlfn.MAXIFS($BO$2:$BO503,$O$2:$O503,$O504)+1,_xlfn.MAXIFS($BO$2:$BO503,$O$2:$O503,$O504))</f>
        <v>11</v>
      </c>
      <c r="BP504">
        <f t="shared" si="87"/>
        <v>39</v>
      </c>
      <c r="BQ504">
        <f t="shared" si="89"/>
        <v>0</v>
      </c>
      <c r="BR504">
        <f t="shared" si="90"/>
        <v>0</v>
      </c>
      <c r="BS504">
        <f t="shared" si="91"/>
        <v>0</v>
      </c>
      <c r="BT504">
        <f t="shared" si="92"/>
        <v>0</v>
      </c>
      <c r="BU504">
        <f t="shared" si="93"/>
        <v>0</v>
      </c>
      <c r="BV504">
        <f t="shared" si="94"/>
        <v>0</v>
      </c>
      <c r="BW504">
        <f t="shared" si="88"/>
        <v>39</v>
      </c>
    </row>
    <row r="505" spans="1:75" x14ac:dyDescent="0.3">
      <c r="A505" s="38">
        <f t="shared" si="84"/>
        <v>45792</v>
      </c>
      <c r="B505" s="3">
        <v>45792.763599537036</v>
      </c>
      <c r="C505" t="s">
        <v>61</v>
      </c>
      <c r="D505" t="s">
        <v>61</v>
      </c>
      <c r="E505" t="s">
        <v>61</v>
      </c>
      <c r="F505" t="s">
        <v>62</v>
      </c>
      <c r="G505" s="2" t="s">
        <v>63</v>
      </c>
      <c r="H505" t="s">
        <v>64</v>
      </c>
      <c r="I505" t="s">
        <v>80</v>
      </c>
      <c r="J505" t="s">
        <v>66</v>
      </c>
      <c r="K505" t="s">
        <v>67</v>
      </c>
      <c r="L505">
        <v>15</v>
      </c>
      <c r="M505">
        <v>3</v>
      </c>
      <c r="N505">
        <v>168</v>
      </c>
      <c r="O505" s="41">
        <v>9999</v>
      </c>
      <c r="P505" t="s">
        <v>62</v>
      </c>
      <c r="Q505" s="1">
        <v>45786.608721180557</v>
      </c>
      <c r="R505">
        <v>3.5000000000000003E-2</v>
      </c>
      <c r="S505">
        <v>4.7E-2</v>
      </c>
      <c r="T505">
        <v>0.745</v>
      </c>
      <c r="U505">
        <v>66</v>
      </c>
      <c r="V505">
        <v>40</v>
      </c>
      <c r="W505">
        <v>2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7</v>
      </c>
      <c r="AD505">
        <v>1.91</v>
      </c>
      <c r="AE505">
        <v>5.2497369999999997</v>
      </c>
      <c r="AF505">
        <v>100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0.56999999999999995</v>
      </c>
      <c r="AN505">
        <v>20.498000000000001</v>
      </c>
      <c r="AO505">
        <v>60.606999999999999</v>
      </c>
      <c r="AP505">
        <v>3.0270000000000001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1</v>
      </c>
      <c r="BC505" t="s">
        <v>75</v>
      </c>
      <c r="BD505">
        <v>0</v>
      </c>
      <c r="BE505" t="s">
        <v>69</v>
      </c>
      <c r="BF505" t="s">
        <v>76</v>
      </c>
      <c r="BG505">
        <v>1.3</v>
      </c>
      <c r="BH505">
        <v>0</v>
      </c>
      <c r="BI505" s="1">
        <v>45799.512988773145</v>
      </c>
      <c r="BJ505">
        <v>3</v>
      </c>
      <c r="BK505" s="4">
        <v>0.2482</v>
      </c>
      <c r="BL505" s="42">
        <f>HLOOKUP($A505,차량별코스!$E$1:$AD$20,_xlfn.XLOOKUP(탕데이터!$I505,차량별코스!$D$2:$D$20,차량별코스!$A$2:$A$20),0)</f>
        <v>7</v>
      </c>
      <c r="BM505">
        <f t="shared" si="85"/>
        <v>2561.3849999999998</v>
      </c>
      <c r="BN505">
        <f t="shared" si="86"/>
        <v>4271.6819999999989</v>
      </c>
      <c r="BO505">
        <f>IF(COUNTIFS($BL$2:$BL505,$BL505,$O$2:$O505,$O505)=1,_xlfn.MAXIFS($BO$2:$BO504,$O$2:$O504,$O505)+1,_xlfn.MAXIFS($BO$2:$BO504,$O$2:$O504,$O505))</f>
        <v>11</v>
      </c>
      <c r="BP505">
        <f t="shared" si="87"/>
        <v>24</v>
      </c>
      <c r="BQ505">
        <f t="shared" si="89"/>
        <v>0</v>
      </c>
      <c r="BR505">
        <f t="shared" si="90"/>
        <v>0</v>
      </c>
      <c r="BS505">
        <f t="shared" si="91"/>
        <v>0</v>
      </c>
      <c r="BT505">
        <f t="shared" si="92"/>
        <v>0</v>
      </c>
      <c r="BU505">
        <f t="shared" si="93"/>
        <v>0</v>
      </c>
      <c r="BV505">
        <f t="shared" si="94"/>
        <v>0</v>
      </c>
      <c r="BW505">
        <f t="shared" si="88"/>
        <v>24</v>
      </c>
    </row>
    <row r="506" spans="1:75" x14ac:dyDescent="0.3">
      <c r="A506" s="38">
        <f t="shared" si="84"/>
        <v>45792</v>
      </c>
      <c r="B506" s="3">
        <v>45792.769328703704</v>
      </c>
      <c r="C506" t="s">
        <v>61</v>
      </c>
      <c r="D506" t="s">
        <v>61</v>
      </c>
      <c r="E506" t="s">
        <v>61</v>
      </c>
      <c r="F506" t="s">
        <v>62</v>
      </c>
      <c r="G506" s="2" t="s">
        <v>63</v>
      </c>
      <c r="H506" t="s">
        <v>64</v>
      </c>
      <c r="I506" t="s">
        <v>80</v>
      </c>
      <c r="J506" t="s">
        <v>66</v>
      </c>
      <c r="K506" t="s">
        <v>67</v>
      </c>
      <c r="L506">
        <v>15</v>
      </c>
      <c r="M506">
        <v>3</v>
      </c>
      <c r="N506">
        <v>168</v>
      </c>
      <c r="O506" s="41">
        <v>9999</v>
      </c>
      <c r="P506" t="s">
        <v>62</v>
      </c>
      <c r="Q506" s="1">
        <v>45786.608721180557</v>
      </c>
      <c r="R506">
        <v>97.97</v>
      </c>
      <c r="S506">
        <v>26.914999999999999</v>
      </c>
      <c r="T506">
        <v>3.64</v>
      </c>
      <c r="U506">
        <v>7400</v>
      </c>
      <c r="V506">
        <v>130</v>
      </c>
      <c r="W506">
        <v>1308</v>
      </c>
      <c r="X506">
        <v>2199</v>
      </c>
      <c r="Y506">
        <v>5</v>
      </c>
      <c r="Z506">
        <v>16</v>
      </c>
      <c r="AA506">
        <v>0</v>
      </c>
      <c r="AB506">
        <v>0</v>
      </c>
      <c r="AC506">
        <v>105</v>
      </c>
      <c r="AD506">
        <v>47.66</v>
      </c>
      <c r="AE506">
        <v>59.156661999999997</v>
      </c>
      <c r="AF506">
        <v>92</v>
      </c>
      <c r="AG506">
        <v>1.6</v>
      </c>
      <c r="AH506">
        <v>1.5</v>
      </c>
      <c r="AI506">
        <v>1.5</v>
      </c>
      <c r="AJ506">
        <v>3.2</v>
      </c>
      <c r="AK506">
        <v>0.1</v>
      </c>
      <c r="AL506">
        <v>0</v>
      </c>
      <c r="AM506">
        <v>2.8</v>
      </c>
      <c r="AN506">
        <v>56.301000000000002</v>
      </c>
      <c r="AO506">
        <v>1.7569999999999999</v>
      </c>
      <c r="AP506">
        <v>17.675999999999998</v>
      </c>
      <c r="AQ506">
        <v>0.214</v>
      </c>
      <c r="AR506">
        <v>5.1040000000000001</v>
      </c>
      <c r="AS506">
        <v>16.332000000000001</v>
      </c>
      <c r="AT506">
        <v>113.467</v>
      </c>
      <c r="AU506">
        <v>1.9730000000000001</v>
      </c>
      <c r="AV506">
        <v>1.85</v>
      </c>
      <c r="AW506">
        <v>1.85</v>
      </c>
      <c r="AX506">
        <v>3.9470000000000001</v>
      </c>
      <c r="AY506">
        <v>0.123</v>
      </c>
      <c r="AZ506">
        <v>0</v>
      </c>
      <c r="BA506">
        <v>0</v>
      </c>
      <c r="BB506">
        <v>173</v>
      </c>
      <c r="BC506" t="s">
        <v>75</v>
      </c>
      <c r="BD506">
        <v>0</v>
      </c>
      <c r="BE506" t="s">
        <v>69</v>
      </c>
      <c r="BF506" t="s">
        <v>76</v>
      </c>
      <c r="BG506">
        <v>1.3</v>
      </c>
      <c r="BH506">
        <v>0</v>
      </c>
      <c r="BI506" s="1">
        <v>45799.512988773145</v>
      </c>
      <c r="BJ506">
        <v>3</v>
      </c>
      <c r="BK506" s="4">
        <v>1.2133</v>
      </c>
      <c r="BL506" s="42">
        <f>HLOOKUP($A506,차량별코스!$E$1:$AD$20,_xlfn.XLOOKUP(탕데이터!$I506,차량별코스!$D$2:$D$20,차량별코스!$A$2:$A$20),0)</f>
        <v>7</v>
      </c>
      <c r="BM506">
        <f t="shared" si="85"/>
        <v>2561.3849999999998</v>
      </c>
      <c r="BN506">
        <f t="shared" si="86"/>
        <v>4271.6819999999989</v>
      </c>
      <c r="BO506">
        <f>IF(COUNTIFS($BL$2:$BL506,$BL506,$O$2:$O506,$O506)=1,_xlfn.MAXIFS($BO$2:$BO505,$O$2:$O505,$O506)+1,_xlfn.MAXIFS($BO$2:$BO505,$O$2:$O505,$O506))</f>
        <v>11</v>
      </c>
      <c r="BP506">
        <f t="shared" si="87"/>
        <v>5370</v>
      </c>
      <c r="BQ506">
        <f t="shared" si="89"/>
        <v>118.4</v>
      </c>
      <c r="BR506">
        <f t="shared" si="90"/>
        <v>111</v>
      </c>
      <c r="BS506">
        <f t="shared" si="91"/>
        <v>111</v>
      </c>
      <c r="BT506">
        <f t="shared" si="92"/>
        <v>236.8</v>
      </c>
      <c r="BU506">
        <f t="shared" si="93"/>
        <v>7.4</v>
      </c>
      <c r="BV506">
        <f t="shared" si="94"/>
        <v>0</v>
      </c>
      <c r="BW506">
        <f t="shared" si="88"/>
        <v>5954.5999999999995</v>
      </c>
    </row>
    <row r="507" spans="1:75" x14ac:dyDescent="0.3">
      <c r="A507" s="38">
        <f t="shared" si="84"/>
        <v>45793</v>
      </c>
      <c r="B507" s="3">
        <v>45793.269571759258</v>
      </c>
      <c r="C507" t="s">
        <v>61</v>
      </c>
      <c r="D507" t="s">
        <v>61</v>
      </c>
      <c r="E507" t="s">
        <v>61</v>
      </c>
      <c r="F507" t="s">
        <v>62</v>
      </c>
      <c r="G507" s="2" t="s">
        <v>63</v>
      </c>
      <c r="H507" t="s">
        <v>64</v>
      </c>
      <c r="I507" t="s">
        <v>80</v>
      </c>
      <c r="J507" t="s">
        <v>66</v>
      </c>
      <c r="K507" t="s">
        <v>67</v>
      </c>
      <c r="L507">
        <v>15</v>
      </c>
      <c r="M507">
        <v>3</v>
      </c>
      <c r="N507">
        <v>168</v>
      </c>
      <c r="O507" s="41">
        <v>9999</v>
      </c>
      <c r="P507" t="s">
        <v>62</v>
      </c>
      <c r="Q507" s="1">
        <v>45786.608721180557</v>
      </c>
      <c r="R507">
        <v>17.460999999999999</v>
      </c>
      <c r="S507">
        <v>4.375</v>
      </c>
      <c r="T507">
        <v>3.9910000000000001</v>
      </c>
      <c r="U507">
        <v>1230</v>
      </c>
      <c r="V507">
        <v>102</v>
      </c>
      <c r="W507">
        <v>90</v>
      </c>
      <c r="X507">
        <v>294</v>
      </c>
      <c r="Y507">
        <v>0</v>
      </c>
      <c r="Z507">
        <v>1</v>
      </c>
      <c r="AA507">
        <v>0</v>
      </c>
      <c r="AB507">
        <v>0</v>
      </c>
      <c r="AC507">
        <v>103</v>
      </c>
      <c r="AD507">
        <v>51.11</v>
      </c>
      <c r="AE507">
        <v>60.558450999999998</v>
      </c>
      <c r="AF507">
        <v>96.3</v>
      </c>
      <c r="AG507">
        <v>0.4</v>
      </c>
      <c r="AH507">
        <v>0.7</v>
      </c>
      <c r="AI507">
        <v>1.2</v>
      </c>
      <c r="AJ507">
        <v>1.4</v>
      </c>
      <c r="AK507">
        <v>0</v>
      </c>
      <c r="AL507">
        <v>0</v>
      </c>
      <c r="AM507">
        <v>3.07</v>
      </c>
      <c r="AN507">
        <v>52.249000000000002</v>
      </c>
      <c r="AO507">
        <v>8.2929999999999993</v>
      </c>
      <c r="AP507">
        <v>7.3170000000000002</v>
      </c>
      <c r="AQ507">
        <v>0.115</v>
      </c>
      <c r="AR507">
        <v>0</v>
      </c>
      <c r="AS507">
        <v>5.7270000000000003</v>
      </c>
      <c r="AT507">
        <v>19.260000000000002</v>
      </c>
      <c r="AU507">
        <v>0.08</v>
      </c>
      <c r="AV507">
        <v>0.14000000000000001</v>
      </c>
      <c r="AW507">
        <v>0.24</v>
      </c>
      <c r="AX507">
        <v>0.28000000000000003</v>
      </c>
      <c r="AY507">
        <v>0</v>
      </c>
      <c r="AZ507">
        <v>0</v>
      </c>
      <c r="BA507">
        <v>0</v>
      </c>
      <c r="BB507">
        <v>27</v>
      </c>
      <c r="BC507" t="s">
        <v>75</v>
      </c>
      <c r="BD507">
        <v>0</v>
      </c>
      <c r="BE507" t="s">
        <v>69</v>
      </c>
      <c r="BF507" t="s">
        <v>76</v>
      </c>
      <c r="BG507">
        <v>1.3</v>
      </c>
      <c r="BH507">
        <v>0</v>
      </c>
      <c r="BI507" s="1">
        <v>45799.512988773145</v>
      </c>
      <c r="BJ507">
        <v>3</v>
      </c>
      <c r="BK507" s="4">
        <v>1.3304</v>
      </c>
      <c r="BL507" s="42">
        <f>HLOOKUP($A507,차량별코스!$E$1:$AD$20,_xlfn.XLOOKUP(탕데이터!$I507,차량별코스!$D$2:$D$20,차량별코스!$A$2:$A$20),0)</f>
        <v>8</v>
      </c>
      <c r="BM507">
        <f t="shared" si="85"/>
        <v>2561.3849999999998</v>
      </c>
      <c r="BN507">
        <f t="shared" si="86"/>
        <v>4829.6470000000018</v>
      </c>
      <c r="BO507">
        <f>IF(COUNTIFS($BL$2:$BL507,$BL507,$O$2:$O507,$O507)=1,_xlfn.MAXIFS($BO$2:$BO506,$O$2:$O506,$O507)+1,_xlfn.MAXIFS($BO$2:$BO506,$O$2:$O506,$O507))</f>
        <v>11</v>
      </c>
      <c r="BP507">
        <f t="shared" si="87"/>
        <v>992.49</v>
      </c>
      <c r="BQ507">
        <f t="shared" si="89"/>
        <v>4.92</v>
      </c>
      <c r="BR507">
        <f t="shared" si="90"/>
        <v>8.61</v>
      </c>
      <c r="BS507">
        <f t="shared" si="91"/>
        <v>14.76</v>
      </c>
      <c r="BT507">
        <f t="shared" si="92"/>
        <v>17.22</v>
      </c>
      <c r="BU507">
        <f t="shared" si="93"/>
        <v>0</v>
      </c>
      <c r="BV507">
        <f t="shared" si="94"/>
        <v>0</v>
      </c>
      <c r="BW507">
        <f t="shared" si="88"/>
        <v>1038</v>
      </c>
    </row>
    <row r="508" spans="1:75" x14ac:dyDescent="0.3">
      <c r="A508" s="38">
        <f t="shared" si="84"/>
        <v>45793</v>
      </c>
      <c r="B508" s="3">
        <v>45793.290706018517</v>
      </c>
      <c r="C508" t="s">
        <v>61</v>
      </c>
      <c r="D508" t="s">
        <v>61</v>
      </c>
      <c r="E508" t="s">
        <v>61</v>
      </c>
      <c r="F508" t="s">
        <v>62</v>
      </c>
      <c r="G508" s="2" t="s">
        <v>63</v>
      </c>
      <c r="H508" t="s">
        <v>64</v>
      </c>
      <c r="I508" t="s">
        <v>80</v>
      </c>
      <c r="J508" t="s">
        <v>66</v>
      </c>
      <c r="K508" t="s">
        <v>67</v>
      </c>
      <c r="L508">
        <v>15</v>
      </c>
      <c r="M508">
        <v>3</v>
      </c>
      <c r="N508">
        <v>168</v>
      </c>
      <c r="O508" s="41">
        <v>9999</v>
      </c>
      <c r="P508" t="s">
        <v>62</v>
      </c>
      <c r="Q508" s="1">
        <v>45786.608721180557</v>
      </c>
      <c r="R508">
        <v>41.017000000000003</v>
      </c>
      <c r="S508">
        <v>10.88</v>
      </c>
      <c r="T508">
        <v>3.77</v>
      </c>
      <c r="U508">
        <v>3551</v>
      </c>
      <c r="V508">
        <v>56</v>
      </c>
      <c r="W508">
        <v>576</v>
      </c>
      <c r="X508">
        <v>924</v>
      </c>
      <c r="Y508">
        <v>0</v>
      </c>
      <c r="Z508">
        <v>1</v>
      </c>
      <c r="AA508">
        <v>0</v>
      </c>
      <c r="AB508">
        <v>0</v>
      </c>
      <c r="AC508">
        <v>100</v>
      </c>
      <c r="AD508">
        <v>41.58</v>
      </c>
      <c r="AE508">
        <v>50.586247999999998</v>
      </c>
      <c r="AF508">
        <v>84.6</v>
      </c>
      <c r="AG508">
        <v>4.7</v>
      </c>
      <c r="AH508">
        <v>3.5</v>
      </c>
      <c r="AI508">
        <v>3.8</v>
      </c>
      <c r="AJ508">
        <v>3.5</v>
      </c>
      <c r="AK508">
        <v>0</v>
      </c>
      <c r="AL508">
        <v>0</v>
      </c>
      <c r="AM508">
        <v>2.9</v>
      </c>
      <c r="AN508">
        <v>45.31</v>
      </c>
      <c r="AO508">
        <v>1.577</v>
      </c>
      <c r="AP508">
        <v>16.221</v>
      </c>
      <c r="AQ508">
        <v>0.219</v>
      </c>
      <c r="AR508">
        <v>0</v>
      </c>
      <c r="AS508">
        <v>2.4380000000000002</v>
      </c>
      <c r="AT508">
        <v>49.35</v>
      </c>
      <c r="AU508">
        <v>2.742</v>
      </c>
      <c r="AV508">
        <v>2.0419999999999998</v>
      </c>
      <c r="AW508">
        <v>2.2170000000000001</v>
      </c>
      <c r="AX508">
        <v>2.0419999999999998</v>
      </c>
      <c r="AY508">
        <v>0</v>
      </c>
      <c r="AZ508">
        <v>0</v>
      </c>
      <c r="BA508">
        <v>0</v>
      </c>
      <c r="BB508">
        <v>83</v>
      </c>
      <c r="BC508" t="s">
        <v>75</v>
      </c>
      <c r="BD508">
        <v>0</v>
      </c>
      <c r="BE508" t="s">
        <v>69</v>
      </c>
      <c r="BF508" t="s">
        <v>76</v>
      </c>
      <c r="BG508">
        <v>1.3</v>
      </c>
      <c r="BH508">
        <v>0</v>
      </c>
      <c r="BI508" s="1">
        <v>45799.512988773145</v>
      </c>
      <c r="BJ508">
        <v>3</v>
      </c>
      <c r="BK508" s="4">
        <v>1.2565999999999999</v>
      </c>
      <c r="BL508" s="42">
        <f>HLOOKUP($A508,차량별코스!$E$1:$AD$20,_xlfn.XLOOKUP(탕데이터!$I508,차량별코스!$D$2:$D$20,차량별코스!$A$2:$A$20),0)</f>
        <v>8</v>
      </c>
      <c r="BM508">
        <f t="shared" si="85"/>
        <v>2561.3849999999998</v>
      </c>
      <c r="BN508">
        <f t="shared" si="86"/>
        <v>4829.6470000000018</v>
      </c>
      <c r="BO508">
        <f>IF(COUNTIFS($BL$2:$BL508,$BL508,$O$2:$O508,$O508)=1,_xlfn.MAXIFS($BO$2:$BO507,$O$2:$O507,$O508)+1,_xlfn.MAXIFS($BO$2:$BO507,$O$2:$O507,$O508))</f>
        <v>11</v>
      </c>
      <c r="BP508">
        <f t="shared" si="87"/>
        <v>2372.1459999999997</v>
      </c>
      <c r="BQ508">
        <f t="shared" si="89"/>
        <v>166.89699999999999</v>
      </c>
      <c r="BR508">
        <f t="shared" si="90"/>
        <v>124.28500000000001</v>
      </c>
      <c r="BS508">
        <f t="shared" si="91"/>
        <v>134.93799999999999</v>
      </c>
      <c r="BT508">
        <f t="shared" si="92"/>
        <v>124.28500000000001</v>
      </c>
      <c r="BU508">
        <f t="shared" si="93"/>
        <v>0</v>
      </c>
      <c r="BV508">
        <f t="shared" si="94"/>
        <v>0</v>
      </c>
      <c r="BW508">
        <f t="shared" si="88"/>
        <v>2922.5509999999995</v>
      </c>
    </row>
    <row r="509" spans="1:75" x14ac:dyDescent="0.3">
      <c r="A509" s="38">
        <f t="shared" si="84"/>
        <v>45793</v>
      </c>
      <c r="B509" s="3">
        <v>45793.339074074072</v>
      </c>
      <c r="C509" t="s">
        <v>61</v>
      </c>
      <c r="D509" t="s">
        <v>61</v>
      </c>
      <c r="E509" t="s">
        <v>61</v>
      </c>
      <c r="F509" t="s">
        <v>62</v>
      </c>
      <c r="G509" s="2" t="s">
        <v>63</v>
      </c>
      <c r="H509" t="s">
        <v>64</v>
      </c>
      <c r="I509" t="s">
        <v>80</v>
      </c>
      <c r="J509" t="s">
        <v>66</v>
      </c>
      <c r="K509" t="s">
        <v>67</v>
      </c>
      <c r="L509">
        <v>15</v>
      </c>
      <c r="M509">
        <v>3</v>
      </c>
      <c r="N509">
        <v>168</v>
      </c>
      <c r="O509" s="41">
        <v>9999</v>
      </c>
      <c r="P509" t="s">
        <v>62</v>
      </c>
      <c r="Q509" s="1">
        <v>45786.608721180557</v>
      </c>
      <c r="R509">
        <v>19.873000000000001</v>
      </c>
      <c r="S509">
        <v>5.3259999999999996</v>
      </c>
      <c r="T509">
        <v>3.7309999999999999</v>
      </c>
      <c r="U509">
        <v>1593</v>
      </c>
      <c r="V509">
        <v>81</v>
      </c>
      <c r="W509">
        <v>174</v>
      </c>
      <c r="X509">
        <v>526</v>
      </c>
      <c r="Y509">
        <v>3</v>
      </c>
      <c r="Z509">
        <v>14</v>
      </c>
      <c r="AA509">
        <v>0</v>
      </c>
      <c r="AB509">
        <v>0</v>
      </c>
      <c r="AC509">
        <v>105</v>
      </c>
      <c r="AD509">
        <v>44.91</v>
      </c>
      <c r="AE509">
        <v>53.469906999999999</v>
      </c>
      <c r="AF509">
        <v>97.7</v>
      </c>
      <c r="AG509">
        <v>0.5</v>
      </c>
      <c r="AH509">
        <v>0.5</v>
      </c>
      <c r="AI509">
        <v>1.1000000000000001</v>
      </c>
      <c r="AJ509">
        <v>0.2</v>
      </c>
      <c r="AK509">
        <v>0.1</v>
      </c>
      <c r="AL509">
        <v>0</v>
      </c>
      <c r="AM509">
        <v>2.87</v>
      </c>
      <c r="AN509">
        <v>48.957000000000001</v>
      </c>
      <c r="AO509">
        <v>5.085</v>
      </c>
      <c r="AP509">
        <v>10.923</v>
      </c>
      <c r="AQ509">
        <v>0.252</v>
      </c>
      <c r="AR509">
        <v>15.096</v>
      </c>
      <c r="AS509">
        <v>70.447000000000003</v>
      </c>
      <c r="AT509">
        <v>24.425000000000001</v>
      </c>
      <c r="AU509">
        <v>0.125</v>
      </c>
      <c r="AV509">
        <v>0.125</v>
      </c>
      <c r="AW509">
        <v>0.27500000000000002</v>
      </c>
      <c r="AX509">
        <v>0.05</v>
      </c>
      <c r="AY509">
        <v>2.5000000000000001E-2</v>
      </c>
      <c r="AZ509">
        <v>0</v>
      </c>
      <c r="BA509">
        <v>0</v>
      </c>
      <c r="BB509">
        <v>39</v>
      </c>
      <c r="BC509" t="s">
        <v>75</v>
      </c>
      <c r="BD509">
        <v>0</v>
      </c>
      <c r="BE509" t="s">
        <v>69</v>
      </c>
      <c r="BF509" t="s">
        <v>76</v>
      </c>
      <c r="BG509">
        <v>1.3</v>
      </c>
      <c r="BH509">
        <v>0</v>
      </c>
      <c r="BI509" s="1">
        <v>45799.512988773145</v>
      </c>
      <c r="BJ509">
        <v>3</v>
      </c>
      <c r="BK509" s="4">
        <v>1.2438</v>
      </c>
      <c r="BL509" s="42">
        <f>HLOOKUP($A509,차량별코스!$E$1:$AD$20,_xlfn.XLOOKUP(탕데이터!$I509,차량별코스!$D$2:$D$20,차량별코스!$A$2:$A$20),0)</f>
        <v>8</v>
      </c>
      <c r="BM509">
        <f t="shared" si="85"/>
        <v>2561.3849999999998</v>
      </c>
      <c r="BN509">
        <f t="shared" si="86"/>
        <v>4829.6470000000018</v>
      </c>
      <c r="BO509">
        <f>IF(COUNTIFS($BL$2:$BL509,$BL509,$O$2:$O509,$O509)=1,_xlfn.MAXIFS($BO$2:$BO508,$O$2:$O508,$O509)+1,_xlfn.MAXIFS($BO$2:$BO508,$O$2:$O508,$O509))</f>
        <v>11</v>
      </c>
      <c r="BP509">
        <f t="shared" si="87"/>
        <v>1301.3609999999999</v>
      </c>
      <c r="BQ509">
        <f t="shared" si="89"/>
        <v>7.9649999999999999</v>
      </c>
      <c r="BR509">
        <f t="shared" si="90"/>
        <v>7.9649999999999999</v>
      </c>
      <c r="BS509">
        <f t="shared" si="91"/>
        <v>17.523000000000003</v>
      </c>
      <c r="BT509">
        <f t="shared" si="92"/>
        <v>3.1859999999999999</v>
      </c>
      <c r="BU509">
        <f t="shared" si="93"/>
        <v>1.593</v>
      </c>
      <c r="BV509">
        <f t="shared" si="94"/>
        <v>0</v>
      </c>
      <c r="BW509">
        <f t="shared" si="88"/>
        <v>1339.5929999999996</v>
      </c>
    </row>
    <row r="510" spans="1:75" x14ac:dyDescent="0.3">
      <c r="A510" s="38">
        <f t="shared" si="84"/>
        <v>45793</v>
      </c>
      <c r="B510" s="3">
        <v>45793.364166666666</v>
      </c>
      <c r="C510" t="s">
        <v>61</v>
      </c>
      <c r="D510" t="s">
        <v>61</v>
      </c>
      <c r="E510" t="s">
        <v>61</v>
      </c>
      <c r="F510" t="s">
        <v>62</v>
      </c>
      <c r="G510" s="2" t="s">
        <v>63</v>
      </c>
      <c r="H510" t="s">
        <v>64</v>
      </c>
      <c r="I510" t="s">
        <v>80</v>
      </c>
      <c r="J510" t="s">
        <v>66</v>
      </c>
      <c r="K510" t="s">
        <v>67</v>
      </c>
      <c r="L510">
        <v>15</v>
      </c>
      <c r="M510">
        <v>3</v>
      </c>
      <c r="N510">
        <v>168</v>
      </c>
      <c r="O510" s="41">
        <v>9999</v>
      </c>
      <c r="P510" t="s">
        <v>62</v>
      </c>
      <c r="Q510" s="1">
        <v>45786.608721180557</v>
      </c>
      <c r="R510">
        <v>40.262</v>
      </c>
      <c r="S510">
        <v>12.29</v>
      </c>
      <c r="T510">
        <v>3.2759999999999998</v>
      </c>
      <c r="U510">
        <v>4105</v>
      </c>
      <c r="V510">
        <v>11</v>
      </c>
      <c r="W510">
        <v>988</v>
      </c>
      <c r="X510">
        <v>1164</v>
      </c>
      <c r="Y510">
        <v>7</v>
      </c>
      <c r="Z510">
        <v>19</v>
      </c>
      <c r="AA510">
        <v>0</v>
      </c>
      <c r="AB510">
        <v>0</v>
      </c>
      <c r="AC510">
        <v>104</v>
      </c>
      <c r="AD510">
        <v>35.31</v>
      </c>
      <c r="AE510">
        <v>46.665537999999998</v>
      </c>
      <c r="AF510">
        <v>93.3</v>
      </c>
      <c r="AG510">
        <v>1.9</v>
      </c>
      <c r="AH510">
        <v>2.1</v>
      </c>
      <c r="AI510">
        <v>1.5</v>
      </c>
      <c r="AJ510">
        <v>1.1000000000000001</v>
      </c>
      <c r="AK510">
        <v>0.1</v>
      </c>
      <c r="AL510">
        <v>0</v>
      </c>
      <c r="AM510">
        <v>2.52</v>
      </c>
      <c r="AN510">
        <v>48.509</v>
      </c>
      <c r="AO510">
        <v>0.26800000000000002</v>
      </c>
      <c r="AP510">
        <v>24.068000000000001</v>
      </c>
      <c r="AQ510">
        <v>0.27300000000000002</v>
      </c>
      <c r="AR510">
        <v>17.385999999999999</v>
      </c>
      <c r="AS510">
        <v>47.191000000000003</v>
      </c>
      <c r="AT510">
        <v>63.755000000000003</v>
      </c>
      <c r="AU510">
        <v>1.298</v>
      </c>
      <c r="AV510">
        <v>1.4350000000000001</v>
      </c>
      <c r="AW510">
        <v>1.0249999999999999</v>
      </c>
      <c r="AX510">
        <v>0.752</v>
      </c>
      <c r="AY510">
        <v>6.8000000000000005E-2</v>
      </c>
      <c r="AZ510">
        <v>0</v>
      </c>
      <c r="BA510">
        <v>0</v>
      </c>
      <c r="BB510">
        <v>88</v>
      </c>
      <c r="BC510" t="s">
        <v>75</v>
      </c>
      <c r="BD510">
        <v>0</v>
      </c>
      <c r="BE510" t="s">
        <v>69</v>
      </c>
      <c r="BF510" t="s">
        <v>76</v>
      </c>
      <c r="BG510">
        <v>1.3</v>
      </c>
      <c r="BH510">
        <v>0</v>
      </c>
      <c r="BI510" s="1">
        <v>45799.512988773145</v>
      </c>
      <c r="BJ510">
        <v>3</v>
      </c>
      <c r="BK510" s="4">
        <v>1.0920000000000001</v>
      </c>
      <c r="BL510" s="42">
        <f>HLOOKUP($A510,차량별코스!$E$1:$AD$20,_xlfn.XLOOKUP(탕데이터!$I510,차량별코스!$D$2:$D$20,차량별코스!$A$2:$A$20),0)</f>
        <v>8</v>
      </c>
      <c r="BM510">
        <f t="shared" si="85"/>
        <v>2561.3849999999998</v>
      </c>
      <c r="BN510">
        <f t="shared" si="86"/>
        <v>4829.6470000000018</v>
      </c>
      <c r="BO510">
        <f>IF(COUNTIFS($BL$2:$BL510,$BL510,$O$2:$O510,$O510)=1,_xlfn.MAXIFS($BO$2:$BO509,$O$2:$O509,$O510)+1,_xlfn.MAXIFS($BO$2:$BO509,$O$2:$O509,$O510))</f>
        <v>11</v>
      </c>
      <c r="BP510">
        <f t="shared" si="87"/>
        <v>2830.9649999999997</v>
      </c>
      <c r="BQ510">
        <f t="shared" si="89"/>
        <v>77.995000000000005</v>
      </c>
      <c r="BR510">
        <f t="shared" si="90"/>
        <v>86.204999999999998</v>
      </c>
      <c r="BS510">
        <f t="shared" si="91"/>
        <v>61.574999999999996</v>
      </c>
      <c r="BT510">
        <f t="shared" si="92"/>
        <v>45.155000000000001</v>
      </c>
      <c r="BU510">
        <f t="shared" si="93"/>
        <v>4.1050000000000004</v>
      </c>
      <c r="BV510">
        <f t="shared" si="94"/>
        <v>0</v>
      </c>
      <c r="BW510">
        <f t="shared" si="88"/>
        <v>3105.9999999999995</v>
      </c>
    </row>
    <row r="511" spans="1:75" x14ac:dyDescent="0.3">
      <c r="A511" s="38">
        <f t="shared" si="84"/>
        <v>45793</v>
      </c>
      <c r="B511" s="3">
        <v>45793.550844907404</v>
      </c>
      <c r="C511" t="s">
        <v>61</v>
      </c>
      <c r="D511" t="s">
        <v>61</v>
      </c>
      <c r="E511" t="s">
        <v>61</v>
      </c>
      <c r="F511" t="s">
        <v>62</v>
      </c>
      <c r="G511" s="2" t="s">
        <v>63</v>
      </c>
      <c r="H511" t="s">
        <v>64</v>
      </c>
      <c r="I511" t="s">
        <v>80</v>
      </c>
      <c r="J511" t="s">
        <v>66</v>
      </c>
      <c r="K511" t="s">
        <v>67</v>
      </c>
      <c r="L511">
        <v>15</v>
      </c>
      <c r="M511">
        <v>3</v>
      </c>
      <c r="N511">
        <v>168</v>
      </c>
      <c r="O511" s="41">
        <v>9999</v>
      </c>
      <c r="P511" t="s">
        <v>62</v>
      </c>
      <c r="Q511" s="1">
        <v>45786.608721180557</v>
      </c>
      <c r="R511">
        <v>39.472000000000001</v>
      </c>
      <c r="S511">
        <v>14.122</v>
      </c>
      <c r="T511">
        <v>2.7949999999999999</v>
      </c>
      <c r="U511">
        <v>5208</v>
      </c>
      <c r="V511">
        <v>58</v>
      </c>
      <c r="W511">
        <v>2006</v>
      </c>
      <c r="X511">
        <v>961</v>
      </c>
      <c r="Y511">
        <v>2</v>
      </c>
      <c r="Z511">
        <v>19</v>
      </c>
      <c r="AA511">
        <v>1</v>
      </c>
      <c r="AB511">
        <v>607</v>
      </c>
      <c r="AC511">
        <v>90</v>
      </c>
      <c r="AD511">
        <v>27.28</v>
      </c>
      <c r="AE511">
        <v>45.196962999999997</v>
      </c>
      <c r="AF511">
        <v>95.5</v>
      </c>
      <c r="AG511">
        <v>1.2</v>
      </c>
      <c r="AH511">
        <v>1.5</v>
      </c>
      <c r="AI511">
        <v>1.3</v>
      </c>
      <c r="AJ511">
        <v>0.6</v>
      </c>
      <c r="AK511">
        <v>0</v>
      </c>
      <c r="AL511">
        <v>0</v>
      </c>
      <c r="AM511">
        <v>2.15</v>
      </c>
      <c r="AN511">
        <v>55.947000000000003</v>
      </c>
      <c r="AO511">
        <v>1.1140000000000001</v>
      </c>
      <c r="AP511">
        <v>38.518000000000001</v>
      </c>
      <c r="AQ511">
        <v>0.22800000000000001</v>
      </c>
      <c r="AR511">
        <v>5.0670000000000002</v>
      </c>
      <c r="AS511">
        <v>48.134999999999998</v>
      </c>
      <c r="AT511">
        <v>82.766999999999996</v>
      </c>
      <c r="AU511">
        <v>1.04</v>
      </c>
      <c r="AV511">
        <v>1.3</v>
      </c>
      <c r="AW511">
        <v>1.127</v>
      </c>
      <c r="AX511">
        <v>0.52</v>
      </c>
      <c r="AY511">
        <v>0</v>
      </c>
      <c r="AZ511">
        <v>0</v>
      </c>
      <c r="BA511">
        <v>0</v>
      </c>
      <c r="BB511">
        <v>118</v>
      </c>
      <c r="BC511" t="s">
        <v>75</v>
      </c>
      <c r="BD511">
        <v>0</v>
      </c>
      <c r="BE511" t="s">
        <v>69</v>
      </c>
      <c r="BF511" t="s">
        <v>76</v>
      </c>
      <c r="BG511">
        <v>1.3</v>
      </c>
      <c r="BH511">
        <v>0</v>
      </c>
      <c r="BI511" s="1">
        <v>45799.512988773145</v>
      </c>
      <c r="BJ511">
        <v>3</v>
      </c>
      <c r="BK511" s="4">
        <v>0.93169999999999997</v>
      </c>
      <c r="BL511" s="42">
        <f>HLOOKUP($A511,차량별코스!$E$1:$AD$20,_xlfn.XLOOKUP(탕데이터!$I511,차량별코스!$D$2:$D$20,차량별코스!$A$2:$A$20),0)</f>
        <v>8</v>
      </c>
      <c r="BM511">
        <f t="shared" si="85"/>
        <v>2561.3849999999998</v>
      </c>
      <c r="BN511">
        <f t="shared" si="86"/>
        <v>4829.6470000000018</v>
      </c>
      <c r="BO511">
        <f>IF(COUNTIFS($BL$2:$BL511,$BL511,$O$2:$O511,$O511)=1,_xlfn.MAXIFS($BO$2:$BO510,$O$2:$O510,$O511)+1,_xlfn.MAXIFS($BO$2:$BO510,$O$2:$O510,$O511))</f>
        <v>11</v>
      </c>
      <c r="BP511">
        <f t="shared" si="87"/>
        <v>2909.6399999999994</v>
      </c>
      <c r="BQ511">
        <f t="shared" si="89"/>
        <v>62.496000000000002</v>
      </c>
      <c r="BR511">
        <f t="shared" si="90"/>
        <v>78.11999999999999</v>
      </c>
      <c r="BS511">
        <f t="shared" si="91"/>
        <v>67.704000000000008</v>
      </c>
      <c r="BT511">
        <f t="shared" si="92"/>
        <v>31.248000000000001</v>
      </c>
      <c r="BU511">
        <f t="shared" si="93"/>
        <v>0</v>
      </c>
      <c r="BV511">
        <f t="shared" si="94"/>
        <v>0</v>
      </c>
      <c r="BW511">
        <f t="shared" si="88"/>
        <v>3149.2079999999996</v>
      </c>
    </row>
    <row r="512" spans="1:75" x14ac:dyDescent="0.3">
      <c r="A512" s="38">
        <f t="shared" si="84"/>
        <v>45793</v>
      </c>
      <c r="B512" s="3">
        <v>45793.617442129631</v>
      </c>
      <c r="C512" t="s">
        <v>61</v>
      </c>
      <c r="D512" t="s">
        <v>61</v>
      </c>
      <c r="E512" t="s">
        <v>61</v>
      </c>
      <c r="F512" t="s">
        <v>62</v>
      </c>
      <c r="G512" s="2" t="s">
        <v>63</v>
      </c>
      <c r="H512" t="s">
        <v>64</v>
      </c>
      <c r="I512" t="s">
        <v>80</v>
      </c>
      <c r="J512" t="s">
        <v>66</v>
      </c>
      <c r="K512" t="s">
        <v>67</v>
      </c>
      <c r="L512">
        <v>15</v>
      </c>
      <c r="M512">
        <v>3</v>
      </c>
      <c r="N512">
        <v>168</v>
      </c>
      <c r="O512" s="41">
        <v>9999</v>
      </c>
      <c r="P512" t="s">
        <v>62</v>
      </c>
      <c r="Q512" s="1">
        <v>45786.608721180557</v>
      </c>
      <c r="R512">
        <v>19.036999999999999</v>
      </c>
      <c r="S512">
        <v>4.9470000000000001</v>
      </c>
      <c r="T512">
        <v>3.8479999999999999</v>
      </c>
      <c r="U512">
        <v>1614</v>
      </c>
      <c r="V512">
        <v>28</v>
      </c>
      <c r="W512">
        <v>260</v>
      </c>
      <c r="X512">
        <v>569</v>
      </c>
      <c r="Y512">
        <v>3</v>
      </c>
      <c r="Z512">
        <v>5</v>
      </c>
      <c r="AA512">
        <v>0</v>
      </c>
      <c r="AB512">
        <v>0</v>
      </c>
      <c r="AC512">
        <v>99</v>
      </c>
      <c r="AD512">
        <v>42.46</v>
      </c>
      <c r="AE512">
        <v>51.684069000000001</v>
      </c>
      <c r="AF512">
        <v>98.2</v>
      </c>
      <c r="AG512">
        <v>0.3</v>
      </c>
      <c r="AH512">
        <v>0.5</v>
      </c>
      <c r="AI512">
        <v>0.8</v>
      </c>
      <c r="AJ512">
        <v>0.2</v>
      </c>
      <c r="AK512">
        <v>0</v>
      </c>
      <c r="AL512">
        <v>0</v>
      </c>
      <c r="AM512">
        <v>2.96</v>
      </c>
      <c r="AN512">
        <v>45.338999999999999</v>
      </c>
      <c r="AO512">
        <v>1.7350000000000001</v>
      </c>
      <c r="AP512">
        <v>16.109000000000002</v>
      </c>
      <c r="AQ512">
        <v>0.26300000000000001</v>
      </c>
      <c r="AR512">
        <v>15.759</v>
      </c>
      <c r="AS512">
        <v>26.265000000000001</v>
      </c>
      <c r="AT512">
        <v>26.187000000000001</v>
      </c>
      <c r="AU512">
        <v>0.08</v>
      </c>
      <c r="AV512">
        <v>0.13300000000000001</v>
      </c>
      <c r="AW512">
        <v>0.21299999999999999</v>
      </c>
      <c r="AX512">
        <v>5.2999999999999999E-2</v>
      </c>
      <c r="AY512">
        <v>0</v>
      </c>
      <c r="AZ512">
        <v>0</v>
      </c>
      <c r="BA512">
        <v>0</v>
      </c>
      <c r="BB512">
        <v>35</v>
      </c>
      <c r="BC512" t="s">
        <v>75</v>
      </c>
      <c r="BD512">
        <v>0</v>
      </c>
      <c r="BE512" t="s">
        <v>69</v>
      </c>
      <c r="BF512" t="s">
        <v>76</v>
      </c>
      <c r="BG512">
        <v>1.3</v>
      </c>
      <c r="BH512">
        <v>0</v>
      </c>
      <c r="BI512" s="1">
        <v>45799.512988773145</v>
      </c>
      <c r="BJ512">
        <v>3</v>
      </c>
      <c r="BK512" s="4">
        <v>1.2827</v>
      </c>
      <c r="BL512" s="42">
        <f>HLOOKUP($A512,차량별코스!$E$1:$AD$20,_xlfn.XLOOKUP(탕데이터!$I512,차량별코스!$D$2:$D$20,차량별코스!$A$2:$A$20),0)</f>
        <v>8</v>
      </c>
      <c r="BM512">
        <f t="shared" si="85"/>
        <v>2561.3849999999998</v>
      </c>
      <c r="BN512">
        <f t="shared" si="86"/>
        <v>4829.6470000000018</v>
      </c>
      <c r="BO512">
        <f>IF(COUNTIFS($BL$2:$BL512,$BL512,$O$2:$O512,$O512)=1,_xlfn.MAXIFS($BO$2:$BO511,$O$2:$O511,$O512)+1,_xlfn.MAXIFS($BO$2:$BO511,$O$2:$O511,$O512))</f>
        <v>11</v>
      </c>
      <c r="BP512">
        <f t="shared" si="87"/>
        <v>1296.9479999999999</v>
      </c>
      <c r="BQ512">
        <f t="shared" si="89"/>
        <v>4.8420000000000005</v>
      </c>
      <c r="BR512">
        <f t="shared" si="90"/>
        <v>8.07</v>
      </c>
      <c r="BS512">
        <f t="shared" si="91"/>
        <v>12.912000000000001</v>
      </c>
      <c r="BT512">
        <f t="shared" si="92"/>
        <v>3.2280000000000002</v>
      </c>
      <c r="BU512">
        <f t="shared" si="93"/>
        <v>0</v>
      </c>
      <c r="BV512">
        <f t="shared" si="94"/>
        <v>0</v>
      </c>
      <c r="BW512">
        <f t="shared" si="88"/>
        <v>1326</v>
      </c>
    </row>
    <row r="513" spans="1:75" x14ac:dyDescent="0.3">
      <c r="A513" s="38">
        <f t="shared" si="84"/>
        <v>45793</v>
      </c>
      <c r="B513" s="3">
        <v>45793.641747685186</v>
      </c>
      <c r="C513" t="s">
        <v>61</v>
      </c>
      <c r="D513" t="s">
        <v>61</v>
      </c>
      <c r="E513" t="s">
        <v>61</v>
      </c>
      <c r="F513" t="s">
        <v>62</v>
      </c>
      <c r="G513" s="2" t="s">
        <v>63</v>
      </c>
      <c r="H513" t="s">
        <v>64</v>
      </c>
      <c r="I513" t="s">
        <v>80</v>
      </c>
      <c r="J513" t="s">
        <v>66</v>
      </c>
      <c r="K513" t="s">
        <v>67</v>
      </c>
      <c r="L513">
        <v>15</v>
      </c>
      <c r="M513">
        <v>3</v>
      </c>
      <c r="N513">
        <v>168</v>
      </c>
      <c r="O513" s="41">
        <v>9999</v>
      </c>
      <c r="P513" t="s">
        <v>62</v>
      </c>
      <c r="Q513" s="1">
        <v>45786.608721180557</v>
      </c>
      <c r="R513">
        <v>58.615000000000002</v>
      </c>
      <c r="S513">
        <v>20.777999999999999</v>
      </c>
      <c r="T513">
        <v>2.8210000000000002</v>
      </c>
      <c r="U513">
        <v>6493</v>
      </c>
      <c r="V513">
        <v>25</v>
      </c>
      <c r="W513">
        <v>2408</v>
      </c>
      <c r="X513">
        <v>1400</v>
      </c>
      <c r="Y513">
        <v>3</v>
      </c>
      <c r="Z513">
        <v>9</v>
      </c>
      <c r="AA513">
        <v>1</v>
      </c>
      <c r="AB513">
        <v>1325</v>
      </c>
      <c r="AC513">
        <v>106</v>
      </c>
      <c r="AD513">
        <v>32.5</v>
      </c>
      <c r="AE513">
        <v>51.973835000000001</v>
      </c>
      <c r="AF513">
        <v>91.7</v>
      </c>
      <c r="AG513">
        <v>1.9</v>
      </c>
      <c r="AH513">
        <v>1.8</v>
      </c>
      <c r="AI513">
        <v>2.2999999999999998</v>
      </c>
      <c r="AJ513">
        <v>2</v>
      </c>
      <c r="AK513">
        <v>0.2</v>
      </c>
      <c r="AL513">
        <v>0</v>
      </c>
      <c r="AM513">
        <v>2.17</v>
      </c>
      <c r="AN513">
        <v>64.966999999999999</v>
      </c>
      <c r="AO513">
        <v>0.38500000000000001</v>
      </c>
      <c r="AP513">
        <v>37.085999999999999</v>
      </c>
      <c r="AQ513">
        <v>0.23899999999999999</v>
      </c>
      <c r="AR513">
        <v>5.1180000000000003</v>
      </c>
      <c r="AS513">
        <v>15.353999999999999</v>
      </c>
      <c r="AT513">
        <v>97.813000000000002</v>
      </c>
      <c r="AU513">
        <v>2.0270000000000001</v>
      </c>
      <c r="AV513">
        <v>1.92</v>
      </c>
      <c r="AW513">
        <v>2.4529999999999998</v>
      </c>
      <c r="AX513">
        <v>2.133</v>
      </c>
      <c r="AY513">
        <v>0.21299999999999999</v>
      </c>
      <c r="AZ513">
        <v>0</v>
      </c>
      <c r="BA513">
        <v>0</v>
      </c>
      <c r="BB513">
        <v>155</v>
      </c>
      <c r="BC513" t="s">
        <v>75</v>
      </c>
      <c r="BD513">
        <v>0</v>
      </c>
      <c r="BE513" t="s">
        <v>69</v>
      </c>
      <c r="BF513" t="s">
        <v>76</v>
      </c>
      <c r="BG513">
        <v>1.3</v>
      </c>
      <c r="BH513">
        <v>0</v>
      </c>
      <c r="BI513" s="1">
        <v>45799.512988773145</v>
      </c>
      <c r="BJ513">
        <v>3</v>
      </c>
      <c r="BK513" s="4">
        <v>0.94030000000000002</v>
      </c>
      <c r="BL513" s="42">
        <f>HLOOKUP($A513,차량별코스!$E$1:$AD$20,_xlfn.XLOOKUP(탕데이터!$I513,차량별코스!$D$2:$D$20,차량별코스!$A$2:$A$20),0)</f>
        <v>8</v>
      </c>
      <c r="BM513">
        <f t="shared" si="85"/>
        <v>2561.3849999999998</v>
      </c>
      <c r="BN513">
        <f t="shared" si="86"/>
        <v>4829.6470000000018</v>
      </c>
      <c r="BO513">
        <f>IF(COUNTIFS($BL$2:$BL513,$BL513,$O$2:$O513,$O513)=1,_xlfn.MAXIFS($BO$2:$BO512,$O$2:$O512,$O513)+1,_xlfn.MAXIFS($BO$2:$BO512,$O$2:$O512,$O513))</f>
        <v>11</v>
      </c>
      <c r="BP513">
        <f t="shared" si="87"/>
        <v>3521.0810000000001</v>
      </c>
      <c r="BQ513">
        <f t="shared" si="89"/>
        <v>123.36699999999999</v>
      </c>
      <c r="BR513">
        <f t="shared" si="90"/>
        <v>116.87400000000001</v>
      </c>
      <c r="BS513">
        <f t="shared" si="91"/>
        <v>149.339</v>
      </c>
      <c r="BT513">
        <f t="shared" si="92"/>
        <v>129.86000000000001</v>
      </c>
      <c r="BU513">
        <f t="shared" si="93"/>
        <v>12.986000000000001</v>
      </c>
      <c r="BV513">
        <f t="shared" si="94"/>
        <v>0</v>
      </c>
      <c r="BW513">
        <f t="shared" si="88"/>
        <v>4053.5070000000001</v>
      </c>
    </row>
    <row r="514" spans="1:75" x14ac:dyDescent="0.3">
      <c r="A514" s="38">
        <f t="shared" si="84"/>
        <v>45793</v>
      </c>
      <c r="B514" s="3">
        <v>45793.768912037034</v>
      </c>
      <c r="C514" t="s">
        <v>61</v>
      </c>
      <c r="D514" t="s">
        <v>61</v>
      </c>
      <c r="E514" t="s">
        <v>61</v>
      </c>
      <c r="F514" t="s">
        <v>62</v>
      </c>
      <c r="G514" s="2" t="s">
        <v>63</v>
      </c>
      <c r="H514" t="s">
        <v>64</v>
      </c>
      <c r="I514" t="s">
        <v>80</v>
      </c>
      <c r="J514" t="s">
        <v>66</v>
      </c>
      <c r="K514" t="s">
        <v>67</v>
      </c>
      <c r="L514">
        <v>15</v>
      </c>
      <c r="M514">
        <v>3</v>
      </c>
      <c r="N514">
        <v>168</v>
      </c>
      <c r="O514" s="41">
        <v>9999</v>
      </c>
      <c r="P514" t="s">
        <v>62</v>
      </c>
      <c r="Q514" s="1">
        <v>45786.608721180557</v>
      </c>
      <c r="R514">
        <v>2.3E-2</v>
      </c>
      <c r="S514">
        <v>3.7999999999999999E-2</v>
      </c>
      <c r="T514">
        <v>0.60499999999999998</v>
      </c>
      <c r="U514">
        <v>68</v>
      </c>
      <c r="V514">
        <v>44</v>
      </c>
      <c r="W514">
        <v>4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5</v>
      </c>
      <c r="AD514">
        <v>1.22</v>
      </c>
      <c r="AE514">
        <v>4.1404139999999998</v>
      </c>
      <c r="AF514">
        <v>100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0.46</v>
      </c>
      <c r="AN514">
        <v>20.201000000000001</v>
      </c>
      <c r="AO514">
        <v>64.707999999999998</v>
      </c>
      <c r="AP514">
        <v>5.8819999999999997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1</v>
      </c>
      <c r="BC514" t="s">
        <v>75</v>
      </c>
      <c r="BD514">
        <v>0</v>
      </c>
      <c r="BE514" t="s">
        <v>69</v>
      </c>
      <c r="BF514" t="s">
        <v>76</v>
      </c>
      <c r="BG514">
        <v>1.3</v>
      </c>
      <c r="BH514">
        <v>0</v>
      </c>
      <c r="BI514" s="1">
        <v>45799.512988773145</v>
      </c>
      <c r="BJ514">
        <v>3</v>
      </c>
      <c r="BK514" s="4">
        <v>0.20180000000000001</v>
      </c>
      <c r="BL514" s="42">
        <f>HLOOKUP($A514,차량별코스!$E$1:$AD$20,_xlfn.XLOOKUP(탕데이터!$I514,차량별코스!$D$2:$D$20,차량별코스!$A$2:$A$20),0)</f>
        <v>8</v>
      </c>
      <c r="BM514">
        <f t="shared" si="85"/>
        <v>2561.3849999999998</v>
      </c>
      <c r="BN514">
        <f t="shared" si="86"/>
        <v>4829.6470000000018</v>
      </c>
      <c r="BO514">
        <f>IF(COUNTIFS($BL$2:$BL514,$BL514,$O$2:$O514,$O514)=1,_xlfn.MAXIFS($BO$2:$BO513,$O$2:$O513,$O514)+1,_xlfn.MAXIFS($BO$2:$BO513,$O$2:$O513,$O514))</f>
        <v>11</v>
      </c>
      <c r="BP514">
        <f t="shared" si="87"/>
        <v>20</v>
      </c>
      <c r="BQ514">
        <f t="shared" si="89"/>
        <v>0</v>
      </c>
      <c r="BR514">
        <f t="shared" si="90"/>
        <v>0</v>
      </c>
      <c r="BS514">
        <f t="shared" si="91"/>
        <v>0</v>
      </c>
      <c r="BT514">
        <f t="shared" si="92"/>
        <v>0</v>
      </c>
      <c r="BU514">
        <f t="shared" si="93"/>
        <v>0</v>
      </c>
      <c r="BV514">
        <f t="shared" si="94"/>
        <v>0</v>
      </c>
      <c r="BW514">
        <f t="shared" si="88"/>
        <v>20</v>
      </c>
    </row>
    <row r="515" spans="1:75" x14ac:dyDescent="0.3">
      <c r="A515" s="38">
        <f t="shared" ref="A515:A578" si="95">DATE(YEAR(B515),MONTH(B515),DAY(B515))</f>
        <v>45793</v>
      </c>
      <c r="B515" s="3">
        <v>45793.772303240738</v>
      </c>
      <c r="C515" t="s">
        <v>61</v>
      </c>
      <c r="D515" t="s">
        <v>61</v>
      </c>
      <c r="E515" t="s">
        <v>61</v>
      </c>
      <c r="F515" t="s">
        <v>62</v>
      </c>
      <c r="G515" s="2" t="s">
        <v>63</v>
      </c>
      <c r="H515" t="s">
        <v>64</v>
      </c>
      <c r="I515" t="s">
        <v>80</v>
      </c>
      <c r="J515" t="s">
        <v>66</v>
      </c>
      <c r="K515" t="s">
        <v>67</v>
      </c>
      <c r="L515">
        <v>15</v>
      </c>
      <c r="M515">
        <v>3</v>
      </c>
      <c r="N515">
        <v>168</v>
      </c>
      <c r="O515" s="41">
        <v>9999</v>
      </c>
      <c r="P515" t="s">
        <v>62</v>
      </c>
      <c r="Q515" s="1">
        <v>45786.608721180557</v>
      </c>
      <c r="R515">
        <v>17.408999999999999</v>
      </c>
      <c r="S515">
        <v>4.1849999999999996</v>
      </c>
      <c r="T515">
        <v>4.16</v>
      </c>
      <c r="U515">
        <v>1505</v>
      </c>
      <c r="V515">
        <v>131</v>
      </c>
      <c r="W515">
        <v>192</v>
      </c>
      <c r="X515">
        <v>314</v>
      </c>
      <c r="Y515">
        <v>2</v>
      </c>
      <c r="Z515">
        <v>0</v>
      </c>
      <c r="AA515">
        <v>0</v>
      </c>
      <c r="AB515">
        <v>0</v>
      </c>
      <c r="AC515">
        <v>92</v>
      </c>
      <c r="AD515">
        <v>41.64</v>
      </c>
      <c r="AE515">
        <v>53.022227000000001</v>
      </c>
      <c r="AF515">
        <v>60.9</v>
      </c>
      <c r="AG515">
        <v>6.9</v>
      </c>
      <c r="AH515">
        <v>8.4</v>
      </c>
      <c r="AI515">
        <v>16.7</v>
      </c>
      <c r="AJ515">
        <v>7.1</v>
      </c>
      <c r="AK515">
        <v>0</v>
      </c>
      <c r="AL515">
        <v>0</v>
      </c>
      <c r="AM515">
        <v>3.2</v>
      </c>
      <c r="AN515">
        <v>42.656999999999996</v>
      </c>
      <c r="AO515">
        <v>8.7040000000000006</v>
      </c>
      <c r="AP515">
        <v>12.757</v>
      </c>
      <c r="AQ515">
        <v>0.17199999999999999</v>
      </c>
      <c r="AR515">
        <v>11.488</v>
      </c>
      <c r="AS515">
        <v>0</v>
      </c>
      <c r="AT515">
        <v>15.225</v>
      </c>
      <c r="AU515">
        <v>1.7250000000000001</v>
      </c>
      <c r="AV515">
        <v>2.1</v>
      </c>
      <c r="AW515">
        <v>4.1749999999999998</v>
      </c>
      <c r="AX515">
        <v>1.7749999999999999</v>
      </c>
      <c r="AY515">
        <v>0</v>
      </c>
      <c r="AZ515">
        <v>0</v>
      </c>
      <c r="BA515">
        <v>0</v>
      </c>
      <c r="BB515">
        <v>34</v>
      </c>
      <c r="BC515" t="s">
        <v>75</v>
      </c>
      <c r="BD515">
        <v>0</v>
      </c>
      <c r="BE515" t="s">
        <v>69</v>
      </c>
      <c r="BF515" t="s">
        <v>76</v>
      </c>
      <c r="BG515">
        <v>1.3</v>
      </c>
      <c r="BH515">
        <v>0</v>
      </c>
      <c r="BI515" s="1">
        <v>45799.512988773145</v>
      </c>
      <c r="BJ515">
        <v>3</v>
      </c>
      <c r="BK515" s="4">
        <v>1.3866000000000001</v>
      </c>
      <c r="BL515" s="42">
        <f>HLOOKUP($A515,차량별코스!$E$1:$AD$20,_xlfn.XLOOKUP(탕데이터!$I515,차량별코스!$D$2:$D$20,차량별코스!$A$2:$A$20),0)</f>
        <v>8</v>
      </c>
      <c r="BM515">
        <f t="shared" ref="BM515:BM578" si="96">SUMIFS(R:R,I:I,I515,O:O,O515)</f>
        <v>2561.3849999999998</v>
      </c>
      <c r="BN515">
        <f t="shared" ref="BN515:BN578" si="97">SUMIFS(R:R,O:O,O515,BL:BL,BL515)</f>
        <v>4829.6470000000018</v>
      </c>
      <c r="BO515">
        <f>IF(COUNTIFS($BL$2:$BL515,$BL515,$O$2:$O515,$O515)=1,_xlfn.MAXIFS($BO$2:$BO514,$O$2:$O514,$O515)+1,_xlfn.MAXIFS($BO$2:$BO514,$O$2:$O514,$O515))</f>
        <v>11</v>
      </c>
      <c r="BP515">
        <f t="shared" ref="BP515:BP578" si="98">$U515*AF515%-V515-W515</f>
        <v>593.54499999999996</v>
      </c>
      <c r="BQ515">
        <f t="shared" si="89"/>
        <v>103.84500000000001</v>
      </c>
      <c r="BR515">
        <f t="shared" si="90"/>
        <v>126.42</v>
      </c>
      <c r="BS515">
        <f t="shared" si="91"/>
        <v>251.33499999999998</v>
      </c>
      <c r="BT515">
        <f t="shared" si="92"/>
        <v>106.85499999999999</v>
      </c>
      <c r="BU515">
        <f t="shared" si="93"/>
        <v>0</v>
      </c>
      <c r="BV515">
        <f t="shared" si="94"/>
        <v>0</v>
      </c>
      <c r="BW515">
        <f t="shared" ref="BW515:BW578" si="99">SUM(BP515:BV515)</f>
        <v>1182</v>
      </c>
    </row>
    <row r="516" spans="1:75" x14ac:dyDescent="0.3">
      <c r="A516" s="38">
        <f t="shared" si="95"/>
        <v>45793</v>
      </c>
      <c r="B516" s="3">
        <v>45793.797777777778</v>
      </c>
      <c r="C516" t="s">
        <v>61</v>
      </c>
      <c r="D516" t="s">
        <v>61</v>
      </c>
      <c r="E516" t="s">
        <v>61</v>
      </c>
      <c r="F516" t="s">
        <v>62</v>
      </c>
      <c r="G516" s="2" t="s">
        <v>63</v>
      </c>
      <c r="H516" t="s">
        <v>64</v>
      </c>
      <c r="I516" t="s">
        <v>80</v>
      </c>
      <c r="J516" t="s">
        <v>66</v>
      </c>
      <c r="K516" t="s">
        <v>67</v>
      </c>
      <c r="L516">
        <v>15</v>
      </c>
      <c r="M516">
        <v>3</v>
      </c>
      <c r="N516">
        <v>168</v>
      </c>
      <c r="O516" s="41">
        <v>9999</v>
      </c>
      <c r="P516" t="s">
        <v>62</v>
      </c>
      <c r="Q516" s="1">
        <v>45786.608721180557</v>
      </c>
      <c r="R516">
        <v>41.070999999999998</v>
      </c>
      <c r="S516">
        <v>12.013</v>
      </c>
      <c r="T516">
        <v>3.419</v>
      </c>
      <c r="U516">
        <v>3243</v>
      </c>
      <c r="V516">
        <v>68</v>
      </c>
      <c r="W516">
        <v>334</v>
      </c>
      <c r="X516">
        <v>895</v>
      </c>
      <c r="Y516">
        <v>1</v>
      </c>
      <c r="Z516">
        <v>7</v>
      </c>
      <c r="AA516">
        <v>0</v>
      </c>
      <c r="AB516">
        <v>0</v>
      </c>
      <c r="AC516">
        <v>101</v>
      </c>
      <c r="AD516">
        <v>45.59</v>
      </c>
      <c r="AE516">
        <v>52.043416999999998</v>
      </c>
      <c r="AF516">
        <v>96.3</v>
      </c>
      <c r="AG516">
        <v>1.1000000000000001</v>
      </c>
      <c r="AH516">
        <v>0.9</v>
      </c>
      <c r="AI516">
        <v>0.7</v>
      </c>
      <c r="AJ516">
        <v>0.9</v>
      </c>
      <c r="AK516">
        <v>0</v>
      </c>
      <c r="AL516">
        <v>0</v>
      </c>
      <c r="AM516">
        <v>2.63</v>
      </c>
      <c r="AN516">
        <v>52.357999999999997</v>
      </c>
      <c r="AO516">
        <v>2.097</v>
      </c>
      <c r="AP516">
        <v>10.298999999999999</v>
      </c>
      <c r="AQ516">
        <v>0.19500000000000001</v>
      </c>
      <c r="AR516">
        <v>2.4350000000000001</v>
      </c>
      <c r="AS516">
        <v>17.044</v>
      </c>
      <c r="AT516">
        <v>51.36</v>
      </c>
      <c r="AU516">
        <v>0.58699999999999997</v>
      </c>
      <c r="AV516">
        <v>0.48</v>
      </c>
      <c r="AW516">
        <v>0.373</v>
      </c>
      <c r="AX516">
        <v>0.48</v>
      </c>
      <c r="AY516">
        <v>0</v>
      </c>
      <c r="AZ516">
        <v>0</v>
      </c>
      <c r="BA516">
        <v>0</v>
      </c>
      <c r="BB516">
        <v>74</v>
      </c>
      <c r="BC516" t="s">
        <v>75</v>
      </c>
      <c r="BD516">
        <v>0</v>
      </c>
      <c r="BE516" t="s">
        <v>69</v>
      </c>
      <c r="BF516" t="s">
        <v>76</v>
      </c>
      <c r="BG516">
        <v>1.3</v>
      </c>
      <c r="BH516">
        <v>0</v>
      </c>
      <c r="BI516" s="1">
        <v>45799.512988773145</v>
      </c>
      <c r="BJ516">
        <v>3</v>
      </c>
      <c r="BK516" s="4">
        <v>1.1395999999999999</v>
      </c>
      <c r="BL516" s="42">
        <f>HLOOKUP($A516,차량별코스!$E$1:$AD$20,_xlfn.XLOOKUP(탕데이터!$I516,차량별코스!$D$2:$D$20,차량별코스!$A$2:$A$20),0)</f>
        <v>8</v>
      </c>
      <c r="BM516">
        <f t="shared" si="96"/>
        <v>2561.3849999999998</v>
      </c>
      <c r="BN516">
        <f t="shared" si="97"/>
        <v>4829.6470000000018</v>
      </c>
      <c r="BO516">
        <f>IF(COUNTIFS($BL$2:$BL516,$BL516,$O$2:$O516,$O516)=1,_xlfn.MAXIFS($BO$2:$BO515,$O$2:$O515,$O516)+1,_xlfn.MAXIFS($BO$2:$BO515,$O$2:$O515,$O516))</f>
        <v>11</v>
      </c>
      <c r="BP516">
        <f t="shared" si="98"/>
        <v>2721.009</v>
      </c>
      <c r="BQ516">
        <f t="shared" si="89"/>
        <v>35.673000000000002</v>
      </c>
      <c r="BR516">
        <f t="shared" si="90"/>
        <v>29.187000000000005</v>
      </c>
      <c r="BS516">
        <f t="shared" si="91"/>
        <v>22.700999999999997</v>
      </c>
      <c r="BT516">
        <f t="shared" si="92"/>
        <v>29.187000000000005</v>
      </c>
      <c r="BU516">
        <f t="shared" si="93"/>
        <v>0</v>
      </c>
      <c r="BV516">
        <f t="shared" si="94"/>
        <v>0</v>
      </c>
      <c r="BW516">
        <f t="shared" si="99"/>
        <v>2837.7569999999996</v>
      </c>
    </row>
    <row r="517" spans="1:75" x14ac:dyDescent="0.3">
      <c r="A517" s="38">
        <f t="shared" si="95"/>
        <v>45793</v>
      </c>
      <c r="B517" s="3">
        <v>45793.839456018519</v>
      </c>
      <c r="C517" t="s">
        <v>61</v>
      </c>
      <c r="D517" t="s">
        <v>61</v>
      </c>
      <c r="E517" t="s">
        <v>61</v>
      </c>
      <c r="F517" t="s">
        <v>62</v>
      </c>
      <c r="G517" s="2" t="s">
        <v>63</v>
      </c>
      <c r="H517" t="s">
        <v>64</v>
      </c>
      <c r="I517" t="s">
        <v>80</v>
      </c>
      <c r="J517" t="s">
        <v>66</v>
      </c>
      <c r="K517" t="s">
        <v>67</v>
      </c>
      <c r="L517">
        <v>15</v>
      </c>
      <c r="M517">
        <v>3</v>
      </c>
      <c r="N517">
        <v>168</v>
      </c>
      <c r="O517" s="41">
        <v>9999</v>
      </c>
      <c r="P517" t="s">
        <v>62</v>
      </c>
      <c r="Q517" s="1">
        <v>45786.608721180557</v>
      </c>
      <c r="R517">
        <v>66.114000000000004</v>
      </c>
      <c r="S517">
        <v>18.228000000000002</v>
      </c>
      <c r="T517">
        <v>3.6269999999999998</v>
      </c>
      <c r="U517">
        <v>5561</v>
      </c>
      <c r="V517">
        <v>38</v>
      </c>
      <c r="W517">
        <v>1251</v>
      </c>
      <c r="X517">
        <v>1409</v>
      </c>
      <c r="Y517">
        <v>6</v>
      </c>
      <c r="Z517">
        <v>9</v>
      </c>
      <c r="AA517">
        <v>0</v>
      </c>
      <c r="AB517">
        <v>0</v>
      </c>
      <c r="AC517">
        <v>105</v>
      </c>
      <c r="AD517">
        <v>42.8</v>
      </c>
      <c r="AE517">
        <v>55.714028999999996</v>
      </c>
      <c r="AF517">
        <v>92.6</v>
      </c>
      <c r="AG517">
        <v>1.4</v>
      </c>
      <c r="AH517">
        <v>1.9</v>
      </c>
      <c r="AI517">
        <v>1.7</v>
      </c>
      <c r="AJ517">
        <v>2.2999999999999998</v>
      </c>
      <c r="AK517">
        <v>0.2</v>
      </c>
      <c r="AL517">
        <v>0</v>
      </c>
      <c r="AM517">
        <v>2.79</v>
      </c>
      <c r="AN517">
        <v>52.88</v>
      </c>
      <c r="AO517">
        <v>0.68300000000000005</v>
      </c>
      <c r="AP517">
        <v>22.495999999999999</v>
      </c>
      <c r="AQ517">
        <v>0.21199999999999999</v>
      </c>
      <c r="AR517">
        <v>9.0749999999999993</v>
      </c>
      <c r="AS517">
        <v>13.613</v>
      </c>
      <c r="AT517">
        <v>84.882999999999996</v>
      </c>
      <c r="AU517">
        <v>1.2829999999999999</v>
      </c>
      <c r="AV517">
        <v>1.742</v>
      </c>
      <c r="AW517">
        <v>1.5580000000000001</v>
      </c>
      <c r="AX517">
        <v>2.1080000000000001</v>
      </c>
      <c r="AY517">
        <v>0.183</v>
      </c>
      <c r="AZ517">
        <v>0</v>
      </c>
      <c r="BA517">
        <v>0</v>
      </c>
      <c r="BB517">
        <v>121</v>
      </c>
      <c r="BC517" t="s">
        <v>75</v>
      </c>
      <c r="BD517">
        <v>0</v>
      </c>
      <c r="BE517" t="s">
        <v>69</v>
      </c>
      <c r="BF517" t="s">
        <v>76</v>
      </c>
      <c r="BG517">
        <v>1.3</v>
      </c>
      <c r="BH517">
        <v>0</v>
      </c>
      <c r="BI517" s="1">
        <v>45799.512988773145</v>
      </c>
      <c r="BJ517">
        <v>3</v>
      </c>
      <c r="BK517" s="4">
        <v>1.2090000000000001</v>
      </c>
      <c r="BL517" s="42">
        <f>HLOOKUP($A517,차량별코스!$E$1:$AD$20,_xlfn.XLOOKUP(탕데이터!$I517,차량별코스!$D$2:$D$20,차량별코스!$A$2:$A$20),0)</f>
        <v>8</v>
      </c>
      <c r="BM517">
        <f t="shared" si="96"/>
        <v>2561.3849999999998</v>
      </c>
      <c r="BN517">
        <f t="shared" si="97"/>
        <v>4829.6470000000018</v>
      </c>
      <c r="BO517">
        <f>IF(COUNTIFS($BL$2:$BL517,$BL517,$O$2:$O517,$O517)=1,_xlfn.MAXIFS($BO$2:$BO516,$O$2:$O516,$O517)+1,_xlfn.MAXIFS($BO$2:$BO516,$O$2:$O516,$O517))</f>
        <v>11</v>
      </c>
      <c r="BP517">
        <f t="shared" si="98"/>
        <v>3860.4859999999999</v>
      </c>
      <c r="BQ517">
        <f t="shared" ref="BQ517:BQ580" si="100">$U517*AG517%</f>
        <v>77.853999999999985</v>
      </c>
      <c r="BR517">
        <f t="shared" ref="BR517:BR580" si="101">$U517*AH517%</f>
        <v>105.65899999999999</v>
      </c>
      <c r="BS517">
        <f t="shared" ref="BS517:BS580" si="102">$U517*AI517%</f>
        <v>94.537000000000006</v>
      </c>
      <c r="BT517">
        <f t="shared" ref="BT517:BT580" si="103">$U517*AJ517%</f>
        <v>127.90299999999999</v>
      </c>
      <c r="BU517">
        <f t="shared" ref="BU517:BU580" si="104">$U517*AK517%</f>
        <v>11.122</v>
      </c>
      <c r="BV517">
        <f t="shared" ref="BV517:BV580" si="105">$U517*AL517%</f>
        <v>0</v>
      </c>
      <c r="BW517">
        <f t="shared" si="99"/>
        <v>4277.5610000000006</v>
      </c>
    </row>
    <row r="518" spans="1:75" x14ac:dyDescent="0.3">
      <c r="A518" s="38">
        <f t="shared" si="95"/>
        <v>45794</v>
      </c>
      <c r="B518" s="3">
        <v>45794.334710648145</v>
      </c>
      <c r="C518" t="s">
        <v>61</v>
      </c>
      <c r="D518" t="s">
        <v>61</v>
      </c>
      <c r="E518" t="s">
        <v>61</v>
      </c>
      <c r="F518" t="s">
        <v>62</v>
      </c>
      <c r="G518" s="2" t="s">
        <v>63</v>
      </c>
      <c r="H518" t="s">
        <v>64</v>
      </c>
      <c r="I518" t="s">
        <v>80</v>
      </c>
      <c r="J518" t="s">
        <v>66</v>
      </c>
      <c r="K518" t="s">
        <v>67</v>
      </c>
      <c r="L518">
        <v>15</v>
      </c>
      <c r="M518">
        <v>3</v>
      </c>
      <c r="N518">
        <v>168</v>
      </c>
      <c r="O518" s="41">
        <v>9999</v>
      </c>
      <c r="P518" t="s">
        <v>62</v>
      </c>
      <c r="Q518" s="1">
        <v>45786.608721180557</v>
      </c>
      <c r="R518">
        <v>0.13900000000000001</v>
      </c>
      <c r="S518">
        <v>0.44600000000000001</v>
      </c>
      <c r="T518">
        <v>0.312</v>
      </c>
      <c r="U518">
        <v>489</v>
      </c>
      <c r="V518">
        <v>21</v>
      </c>
      <c r="W518">
        <v>373</v>
      </c>
      <c r="X518">
        <v>0</v>
      </c>
      <c r="Y518">
        <v>0</v>
      </c>
      <c r="Z518">
        <v>0</v>
      </c>
      <c r="AA518">
        <v>1</v>
      </c>
      <c r="AB518">
        <v>67</v>
      </c>
      <c r="AC518">
        <v>12</v>
      </c>
      <c r="AD518">
        <v>1.02</v>
      </c>
      <c r="AE518">
        <v>5.2673459999999999</v>
      </c>
      <c r="AF518">
        <v>100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0.24</v>
      </c>
      <c r="AN518">
        <v>59.914999999999999</v>
      </c>
      <c r="AO518">
        <v>4.2939999999999996</v>
      </c>
      <c r="AP518">
        <v>76.278000000000006</v>
      </c>
      <c r="AQ518">
        <v>0</v>
      </c>
      <c r="AR518">
        <v>0</v>
      </c>
      <c r="AS518">
        <v>0</v>
      </c>
      <c r="AT518">
        <v>6.6669999999999998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11</v>
      </c>
      <c r="BC518" t="s">
        <v>75</v>
      </c>
      <c r="BD518">
        <v>0</v>
      </c>
      <c r="BE518" t="s">
        <v>69</v>
      </c>
      <c r="BF518" t="s">
        <v>76</v>
      </c>
      <c r="BG518">
        <v>1.3</v>
      </c>
      <c r="BH518">
        <v>0</v>
      </c>
      <c r="BI518" s="1">
        <v>45799.512988773145</v>
      </c>
      <c r="BJ518">
        <v>3</v>
      </c>
      <c r="BK518" s="4">
        <v>0.10390000000000001</v>
      </c>
      <c r="BL518" s="42">
        <f>HLOOKUP($A518,차량별코스!$E$1:$AD$20,_xlfn.XLOOKUP(탕데이터!$I518,차량별코스!$D$2:$D$20,차량별코스!$A$2:$A$20),0)</f>
        <v>9</v>
      </c>
      <c r="BM518">
        <f t="shared" si="96"/>
        <v>2561.3849999999998</v>
      </c>
      <c r="BN518">
        <f t="shared" si="97"/>
        <v>1655.4559999999997</v>
      </c>
      <c r="BO518">
        <f>IF(COUNTIFS($BL$2:$BL518,$BL518,$O$2:$O518,$O518)=1,_xlfn.MAXIFS($BO$2:$BO517,$O$2:$O517,$O518)+1,_xlfn.MAXIFS($BO$2:$BO517,$O$2:$O517,$O518))</f>
        <v>11</v>
      </c>
      <c r="BP518">
        <f t="shared" si="98"/>
        <v>95</v>
      </c>
      <c r="BQ518">
        <f t="shared" si="100"/>
        <v>0</v>
      </c>
      <c r="BR518">
        <f t="shared" si="101"/>
        <v>0</v>
      </c>
      <c r="BS518">
        <f t="shared" si="102"/>
        <v>0</v>
      </c>
      <c r="BT518">
        <f t="shared" si="103"/>
        <v>0</v>
      </c>
      <c r="BU518">
        <f t="shared" si="104"/>
        <v>0</v>
      </c>
      <c r="BV518">
        <f t="shared" si="105"/>
        <v>0</v>
      </c>
      <c r="BW518">
        <f t="shared" si="99"/>
        <v>95</v>
      </c>
    </row>
    <row r="519" spans="1:75" x14ac:dyDescent="0.3">
      <c r="A519" s="38">
        <f t="shared" si="95"/>
        <v>45794</v>
      </c>
      <c r="B519" s="3">
        <v>45794.343391203707</v>
      </c>
      <c r="C519" t="s">
        <v>61</v>
      </c>
      <c r="D519" t="s">
        <v>61</v>
      </c>
      <c r="E519" t="s">
        <v>61</v>
      </c>
      <c r="F519" t="s">
        <v>62</v>
      </c>
      <c r="G519" s="2" t="s">
        <v>63</v>
      </c>
      <c r="H519" t="s">
        <v>64</v>
      </c>
      <c r="I519" t="s">
        <v>80</v>
      </c>
      <c r="J519" t="s">
        <v>66</v>
      </c>
      <c r="K519" t="s">
        <v>67</v>
      </c>
      <c r="L519">
        <v>15</v>
      </c>
      <c r="M519">
        <v>3</v>
      </c>
      <c r="N519">
        <v>168</v>
      </c>
      <c r="O519" s="41">
        <v>9999</v>
      </c>
      <c r="P519" t="s">
        <v>62</v>
      </c>
      <c r="Q519" s="1">
        <v>45786.608721180557</v>
      </c>
      <c r="R519">
        <v>8.2000000000000003E-2</v>
      </c>
      <c r="S519">
        <v>6.5000000000000002E-2</v>
      </c>
      <c r="T519">
        <v>1.262</v>
      </c>
      <c r="U519">
        <v>65</v>
      </c>
      <c r="V519">
        <v>4</v>
      </c>
      <c r="W519">
        <v>15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10</v>
      </c>
      <c r="AD519">
        <v>4.54</v>
      </c>
      <c r="AE519">
        <v>6.4172789999999997</v>
      </c>
      <c r="AF519">
        <v>100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0.97</v>
      </c>
      <c r="AN519">
        <v>12.782</v>
      </c>
      <c r="AO519">
        <v>6.1529999999999996</v>
      </c>
      <c r="AP519">
        <v>23.074000000000002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 t="s">
        <v>75</v>
      </c>
      <c r="BD519">
        <v>0</v>
      </c>
      <c r="BE519" t="s">
        <v>69</v>
      </c>
      <c r="BF519" t="s">
        <v>76</v>
      </c>
      <c r="BG519">
        <v>1.3</v>
      </c>
      <c r="BH519">
        <v>0</v>
      </c>
      <c r="BI519" s="1">
        <v>45799.512988773145</v>
      </c>
      <c r="BJ519">
        <v>3</v>
      </c>
      <c r="BK519" s="4">
        <v>0.42049999999999998</v>
      </c>
      <c r="BL519" s="42">
        <f>HLOOKUP($A519,차량별코스!$E$1:$AD$20,_xlfn.XLOOKUP(탕데이터!$I519,차량별코스!$D$2:$D$20,차량별코스!$A$2:$A$20),0)</f>
        <v>9</v>
      </c>
      <c r="BM519">
        <f t="shared" si="96"/>
        <v>2561.3849999999998</v>
      </c>
      <c r="BN519">
        <f t="shared" si="97"/>
        <v>1655.4559999999997</v>
      </c>
      <c r="BO519">
        <f>IF(COUNTIFS($BL$2:$BL519,$BL519,$O$2:$O519,$O519)=1,_xlfn.MAXIFS($BO$2:$BO518,$O$2:$O518,$O519)+1,_xlfn.MAXIFS($BO$2:$BO518,$O$2:$O518,$O519))</f>
        <v>11</v>
      </c>
      <c r="BP519">
        <f t="shared" si="98"/>
        <v>46</v>
      </c>
      <c r="BQ519">
        <f t="shared" si="100"/>
        <v>0</v>
      </c>
      <c r="BR519">
        <f t="shared" si="101"/>
        <v>0</v>
      </c>
      <c r="BS519">
        <f t="shared" si="102"/>
        <v>0</v>
      </c>
      <c r="BT519">
        <f t="shared" si="103"/>
        <v>0</v>
      </c>
      <c r="BU519">
        <f t="shared" si="104"/>
        <v>0</v>
      </c>
      <c r="BV519">
        <f t="shared" si="105"/>
        <v>0</v>
      </c>
      <c r="BW519">
        <f t="shared" si="99"/>
        <v>46</v>
      </c>
    </row>
    <row r="520" spans="1:75" x14ac:dyDescent="0.3">
      <c r="A520" s="38">
        <f t="shared" si="95"/>
        <v>45794</v>
      </c>
      <c r="B520" s="3">
        <v>45794.384699074071</v>
      </c>
      <c r="C520" t="s">
        <v>61</v>
      </c>
      <c r="D520" t="s">
        <v>61</v>
      </c>
      <c r="E520" t="s">
        <v>61</v>
      </c>
      <c r="F520" t="s">
        <v>62</v>
      </c>
      <c r="G520" s="2" t="s">
        <v>63</v>
      </c>
      <c r="H520" t="s">
        <v>64</v>
      </c>
      <c r="I520" t="s">
        <v>80</v>
      </c>
      <c r="J520" t="s">
        <v>66</v>
      </c>
      <c r="K520" t="s">
        <v>67</v>
      </c>
      <c r="L520">
        <v>15</v>
      </c>
      <c r="M520">
        <v>3</v>
      </c>
      <c r="N520">
        <v>168</v>
      </c>
      <c r="O520" s="41">
        <v>9999</v>
      </c>
      <c r="P520" t="s">
        <v>62</v>
      </c>
      <c r="Q520" s="1">
        <v>45786.608721180557</v>
      </c>
      <c r="R520">
        <v>39.439</v>
      </c>
      <c r="S520">
        <v>13.666</v>
      </c>
      <c r="T520">
        <v>2.8860000000000001</v>
      </c>
      <c r="U520">
        <v>5322</v>
      </c>
      <c r="V520">
        <v>438</v>
      </c>
      <c r="W520">
        <v>1546</v>
      </c>
      <c r="X520">
        <v>1045</v>
      </c>
      <c r="Y520">
        <v>1</v>
      </c>
      <c r="Z520">
        <v>7</v>
      </c>
      <c r="AA520">
        <v>1</v>
      </c>
      <c r="AB520">
        <v>180</v>
      </c>
      <c r="AC520">
        <v>97</v>
      </c>
      <c r="AD520">
        <v>26.68</v>
      </c>
      <c r="AE520">
        <v>42.534534999999998</v>
      </c>
      <c r="AF520">
        <v>96.1</v>
      </c>
      <c r="AG520">
        <v>1.1000000000000001</v>
      </c>
      <c r="AH520">
        <v>1.4</v>
      </c>
      <c r="AI520">
        <v>1</v>
      </c>
      <c r="AJ520">
        <v>0.4</v>
      </c>
      <c r="AK520">
        <v>0</v>
      </c>
      <c r="AL520">
        <v>0</v>
      </c>
      <c r="AM520">
        <v>2.2200000000000002</v>
      </c>
      <c r="AN520">
        <v>50.396999999999998</v>
      </c>
      <c r="AO520">
        <v>8.23</v>
      </c>
      <c r="AP520">
        <v>29.048999999999999</v>
      </c>
      <c r="AQ520">
        <v>0.254</v>
      </c>
      <c r="AR520">
        <v>2.536</v>
      </c>
      <c r="AS520">
        <v>17.748999999999999</v>
      </c>
      <c r="AT520">
        <v>84.888000000000005</v>
      </c>
      <c r="AU520">
        <v>0.97199999999999998</v>
      </c>
      <c r="AV520">
        <v>1.2370000000000001</v>
      </c>
      <c r="AW520">
        <v>0.88300000000000001</v>
      </c>
      <c r="AX520">
        <v>0.35299999999999998</v>
      </c>
      <c r="AY520">
        <v>0</v>
      </c>
      <c r="AZ520">
        <v>0</v>
      </c>
      <c r="BA520">
        <v>0</v>
      </c>
      <c r="BB520">
        <v>118</v>
      </c>
      <c r="BC520" t="s">
        <v>75</v>
      </c>
      <c r="BD520">
        <v>0</v>
      </c>
      <c r="BE520" t="s">
        <v>69</v>
      </c>
      <c r="BF520" t="s">
        <v>76</v>
      </c>
      <c r="BG520">
        <v>1.3</v>
      </c>
      <c r="BH520">
        <v>0</v>
      </c>
      <c r="BI520" s="1">
        <v>45799.512988773145</v>
      </c>
      <c r="BJ520">
        <v>3</v>
      </c>
      <c r="BK520" s="4">
        <v>0.96199999999999997</v>
      </c>
      <c r="BL520" s="42">
        <f>HLOOKUP($A520,차량별코스!$E$1:$AD$20,_xlfn.XLOOKUP(탕데이터!$I520,차량별코스!$D$2:$D$20,차량별코스!$A$2:$A$20),0)</f>
        <v>9</v>
      </c>
      <c r="BM520">
        <f t="shared" si="96"/>
        <v>2561.3849999999998</v>
      </c>
      <c r="BN520">
        <f t="shared" si="97"/>
        <v>1655.4559999999997</v>
      </c>
      <c r="BO520">
        <f>IF(COUNTIFS($BL$2:$BL520,$BL520,$O$2:$O520,$O520)=1,_xlfn.MAXIFS($BO$2:$BO519,$O$2:$O519,$O520)+1,_xlfn.MAXIFS($BO$2:$BO519,$O$2:$O519,$O520))</f>
        <v>11</v>
      </c>
      <c r="BP520">
        <f t="shared" si="98"/>
        <v>3130.442</v>
      </c>
      <c r="BQ520">
        <f t="shared" si="100"/>
        <v>58.542000000000009</v>
      </c>
      <c r="BR520">
        <f t="shared" si="101"/>
        <v>74.507999999999996</v>
      </c>
      <c r="BS520">
        <f t="shared" si="102"/>
        <v>53.22</v>
      </c>
      <c r="BT520">
        <f t="shared" si="103"/>
        <v>21.288</v>
      </c>
      <c r="BU520">
        <f t="shared" si="104"/>
        <v>0</v>
      </c>
      <c r="BV520">
        <f t="shared" si="105"/>
        <v>0</v>
      </c>
      <c r="BW520">
        <f t="shared" si="99"/>
        <v>3337.9999999999995</v>
      </c>
    </row>
    <row r="521" spans="1:75" x14ac:dyDescent="0.3">
      <c r="A521" s="38">
        <f t="shared" si="95"/>
        <v>45794</v>
      </c>
      <c r="B521" s="3">
        <v>45794.450439814813</v>
      </c>
      <c r="C521" t="s">
        <v>61</v>
      </c>
      <c r="D521" t="s">
        <v>61</v>
      </c>
      <c r="E521" t="s">
        <v>61</v>
      </c>
      <c r="F521" t="s">
        <v>62</v>
      </c>
      <c r="G521" s="2" t="s">
        <v>63</v>
      </c>
      <c r="H521" t="s">
        <v>64</v>
      </c>
      <c r="I521" t="s">
        <v>80</v>
      </c>
      <c r="J521" t="s">
        <v>66</v>
      </c>
      <c r="K521" t="s">
        <v>67</v>
      </c>
      <c r="L521">
        <v>15</v>
      </c>
      <c r="M521">
        <v>3</v>
      </c>
      <c r="N521">
        <v>168</v>
      </c>
      <c r="O521" s="41">
        <v>9999</v>
      </c>
      <c r="P521" t="s">
        <v>62</v>
      </c>
      <c r="Q521" s="1">
        <v>45786.608721180557</v>
      </c>
      <c r="R521">
        <v>19.009</v>
      </c>
      <c r="S521">
        <v>5.3559999999999999</v>
      </c>
      <c r="T521">
        <v>3.5489999999999999</v>
      </c>
      <c r="U521">
        <v>1534</v>
      </c>
      <c r="V521">
        <v>47</v>
      </c>
      <c r="W521">
        <v>113</v>
      </c>
      <c r="X521">
        <v>514</v>
      </c>
      <c r="Y521">
        <v>2</v>
      </c>
      <c r="Z521">
        <v>2</v>
      </c>
      <c r="AA521">
        <v>0</v>
      </c>
      <c r="AB521">
        <v>0</v>
      </c>
      <c r="AC521">
        <v>96</v>
      </c>
      <c r="AD521">
        <v>44.61</v>
      </c>
      <c r="AE521">
        <v>49.805065999999997</v>
      </c>
      <c r="AF521">
        <v>97</v>
      </c>
      <c r="AG521">
        <v>0.6</v>
      </c>
      <c r="AH521">
        <v>1</v>
      </c>
      <c r="AI521">
        <v>1</v>
      </c>
      <c r="AJ521">
        <v>0.4</v>
      </c>
      <c r="AK521">
        <v>0</v>
      </c>
      <c r="AL521">
        <v>0</v>
      </c>
      <c r="AM521">
        <v>2.73</v>
      </c>
      <c r="AN521">
        <v>47.706000000000003</v>
      </c>
      <c r="AO521">
        <v>3.0640000000000001</v>
      </c>
      <c r="AP521">
        <v>7.3659999999999997</v>
      </c>
      <c r="AQ521">
        <v>0.26300000000000001</v>
      </c>
      <c r="AR521">
        <v>10.521000000000001</v>
      </c>
      <c r="AS521">
        <v>10.521000000000001</v>
      </c>
      <c r="AT521">
        <v>24.25</v>
      </c>
      <c r="AU521">
        <v>0.15</v>
      </c>
      <c r="AV521">
        <v>0.25</v>
      </c>
      <c r="AW521">
        <v>0.25</v>
      </c>
      <c r="AX521">
        <v>0.1</v>
      </c>
      <c r="AY521">
        <v>0</v>
      </c>
      <c r="AZ521">
        <v>0</v>
      </c>
      <c r="BA521">
        <v>0</v>
      </c>
      <c r="BB521">
        <v>35</v>
      </c>
      <c r="BC521" t="s">
        <v>75</v>
      </c>
      <c r="BD521">
        <v>0</v>
      </c>
      <c r="BE521" t="s">
        <v>69</v>
      </c>
      <c r="BF521" t="s">
        <v>76</v>
      </c>
      <c r="BG521">
        <v>1.3</v>
      </c>
      <c r="BH521">
        <v>0</v>
      </c>
      <c r="BI521" s="1">
        <v>45799.512988773145</v>
      </c>
      <c r="BJ521">
        <v>3</v>
      </c>
      <c r="BK521" s="4">
        <v>1.1830000000000001</v>
      </c>
      <c r="BL521" s="42">
        <f>HLOOKUP($A521,차량별코스!$E$1:$AD$20,_xlfn.XLOOKUP(탕데이터!$I521,차량별코스!$D$2:$D$20,차량별코스!$A$2:$A$20),0)</f>
        <v>9</v>
      </c>
      <c r="BM521">
        <f t="shared" si="96"/>
        <v>2561.3849999999998</v>
      </c>
      <c r="BN521">
        <f t="shared" si="97"/>
        <v>1655.4559999999997</v>
      </c>
      <c r="BO521">
        <f>IF(COUNTIFS($BL$2:$BL521,$BL521,$O$2:$O521,$O521)=1,_xlfn.MAXIFS($BO$2:$BO520,$O$2:$O520,$O521)+1,_xlfn.MAXIFS($BO$2:$BO520,$O$2:$O520,$O521))</f>
        <v>11</v>
      </c>
      <c r="BP521">
        <f t="shared" si="98"/>
        <v>1327.98</v>
      </c>
      <c r="BQ521">
        <f t="shared" si="100"/>
        <v>9.2040000000000006</v>
      </c>
      <c r="BR521">
        <f t="shared" si="101"/>
        <v>15.34</v>
      </c>
      <c r="BS521">
        <f t="shared" si="102"/>
        <v>15.34</v>
      </c>
      <c r="BT521">
        <f t="shared" si="103"/>
        <v>6.1360000000000001</v>
      </c>
      <c r="BU521">
        <f t="shared" si="104"/>
        <v>0</v>
      </c>
      <c r="BV521">
        <f t="shared" si="105"/>
        <v>0</v>
      </c>
      <c r="BW521">
        <f t="shared" si="99"/>
        <v>1373.9999999999998</v>
      </c>
    </row>
    <row r="522" spans="1:75" x14ac:dyDescent="0.3">
      <c r="A522" s="38">
        <f t="shared" si="95"/>
        <v>45794</v>
      </c>
      <c r="B522" s="3">
        <v>45794.475069444445</v>
      </c>
      <c r="C522" t="s">
        <v>61</v>
      </c>
      <c r="D522" t="s">
        <v>61</v>
      </c>
      <c r="E522" t="s">
        <v>61</v>
      </c>
      <c r="F522" t="s">
        <v>62</v>
      </c>
      <c r="G522" s="2" t="s">
        <v>63</v>
      </c>
      <c r="H522" t="s">
        <v>64</v>
      </c>
      <c r="I522" t="s">
        <v>80</v>
      </c>
      <c r="J522" t="s">
        <v>66</v>
      </c>
      <c r="K522" t="s">
        <v>67</v>
      </c>
      <c r="L522">
        <v>15</v>
      </c>
      <c r="M522">
        <v>3</v>
      </c>
      <c r="N522">
        <v>168</v>
      </c>
      <c r="O522" s="41">
        <v>9999</v>
      </c>
      <c r="P522" t="s">
        <v>62</v>
      </c>
      <c r="Q522" s="1">
        <v>45786.608721180557</v>
      </c>
      <c r="R522">
        <v>58.701000000000001</v>
      </c>
      <c r="S522">
        <v>17.367000000000001</v>
      </c>
      <c r="T522">
        <v>3.38</v>
      </c>
      <c r="U522">
        <v>4438</v>
      </c>
      <c r="V522">
        <v>25</v>
      </c>
      <c r="W522">
        <v>687</v>
      </c>
      <c r="X522">
        <v>1300</v>
      </c>
      <c r="Y522">
        <v>1</v>
      </c>
      <c r="Z522">
        <v>23</v>
      </c>
      <c r="AA522">
        <v>0</v>
      </c>
      <c r="AB522">
        <v>0</v>
      </c>
      <c r="AC522">
        <v>104</v>
      </c>
      <c r="AD522">
        <v>47.62</v>
      </c>
      <c r="AE522">
        <v>56.715941999999998</v>
      </c>
      <c r="AF522">
        <v>94.8</v>
      </c>
      <c r="AG522">
        <v>1.2</v>
      </c>
      <c r="AH522">
        <v>1</v>
      </c>
      <c r="AI522">
        <v>1.4</v>
      </c>
      <c r="AJ522">
        <v>1.7</v>
      </c>
      <c r="AK522">
        <v>0</v>
      </c>
      <c r="AL522">
        <v>0</v>
      </c>
      <c r="AM522">
        <v>2.6</v>
      </c>
      <c r="AN522">
        <v>58.51</v>
      </c>
      <c r="AO522">
        <v>0.56299999999999994</v>
      </c>
      <c r="AP522">
        <v>15.48</v>
      </c>
      <c r="AQ522">
        <v>0.221</v>
      </c>
      <c r="AR522">
        <v>1.704</v>
      </c>
      <c r="AS522">
        <v>39.182000000000002</v>
      </c>
      <c r="AT522">
        <v>69.52</v>
      </c>
      <c r="AU522">
        <v>0.88</v>
      </c>
      <c r="AV522">
        <v>0.73299999999999998</v>
      </c>
      <c r="AW522">
        <v>1.0269999999999999</v>
      </c>
      <c r="AX522">
        <v>1.2470000000000001</v>
      </c>
      <c r="AY522">
        <v>0</v>
      </c>
      <c r="AZ522">
        <v>0</v>
      </c>
      <c r="BA522">
        <v>0</v>
      </c>
      <c r="BB522">
        <v>103</v>
      </c>
      <c r="BC522" t="s">
        <v>75</v>
      </c>
      <c r="BD522">
        <v>0</v>
      </c>
      <c r="BE522" t="s">
        <v>69</v>
      </c>
      <c r="BF522" t="s">
        <v>76</v>
      </c>
      <c r="BG522">
        <v>1.3</v>
      </c>
      <c r="BH522">
        <v>0</v>
      </c>
      <c r="BI522" s="1">
        <v>45799.512988773145</v>
      </c>
      <c r="BJ522">
        <v>3</v>
      </c>
      <c r="BK522" s="4">
        <v>1.1267</v>
      </c>
      <c r="BL522" s="42">
        <f>HLOOKUP($A522,차량별코스!$E$1:$AD$20,_xlfn.XLOOKUP(탕데이터!$I522,차량별코스!$D$2:$D$20,차량별코스!$A$2:$A$20),0)</f>
        <v>9</v>
      </c>
      <c r="BM522">
        <f t="shared" si="96"/>
        <v>2561.3849999999998</v>
      </c>
      <c r="BN522">
        <f t="shared" si="97"/>
        <v>1655.4559999999997</v>
      </c>
      <c r="BO522">
        <f>IF(COUNTIFS($BL$2:$BL522,$BL522,$O$2:$O522,$O522)=1,_xlfn.MAXIFS($BO$2:$BO521,$O$2:$O521,$O522)+1,_xlfn.MAXIFS($BO$2:$BO521,$O$2:$O521,$O522))</f>
        <v>11</v>
      </c>
      <c r="BP522">
        <f t="shared" si="98"/>
        <v>3495.2240000000002</v>
      </c>
      <c r="BQ522">
        <f t="shared" si="100"/>
        <v>53.256</v>
      </c>
      <c r="BR522">
        <f t="shared" si="101"/>
        <v>44.38</v>
      </c>
      <c r="BS522">
        <f t="shared" si="102"/>
        <v>62.131999999999991</v>
      </c>
      <c r="BT522">
        <f t="shared" si="103"/>
        <v>75.446000000000012</v>
      </c>
      <c r="BU522">
        <f t="shared" si="104"/>
        <v>0</v>
      </c>
      <c r="BV522">
        <f t="shared" si="105"/>
        <v>0</v>
      </c>
      <c r="BW522">
        <f t="shared" si="99"/>
        <v>3730.4380000000001</v>
      </c>
    </row>
    <row r="523" spans="1:75" x14ac:dyDescent="0.3">
      <c r="A523" s="38">
        <f t="shared" si="95"/>
        <v>45794</v>
      </c>
      <c r="B523" s="3">
        <v>45794.537789351853</v>
      </c>
      <c r="C523" t="s">
        <v>61</v>
      </c>
      <c r="D523" t="s">
        <v>61</v>
      </c>
      <c r="E523" t="s">
        <v>61</v>
      </c>
      <c r="F523" t="s">
        <v>62</v>
      </c>
      <c r="G523" s="2" t="s">
        <v>63</v>
      </c>
      <c r="H523" t="s">
        <v>64</v>
      </c>
      <c r="I523" t="s">
        <v>80</v>
      </c>
      <c r="J523" t="s">
        <v>66</v>
      </c>
      <c r="K523" t="s">
        <v>67</v>
      </c>
      <c r="L523">
        <v>15</v>
      </c>
      <c r="M523">
        <v>3</v>
      </c>
      <c r="N523">
        <v>168</v>
      </c>
      <c r="O523" s="41">
        <v>9999</v>
      </c>
      <c r="P523" t="s">
        <v>62</v>
      </c>
      <c r="Q523" s="1">
        <v>45786.608721180557</v>
      </c>
      <c r="R523">
        <v>17.158999999999999</v>
      </c>
      <c r="S523">
        <v>4.8</v>
      </c>
      <c r="T523">
        <v>3.5750000000000002</v>
      </c>
      <c r="U523">
        <v>1141</v>
      </c>
      <c r="V523">
        <v>25</v>
      </c>
      <c r="W523">
        <v>141</v>
      </c>
      <c r="X523">
        <v>515</v>
      </c>
      <c r="Y523">
        <v>0</v>
      </c>
      <c r="Z523">
        <v>2</v>
      </c>
      <c r="AA523">
        <v>0</v>
      </c>
      <c r="AB523">
        <v>0</v>
      </c>
      <c r="AC523">
        <v>100</v>
      </c>
      <c r="AD523">
        <v>54.14</v>
      </c>
      <c r="AE523">
        <v>63.356150999999997</v>
      </c>
      <c r="AF523">
        <v>86.7</v>
      </c>
      <c r="AG523">
        <v>1.7</v>
      </c>
      <c r="AH523">
        <v>1.1000000000000001</v>
      </c>
      <c r="AI523">
        <v>6</v>
      </c>
      <c r="AJ523">
        <v>4.5</v>
      </c>
      <c r="AK523">
        <v>0</v>
      </c>
      <c r="AL523">
        <v>0</v>
      </c>
      <c r="AM523">
        <v>2.75</v>
      </c>
      <c r="AN523">
        <v>62.045000000000002</v>
      </c>
      <c r="AO523">
        <v>2.1909999999999998</v>
      </c>
      <c r="AP523">
        <v>12.356999999999999</v>
      </c>
      <c r="AQ523">
        <v>0.29099999999999998</v>
      </c>
      <c r="AR523">
        <v>0</v>
      </c>
      <c r="AS523">
        <v>11.656000000000001</v>
      </c>
      <c r="AT523">
        <v>15.895</v>
      </c>
      <c r="AU523">
        <v>0.312</v>
      </c>
      <c r="AV523">
        <v>0.20200000000000001</v>
      </c>
      <c r="AW523">
        <v>1.1000000000000001</v>
      </c>
      <c r="AX523">
        <v>0.82499999999999996</v>
      </c>
      <c r="AY523">
        <v>0</v>
      </c>
      <c r="AZ523">
        <v>0</v>
      </c>
      <c r="BA523">
        <v>0</v>
      </c>
      <c r="BB523">
        <v>25</v>
      </c>
      <c r="BC523" t="s">
        <v>75</v>
      </c>
      <c r="BD523">
        <v>0</v>
      </c>
      <c r="BE523" t="s">
        <v>69</v>
      </c>
      <c r="BF523" t="s">
        <v>76</v>
      </c>
      <c r="BG523">
        <v>1.3</v>
      </c>
      <c r="BH523">
        <v>0</v>
      </c>
      <c r="BI523" s="1">
        <v>45799.512988773145</v>
      </c>
      <c r="BJ523">
        <v>3</v>
      </c>
      <c r="BK523" s="4">
        <v>1.1916</v>
      </c>
      <c r="BL523" s="42">
        <f>HLOOKUP($A523,차량별코스!$E$1:$AD$20,_xlfn.XLOOKUP(탕데이터!$I523,차량별코스!$D$2:$D$20,차량별코스!$A$2:$A$20),0)</f>
        <v>9</v>
      </c>
      <c r="BM523">
        <f t="shared" si="96"/>
        <v>2561.3849999999998</v>
      </c>
      <c r="BN523">
        <f t="shared" si="97"/>
        <v>1655.4559999999997</v>
      </c>
      <c r="BO523">
        <f>IF(COUNTIFS($BL$2:$BL523,$BL523,$O$2:$O523,$O523)=1,_xlfn.MAXIFS($BO$2:$BO522,$O$2:$O522,$O523)+1,_xlfn.MAXIFS($BO$2:$BO522,$O$2:$O522,$O523))</f>
        <v>11</v>
      </c>
      <c r="BP523">
        <f t="shared" si="98"/>
        <v>823.24699999999996</v>
      </c>
      <c r="BQ523">
        <f t="shared" si="100"/>
        <v>19.397000000000002</v>
      </c>
      <c r="BR523">
        <f t="shared" si="101"/>
        <v>12.551000000000002</v>
      </c>
      <c r="BS523">
        <f t="shared" si="102"/>
        <v>68.459999999999994</v>
      </c>
      <c r="BT523">
        <f t="shared" si="103"/>
        <v>51.344999999999999</v>
      </c>
      <c r="BU523">
        <f t="shared" si="104"/>
        <v>0</v>
      </c>
      <c r="BV523">
        <f t="shared" si="105"/>
        <v>0</v>
      </c>
      <c r="BW523">
        <f t="shared" si="99"/>
        <v>975.00000000000011</v>
      </c>
    </row>
    <row r="524" spans="1:75" x14ac:dyDescent="0.3">
      <c r="A524" s="38">
        <f t="shared" si="95"/>
        <v>45794</v>
      </c>
      <c r="B524" s="3">
        <v>45794.585729166669</v>
      </c>
      <c r="C524" t="s">
        <v>61</v>
      </c>
      <c r="D524" t="s">
        <v>61</v>
      </c>
      <c r="E524" t="s">
        <v>61</v>
      </c>
      <c r="F524" t="s">
        <v>62</v>
      </c>
      <c r="G524" s="2" t="s">
        <v>63</v>
      </c>
      <c r="H524" t="s">
        <v>64</v>
      </c>
      <c r="I524" t="s">
        <v>80</v>
      </c>
      <c r="J524" t="s">
        <v>66</v>
      </c>
      <c r="K524" t="s">
        <v>67</v>
      </c>
      <c r="L524">
        <v>15</v>
      </c>
      <c r="M524">
        <v>3</v>
      </c>
      <c r="N524">
        <v>168</v>
      </c>
      <c r="O524" s="41">
        <v>9999</v>
      </c>
      <c r="P524" t="s">
        <v>62</v>
      </c>
      <c r="Q524" s="1">
        <v>45786.608721180557</v>
      </c>
      <c r="R524">
        <v>7.0000000000000001E-3</v>
      </c>
      <c r="S524">
        <v>1.0999999999999999E-2</v>
      </c>
      <c r="T524">
        <v>0.63600000000000001</v>
      </c>
      <c r="U524">
        <v>14</v>
      </c>
      <c r="V524">
        <v>4</v>
      </c>
      <c r="W524">
        <v>3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5</v>
      </c>
      <c r="AD524">
        <v>1.8</v>
      </c>
      <c r="AE524">
        <v>3.6008230000000001</v>
      </c>
      <c r="AF524">
        <v>100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0.49</v>
      </c>
      <c r="AN524">
        <v>15</v>
      </c>
      <c r="AO524">
        <v>28.574999999999999</v>
      </c>
      <c r="AP524">
        <v>21.425000000000001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 t="s">
        <v>75</v>
      </c>
      <c r="BD524">
        <v>0</v>
      </c>
      <c r="BE524" t="s">
        <v>69</v>
      </c>
      <c r="BF524" t="s">
        <v>76</v>
      </c>
      <c r="BG524">
        <v>1.3</v>
      </c>
      <c r="BH524">
        <v>0</v>
      </c>
      <c r="BI524" s="1">
        <v>45799.512988773145</v>
      </c>
      <c r="BJ524">
        <v>3</v>
      </c>
      <c r="BK524" s="4">
        <v>0.21210000000000001</v>
      </c>
      <c r="BL524" s="42">
        <f>HLOOKUP($A524,차량별코스!$E$1:$AD$20,_xlfn.XLOOKUP(탕데이터!$I524,차량별코스!$D$2:$D$20,차량별코스!$A$2:$A$20),0)</f>
        <v>9</v>
      </c>
      <c r="BM524">
        <f t="shared" si="96"/>
        <v>2561.3849999999998</v>
      </c>
      <c r="BN524">
        <f t="shared" si="97"/>
        <v>1655.4559999999997</v>
      </c>
      <c r="BO524">
        <f>IF(COUNTIFS($BL$2:$BL524,$BL524,$O$2:$O524,$O524)=1,_xlfn.MAXIFS($BO$2:$BO523,$O$2:$O523,$O524)+1,_xlfn.MAXIFS($BO$2:$BO523,$O$2:$O523,$O524))</f>
        <v>11</v>
      </c>
      <c r="BP524">
        <f t="shared" si="98"/>
        <v>7</v>
      </c>
      <c r="BQ524">
        <f t="shared" si="100"/>
        <v>0</v>
      </c>
      <c r="BR524">
        <f t="shared" si="101"/>
        <v>0</v>
      </c>
      <c r="BS524">
        <f t="shared" si="102"/>
        <v>0</v>
      </c>
      <c r="BT524">
        <f t="shared" si="103"/>
        <v>0</v>
      </c>
      <c r="BU524">
        <f t="shared" si="104"/>
        <v>0</v>
      </c>
      <c r="BV524">
        <f t="shared" si="105"/>
        <v>0</v>
      </c>
      <c r="BW524">
        <f t="shared" si="99"/>
        <v>7</v>
      </c>
    </row>
    <row r="525" spans="1:75" x14ac:dyDescent="0.3">
      <c r="A525" s="38">
        <f t="shared" si="95"/>
        <v>45794</v>
      </c>
      <c r="B525" s="3">
        <v>45794.592615740738</v>
      </c>
      <c r="C525" t="s">
        <v>61</v>
      </c>
      <c r="D525" t="s">
        <v>61</v>
      </c>
      <c r="E525" t="s">
        <v>61</v>
      </c>
      <c r="F525" t="s">
        <v>62</v>
      </c>
      <c r="G525" s="2" t="s">
        <v>63</v>
      </c>
      <c r="H525" t="s">
        <v>64</v>
      </c>
      <c r="I525" t="s">
        <v>80</v>
      </c>
      <c r="J525" t="s">
        <v>66</v>
      </c>
      <c r="K525" t="s">
        <v>67</v>
      </c>
      <c r="L525">
        <v>15</v>
      </c>
      <c r="M525">
        <v>3</v>
      </c>
      <c r="N525">
        <v>168</v>
      </c>
      <c r="O525" s="41">
        <v>9999</v>
      </c>
      <c r="P525" t="s">
        <v>62</v>
      </c>
      <c r="Q525" s="1">
        <v>45786.608721180557</v>
      </c>
      <c r="R525">
        <v>1E-3</v>
      </c>
      <c r="S525">
        <v>1.9E-2</v>
      </c>
      <c r="T525">
        <v>5.2999999999999999E-2</v>
      </c>
      <c r="U525">
        <v>21</v>
      </c>
      <c r="V525">
        <v>9</v>
      </c>
      <c r="W525">
        <v>5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1</v>
      </c>
      <c r="AD525">
        <v>0.17</v>
      </c>
      <c r="AE525">
        <v>0.51413799999999998</v>
      </c>
      <c r="AF525">
        <v>100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0.04</v>
      </c>
      <c r="AN525">
        <v>28.988</v>
      </c>
      <c r="AO525">
        <v>42.86</v>
      </c>
      <c r="AP525">
        <v>23.795999999999999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 t="s">
        <v>75</v>
      </c>
      <c r="BD525">
        <v>0</v>
      </c>
      <c r="BE525" t="s">
        <v>69</v>
      </c>
      <c r="BF525" t="s">
        <v>76</v>
      </c>
      <c r="BG525">
        <v>1.3</v>
      </c>
      <c r="BH525">
        <v>0</v>
      </c>
      <c r="BI525" s="1">
        <v>45799.512988773145</v>
      </c>
      <c r="BJ525">
        <v>3</v>
      </c>
      <c r="BK525" s="4">
        <v>1.7500000000000002E-2</v>
      </c>
      <c r="BL525" s="42">
        <f>HLOOKUP($A525,차량별코스!$E$1:$AD$20,_xlfn.XLOOKUP(탕데이터!$I525,차량별코스!$D$2:$D$20,차량별코스!$A$2:$A$20),0)</f>
        <v>9</v>
      </c>
      <c r="BM525">
        <f t="shared" si="96"/>
        <v>2561.3849999999998</v>
      </c>
      <c r="BN525">
        <f t="shared" si="97"/>
        <v>1655.4559999999997</v>
      </c>
      <c r="BO525">
        <f>IF(COUNTIFS($BL$2:$BL525,$BL525,$O$2:$O525,$O525)=1,_xlfn.MAXIFS($BO$2:$BO524,$O$2:$O524,$O525)+1,_xlfn.MAXIFS($BO$2:$BO524,$O$2:$O524,$O525))</f>
        <v>11</v>
      </c>
      <c r="BP525">
        <f t="shared" si="98"/>
        <v>7</v>
      </c>
      <c r="BQ525">
        <f t="shared" si="100"/>
        <v>0</v>
      </c>
      <c r="BR525">
        <f t="shared" si="101"/>
        <v>0</v>
      </c>
      <c r="BS525">
        <f t="shared" si="102"/>
        <v>0</v>
      </c>
      <c r="BT525">
        <f t="shared" si="103"/>
        <v>0</v>
      </c>
      <c r="BU525">
        <f t="shared" si="104"/>
        <v>0</v>
      </c>
      <c r="BV525">
        <f t="shared" si="105"/>
        <v>0</v>
      </c>
      <c r="BW525">
        <f t="shared" si="99"/>
        <v>7</v>
      </c>
    </row>
    <row r="526" spans="1:75" x14ac:dyDescent="0.3">
      <c r="A526" s="38">
        <f t="shared" si="95"/>
        <v>45794</v>
      </c>
      <c r="B526" s="3">
        <v>45794.605624999997</v>
      </c>
      <c r="C526" t="s">
        <v>61</v>
      </c>
      <c r="D526" t="s">
        <v>61</v>
      </c>
      <c r="E526" t="s">
        <v>61</v>
      </c>
      <c r="F526" t="s">
        <v>62</v>
      </c>
      <c r="G526" s="2" t="s">
        <v>63</v>
      </c>
      <c r="H526" t="s">
        <v>64</v>
      </c>
      <c r="I526" t="s">
        <v>80</v>
      </c>
      <c r="J526" t="s">
        <v>66</v>
      </c>
      <c r="K526" t="s">
        <v>67</v>
      </c>
      <c r="L526">
        <v>15</v>
      </c>
      <c r="M526">
        <v>3</v>
      </c>
      <c r="N526">
        <v>168</v>
      </c>
      <c r="O526" s="41">
        <v>9999</v>
      </c>
      <c r="P526" t="s">
        <v>62</v>
      </c>
      <c r="Q526" s="1">
        <v>45786.608721180557</v>
      </c>
      <c r="R526">
        <v>18.974</v>
      </c>
      <c r="S526">
        <v>5.8849999999999998</v>
      </c>
      <c r="T526">
        <v>3.2240000000000002</v>
      </c>
      <c r="U526">
        <v>1530</v>
      </c>
      <c r="V526">
        <v>126</v>
      </c>
      <c r="W526">
        <v>153</v>
      </c>
      <c r="X526">
        <v>466</v>
      </c>
      <c r="Y526">
        <v>1</v>
      </c>
      <c r="Z526">
        <v>2</v>
      </c>
      <c r="AA526">
        <v>0</v>
      </c>
      <c r="AB526">
        <v>0</v>
      </c>
      <c r="AC526">
        <v>106</v>
      </c>
      <c r="AD526">
        <v>44.64</v>
      </c>
      <c r="AE526">
        <v>54.601438000000002</v>
      </c>
      <c r="AF526">
        <v>98.5</v>
      </c>
      <c r="AG526">
        <v>0.3</v>
      </c>
      <c r="AH526">
        <v>0.3</v>
      </c>
      <c r="AI526">
        <v>0.4</v>
      </c>
      <c r="AJ526">
        <v>0.5</v>
      </c>
      <c r="AK526">
        <v>0.1</v>
      </c>
      <c r="AL526">
        <v>0</v>
      </c>
      <c r="AM526">
        <v>2.48</v>
      </c>
      <c r="AN526">
        <v>59.042999999999999</v>
      </c>
      <c r="AO526">
        <v>8.2349999999999994</v>
      </c>
      <c r="AP526">
        <v>10</v>
      </c>
      <c r="AQ526">
        <v>0.21099999999999999</v>
      </c>
      <c r="AR526">
        <v>5.27</v>
      </c>
      <c r="AS526">
        <v>10.541</v>
      </c>
      <c r="AT526">
        <v>24.625</v>
      </c>
      <c r="AU526">
        <v>7.4999999999999997E-2</v>
      </c>
      <c r="AV526">
        <v>7.4999999999999997E-2</v>
      </c>
      <c r="AW526">
        <v>0.1</v>
      </c>
      <c r="AX526">
        <v>0.125</v>
      </c>
      <c r="AY526">
        <v>2.5000000000000001E-2</v>
      </c>
      <c r="AZ526">
        <v>0</v>
      </c>
      <c r="BA526">
        <v>0</v>
      </c>
      <c r="BB526">
        <v>33</v>
      </c>
      <c r="BC526" t="s">
        <v>75</v>
      </c>
      <c r="BD526">
        <v>0</v>
      </c>
      <c r="BE526" t="s">
        <v>69</v>
      </c>
      <c r="BF526" t="s">
        <v>76</v>
      </c>
      <c r="BG526">
        <v>1.3</v>
      </c>
      <c r="BH526">
        <v>0</v>
      </c>
      <c r="BI526" s="1">
        <v>45799.512988773145</v>
      </c>
      <c r="BJ526">
        <v>3</v>
      </c>
      <c r="BK526" s="4">
        <v>1.0747</v>
      </c>
      <c r="BL526" s="42">
        <f>HLOOKUP($A526,차량별코스!$E$1:$AD$20,_xlfn.XLOOKUP(탕데이터!$I526,차량별코스!$D$2:$D$20,차량별코스!$A$2:$A$20),0)</f>
        <v>9</v>
      </c>
      <c r="BM526">
        <f t="shared" si="96"/>
        <v>2561.3849999999998</v>
      </c>
      <c r="BN526">
        <f t="shared" si="97"/>
        <v>1655.4559999999997</v>
      </c>
      <c r="BO526">
        <f>IF(COUNTIFS($BL$2:$BL526,$BL526,$O$2:$O526,$O526)=1,_xlfn.MAXIFS($BO$2:$BO525,$O$2:$O525,$O526)+1,_xlfn.MAXIFS($BO$2:$BO525,$O$2:$O525,$O526))</f>
        <v>11</v>
      </c>
      <c r="BP526">
        <f t="shared" si="98"/>
        <v>1228.05</v>
      </c>
      <c r="BQ526">
        <f t="shared" si="100"/>
        <v>4.59</v>
      </c>
      <c r="BR526">
        <f t="shared" si="101"/>
        <v>4.59</v>
      </c>
      <c r="BS526">
        <f t="shared" si="102"/>
        <v>6.12</v>
      </c>
      <c r="BT526">
        <f t="shared" si="103"/>
        <v>7.65</v>
      </c>
      <c r="BU526">
        <f t="shared" si="104"/>
        <v>1.53</v>
      </c>
      <c r="BV526">
        <f t="shared" si="105"/>
        <v>0</v>
      </c>
      <c r="BW526">
        <f t="shared" si="99"/>
        <v>1252.5299999999997</v>
      </c>
    </row>
    <row r="527" spans="1:75" x14ac:dyDescent="0.3">
      <c r="A527" s="38">
        <f t="shared" si="95"/>
        <v>45794</v>
      </c>
      <c r="B527" s="3">
        <v>45794.626898148148</v>
      </c>
      <c r="C527" t="s">
        <v>61</v>
      </c>
      <c r="D527" t="s">
        <v>61</v>
      </c>
      <c r="E527" t="s">
        <v>61</v>
      </c>
      <c r="F527" t="s">
        <v>62</v>
      </c>
      <c r="G527" s="2" t="s">
        <v>63</v>
      </c>
      <c r="H527" t="s">
        <v>64</v>
      </c>
      <c r="I527" t="s">
        <v>80</v>
      </c>
      <c r="J527" t="s">
        <v>66</v>
      </c>
      <c r="K527" t="s">
        <v>67</v>
      </c>
      <c r="L527">
        <v>15</v>
      </c>
      <c r="M527">
        <v>3</v>
      </c>
      <c r="N527">
        <v>168</v>
      </c>
      <c r="O527" s="41">
        <v>9999</v>
      </c>
      <c r="P527" t="s">
        <v>62</v>
      </c>
      <c r="Q527" s="1">
        <v>45786.608721180557</v>
      </c>
      <c r="R527">
        <v>17.373000000000001</v>
      </c>
      <c r="S527">
        <v>4.3819999999999997</v>
      </c>
      <c r="T527">
        <v>3.9649999999999999</v>
      </c>
      <c r="U527">
        <v>1576</v>
      </c>
      <c r="V527">
        <v>98</v>
      </c>
      <c r="W527">
        <v>309</v>
      </c>
      <c r="X527">
        <v>515</v>
      </c>
      <c r="Y527">
        <v>1</v>
      </c>
      <c r="Z527">
        <v>2</v>
      </c>
      <c r="AA527">
        <v>0</v>
      </c>
      <c r="AB527">
        <v>0</v>
      </c>
      <c r="AC527">
        <v>104</v>
      </c>
      <c r="AD527">
        <v>39.68</v>
      </c>
      <c r="AE527">
        <v>53.501148000000001</v>
      </c>
      <c r="AF527">
        <v>97</v>
      </c>
      <c r="AG527">
        <v>0.7</v>
      </c>
      <c r="AH527">
        <v>0.4</v>
      </c>
      <c r="AI527">
        <v>1.1000000000000001</v>
      </c>
      <c r="AJ527">
        <v>0.7</v>
      </c>
      <c r="AK527">
        <v>0</v>
      </c>
      <c r="AL527">
        <v>0</v>
      </c>
      <c r="AM527">
        <v>3.05</v>
      </c>
      <c r="AN527">
        <v>45.578000000000003</v>
      </c>
      <c r="AO527">
        <v>6.218</v>
      </c>
      <c r="AP527">
        <v>19.606999999999999</v>
      </c>
      <c r="AQ527">
        <v>0.28799999999999998</v>
      </c>
      <c r="AR527">
        <v>5.7560000000000002</v>
      </c>
      <c r="AS527">
        <v>11.512</v>
      </c>
      <c r="AT527">
        <v>24.25</v>
      </c>
      <c r="AU527">
        <v>0.17499999999999999</v>
      </c>
      <c r="AV527">
        <v>0.1</v>
      </c>
      <c r="AW527">
        <v>0.27500000000000002</v>
      </c>
      <c r="AX527">
        <v>0.17499999999999999</v>
      </c>
      <c r="AY527">
        <v>0</v>
      </c>
      <c r="AZ527">
        <v>0</v>
      </c>
      <c r="BA527">
        <v>0</v>
      </c>
      <c r="BB527">
        <v>34</v>
      </c>
      <c r="BC527" t="s">
        <v>75</v>
      </c>
      <c r="BD527">
        <v>0</v>
      </c>
      <c r="BE527" t="s">
        <v>69</v>
      </c>
      <c r="BF527" t="s">
        <v>76</v>
      </c>
      <c r="BG527">
        <v>1.3</v>
      </c>
      <c r="BH527">
        <v>0</v>
      </c>
      <c r="BI527" s="1">
        <v>45799.512988773145</v>
      </c>
      <c r="BJ527">
        <v>3</v>
      </c>
      <c r="BK527" s="4">
        <v>1.3214999999999999</v>
      </c>
      <c r="BL527" s="42">
        <f>HLOOKUP($A527,차량별코스!$E$1:$AD$20,_xlfn.XLOOKUP(탕데이터!$I527,차량별코스!$D$2:$D$20,차량별코스!$A$2:$A$20),0)</f>
        <v>9</v>
      </c>
      <c r="BM527">
        <f t="shared" si="96"/>
        <v>2561.3849999999998</v>
      </c>
      <c r="BN527">
        <f t="shared" si="97"/>
        <v>1655.4559999999997</v>
      </c>
      <c r="BO527">
        <f>IF(COUNTIFS($BL$2:$BL527,$BL527,$O$2:$O527,$O527)=1,_xlfn.MAXIFS($BO$2:$BO526,$O$2:$O526,$O527)+1,_xlfn.MAXIFS($BO$2:$BO526,$O$2:$O526,$O527))</f>
        <v>11</v>
      </c>
      <c r="BP527">
        <f t="shared" si="98"/>
        <v>1121.72</v>
      </c>
      <c r="BQ527">
        <f t="shared" si="100"/>
        <v>11.031999999999998</v>
      </c>
      <c r="BR527">
        <f t="shared" si="101"/>
        <v>6.3040000000000003</v>
      </c>
      <c r="BS527">
        <f t="shared" si="102"/>
        <v>17.336000000000002</v>
      </c>
      <c r="BT527">
        <f t="shared" si="103"/>
        <v>11.031999999999998</v>
      </c>
      <c r="BU527">
        <f t="shared" si="104"/>
        <v>0</v>
      </c>
      <c r="BV527">
        <f t="shared" si="105"/>
        <v>0</v>
      </c>
      <c r="BW527">
        <f t="shared" si="99"/>
        <v>1167.424</v>
      </c>
    </row>
    <row r="528" spans="1:75" x14ac:dyDescent="0.3">
      <c r="A528" s="38">
        <f t="shared" si="95"/>
        <v>45794</v>
      </c>
      <c r="B528" s="3">
        <v>45794.651574074072</v>
      </c>
      <c r="C528" t="s">
        <v>61</v>
      </c>
      <c r="D528" t="s">
        <v>61</v>
      </c>
      <c r="E528" t="s">
        <v>61</v>
      </c>
      <c r="F528" t="s">
        <v>62</v>
      </c>
      <c r="G528" s="2" t="s">
        <v>63</v>
      </c>
      <c r="H528" t="s">
        <v>64</v>
      </c>
      <c r="I528" t="s">
        <v>80</v>
      </c>
      <c r="J528" t="s">
        <v>66</v>
      </c>
      <c r="K528" t="s">
        <v>67</v>
      </c>
      <c r="L528">
        <v>15</v>
      </c>
      <c r="M528">
        <v>3</v>
      </c>
      <c r="N528">
        <v>168</v>
      </c>
      <c r="O528" s="41">
        <v>9999</v>
      </c>
      <c r="P528" t="s">
        <v>62</v>
      </c>
      <c r="Q528" s="1">
        <v>45786.608721180557</v>
      </c>
      <c r="R528">
        <v>40.963999999999999</v>
      </c>
      <c r="S528">
        <v>11.628</v>
      </c>
      <c r="T528">
        <v>3.5230000000000001</v>
      </c>
      <c r="U528">
        <v>3267</v>
      </c>
      <c r="V528">
        <v>104</v>
      </c>
      <c r="W528">
        <v>337</v>
      </c>
      <c r="X528">
        <v>1039</v>
      </c>
      <c r="Y528">
        <v>1</v>
      </c>
      <c r="Z528">
        <v>11</v>
      </c>
      <c r="AA528">
        <v>0</v>
      </c>
      <c r="AB528">
        <v>0</v>
      </c>
      <c r="AC528">
        <v>99</v>
      </c>
      <c r="AD528">
        <v>45.14</v>
      </c>
      <c r="AE528">
        <v>52.183373000000003</v>
      </c>
      <c r="AF528">
        <v>83.4</v>
      </c>
      <c r="AG528">
        <v>4.5999999999999996</v>
      </c>
      <c r="AH528">
        <v>4.2</v>
      </c>
      <c r="AI528">
        <v>3.9</v>
      </c>
      <c r="AJ528">
        <v>3.9</v>
      </c>
      <c r="AK528">
        <v>0</v>
      </c>
      <c r="AL528">
        <v>0</v>
      </c>
      <c r="AM528">
        <v>2.71</v>
      </c>
      <c r="AN528">
        <v>50.802</v>
      </c>
      <c r="AO528">
        <v>3.1829999999999998</v>
      </c>
      <c r="AP528">
        <v>10.315</v>
      </c>
      <c r="AQ528">
        <v>0.24399999999999999</v>
      </c>
      <c r="AR528">
        <v>2.4409999999999998</v>
      </c>
      <c r="AS528">
        <v>26.853000000000002</v>
      </c>
      <c r="AT528">
        <v>44.48</v>
      </c>
      <c r="AU528">
        <v>2.4529999999999998</v>
      </c>
      <c r="AV528">
        <v>2.2400000000000002</v>
      </c>
      <c r="AW528">
        <v>2.08</v>
      </c>
      <c r="AX528">
        <v>2.08</v>
      </c>
      <c r="AY528">
        <v>0</v>
      </c>
      <c r="AZ528">
        <v>0</v>
      </c>
      <c r="BA528">
        <v>0</v>
      </c>
      <c r="BB528">
        <v>73</v>
      </c>
      <c r="BC528" t="s">
        <v>75</v>
      </c>
      <c r="BD528">
        <v>0</v>
      </c>
      <c r="BE528" t="s">
        <v>69</v>
      </c>
      <c r="BF528" t="s">
        <v>76</v>
      </c>
      <c r="BG528">
        <v>1.3</v>
      </c>
      <c r="BH528">
        <v>0</v>
      </c>
      <c r="BI528" s="1">
        <v>45799.512988773145</v>
      </c>
      <c r="BJ528">
        <v>3</v>
      </c>
      <c r="BK528" s="4">
        <v>1.1742999999999999</v>
      </c>
      <c r="BL528" s="42">
        <f>HLOOKUP($A528,차량별코스!$E$1:$AD$20,_xlfn.XLOOKUP(탕데이터!$I528,차량별코스!$D$2:$D$20,차량별코스!$A$2:$A$20),0)</f>
        <v>9</v>
      </c>
      <c r="BM528">
        <f t="shared" si="96"/>
        <v>2561.3849999999998</v>
      </c>
      <c r="BN528">
        <f t="shared" si="97"/>
        <v>1655.4559999999997</v>
      </c>
      <c r="BO528">
        <f>IF(COUNTIFS($BL$2:$BL528,$BL528,$O$2:$O528,$O528)=1,_xlfn.MAXIFS($BO$2:$BO527,$O$2:$O527,$O528)+1,_xlfn.MAXIFS($BO$2:$BO527,$O$2:$O527,$O528))</f>
        <v>11</v>
      </c>
      <c r="BP528">
        <f t="shared" si="98"/>
        <v>2283.6780000000003</v>
      </c>
      <c r="BQ528">
        <f t="shared" si="100"/>
        <v>150.28200000000001</v>
      </c>
      <c r="BR528">
        <f t="shared" si="101"/>
        <v>137.214</v>
      </c>
      <c r="BS528">
        <f t="shared" si="102"/>
        <v>127.413</v>
      </c>
      <c r="BT528">
        <f t="shared" si="103"/>
        <v>127.413</v>
      </c>
      <c r="BU528">
        <f t="shared" si="104"/>
        <v>0</v>
      </c>
      <c r="BV528">
        <f t="shared" si="105"/>
        <v>0</v>
      </c>
      <c r="BW528">
        <f t="shared" si="99"/>
        <v>2826.0000000000005</v>
      </c>
    </row>
    <row r="529" spans="1:75" x14ac:dyDescent="0.3">
      <c r="A529" s="38">
        <f t="shared" si="95"/>
        <v>45794</v>
      </c>
      <c r="B529" s="3">
        <v>45794.693981481483</v>
      </c>
      <c r="C529" t="s">
        <v>61</v>
      </c>
      <c r="D529" t="s">
        <v>61</v>
      </c>
      <c r="E529" t="s">
        <v>61</v>
      </c>
      <c r="F529" t="s">
        <v>62</v>
      </c>
      <c r="G529" s="2" t="s">
        <v>63</v>
      </c>
      <c r="H529" t="s">
        <v>64</v>
      </c>
      <c r="I529" t="s">
        <v>80</v>
      </c>
      <c r="J529" t="s">
        <v>66</v>
      </c>
      <c r="K529" t="s">
        <v>67</v>
      </c>
      <c r="L529">
        <v>15</v>
      </c>
      <c r="M529">
        <v>3</v>
      </c>
      <c r="N529">
        <v>168</v>
      </c>
      <c r="O529" s="41">
        <v>9999</v>
      </c>
      <c r="P529" t="s">
        <v>62</v>
      </c>
      <c r="Q529" s="1">
        <v>45786.608721180557</v>
      </c>
      <c r="R529">
        <v>19.878</v>
      </c>
      <c r="S529">
        <v>5.7480000000000002</v>
      </c>
      <c r="T529">
        <v>3.4580000000000002</v>
      </c>
      <c r="U529">
        <v>1393</v>
      </c>
      <c r="V529">
        <v>13</v>
      </c>
      <c r="W529">
        <v>138</v>
      </c>
      <c r="X529">
        <v>497</v>
      </c>
      <c r="Y529">
        <v>3</v>
      </c>
      <c r="Z529">
        <v>21</v>
      </c>
      <c r="AA529">
        <v>0</v>
      </c>
      <c r="AB529">
        <v>0</v>
      </c>
      <c r="AC529">
        <v>106</v>
      </c>
      <c r="AD529">
        <v>51.37</v>
      </c>
      <c r="AE529">
        <v>57.617390999999998</v>
      </c>
      <c r="AF529">
        <v>94.6</v>
      </c>
      <c r="AG529">
        <v>1</v>
      </c>
      <c r="AH529">
        <v>1.1000000000000001</v>
      </c>
      <c r="AI529">
        <v>1.5</v>
      </c>
      <c r="AJ529">
        <v>1.5</v>
      </c>
      <c r="AK529">
        <v>0.2</v>
      </c>
      <c r="AL529">
        <v>0</v>
      </c>
      <c r="AM529">
        <v>2.66</v>
      </c>
      <c r="AN529">
        <v>58.051000000000002</v>
      </c>
      <c r="AO529">
        <v>0.93300000000000005</v>
      </c>
      <c r="AP529">
        <v>9.907</v>
      </c>
      <c r="AQ529">
        <v>0.20100000000000001</v>
      </c>
      <c r="AR529">
        <v>15.092000000000001</v>
      </c>
      <c r="AS529">
        <v>105.64400000000001</v>
      </c>
      <c r="AT529">
        <v>20.497</v>
      </c>
      <c r="AU529">
        <v>0.217</v>
      </c>
      <c r="AV529">
        <v>0.23799999999999999</v>
      </c>
      <c r="AW529">
        <v>0.32500000000000001</v>
      </c>
      <c r="AX529">
        <v>0.32500000000000001</v>
      </c>
      <c r="AY529">
        <v>4.2999999999999997E-2</v>
      </c>
      <c r="AZ529">
        <v>0</v>
      </c>
      <c r="BA529">
        <v>0</v>
      </c>
      <c r="BB529">
        <v>31</v>
      </c>
      <c r="BC529" t="s">
        <v>75</v>
      </c>
      <c r="BD529">
        <v>0</v>
      </c>
      <c r="BE529" t="s">
        <v>69</v>
      </c>
      <c r="BF529" t="s">
        <v>76</v>
      </c>
      <c r="BG529">
        <v>1.3</v>
      </c>
      <c r="BH529">
        <v>0</v>
      </c>
      <c r="BI529" s="1">
        <v>45799.512988773145</v>
      </c>
      <c r="BJ529">
        <v>3</v>
      </c>
      <c r="BK529" s="4">
        <v>1.1527000000000001</v>
      </c>
      <c r="BL529" s="42">
        <f>HLOOKUP($A529,차량별코스!$E$1:$AD$20,_xlfn.XLOOKUP(탕데이터!$I529,차량별코스!$D$2:$D$20,차량별코스!$A$2:$A$20),0)</f>
        <v>9</v>
      </c>
      <c r="BM529">
        <f t="shared" si="96"/>
        <v>2561.3849999999998</v>
      </c>
      <c r="BN529">
        <f t="shared" si="97"/>
        <v>1655.4559999999997</v>
      </c>
      <c r="BO529">
        <f>IF(COUNTIFS($BL$2:$BL529,$BL529,$O$2:$O529,$O529)=1,_xlfn.MAXIFS($BO$2:$BO528,$O$2:$O528,$O529)+1,_xlfn.MAXIFS($BO$2:$BO528,$O$2:$O528,$O529))</f>
        <v>11</v>
      </c>
      <c r="BP529">
        <f t="shared" si="98"/>
        <v>1166.778</v>
      </c>
      <c r="BQ529">
        <f t="shared" si="100"/>
        <v>13.93</v>
      </c>
      <c r="BR529">
        <f t="shared" si="101"/>
        <v>15.323000000000002</v>
      </c>
      <c r="BS529">
        <f t="shared" si="102"/>
        <v>20.895</v>
      </c>
      <c r="BT529">
        <f t="shared" si="103"/>
        <v>20.895</v>
      </c>
      <c r="BU529">
        <f t="shared" si="104"/>
        <v>2.786</v>
      </c>
      <c r="BV529">
        <f t="shared" si="105"/>
        <v>0</v>
      </c>
      <c r="BW529">
        <f t="shared" si="99"/>
        <v>1240.6070000000002</v>
      </c>
    </row>
    <row r="530" spans="1:75" x14ac:dyDescent="0.3">
      <c r="A530" s="38">
        <f t="shared" si="95"/>
        <v>45794</v>
      </c>
      <c r="B530" s="3">
        <v>45794.71466435185</v>
      </c>
      <c r="C530" t="s">
        <v>61</v>
      </c>
      <c r="D530" t="s">
        <v>61</v>
      </c>
      <c r="E530" t="s">
        <v>61</v>
      </c>
      <c r="F530" t="s">
        <v>62</v>
      </c>
      <c r="G530" s="2" t="s">
        <v>63</v>
      </c>
      <c r="H530" t="s">
        <v>64</v>
      </c>
      <c r="I530" t="s">
        <v>80</v>
      </c>
      <c r="J530" t="s">
        <v>66</v>
      </c>
      <c r="K530" t="s">
        <v>67</v>
      </c>
      <c r="L530">
        <v>15</v>
      </c>
      <c r="M530">
        <v>3</v>
      </c>
      <c r="N530">
        <v>168</v>
      </c>
      <c r="O530" s="41">
        <v>9999</v>
      </c>
      <c r="P530" t="s">
        <v>62</v>
      </c>
      <c r="Q530" s="1">
        <v>45786.608721180557</v>
      </c>
      <c r="R530">
        <v>40.200000000000003</v>
      </c>
      <c r="S530">
        <v>16.715</v>
      </c>
      <c r="T530">
        <v>2.4049999999999998</v>
      </c>
      <c r="U530">
        <v>6014</v>
      </c>
      <c r="V530">
        <v>33</v>
      </c>
      <c r="W530">
        <v>2598</v>
      </c>
      <c r="X530">
        <v>1106</v>
      </c>
      <c r="Y530">
        <v>1</v>
      </c>
      <c r="Z530">
        <v>14</v>
      </c>
      <c r="AA530">
        <v>1</v>
      </c>
      <c r="AB530">
        <v>1293</v>
      </c>
      <c r="AC530">
        <v>105</v>
      </c>
      <c r="AD530">
        <v>24.06</v>
      </c>
      <c r="AE530">
        <v>42.778562999999998</v>
      </c>
      <c r="AF530">
        <v>90.5</v>
      </c>
      <c r="AG530">
        <v>3</v>
      </c>
      <c r="AH530">
        <v>3.3</v>
      </c>
      <c r="AI530">
        <v>2.2000000000000002</v>
      </c>
      <c r="AJ530">
        <v>0.9</v>
      </c>
      <c r="AK530">
        <v>0.1</v>
      </c>
      <c r="AL530">
        <v>0</v>
      </c>
      <c r="AM530">
        <v>1.85</v>
      </c>
      <c r="AN530">
        <v>62.331000000000003</v>
      </c>
      <c r="AO530">
        <v>0.54900000000000004</v>
      </c>
      <c r="AP530">
        <v>43.198999999999998</v>
      </c>
      <c r="AQ530">
        <v>0.27400000000000002</v>
      </c>
      <c r="AR530">
        <v>2.488</v>
      </c>
      <c r="AS530">
        <v>34.826000000000001</v>
      </c>
      <c r="AT530">
        <v>90.5</v>
      </c>
      <c r="AU530">
        <v>3</v>
      </c>
      <c r="AV530">
        <v>3.3</v>
      </c>
      <c r="AW530">
        <v>2.2000000000000002</v>
      </c>
      <c r="AX530">
        <v>0.9</v>
      </c>
      <c r="AY530">
        <v>0.1</v>
      </c>
      <c r="AZ530">
        <v>0</v>
      </c>
      <c r="BA530">
        <v>0</v>
      </c>
      <c r="BB530">
        <v>140</v>
      </c>
      <c r="BC530" t="s">
        <v>75</v>
      </c>
      <c r="BD530">
        <v>0</v>
      </c>
      <c r="BE530" t="s">
        <v>69</v>
      </c>
      <c r="BF530" t="s">
        <v>76</v>
      </c>
      <c r="BG530">
        <v>1.3</v>
      </c>
      <c r="BH530">
        <v>0</v>
      </c>
      <c r="BI530" s="1">
        <v>45799.512988773145</v>
      </c>
      <c r="BJ530">
        <v>3</v>
      </c>
      <c r="BK530" s="4">
        <v>0.80169999999999997</v>
      </c>
      <c r="BL530" s="42">
        <f>HLOOKUP($A530,차량별코스!$E$1:$AD$20,_xlfn.XLOOKUP(탕데이터!$I530,차량별코스!$D$2:$D$20,차량별코스!$A$2:$A$20),0)</f>
        <v>9</v>
      </c>
      <c r="BM530">
        <f t="shared" si="96"/>
        <v>2561.3849999999998</v>
      </c>
      <c r="BN530">
        <f t="shared" si="97"/>
        <v>1655.4559999999997</v>
      </c>
      <c r="BO530">
        <f>IF(COUNTIFS($BL$2:$BL530,$BL530,$O$2:$O530,$O530)=1,_xlfn.MAXIFS($BO$2:$BO529,$O$2:$O529,$O530)+1,_xlfn.MAXIFS($BO$2:$BO529,$O$2:$O529,$O530))</f>
        <v>11</v>
      </c>
      <c r="BP530">
        <f t="shared" si="98"/>
        <v>2811.67</v>
      </c>
      <c r="BQ530">
        <f t="shared" si="100"/>
        <v>180.42</v>
      </c>
      <c r="BR530">
        <f t="shared" si="101"/>
        <v>198.46200000000002</v>
      </c>
      <c r="BS530">
        <f t="shared" si="102"/>
        <v>132.30800000000002</v>
      </c>
      <c r="BT530">
        <f t="shared" si="103"/>
        <v>54.126000000000005</v>
      </c>
      <c r="BU530">
        <f t="shared" si="104"/>
        <v>6.0140000000000002</v>
      </c>
      <c r="BV530">
        <f t="shared" si="105"/>
        <v>0</v>
      </c>
      <c r="BW530">
        <f t="shared" si="99"/>
        <v>3383.0000000000005</v>
      </c>
    </row>
    <row r="531" spans="1:75" x14ac:dyDescent="0.3">
      <c r="A531" s="38">
        <f t="shared" si="95"/>
        <v>45794</v>
      </c>
      <c r="B531" s="3">
        <v>45794.834050925929</v>
      </c>
      <c r="C531" t="s">
        <v>61</v>
      </c>
      <c r="D531" t="s">
        <v>61</v>
      </c>
      <c r="E531" t="s">
        <v>61</v>
      </c>
      <c r="F531" t="s">
        <v>62</v>
      </c>
      <c r="G531" s="2" t="s">
        <v>63</v>
      </c>
      <c r="H531" t="s">
        <v>64</v>
      </c>
      <c r="I531" t="s">
        <v>80</v>
      </c>
      <c r="J531" t="s">
        <v>66</v>
      </c>
      <c r="K531" t="s">
        <v>67</v>
      </c>
      <c r="L531">
        <v>15</v>
      </c>
      <c r="M531">
        <v>3</v>
      </c>
      <c r="N531">
        <v>168</v>
      </c>
      <c r="O531" s="41">
        <v>9999</v>
      </c>
      <c r="P531" t="s">
        <v>62</v>
      </c>
      <c r="Q531" s="1">
        <v>45786.608721180557</v>
      </c>
      <c r="R531">
        <v>2.4E-2</v>
      </c>
      <c r="S531">
        <v>3.1E-2</v>
      </c>
      <c r="T531">
        <v>0.77400000000000002</v>
      </c>
      <c r="U531">
        <v>43</v>
      </c>
      <c r="V531">
        <v>15</v>
      </c>
      <c r="W531">
        <v>8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7</v>
      </c>
      <c r="AD531">
        <v>2.0099999999999998</v>
      </c>
      <c r="AE531">
        <v>4.3196539999999999</v>
      </c>
      <c r="AF531">
        <v>100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0.6</v>
      </c>
      <c r="AN531">
        <v>14.497</v>
      </c>
      <c r="AO531">
        <v>34.878999999999998</v>
      </c>
      <c r="AP531">
        <v>18.603000000000002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 t="s">
        <v>75</v>
      </c>
      <c r="BD531">
        <v>0</v>
      </c>
      <c r="BE531" t="s">
        <v>69</v>
      </c>
      <c r="BF531" t="s">
        <v>76</v>
      </c>
      <c r="BG531">
        <v>1.3</v>
      </c>
      <c r="BH531">
        <v>0</v>
      </c>
      <c r="BI531" s="1">
        <v>45799.512988773145</v>
      </c>
      <c r="BJ531">
        <v>3</v>
      </c>
      <c r="BK531" s="4">
        <v>0.2581</v>
      </c>
      <c r="BL531" s="42">
        <f>HLOOKUP($A531,차량별코스!$E$1:$AD$20,_xlfn.XLOOKUP(탕데이터!$I531,차량별코스!$D$2:$D$20,차량별코스!$A$2:$A$20),0)</f>
        <v>9</v>
      </c>
      <c r="BM531">
        <f t="shared" si="96"/>
        <v>2561.3849999999998</v>
      </c>
      <c r="BN531">
        <f t="shared" si="97"/>
        <v>1655.4559999999997</v>
      </c>
      <c r="BO531">
        <f>IF(COUNTIFS($BL$2:$BL531,$BL531,$O$2:$O531,$O531)=1,_xlfn.MAXIFS($BO$2:$BO530,$O$2:$O530,$O531)+1,_xlfn.MAXIFS($BO$2:$BO530,$O$2:$O530,$O531))</f>
        <v>11</v>
      </c>
      <c r="BP531">
        <f t="shared" si="98"/>
        <v>20</v>
      </c>
      <c r="BQ531">
        <f t="shared" si="100"/>
        <v>0</v>
      </c>
      <c r="BR531">
        <f t="shared" si="101"/>
        <v>0</v>
      </c>
      <c r="BS531">
        <f t="shared" si="102"/>
        <v>0</v>
      </c>
      <c r="BT531">
        <f t="shared" si="103"/>
        <v>0</v>
      </c>
      <c r="BU531">
        <f t="shared" si="104"/>
        <v>0</v>
      </c>
      <c r="BV531">
        <f t="shared" si="105"/>
        <v>0</v>
      </c>
      <c r="BW531">
        <f t="shared" si="99"/>
        <v>20</v>
      </c>
    </row>
    <row r="532" spans="1:75" x14ac:dyDescent="0.3">
      <c r="A532" s="38">
        <f t="shared" si="95"/>
        <v>45794</v>
      </c>
      <c r="B532" s="3">
        <v>45794.839178240742</v>
      </c>
      <c r="C532" t="s">
        <v>61</v>
      </c>
      <c r="D532" t="s">
        <v>61</v>
      </c>
      <c r="E532" t="s">
        <v>61</v>
      </c>
      <c r="F532" t="s">
        <v>62</v>
      </c>
      <c r="G532" s="2" t="s">
        <v>63</v>
      </c>
      <c r="H532" t="s">
        <v>64</v>
      </c>
      <c r="I532" t="s">
        <v>80</v>
      </c>
      <c r="J532" t="s">
        <v>66</v>
      </c>
      <c r="K532" t="s">
        <v>67</v>
      </c>
      <c r="L532">
        <v>15</v>
      </c>
      <c r="M532">
        <v>3</v>
      </c>
      <c r="N532">
        <v>168</v>
      </c>
      <c r="O532" s="41">
        <v>9999</v>
      </c>
      <c r="P532" t="s">
        <v>62</v>
      </c>
      <c r="Q532" s="1">
        <v>45786.608721180557</v>
      </c>
      <c r="R532">
        <v>59.975999999999999</v>
      </c>
      <c r="S532">
        <v>18.603000000000002</v>
      </c>
      <c r="T532">
        <v>3.2240000000000002</v>
      </c>
      <c r="U532">
        <v>6220</v>
      </c>
      <c r="V532">
        <v>89</v>
      </c>
      <c r="W532">
        <v>1950</v>
      </c>
      <c r="X532">
        <v>1359</v>
      </c>
      <c r="Y532">
        <v>0</v>
      </c>
      <c r="Z532">
        <v>10</v>
      </c>
      <c r="AA532">
        <v>2</v>
      </c>
      <c r="AB532">
        <v>106</v>
      </c>
      <c r="AC532">
        <v>105</v>
      </c>
      <c r="AD532">
        <v>34.71</v>
      </c>
      <c r="AE532">
        <v>51.641610999999997</v>
      </c>
      <c r="AF532">
        <v>93.5</v>
      </c>
      <c r="AG532">
        <v>1.6</v>
      </c>
      <c r="AH532">
        <v>1.7</v>
      </c>
      <c r="AI532">
        <v>1.7</v>
      </c>
      <c r="AJ532">
        <v>1.5</v>
      </c>
      <c r="AK532">
        <v>0.1</v>
      </c>
      <c r="AL532">
        <v>0</v>
      </c>
      <c r="AM532">
        <v>2.48</v>
      </c>
      <c r="AN532">
        <v>55.482999999999997</v>
      </c>
      <c r="AO532">
        <v>1.431</v>
      </c>
      <c r="AP532">
        <v>31.35</v>
      </c>
      <c r="AQ532">
        <v>0.217</v>
      </c>
      <c r="AR532">
        <v>0</v>
      </c>
      <c r="AS532">
        <v>16.672999999999998</v>
      </c>
      <c r="AT532">
        <v>96.617000000000004</v>
      </c>
      <c r="AU532">
        <v>1.653</v>
      </c>
      <c r="AV532">
        <v>1.7569999999999999</v>
      </c>
      <c r="AW532">
        <v>1.7569999999999999</v>
      </c>
      <c r="AX532">
        <v>1.55</v>
      </c>
      <c r="AY532">
        <v>0.10299999999999999</v>
      </c>
      <c r="AZ532">
        <v>0</v>
      </c>
      <c r="BA532">
        <v>0</v>
      </c>
      <c r="BB532">
        <v>143</v>
      </c>
      <c r="BC532" t="s">
        <v>75</v>
      </c>
      <c r="BD532">
        <v>0</v>
      </c>
      <c r="BE532" t="s">
        <v>69</v>
      </c>
      <c r="BF532" t="s">
        <v>76</v>
      </c>
      <c r="BG532">
        <v>1.3</v>
      </c>
      <c r="BH532">
        <v>0</v>
      </c>
      <c r="BI532" s="1">
        <v>45799.512988773145</v>
      </c>
      <c r="BJ532">
        <v>3</v>
      </c>
      <c r="BK532" s="4">
        <v>1.0747</v>
      </c>
      <c r="BL532" s="42">
        <f>HLOOKUP($A532,차량별코스!$E$1:$AD$20,_xlfn.XLOOKUP(탕데이터!$I532,차량별코스!$D$2:$D$20,차량별코스!$A$2:$A$20),0)</f>
        <v>9</v>
      </c>
      <c r="BM532">
        <f t="shared" si="96"/>
        <v>2561.3849999999998</v>
      </c>
      <c r="BN532">
        <f t="shared" si="97"/>
        <v>1655.4559999999997</v>
      </c>
      <c r="BO532">
        <f>IF(COUNTIFS($BL$2:$BL532,$BL532,$O$2:$O532,$O532)=1,_xlfn.MAXIFS($BO$2:$BO531,$O$2:$O531,$O532)+1,_xlfn.MAXIFS($BO$2:$BO531,$O$2:$O531,$O532))</f>
        <v>11</v>
      </c>
      <c r="BP532">
        <f t="shared" si="98"/>
        <v>3776.7000000000007</v>
      </c>
      <c r="BQ532">
        <f t="shared" si="100"/>
        <v>99.52</v>
      </c>
      <c r="BR532">
        <f t="shared" si="101"/>
        <v>105.74000000000001</v>
      </c>
      <c r="BS532">
        <f t="shared" si="102"/>
        <v>105.74000000000001</v>
      </c>
      <c r="BT532">
        <f t="shared" si="103"/>
        <v>93.3</v>
      </c>
      <c r="BU532">
        <f t="shared" si="104"/>
        <v>6.22</v>
      </c>
      <c r="BV532">
        <f t="shared" si="105"/>
        <v>0</v>
      </c>
      <c r="BW532">
        <f t="shared" si="99"/>
        <v>4187.2200000000012</v>
      </c>
    </row>
    <row r="533" spans="1:75" x14ac:dyDescent="0.3">
      <c r="A533" s="38">
        <f t="shared" si="95"/>
        <v>45795</v>
      </c>
      <c r="B533" s="3">
        <v>45795.305092592593</v>
      </c>
      <c r="C533" t="s">
        <v>61</v>
      </c>
      <c r="D533" t="s">
        <v>61</v>
      </c>
      <c r="E533" t="s">
        <v>61</v>
      </c>
      <c r="F533" t="s">
        <v>62</v>
      </c>
      <c r="G533" s="2" t="s">
        <v>63</v>
      </c>
      <c r="H533" t="s">
        <v>64</v>
      </c>
      <c r="I533" t="s">
        <v>80</v>
      </c>
      <c r="J533" t="s">
        <v>66</v>
      </c>
      <c r="K533" t="s">
        <v>67</v>
      </c>
      <c r="L533">
        <v>15</v>
      </c>
      <c r="M533">
        <v>3</v>
      </c>
      <c r="N533">
        <v>168</v>
      </c>
      <c r="O533" s="41">
        <v>9999</v>
      </c>
      <c r="P533" t="s">
        <v>62</v>
      </c>
      <c r="Q533" s="1">
        <v>45786.608721180557</v>
      </c>
      <c r="R533">
        <v>29.824000000000002</v>
      </c>
      <c r="S533">
        <v>8.2520000000000007</v>
      </c>
      <c r="T533">
        <v>3.6139999999999999</v>
      </c>
      <c r="U533">
        <v>1967</v>
      </c>
      <c r="V533">
        <v>30</v>
      </c>
      <c r="W533">
        <v>54</v>
      </c>
      <c r="X533">
        <v>816</v>
      </c>
      <c r="Y533">
        <v>0</v>
      </c>
      <c r="Z533">
        <v>11</v>
      </c>
      <c r="AA533">
        <v>0</v>
      </c>
      <c r="AB533">
        <v>0</v>
      </c>
      <c r="AC533">
        <v>98</v>
      </c>
      <c r="AD533">
        <v>54.58</v>
      </c>
      <c r="AE533">
        <v>57.018859999999997</v>
      </c>
      <c r="AF533">
        <v>88.7</v>
      </c>
      <c r="AG533">
        <v>2.1</v>
      </c>
      <c r="AH533">
        <v>2.8</v>
      </c>
      <c r="AI533">
        <v>3.3</v>
      </c>
      <c r="AJ533">
        <v>3.1</v>
      </c>
      <c r="AK533">
        <v>0</v>
      </c>
      <c r="AL533">
        <v>0</v>
      </c>
      <c r="AM533">
        <v>2.78</v>
      </c>
      <c r="AN533">
        <v>54.631999999999998</v>
      </c>
      <c r="AO533">
        <v>1.5249999999999999</v>
      </c>
      <c r="AP533">
        <v>2.7450000000000001</v>
      </c>
      <c r="AQ533">
        <v>0.26800000000000002</v>
      </c>
      <c r="AR533">
        <v>0</v>
      </c>
      <c r="AS533">
        <v>36.883000000000003</v>
      </c>
      <c r="AT533">
        <v>28.088000000000001</v>
      </c>
      <c r="AU533">
        <v>0.66500000000000004</v>
      </c>
      <c r="AV533">
        <v>0.88700000000000001</v>
      </c>
      <c r="AW533">
        <v>1.0449999999999999</v>
      </c>
      <c r="AX533">
        <v>0.98199999999999998</v>
      </c>
      <c r="AY533">
        <v>0</v>
      </c>
      <c r="AZ533">
        <v>0</v>
      </c>
      <c r="BA533">
        <v>0</v>
      </c>
      <c r="BB533">
        <v>47</v>
      </c>
      <c r="BC533" t="s">
        <v>75</v>
      </c>
      <c r="BD533">
        <v>0</v>
      </c>
      <c r="BE533" t="s">
        <v>69</v>
      </c>
      <c r="BF533" t="s">
        <v>76</v>
      </c>
      <c r="BG533">
        <v>1.3</v>
      </c>
      <c r="BH533">
        <v>0</v>
      </c>
      <c r="BI533" s="1">
        <v>45799.512988773145</v>
      </c>
      <c r="BJ533">
        <v>3</v>
      </c>
      <c r="BK533" s="4">
        <v>1.2047000000000001</v>
      </c>
      <c r="BL533" s="42">
        <f>HLOOKUP($A533,차량별코스!$E$1:$AD$20,_xlfn.XLOOKUP(탕데이터!$I533,차량별코스!$D$2:$D$20,차량별코스!$A$2:$A$20),0)</f>
        <v>10</v>
      </c>
      <c r="BM533">
        <f t="shared" si="96"/>
        <v>2561.3849999999998</v>
      </c>
      <c r="BN533">
        <f t="shared" si="97"/>
        <v>1498.4239999999998</v>
      </c>
      <c r="BO533">
        <f>IF(COUNTIFS($BL$2:$BL533,$BL533,$O$2:$O533,$O533)=1,_xlfn.MAXIFS($BO$2:$BO532,$O$2:$O532,$O533)+1,_xlfn.MAXIFS($BO$2:$BO532,$O$2:$O532,$O533))</f>
        <v>11</v>
      </c>
      <c r="BP533">
        <f t="shared" si="98"/>
        <v>1660.729</v>
      </c>
      <c r="BQ533">
        <f t="shared" si="100"/>
        <v>41.307000000000002</v>
      </c>
      <c r="BR533">
        <f t="shared" si="101"/>
        <v>55.075999999999993</v>
      </c>
      <c r="BS533">
        <f t="shared" si="102"/>
        <v>64.911000000000001</v>
      </c>
      <c r="BT533">
        <f t="shared" si="103"/>
        <v>60.976999999999997</v>
      </c>
      <c r="BU533">
        <f t="shared" si="104"/>
        <v>0</v>
      </c>
      <c r="BV533">
        <f t="shared" si="105"/>
        <v>0</v>
      </c>
      <c r="BW533">
        <f t="shared" si="99"/>
        <v>1883.0000000000002</v>
      </c>
    </row>
    <row r="534" spans="1:75" x14ac:dyDescent="0.3">
      <c r="A534" s="38">
        <f t="shared" si="95"/>
        <v>45795</v>
      </c>
      <c r="B534" s="3">
        <v>45795.33221064815</v>
      </c>
      <c r="C534" t="s">
        <v>61</v>
      </c>
      <c r="D534" t="s">
        <v>61</v>
      </c>
      <c r="E534" t="s">
        <v>61</v>
      </c>
      <c r="F534" t="s">
        <v>62</v>
      </c>
      <c r="G534" s="2" t="s">
        <v>63</v>
      </c>
      <c r="H534" t="s">
        <v>64</v>
      </c>
      <c r="I534" t="s">
        <v>80</v>
      </c>
      <c r="J534" t="s">
        <v>66</v>
      </c>
      <c r="K534" t="s">
        <v>67</v>
      </c>
      <c r="L534">
        <v>15</v>
      </c>
      <c r="M534">
        <v>3</v>
      </c>
      <c r="N534">
        <v>168</v>
      </c>
      <c r="O534" s="41">
        <v>9999</v>
      </c>
      <c r="P534" t="s">
        <v>62</v>
      </c>
      <c r="Q534" s="1">
        <v>45786.608721180557</v>
      </c>
      <c r="R534">
        <v>17.247</v>
      </c>
      <c r="S534">
        <v>4.452</v>
      </c>
      <c r="T534">
        <v>3.8740000000000001</v>
      </c>
      <c r="U534">
        <v>1453</v>
      </c>
      <c r="V534">
        <v>73</v>
      </c>
      <c r="W534">
        <v>356</v>
      </c>
      <c r="X534">
        <v>427</v>
      </c>
      <c r="Y534">
        <v>0</v>
      </c>
      <c r="Z534">
        <v>0</v>
      </c>
      <c r="AA534">
        <v>0</v>
      </c>
      <c r="AB534">
        <v>0</v>
      </c>
      <c r="AC534">
        <v>99</v>
      </c>
      <c r="AD534">
        <v>42.73</v>
      </c>
      <c r="AE534">
        <v>60.633651999999998</v>
      </c>
      <c r="AF534">
        <v>96.8</v>
      </c>
      <c r="AG534">
        <v>0.4</v>
      </c>
      <c r="AH534">
        <v>0.4</v>
      </c>
      <c r="AI534">
        <v>0.7</v>
      </c>
      <c r="AJ534">
        <v>1.7</v>
      </c>
      <c r="AK534">
        <v>0</v>
      </c>
      <c r="AL534">
        <v>0</v>
      </c>
      <c r="AM534">
        <v>2.98</v>
      </c>
      <c r="AN534">
        <v>54.014000000000003</v>
      </c>
      <c r="AO534">
        <v>5.024</v>
      </c>
      <c r="AP534">
        <v>24.501000000000001</v>
      </c>
      <c r="AQ534">
        <v>0.23200000000000001</v>
      </c>
      <c r="AR534">
        <v>0</v>
      </c>
      <c r="AS534">
        <v>0</v>
      </c>
      <c r="AT534">
        <v>22.587</v>
      </c>
      <c r="AU534">
        <v>9.2999999999999999E-2</v>
      </c>
      <c r="AV534">
        <v>9.2999999999999999E-2</v>
      </c>
      <c r="AW534">
        <v>0.16300000000000001</v>
      </c>
      <c r="AX534">
        <v>0.39700000000000002</v>
      </c>
      <c r="AY534">
        <v>0</v>
      </c>
      <c r="AZ534">
        <v>0</v>
      </c>
      <c r="BA534">
        <v>0</v>
      </c>
      <c r="BB534">
        <v>34</v>
      </c>
      <c r="BC534" t="s">
        <v>75</v>
      </c>
      <c r="BD534">
        <v>0</v>
      </c>
      <c r="BE534" t="s">
        <v>69</v>
      </c>
      <c r="BF534" t="s">
        <v>76</v>
      </c>
      <c r="BG534">
        <v>1.3</v>
      </c>
      <c r="BH534">
        <v>0</v>
      </c>
      <c r="BI534" s="1">
        <v>45799.512988773145</v>
      </c>
      <c r="BJ534">
        <v>3</v>
      </c>
      <c r="BK534" s="4">
        <v>1.2912999999999999</v>
      </c>
      <c r="BL534" s="42">
        <f>HLOOKUP($A534,차량별코스!$E$1:$AD$20,_xlfn.XLOOKUP(탕데이터!$I534,차량별코스!$D$2:$D$20,차량별코스!$A$2:$A$20),0)</f>
        <v>10</v>
      </c>
      <c r="BM534">
        <f t="shared" si="96"/>
        <v>2561.3849999999998</v>
      </c>
      <c r="BN534">
        <f t="shared" si="97"/>
        <v>1498.4239999999998</v>
      </c>
      <c r="BO534">
        <f>IF(COUNTIFS($BL$2:$BL534,$BL534,$O$2:$O534,$O534)=1,_xlfn.MAXIFS($BO$2:$BO533,$O$2:$O533,$O534)+1,_xlfn.MAXIFS($BO$2:$BO533,$O$2:$O533,$O534))</f>
        <v>11</v>
      </c>
      <c r="BP534">
        <f t="shared" si="98"/>
        <v>977.50399999999991</v>
      </c>
      <c r="BQ534">
        <f t="shared" si="100"/>
        <v>5.8120000000000003</v>
      </c>
      <c r="BR534">
        <f t="shared" si="101"/>
        <v>5.8120000000000003</v>
      </c>
      <c r="BS534">
        <f t="shared" si="102"/>
        <v>10.170999999999999</v>
      </c>
      <c r="BT534">
        <f t="shared" si="103"/>
        <v>24.701000000000001</v>
      </c>
      <c r="BU534">
        <f t="shared" si="104"/>
        <v>0</v>
      </c>
      <c r="BV534">
        <f t="shared" si="105"/>
        <v>0</v>
      </c>
      <c r="BW534">
        <f t="shared" si="99"/>
        <v>1024</v>
      </c>
    </row>
    <row r="535" spans="1:75" x14ac:dyDescent="0.3">
      <c r="A535" s="38">
        <f t="shared" si="95"/>
        <v>45795</v>
      </c>
      <c r="B535" s="3">
        <v>45795.38040509259</v>
      </c>
      <c r="C535" t="s">
        <v>61</v>
      </c>
      <c r="D535" t="s">
        <v>61</v>
      </c>
      <c r="E535" t="s">
        <v>61</v>
      </c>
      <c r="F535" t="s">
        <v>62</v>
      </c>
      <c r="G535" s="2" t="s">
        <v>63</v>
      </c>
      <c r="H535" t="s">
        <v>64</v>
      </c>
      <c r="I535" t="s">
        <v>80</v>
      </c>
      <c r="J535" t="s">
        <v>66</v>
      </c>
      <c r="K535" t="s">
        <v>67</v>
      </c>
      <c r="L535">
        <v>15</v>
      </c>
      <c r="M535">
        <v>3</v>
      </c>
      <c r="N535">
        <v>168</v>
      </c>
      <c r="O535" s="41">
        <v>9999</v>
      </c>
      <c r="P535" t="s">
        <v>62</v>
      </c>
      <c r="Q535" s="1">
        <v>45786.608721180557</v>
      </c>
      <c r="R535">
        <v>1E-3</v>
      </c>
      <c r="S535">
        <v>2.5999999999999999E-2</v>
      </c>
      <c r="T535">
        <v>3.7999999999999999E-2</v>
      </c>
      <c r="U535">
        <v>34</v>
      </c>
      <c r="V535">
        <v>34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0.11</v>
      </c>
      <c r="AE535" t="s">
        <v>61</v>
      </c>
      <c r="AF535">
        <v>100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0.03</v>
      </c>
      <c r="AN535" t="s">
        <v>61</v>
      </c>
      <c r="AO535">
        <v>100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 t="s">
        <v>75</v>
      </c>
      <c r="BD535">
        <v>0</v>
      </c>
      <c r="BE535" t="s">
        <v>69</v>
      </c>
      <c r="BF535" t="s">
        <v>76</v>
      </c>
      <c r="BG535">
        <v>1.3</v>
      </c>
      <c r="BH535">
        <v>0</v>
      </c>
      <c r="BI535" s="1">
        <v>45799.512988773145</v>
      </c>
      <c r="BJ535">
        <v>3</v>
      </c>
      <c r="BK535" s="4">
        <v>1.2800000000000001E-2</v>
      </c>
      <c r="BL535" s="42">
        <f>HLOOKUP($A535,차량별코스!$E$1:$AD$20,_xlfn.XLOOKUP(탕데이터!$I535,차량별코스!$D$2:$D$20,차량별코스!$A$2:$A$20),0)</f>
        <v>10</v>
      </c>
      <c r="BM535">
        <f t="shared" si="96"/>
        <v>2561.3849999999998</v>
      </c>
      <c r="BN535">
        <f t="shared" si="97"/>
        <v>1498.4239999999998</v>
      </c>
      <c r="BO535">
        <f>IF(COUNTIFS($BL$2:$BL535,$BL535,$O$2:$O535,$O535)=1,_xlfn.MAXIFS($BO$2:$BO534,$O$2:$O534,$O535)+1,_xlfn.MAXIFS($BO$2:$BO534,$O$2:$O534,$O535))</f>
        <v>11</v>
      </c>
      <c r="BP535">
        <f t="shared" si="98"/>
        <v>0</v>
      </c>
      <c r="BQ535">
        <f t="shared" si="100"/>
        <v>0</v>
      </c>
      <c r="BR535">
        <f t="shared" si="101"/>
        <v>0</v>
      </c>
      <c r="BS535">
        <f t="shared" si="102"/>
        <v>0</v>
      </c>
      <c r="BT535">
        <f t="shared" si="103"/>
        <v>0</v>
      </c>
      <c r="BU535">
        <f t="shared" si="104"/>
        <v>0</v>
      </c>
      <c r="BV535">
        <f t="shared" si="105"/>
        <v>0</v>
      </c>
      <c r="BW535">
        <f t="shared" si="99"/>
        <v>0</v>
      </c>
    </row>
    <row r="536" spans="1:75" x14ac:dyDescent="0.3">
      <c r="A536" s="38">
        <f t="shared" si="95"/>
        <v>45795</v>
      </c>
      <c r="B536" s="3">
        <v>45795.503564814811</v>
      </c>
      <c r="C536" t="s">
        <v>61</v>
      </c>
      <c r="D536" t="s">
        <v>61</v>
      </c>
      <c r="E536" t="s">
        <v>61</v>
      </c>
      <c r="F536" t="s">
        <v>62</v>
      </c>
      <c r="G536" s="2" t="s">
        <v>63</v>
      </c>
      <c r="H536" t="s">
        <v>64</v>
      </c>
      <c r="I536" t="s">
        <v>80</v>
      </c>
      <c r="J536" t="s">
        <v>66</v>
      </c>
      <c r="K536" t="s">
        <v>67</v>
      </c>
      <c r="L536">
        <v>15</v>
      </c>
      <c r="M536">
        <v>3</v>
      </c>
      <c r="N536">
        <v>168</v>
      </c>
      <c r="O536" s="41">
        <v>9999</v>
      </c>
      <c r="P536" t="s">
        <v>62</v>
      </c>
      <c r="Q536" s="1">
        <v>45786.608721180557</v>
      </c>
      <c r="R536">
        <v>2.3E-2</v>
      </c>
      <c r="S536">
        <v>2.8000000000000001E-2</v>
      </c>
      <c r="T536">
        <v>0.82099999999999995</v>
      </c>
      <c r="U536">
        <v>28</v>
      </c>
      <c r="V536">
        <v>3</v>
      </c>
      <c r="W536">
        <v>6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6</v>
      </c>
      <c r="AD536">
        <v>2.96</v>
      </c>
      <c r="AE536">
        <v>4.3577110000000001</v>
      </c>
      <c r="AF536">
        <v>100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0.63</v>
      </c>
      <c r="AN536">
        <v>13.629</v>
      </c>
      <c r="AO536">
        <v>10.711</v>
      </c>
      <c r="AP536">
        <v>21.422000000000001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 t="s">
        <v>75</v>
      </c>
      <c r="BD536">
        <v>0</v>
      </c>
      <c r="BE536" t="s">
        <v>69</v>
      </c>
      <c r="BF536" t="s">
        <v>76</v>
      </c>
      <c r="BG536">
        <v>1.3</v>
      </c>
      <c r="BH536">
        <v>0</v>
      </c>
      <c r="BI536" s="1">
        <v>45799.512988773145</v>
      </c>
      <c r="BJ536">
        <v>3</v>
      </c>
      <c r="BK536" s="4">
        <v>0.27379999999999999</v>
      </c>
      <c r="BL536" s="42">
        <f>HLOOKUP($A536,차량별코스!$E$1:$AD$20,_xlfn.XLOOKUP(탕데이터!$I536,차량별코스!$D$2:$D$20,차량별코스!$A$2:$A$20),0)</f>
        <v>10</v>
      </c>
      <c r="BM536">
        <f t="shared" si="96"/>
        <v>2561.3849999999998</v>
      </c>
      <c r="BN536">
        <f t="shared" si="97"/>
        <v>1498.4239999999998</v>
      </c>
      <c r="BO536">
        <f>IF(COUNTIFS($BL$2:$BL536,$BL536,$O$2:$O536,$O536)=1,_xlfn.MAXIFS($BO$2:$BO535,$O$2:$O535,$O536)+1,_xlfn.MAXIFS($BO$2:$BO535,$O$2:$O535,$O536))</f>
        <v>11</v>
      </c>
      <c r="BP536">
        <f t="shared" si="98"/>
        <v>19</v>
      </c>
      <c r="BQ536">
        <f t="shared" si="100"/>
        <v>0</v>
      </c>
      <c r="BR536">
        <f t="shared" si="101"/>
        <v>0</v>
      </c>
      <c r="BS536">
        <f t="shared" si="102"/>
        <v>0</v>
      </c>
      <c r="BT536">
        <f t="shared" si="103"/>
        <v>0</v>
      </c>
      <c r="BU536">
        <f t="shared" si="104"/>
        <v>0</v>
      </c>
      <c r="BV536">
        <f t="shared" si="105"/>
        <v>0</v>
      </c>
      <c r="BW536">
        <f t="shared" si="99"/>
        <v>19</v>
      </c>
    </row>
    <row r="537" spans="1:75" x14ac:dyDescent="0.3">
      <c r="A537" s="38">
        <f t="shared" si="95"/>
        <v>45795</v>
      </c>
      <c r="B537" s="3">
        <v>45795.509143518517</v>
      </c>
      <c r="C537" t="s">
        <v>61</v>
      </c>
      <c r="D537" t="s">
        <v>61</v>
      </c>
      <c r="E537" t="s">
        <v>61</v>
      </c>
      <c r="F537" t="s">
        <v>62</v>
      </c>
      <c r="G537" s="2" t="s">
        <v>63</v>
      </c>
      <c r="H537" t="s">
        <v>64</v>
      </c>
      <c r="I537" t="s">
        <v>80</v>
      </c>
      <c r="J537" t="s">
        <v>66</v>
      </c>
      <c r="K537" t="s">
        <v>67</v>
      </c>
      <c r="L537">
        <v>15</v>
      </c>
      <c r="M537">
        <v>3</v>
      </c>
      <c r="N537">
        <v>168</v>
      </c>
      <c r="O537" s="41">
        <v>9999</v>
      </c>
      <c r="P537" t="s">
        <v>62</v>
      </c>
      <c r="Q537" s="1">
        <v>45786.608721180557</v>
      </c>
      <c r="R537">
        <v>17.379000000000001</v>
      </c>
      <c r="S537">
        <v>4.5629999999999997</v>
      </c>
      <c r="T537">
        <v>3.8090000000000002</v>
      </c>
      <c r="U537">
        <v>1686</v>
      </c>
      <c r="V537">
        <v>65</v>
      </c>
      <c r="W537">
        <v>376</v>
      </c>
      <c r="X537">
        <v>371</v>
      </c>
      <c r="Y537">
        <v>2</v>
      </c>
      <c r="Z537">
        <v>5</v>
      </c>
      <c r="AA537">
        <v>0</v>
      </c>
      <c r="AB537">
        <v>0</v>
      </c>
      <c r="AC537">
        <v>87</v>
      </c>
      <c r="AD537">
        <v>37.11</v>
      </c>
      <c r="AE537">
        <v>50.252433000000003</v>
      </c>
      <c r="AF537">
        <v>98.1</v>
      </c>
      <c r="AG537">
        <v>0.3</v>
      </c>
      <c r="AH537">
        <v>0.5</v>
      </c>
      <c r="AI537">
        <v>0.9</v>
      </c>
      <c r="AJ537">
        <v>0.2</v>
      </c>
      <c r="AK537">
        <v>0</v>
      </c>
      <c r="AL537">
        <v>0</v>
      </c>
      <c r="AM537">
        <v>2.93</v>
      </c>
      <c r="AN537">
        <v>44.46</v>
      </c>
      <c r="AO537">
        <v>3.855</v>
      </c>
      <c r="AP537">
        <v>22.300999999999998</v>
      </c>
      <c r="AQ537">
        <v>0.17299999999999999</v>
      </c>
      <c r="AR537">
        <v>11.507999999999999</v>
      </c>
      <c r="AS537">
        <v>28.77</v>
      </c>
      <c r="AT537">
        <v>26.16</v>
      </c>
      <c r="AU537">
        <v>0.08</v>
      </c>
      <c r="AV537">
        <v>0.13300000000000001</v>
      </c>
      <c r="AW537">
        <v>0.24</v>
      </c>
      <c r="AX537">
        <v>5.2999999999999999E-2</v>
      </c>
      <c r="AY537">
        <v>0</v>
      </c>
      <c r="AZ537">
        <v>0</v>
      </c>
      <c r="BA537">
        <v>0</v>
      </c>
      <c r="BB537">
        <v>36</v>
      </c>
      <c r="BC537" t="s">
        <v>75</v>
      </c>
      <c r="BD537">
        <v>0</v>
      </c>
      <c r="BE537" t="s">
        <v>69</v>
      </c>
      <c r="BF537" t="s">
        <v>76</v>
      </c>
      <c r="BG537">
        <v>1.3</v>
      </c>
      <c r="BH537">
        <v>0</v>
      </c>
      <c r="BI537" s="1">
        <v>45799.512988773145</v>
      </c>
      <c r="BJ537">
        <v>3</v>
      </c>
      <c r="BK537" s="4">
        <v>1.2696000000000001</v>
      </c>
      <c r="BL537" s="42">
        <f>HLOOKUP($A537,차량별코스!$E$1:$AD$20,_xlfn.XLOOKUP(탕데이터!$I537,차량별코스!$D$2:$D$20,차량별코스!$A$2:$A$20),0)</f>
        <v>10</v>
      </c>
      <c r="BM537">
        <f t="shared" si="96"/>
        <v>2561.3849999999998</v>
      </c>
      <c r="BN537">
        <f t="shared" si="97"/>
        <v>1498.4239999999998</v>
      </c>
      <c r="BO537">
        <f>IF(COUNTIFS($BL$2:$BL537,$BL537,$O$2:$O537,$O537)=1,_xlfn.MAXIFS($BO$2:$BO536,$O$2:$O536,$O537)+1,_xlfn.MAXIFS($BO$2:$BO536,$O$2:$O536,$O537))</f>
        <v>11</v>
      </c>
      <c r="BP537">
        <f t="shared" si="98"/>
        <v>1212.9659999999999</v>
      </c>
      <c r="BQ537">
        <f t="shared" si="100"/>
        <v>5.0579999999999998</v>
      </c>
      <c r="BR537">
        <f t="shared" si="101"/>
        <v>8.43</v>
      </c>
      <c r="BS537">
        <f t="shared" si="102"/>
        <v>15.174000000000001</v>
      </c>
      <c r="BT537">
        <f t="shared" si="103"/>
        <v>3.3719999999999999</v>
      </c>
      <c r="BU537">
        <f t="shared" si="104"/>
        <v>0</v>
      </c>
      <c r="BV537">
        <f t="shared" si="105"/>
        <v>0</v>
      </c>
      <c r="BW537">
        <f t="shared" si="99"/>
        <v>1245</v>
      </c>
    </row>
    <row r="538" spans="1:75" x14ac:dyDescent="0.3">
      <c r="A538" s="38">
        <f t="shared" si="95"/>
        <v>45795</v>
      </c>
      <c r="B538" s="3">
        <v>45795.530694444446</v>
      </c>
      <c r="C538" t="s">
        <v>61</v>
      </c>
      <c r="D538" t="s">
        <v>61</v>
      </c>
      <c r="E538" t="s">
        <v>61</v>
      </c>
      <c r="F538" t="s">
        <v>62</v>
      </c>
      <c r="G538" s="2" t="s">
        <v>63</v>
      </c>
      <c r="H538" t="s">
        <v>64</v>
      </c>
      <c r="I538" t="s">
        <v>80</v>
      </c>
      <c r="J538" t="s">
        <v>66</v>
      </c>
      <c r="K538" t="s">
        <v>67</v>
      </c>
      <c r="L538">
        <v>15</v>
      </c>
      <c r="M538">
        <v>3</v>
      </c>
      <c r="N538">
        <v>168</v>
      </c>
      <c r="O538" s="41">
        <v>9999</v>
      </c>
      <c r="P538" t="s">
        <v>62</v>
      </c>
      <c r="Q538" s="1">
        <v>45786.608721180557</v>
      </c>
      <c r="R538">
        <v>98.995000000000005</v>
      </c>
      <c r="S538">
        <v>33.253</v>
      </c>
      <c r="T538">
        <v>2.9769999999999999</v>
      </c>
      <c r="U538">
        <v>9510</v>
      </c>
      <c r="V538">
        <v>13</v>
      </c>
      <c r="W538">
        <v>2100</v>
      </c>
      <c r="X538">
        <v>2619</v>
      </c>
      <c r="Y538">
        <v>1</v>
      </c>
      <c r="Z538">
        <v>49</v>
      </c>
      <c r="AA538">
        <v>0</v>
      </c>
      <c r="AB538">
        <v>0</v>
      </c>
      <c r="AC538">
        <v>105</v>
      </c>
      <c r="AD538">
        <v>37.47</v>
      </c>
      <c r="AE538">
        <v>48.179267000000003</v>
      </c>
      <c r="AF538">
        <v>89.5</v>
      </c>
      <c r="AG538">
        <v>2.8</v>
      </c>
      <c r="AH538">
        <v>3.7</v>
      </c>
      <c r="AI538">
        <v>2.8</v>
      </c>
      <c r="AJ538">
        <v>1</v>
      </c>
      <c r="AK538">
        <v>0.2</v>
      </c>
      <c r="AL538">
        <v>0</v>
      </c>
      <c r="AM538">
        <v>2.29</v>
      </c>
      <c r="AN538">
        <v>55.997</v>
      </c>
      <c r="AO538">
        <v>0.13700000000000001</v>
      </c>
      <c r="AP538">
        <v>22.082000000000001</v>
      </c>
      <c r="AQ538">
        <v>0.26300000000000001</v>
      </c>
      <c r="AR538">
        <v>1.01</v>
      </c>
      <c r="AS538">
        <v>49.497</v>
      </c>
      <c r="AT538">
        <v>141.708</v>
      </c>
      <c r="AU538">
        <v>4.4329999999999998</v>
      </c>
      <c r="AV538">
        <v>5.8579999999999997</v>
      </c>
      <c r="AW538">
        <v>4.4329999999999998</v>
      </c>
      <c r="AX538">
        <v>1.583</v>
      </c>
      <c r="AY538">
        <v>0.317</v>
      </c>
      <c r="AZ538">
        <v>0</v>
      </c>
      <c r="BA538">
        <v>0</v>
      </c>
      <c r="BB538">
        <v>217</v>
      </c>
      <c r="BC538" t="s">
        <v>75</v>
      </c>
      <c r="BD538">
        <v>0</v>
      </c>
      <c r="BE538" t="s">
        <v>69</v>
      </c>
      <c r="BF538" t="s">
        <v>76</v>
      </c>
      <c r="BG538">
        <v>1.3</v>
      </c>
      <c r="BH538">
        <v>0</v>
      </c>
      <c r="BI538" s="1">
        <v>45799.512988773145</v>
      </c>
      <c r="BJ538">
        <v>3</v>
      </c>
      <c r="BK538" s="4">
        <v>0.99229999999999996</v>
      </c>
      <c r="BL538" s="42">
        <f>HLOOKUP($A538,차량별코스!$E$1:$AD$20,_xlfn.XLOOKUP(탕데이터!$I538,차량별코스!$D$2:$D$20,차량별코스!$A$2:$A$20),0)</f>
        <v>10</v>
      </c>
      <c r="BM538">
        <f t="shared" si="96"/>
        <v>2561.3849999999998</v>
      </c>
      <c r="BN538">
        <f t="shared" si="97"/>
        <v>1498.4239999999998</v>
      </c>
      <c r="BO538">
        <f>IF(COUNTIFS($BL$2:$BL538,$BL538,$O$2:$O538,$O538)=1,_xlfn.MAXIFS($BO$2:$BO537,$O$2:$O537,$O538)+1,_xlfn.MAXIFS($BO$2:$BO537,$O$2:$O537,$O538))</f>
        <v>11</v>
      </c>
      <c r="BP538">
        <f t="shared" si="98"/>
        <v>6398.4500000000007</v>
      </c>
      <c r="BQ538">
        <f t="shared" si="100"/>
        <v>266.27999999999997</v>
      </c>
      <c r="BR538">
        <f t="shared" si="101"/>
        <v>351.87000000000006</v>
      </c>
      <c r="BS538">
        <f t="shared" si="102"/>
        <v>266.27999999999997</v>
      </c>
      <c r="BT538">
        <f t="shared" si="103"/>
        <v>95.100000000000009</v>
      </c>
      <c r="BU538">
        <f t="shared" si="104"/>
        <v>19.02</v>
      </c>
      <c r="BV538">
        <f t="shared" si="105"/>
        <v>0</v>
      </c>
      <c r="BW538">
        <f t="shared" si="99"/>
        <v>7397.0000000000009</v>
      </c>
    </row>
    <row r="539" spans="1:75" x14ac:dyDescent="0.3">
      <c r="A539" s="38">
        <f t="shared" si="95"/>
        <v>45795</v>
      </c>
      <c r="B539" s="3">
        <v>45795.643229166664</v>
      </c>
      <c r="C539" t="s">
        <v>61</v>
      </c>
      <c r="D539" t="s">
        <v>61</v>
      </c>
      <c r="E539" t="s">
        <v>61</v>
      </c>
      <c r="F539" t="s">
        <v>62</v>
      </c>
      <c r="G539" s="2" t="s">
        <v>63</v>
      </c>
      <c r="H539" t="s">
        <v>64</v>
      </c>
      <c r="I539" t="s">
        <v>80</v>
      </c>
      <c r="J539" t="s">
        <v>66</v>
      </c>
      <c r="K539" t="s">
        <v>67</v>
      </c>
      <c r="L539">
        <v>15</v>
      </c>
      <c r="M539">
        <v>3</v>
      </c>
      <c r="N539">
        <v>168</v>
      </c>
      <c r="O539" s="41">
        <v>9999</v>
      </c>
      <c r="P539" t="s">
        <v>62</v>
      </c>
      <c r="Q539" s="1">
        <v>45786.608721180557</v>
      </c>
      <c r="R539">
        <v>1E-3</v>
      </c>
      <c r="S539">
        <v>1.9E-2</v>
      </c>
      <c r="T539">
        <v>5.2999999999999999E-2</v>
      </c>
      <c r="U539">
        <v>35</v>
      </c>
      <c r="V539">
        <v>35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0.1</v>
      </c>
      <c r="AE539" t="s">
        <v>61</v>
      </c>
      <c r="AF539">
        <v>100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0.04</v>
      </c>
      <c r="AN539" t="s">
        <v>61</v>
      </c>
      <c r="AO539">
        <v>100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 t="s">
        <v>75</v>
      </c>
      <c r="BD539">
        <v>0</v>
      </c>
      <c r="BE539" t="s">
        <v>69</v>
      </c>
      <c r="BF539" t="s">
        <v>76</v>
      </c>
      <c r="BG539">
        <v>1.3</v>
      </c>
      <c r="BH539">
        <v>0</v>
      </c>
      <c r="BI539" s="1">
        <v>45799.512988773145</v>
      </c>
      <c r="BJ539">
        <v>3</v>
      </c>
      <c r="BK539" s="4">
        <v>1.7500000000000002E-2</v>
      </c>
      <c r="BL539" s="42">
        <f>HLOOKUP($A539,차량별코스!$E$1:$AD$20,_xlfn.XLOOKUP(탕데이터!$I539,차량별코스!$D$2:$D$20,차량별코스!$A$2:$A$20),0)</f>
        <v>10</v>
      </c>
      <c r="BM539">
        <f t="shared" si="96"/>
        <v>2561.3849999999998</v>
      </c>
      <c r="BN539">
        <f t="shared" si="97"/>
        <v>1498.4239999999998</v>
      </c>
      <c r="BO539">
        <f>IF(COUNTIFS($BL$2:$BL539,$BL539,$O$2:$O539,$O539)=1,_xlfn.MAXIFS($BO$2:$BO538,$O$2:$O538,$O539)+1,_xlfn.MAXIFS($BO$2:$BO538,$O$2:$O538,$O539))</f>
        <v>11</v>
      </c>
      <c r="BP539">
        <f t="shared" si="98"/>
        <v>0</v>
      </c>
      <c r="BQ539">
        <f t="shared" si="100"/>
        <v>0</v>
      </c>
      <c r="BR539">
        <f t="shared" si="101"/>
        <v>0</v>
      </c>
      <c r="BS539">
        <f t="shared" si="102"/>
        <v>0</v>
      </c>
      <c r="BT539">
        <f t="shared" si="103"/>
        <v>0</v>
      </c>
      <c r="BU539">
        <f t="shared" si="104"/>
        <v>0</v>
      </c>
      <c r="BV539">
        <f t="shared" si="105"/>
        <v>0</v>
      </c>
      <c r="BW539">
        <f t="shared" si="99"/>
        <v>0</v>
      </c>
    </row>
    <row r="540" spans="1:75" x14ac:dyDescent="0.3">
      <c r="A540" s="38">
        <f t="shared" si="95"/>
        <v>45795</v>
      </c>
      <c r="B540" s="3">
        <v>45795.647997685184</v>
      </c>
      <c r="C540" t="s">
        <v>61</v>
      </c>
      <c r="D540" t="s">
        <v>61</v>
      </c>
      <c r="E540" t="s">
        <v>61</v>
      </c>
      <c r="F540" t="s">
        <v>62</v>
      </c>
      <c r="G540" s="2" t="s">
        <v>63</v>
      </c>
      <c r="H540" t="s">
        <v>64</v>
      </c>
      <c r="I540" t="s">
        <v>80</v>
      </c>
      <c r="J540" t="s">
        <v>66</v>
      </c>
      <c r="K540" t="s">
        <v>67</v>
      </c>
      <c r="L540">
        <v>15</v>
      </c>
      <c r="M540">
        <v>3</v>
      </c>
      <c r="N540">
        <v>168</v>
      </c>
      <c r="O540" s="41">
        <v>9999</v>
      </c>
      <c r="P540" t="s">
        <v>62</v>
      </c>
      <c r="Q540" s="1">
        <v>45786.608721180557</v>
      </c>
      <c r="R540">
        <v>0.12</v>
      </c>
      <c r="S540">
        <v>0.27100000000000002</v>
      </c>
      <c r="T540">
        <v>0.443</v>
      </c>
      <c r="U540">
        <v>423</v>
      </c>
      <c r="V540">
        <v>9</v>
      </c>
      <c r="W540">
        <v>288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8</v>
      </c>
      <c r="AD540">
        <v>1.02</v>
      </c>
      <c r="AE540">
        <v>3.4285709999999998</v>
      </c>
      <c r="AF540">
        <v>100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0.34</v>
      </c>
      <c r="AN540">
        <v>23.213999999999999</v>
      </c>
      <c r="AO540">
        <v>2.1280000000000001</v>
      </c>
      <c r="AP540">
        <v>68.084999999999994</v>
      </c>
      <c r="AQ540">
        <v>0</v>
      </c>
      <c r="AR540">
        <v>0</v>
      </c>
      <c r="AS540">
        <v>0</v>
      </c>
      <c r="AT540">
        <v>6.6669999999999998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7</v>
      </c>
      <c r="BC540" t="s">
        <v>75</v>
      </c>
      <c r="BD540">
        <v>0</v>
      </c>
      <c r="BE540" t="s">
        <v>69</v>
      </c>
      <c r="BF540" t="s">
        <v>76</v>
      </c>
      <c r="BG540">
        <v>1.3</v>
      </c>
      <c r="BH540">
        <v>0</v>
      </c>
      <c r="BI540" s="1">
        <v>45799.512988773145</v>
      </c>
      <c r="BJ540">
        <v>3</v>
      </c>
      <c r="BK540" s="4">
        <v>0.14760000000000001</v>
      </c>
      <c r="BL540" s="42">
        <f>HLOOKUP($A540,차량별코스!$E$1:$AD$20,_xlfn.XLOOKUP(탕데이터!$I540,차량별코스!$D$2:$D$20,차량별코스!$A$2:$A$20),0)</f>
        <v>10</v>
      </c>
      <c r="BM540">
        <f t="shared" si="96"/>
        <v>2561.3849999999998</v>
      </c>
      <c r="BN540">
        <f t="shared" si="97"/>
        <v>1498.4239999999998</v>
      </c>
      <c r="BO540">
        <f>IF(COUNTIFS($BL$2:$BL540,$BL540,$O$2:$O540,$O540)=1,_xlfn.MAXIFS($BO$2:$BO539,$O$2:$O539,$O540)+1,_xlfn.MAXIFS($BO$2:$BO539,$O$2:$O539,$O540))</f>
        <v>11</v>
      </c>
      <c r="BP540">
        <f t="shared" si="98"/>
        <v>126</v>
      </c>
      <c r="BQ540">
        <f t="shared" si="100"/>
        <v>0</v>
      </c>
      <c r="BR540">
        <f t="shared" si="101"/>
        <v>0</v>
      </c>
      <c r="BS540">
        <f t="shared" si="102"/>
        <v>0</v>
      </c>
      <c r="BT540">
        <f t="shared" si="103"/>
        <v>0</v>
      </c>
      <c r="BU540">
        <f t="shared" si="104"/>
        <v>0</v>
      </c>
      <c r="BV540">
        <f t="shared" si="105"/>
        <v>0</v>
      </c>
      <c r="BW540">
        <f t="shared" si="99"/>
        <v>126</v>
      </c>
    </row>
    <row r="541" spans="1:75" x14ac:dyDescent="0.3">
      <c r="A541" s="38">
        <f t="shared" si="95"/>
        <v>45795</v>
      </c>
      <c r="B541" s="3">
        <v>45795.654965277776</v>
      </c>
      <c r="C541" t="s">
        <v>61</v>
      </c>
      <c r="D541" t="s">
        <v>61</v>
      </c>
      <c r="E541" t="s">
        <v>61</v>
      </c>
      <c r="F541" t="s">
        <v>62</v>
      </c>
      <c r="G541" s="2" t="s">
        <v>63</v>
      </c>
      <c r="H541" t="s">
        <v>64</v>
      </c>
      <c r="I541" t="s">
        <v>80</v>
      </c>
      <c r="J541" t="s">
        <v>66</v>
      </c>
      <c r="K541" t="s">
        <v>67</v>
      </c>
      <c r="L541">
        <v>15</v>
      </c>
      <c r="M541">
        <v>3</v>
      </c>
      <c r="N541">
        <v>168</v>
      </c>
      <c r="O541" s="41">
        <v>9999</v>
      </c>
      <c r="P541" t="s">
        <v>62</v>
      </c>
      <c r="Q541" s="1">
        <v>45786.608721180557</v>
      </c>
      <c r="R541">
        <v>0.124</v>
      </c>
      <c r="S541">
        <v>4.7690000000000001</v>
      </c>
      <c r="T541">
        <v>2.5999999999999999E-2</v>
      </c>
      <c r="U541">
        <v>1835</v>
      </c>
      <c r="V541">
        <v>85</v>
      </c>
      <c r="W541">
        <v>1670</v>
      </c>
      <c r="X541">
        <v>0</v>
      </c>
      <c r="Y541">
        <v>0</v>
      </c>
      <c r="Z541">
        <v>0</v>
      </c>
      <c r="AA541">
        <v>1</v>
      </c>
      <c r="AB541">
        <v>1353</v>
      </c>
      <c r="AC541">
        <v>11</v>
      </c>
      <c r="AD541">
        <v>0.24</v>
      </c>
      <c r="AE541">
        <v>5.5798040000000002</v>
      </c>
      <c r="AF541">
        <v>100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0.02</v>
      </c>
      <c r="AN541">
        <v>772.84699999999998</v>
      </c>
      <c r="AO541">
        <v>4.6319999999999997</v>
      </c>
      <c r="AP541">
        <v>91.007999999999996</v>
      </c>
      <c r="AQ541">
        <v>0</v>
      </c>
      <c r="AR541">
        <v>0</v>
      </c>
      <c r="AS541">
        <v>0</v>
      </c>
      <c r="AT541">
        <v>30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47</v>
      </c>
      <c r="BC541" t="s">
        <v>75</v>
      </c>
      <c r="BD541">
        <v>0</v>
      </c>
      <c r="BE541" t="s">
        <v>69</v>
      </c>
      <c r="BF541" t="s">
        <v>76</v>
      </c>
      <c r="BG541">
        <v>1.3</v>
      </c>
      <c r="BH541">
        <v>0</v>
      </c>
      <c r="BI541" s="1">
        <v>45799.512988773145</v>
      </c>
      <c r="BJ541">
        <v>3</v>
      </c>
      <c r="BK541" s="4">
        <v>8.6999999999999994E-3</v>
      </c>
      <c r="BL541" s="42">
        <f>HLOOKUP($A541,차량별코스!$E$1:$AD$20,_xlfn.XLOOKUP(탕데이터!$I541,차량별코스!$D$2:$D$20,차량별코스!$A$2:$A$20),0)</f>
        <v>10</v>
      </c>
      <c r="BM541">
        <f t="shared" si="96"/>
        <v>2561.3849999999998</v>
      </c>
      <c r="BN541">
        <f t="shared" si="97"/>
        <v>1498.4239999999998</v>
      </c>
      <c r="BO541">
        <f>IF(COUNTIFS($BL$2:$BL541,$BL541,$O$2:$O541,$O541)=1,_xlfn.MAXIFS($BO$2:$BO540,$O$2:$O540,$O541)+1,_xlfn.MAXIFS($BO$2:$BO540,$O$2:$O540,$O541))</f>
        <v>11</v>
      </c>
      <c r="BP541">
        <f t="shared" si="98"/>
        <v>80</v>
      </c>
      <c r="BQ541">
        <f t="shared" si="100"/>
        <v>0</v>
      </c>
      <c r="BR541">
        <f t="shared" si="101"/>
        <v>0</v>
      </c>
      <c r="BS541">
        <f t="shared" si="102"/>
        <v>0</v>
      </c>
      <c r="BT541">
        <f t="shared" si="103"/>
        <v>0</v>
      </c>
      <c r="BU541">
        <f t="shared" si="104"/>
        <v>0</v>
      </c>
      <c r="BV541">
        <f t="shared" si="105"/>
        <v>0</v>
      </c>
      <c r="BW541">
        <f t="shared" si="99"/>
        <v>80</v>
      </c>
    </row>
    <row r="542" spans="1:75" x14ac:dyDescent="0.3">
      <c r="A542" s="38">
        <f t="shared" si="95"/>
        <v>45795</v>
      </c>
      <c r="B542" s="3">
        <v>45795.779664351852</v>
      </c>
      <c r="C542" t="s">
        <v>61</v>
      </c>
      <c r="D542" t="s">
        <v>61</v>
      </c>
      <c r="E542" t="s">
        <v>61</v>
      </c>
      <c r="F542" t="s">
        <v>62</v>
      </c>
      <c r="G542" s="2" t="s">
        <v>63</v>
      </c>
      <c r="H542" t="s">
        <v>64</v>
      </c>
      <c r="I542" t="s">
        <v>80</v>
      </c>
      <c r="J542" t="s">
        <v>66</v>
      </c>
      <c r="K542" t="s">
        <v>67</v>
      </c>
      <c r="L542">
        <v>15</v>
      </c>
      <c r="M542">
        <v>3</v>
      </c>
      <c r="N542">
        <v>168</v>
      </c>
      <c r="O542" s="41">
        <v>9999</v>
      </c>
      <c r="P542" t="s">
        <v>62</v>
      </c>
      <c r="Q542" s="1">
        <v>45786.608721180557</v>
      </c>
      <c r="R542">
        <v>112.136</v>
      </c>
      <c r="S542">
        <v>34.781999999999996</v>
      </c>
      <c r="T542">
        <v>3.2240000000000002</v>
      </c>
      <c r="U542">
        <v>10385</v>
      </c>
      <c r="V542">
        <v>58</v>
      </c>
      <c r="W542">
        <v>2363</v>
      </c>
      <c r="X542">
        <v>3159</v>
      </c>
      <c r="Y542">
        <v>3</v>
      </c>
      <c r="Z542">
        <v>28</v>
      </c>
      <c r="AA542">
        <v>2</v>
      </c>
      <c r="AB542">
        <v>226</v>
      </c>
      <c r="AC542">
        <v>107</v>
      </c>
      <c r="AD542">
        <v>38.869999999999997</v>
      </c>
      <c r="AE542">
        <v>50.689284000000001</v>
      </c>
      <c r="AF542">
        <v>81</v>
      </c>
      <c r="AG542">
        <v>4.7</v>
      </c>
      <c r="AH542">
        <v>5.8</v>
      </c>
      <c r="AI542">
        <v>4.7</v>
      </c>
      <c r="AJ542">
        <v>3.7</v>
      </c>
      <c r="AK542">
        <v>0.1</v>
      </c>
      <c r="AL542">
        <v>0</v>
      </c>
      <c r="AM542">
        <v>2.48</v>
      </c>
      <c r="AN542">
        <v>54.287999999999997</v>
      </c>
      <c r="AO542">
        <v>0.55800000000000005</v>
      </c>
      <c r="AP542">
        <v>22.754000000000001</v>
      </c>
      <c r="AQ542">
        <v>0.27600000000000002</v>
      </c>
      <c r="AR542">
        <v>2.6749999999999998</v>
      </c>
      <c r="AS542">
        <v>24.97</v>
      </c>
      <c r="AT542">
        <v>139.05000000000001</v>
      </c>
      <c r="AU542">
        <v>8.0679999999999996</v>
      </c>
      <c r="AV542">
        <v>9.9570000000000007</v>
      </c>
      <c r="AW542">
        <v>8.0679999999999996</v>
      </c>
      <c r="AX542">
        <v>6.3520000000000003</v>
      </c>
      <c r="AY542">
        <v>0.17199999999999999</v>
      </c>
      <c r="AZ542">
        <v>0</v>
      </c>
      <c r="BA542">
        <v>0</v>
      </c>
      <c r="BB542">
        <v>236</v>
      </c>
      <c r="BC542" t="s">
        <v>75</v>
      </c>
      <c r="BD542">
        <v>0</v>
      </c>
      <c r="BE542" t="s">
        <v>69</v>
      </c>
      <c r="BF542" t="s">
        <v>76</v>
      </c>
      <c r="BG542">
        <v>1.3</v>
      </c>
      <c r="BH542">
        <v>0</v>
      </c>
      <c r="BI542" s="1">
        <v>45799.512988773145</v>
      </c>
      <c r="BJ542">
        <v>3</v>
      </c>
      <c r="BK542" s="4">
        <v>1.0747</v>
      </c>
      <c r="BL542" s="42">
        <f>HLOOKUP($A542,차량별코스!$E$1:$AD$20,_xlfn.XLOOKUP(탕데이터!$I542,차량별코스!$D$2:$D$20,차량별코스!$A$2:$A$20),0)</f>
        <v>10</v>
      </c>
      <c r="BM542">
        <f t="shared" si="96"/>
        <v>2561.3849999999998</v>
      </c>
      <c r="BN542">
        <f t="shared" si="97"/>
        <v>1498.4239999999998</v>
      </c>
      <c r="BO542">
        <f>IF(COUNTIFS($BL$2:$BL542,$BL542,$O$2:$O542,$O542)=1,_xlfn.MAXIFS($BO$2:$BO541,$O$2:$O541,$O542)+1,_xlfn.MAXIFS($BO$2:$BO541,$O$2:$O541,$O542))</f>
        <v>11</v>
      </c>
      <c r="BP542">
        <f t="shared" si="98"/>
        <v>5990.85</v>
      </c>
      <c r="BQ542">
        <f t="shared" si="100"/>
        <v>488.09500000000003</v>
      </c>
      <c r="BR542">
        <f t="shared" si="101"/>
        <v>602.32999999999993</v>
      </c>
      <c r="BS542">
        <f t="shared" si="102"/>
        <v>488.09500000000003</v>
      </c>
      <c r="BT542">
        <f t="shared" si="103"/>
        <v>384.24500000000006</v>
      </c>
      <c r="BU542">
        <f t="shared" si="104"/>
        <v>10.385</v>
      </c>
      <c r="BV542">
        <f t="shared" si="105"/>
        <v>0</v>
      </c>
      <c r="BW542">
        <f t="shared" si="99"/>
        <v>7964.0000000000009</v>
      </c>
    </row>
    <row r="543" spans="1:75" x14ac:dyDescent="0.3">
      <c r="A543" s="38">
        <f t="shared" si="95"/>
        <v>45796</v>
      </c>
      <c r="B543" s="3">
        <v>45796.310613425929</v>
      </c>
      <c r="C543" t="s">
        <v>61</v>
      </c>
      <c r="D543" t="s">
        <v>61</v>
      </c>
      <c r="E543" t="s">
        <v>61</v>
      </c>
      <c r="F543" t="s">
        <v>62</v>
      </c>
      <c r="G543" s="2" t="s">
        <v>63</v>
      </c>
      <c r="H543" t="s">
        <v>64</v>
      </c>
      <c r="I543" t="s">
        <v>80</v>
      </c>
      <c r="J543" t="s">
        <v>66</v>
      </c>
      <c r="K543" t="s">
        <v>67</v>
      </c>
      <c r="L543">
        <v>15</v>
      </c>
      <c r="M543">
        <v>3</v>
      </c>
      <c r="N543">
        <v>168</v>
      </c>
      <c r="O543" s="41">
        <v>9999</v>
      </c>
      <c r="P543" t="s">
        <v>62</v>
      </c>
      <c r="Q543" s="1">
        <v>45786.608721180557</v>
      </c>
      <c r="R543">
        <v>5.0999999999999997E-2</v>
      </c>
      <c r="S543">
        <v>0.109</v>
      </c>
      <c r="T543">
        <v>0.46800000000000003</v>
      </c>
      <c r="U543">
        <v>95</v>
      </c>
      <c r="V543">
        <v>1</v>
      </c>
      <c r="W543">
        <v>57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7</v>
      </c>
      <c r="AD543">
        <v>1.93</v>
      </c>
      <c r="AE543">
        <v>4.9620540000000002</v>
      </c>
      <c r="AF543">
        <v>100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0.36</v>
      </c>
      <c r="AN543">
        <v>34.079000000000001</v>
      </c>
      <c r="AO543">
        <v>1.05</v>
      </c>
      <c r="AP543">
        <v>60.000999999999998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1</v>
      </c>
      <c r="BC543" t="s">
        <v>75</v>
      </c>
      <c r="BD543">
        <v>0</v>
      </c>
      <c r="BE543" t="s">
        <v>69</v>
      </c>
      <c r="BF543" t="s">
        <v>76</v>
      </c>
      <c r="BG543">
        <v>1.3</v>
      </c>
      <c r="BH543">
        <v>0</v>
      </c>
      <c r="BI543" s="1">
        <v>45799.512988773145</v>
      </c>
      <c r="BJ543">
        <v>3</v>
      </c>
      <c r="BK543" s="4">
        <v>0.156</v>
      </c>
      <c r="BL543" s="42">
        <f>HLOOKUP($A543,차량별코스!$E$1:$AD$20,_xlfn.XLOOKUP(탕데이터!$I543,차량별코스!$D$2:$D$20,차량별코스!$A$2:$A$20),0)</f>
        <v>11</v>
      </c>
      <c r="BM543">
        <f t="shared" si="96"/>
        <v>2561.3849999999998</v>
      </c>
      <c r="BN543">
        <f t="shared" si="97"/>
        <v>2517.2719999999995</v>
      </c>
      <c r="BO543">
        <f>IF(COUNTIFS($BL$2:$BL543,$BL543,$O$2:$O543,$O543)=1,_xlfn.MAXIFS($BO$2:$BO542,$O$2:$O542,$O543)+1,_xlfn.MAXIFS($BO$2:$BO542,$O$2:$O542,$O543))</f>
        <v>11</v>
      </c>
      <c r="BP543">
        <f t="shared" si="98"/>
        <v>37</v>
      </c>
      <c r="BQ543">
        <f t="shared" si="100"/>
        <v>0</v>
      </c>
      <c r="BR543">
        <f t="shared" si="101"/>
        <v>0</v>
      </c>
      <c r="BS543">
        <f t="shared" si="102"/>
        <v>0</v>
      </c>
      <c r="BT543">
        <f t="shared" si="103"/>
        <v>0</v>
      </c>
      <c r="BU543">
        <f t="shared" si="104"/>
        <v>0</v>
      </c>
      <c r="BV543">
        <f t="shared" si="105"/>
        <v>0</v>
      </c>
      <c r="BW543">
        <f t="shared" si="99"/>
        <v>37</v>
      </c>
    </row>
    <row r="544" spans="1:75" x14ac:dyDescent="0.3">
      <c r="A544" s="38">
        <f t="shared" si="95"/>
        <v>45796</v>
      </c>
      <c r="B544" s="3">
        <v>45796.317349537036</v>
      </c>
      <c r="C544" t="s">
        <v>61</v>
      </c>
      <c r="D544" t="s">
        <v>61</v>
      </c>
      <c r="E544" t="s">
        <v>61</v>
      </c>
      <c r="F544" t="s">
        <v>62</v>
      </c>
      <c r="G544" s="2" t="s">
        <v>63</v>
      </c>
      <c r="H544" t="s">
        <v>64</v>
      </c>
      <c r="I544" t="s">
        <v>80</v>
      </c>
      <c r="J544" t="s">
        <v>66</v>
      </c>
      <c r="K544" t="s">
        <v>67</v>
      </c>
      <c r="L544">
        <v>15</v>
      </c>
      <c r="M544">
        <v>3</v>
      </c>
      <c r="N544">
        <v>168</v>
      </c>
      <c r="O544" s="41">
        <v>9999</v>
      </c>
      <c r="P544" t="s">
        <v>62</v>
      </c>
      <c r="Q544" s="1">
        <v>45786.608721180557</v>
      </c>
      <c r="R544">
        <v>17.411999999999999</v>
      </c>
      <c r="S544">
        <v>4.556</v>
      </c>
      <c r="T544">
        <v>3.8220000000000001</v>
      </c>
      <c r="U544">
        <v>1560</v>
      </c>
      <c r="V544">
        <v>159</v>
      </c>
      <c r="W544">
        <v>262</v>
      </c>
      <c r="X544">
        <v>315</v>
      </c>
      <c r="Y544">
        <v>1</v>
      </c>
      <c r="Z544">
        <v>1</v>
      </c>
      <c r="AA544">
        <v>0</v>
      </c>
      <c r="AB544">
        <v>0</v>
      </c>
      <c r="AC544">
        <v>94</v>
      </c>
      <c r="AD544">
        <v>40.18</v>
      </c>
      <c r="AE544">
        <v>55.033344</v>
      </c>
      <c r="AF544">
        <v>96.6</v>
      </c>
      <c r="AG544">
        <v>0.4</v>
      </c>
      <c r="AH544">
        <v>0.7</v>
      </c>
      <c r="AI544">
        <v>1.7</v>
      </c>
      <c r="AJ544">
        <v>0.5</v>
      </c>
      <c r="AK544">
        <v>0</v>
      </c>
      <c r="AL544">
        <v>0</v>
      </c>
      <c r="AM544">
        <v>2.94</v>
      </c>
      <c r="AN544">
        <v>49.154000000000003</v>
      </c>
      <c r="AO544">
        <v>10.192</v>
      </c>
      <c r="AP544">
        <v>16.795000000000002</v>
      </c>
      <c r="AQ544">
        <v>0.17199999999999999</v>
      </c>
      <c r="AR544">
        <v>5.7430000000000003</v>
      </c>
      <c r="AS544">
        <v>5.7430000000000003</v>
      </c>
      <c r="AT544">
        <v>24.15</v>
      </c>
      <c r="AU544">
        <v>0.1</v>
      </c>
      <c r="AV544">
        <v>0.17499999999999999</v>
      </c>
      <c r="AW544">
        <v>0.42499999999999999</v>
      </c>
      <c r="AX544">
        <v>0.125</v>
      </c>
      <c r="AY544">
        <v>0</v>
      </c>
      <c r="AZ544">
        <v>0</v>
      </c>
      <c r="BA544">
        <v>0</v>
      </c>
      <c r="BB544">
        <v>38</v>
      </c>
      <c r="BC544" t="s">
        <v>75</v>
      </c>
      <c r="BD544">
        <v>0</v>
      </c>
      <c r="BE544" t="s">
        <v>69</v>
      </c>
      <c r="BF544" t="s">
        <v>76</v>
      </c>
      <c r="BG544">
        <v>1.3</v>
      </c>
      <c r="BH544">
        <v>0</v>
      </c>
      <c r="BI544" s="1">
        <v>45799.512988773145</v>
      </c>
      <c r="BJ544">
        <v>3</v>
      </c>
      <c r="BK544" s="4">
        <v>1.2739</v>
      </c>
      <c r="BL544" s="42">
        <f>HLOOKUP($A544,차량별코스!$E$1:$AD$20,_xlfn.XLOOKUP(탕데이터!$I544,차량별코스!$D$2:$D$20,차량별코스!$A$2:$A$20),0)</f>
        <v>11</v>
      </c>
      <c r="BM544">
        <f t="shared" si="96"/>
        <v>2561.3849999999998</v>
      </c>
      <c r="BN544">
        <f t="shared" si="97"/>
        <v>2517.2719999999995</v>
      </c>
      <c r="BO544">
        <f>IF(COUNTIFS($BL$2:$BL544,$BL544,$O$2:$O544,$O544)=1,_xlfn.MAXIFS($BO$2:$BO543,$O$2:$O543,$O544)+1,_xlfn.MAXIFS($BO$2:$BO543,$O$2:$O543,$O544))</f>
        <v>11</v>
      </c>
      <c r="BP544">
        <f t="shared" si="98"/>
        <v>1085.96</v>
      </c>
      <c r="BQ544">
        <f t="shared" si="100"/>
        <v>6.24</v>
      </c>
      <c r="BR544">
        <f t="shared" si="101"/>
        <v>10.919999999999998</v>
      </c>
      <c r="BS544">
        <f t="shared" si="102"/>
        <v>26.520000000000003</v>
      </c>
      <c r="BT544">
        <f t="shared" si="103"/>
        <v>7.8</v>
      </c>
      <c r="BU544">
        <f t="shared" si="104"/>
        <v>0</v>
      </c>
      <c r="BV544">
        <f t="shared" si="105"/>
        <v>0</v>
      </c>
      <c r="BW544">
        <f t="shared" si="99"/>
        <v>1137.44</v>
      </c>
    </row>
    <row r="545" spans="1:75" x14ac:dyDescent="0.3">
      <c r="A545" s="38">
        <f t="shared" si="95"/>
        <v>45796</v>
      </c>
      <c r="B545" s="3">
        <v>45796.339421296296</v>
      </c>
      <c r="C545" t="s">
        <v>61</v>
      </c>
      <c r="D545" t="s">
        <v>61</v>
      </c>
      <c r="E545" t="s">
        <v>61</v>
      </c>
      <c r="F545" t="s">
        <v>62</v>
      </c>
      <c r="G545" s="2" t="s">
        <v>63</v>
      </c>
      <c r="H545" t="s">
        <v>64</v>
      </c>
      <c r="I545" t="s">
        <v>80</v>
      </c>
      <c r="J545" t="s">
        <v>66</v>
      </c>
      <c r="K545" t="s">
        <v>67</v>
      </c>
      <c r="L545">
        <v>15</v>
      </c>
      <c r="M545">
        <v>3</v>
      </c>
      <c r="N545">
        <v>168</v>
      </c>
      <c r="O545" s="41">
        <v>9999</v>
      </c>
      <c r="P545" t="s">
        <v>62</v>
      </c>
      <c r="Q545" s="1">
        <v>45786.608721180557</v>
      </c>
      <c r="R545">
        <v>29.966000000000001</v>
      </c>
      <c r="S545">
        <v>8.2919999999999998</v>
      </c>
      <c r="T545">
        <v>3.6139999999999999</v>
      </c>
      <c r="U545">
        <v>2769</v>
      </c>
      <c r="V545">
        <v>102</v>
      </c>
      <c r="W545">
        <v>444</v>
      </c>
      <c r="X545">
        <v>967</v>
      </c>
      <c r="Y545">
        <v>1</v>
      </c>
      <c r="Z545">
        <v>2</v>
      </c>
      <c r="AA545">
        <v>0</v>
      </c>
      <c r="AB545">
        <v>0</v>
      </c>
      <c r="AC545">
        <v>103</v>
      </c>
      <c r="AD545">
        <v>38.96</v>
      </c>
      <c r="AE545">
        <v>48.527934999999999</v>
      </c>
      <c r="AF545">
        <v>95.5</v>
      </c>
      <c r="AG545">
        <v>1.2</v>
      </c>
      <c r="AH545">
        <v>1.3</v>
      </c>
      <c r="AI545">
        <v>1.3</v>
      </c>
      <c r="AJ545">
        <v>0.7</v>
      </c>
      <c r="AK545">
        <v>0</v>
      </c>
      <c r="AL545">
        <v>0</v>
      </c>
      <c r="AM545">
        <v>2.78</v>
      </c>
      <c r="AN545">
        <v>45.316000000000003</v>
      </c>
      <c r="AO545">
        <v>3.6840000000000002</v>
      </c>
      <c r="AP545">
        <v>16.035</v>
      </c>
      <c r="AQ545">
        <v>0.3</v>
      </c>
      <c r="AR545">
        <v>3.3370000000000002</v>
      </c>
      <c r="AS545">
        <v>6.6740000000000004</v>
      </c>
      <c r="AT545">
        <v>42.975000000000001</v>
      </c>
      <c r="AU545">
        <v>0.54</v>
      </c>
      <c r="AV545">
        <v>0.58499999999999996</v>
      </c>
      <c r="AW545">
        <v>0.58499999999999996</v>
      </c>
      <c r="AX545">
        <v>0.315</v>
      </c>
      <c r="AY545">
        <v>0</v>
      </c>
      <c r="AZ545">
        <v>0</v>
      </c>
      <c r="BA545">
        <v>0</v>
      </c>
      <c r="BB545">
        <v>67</v>
      </c>
      <c r="BC545" t="s">
        <v>75</v>
      </c>
      <c r="BD545">
        <v>0</v>
      </c>
      <c r="BE545" t="s">
        <v>69</v>
      </c>
      <c r="BF545" t="s">
        <v>76</v>
      </c>
      <c r="BG545">
        <v>1.3</v>
      </c>
      <c r="BH545">
        <v>0</v>
      </c>
      <c r="BI545" s="1">
        <v>45799.512988773145</v>
      </c>
      <c r="BJ545">
        <v>3</v>
      </c>
      <c r="BK545" s="4">
        <v>1.2045999999999999</v>
      </c>
      <c r="BL545" s="42">
        <f>HLOOKUP($A545,차량별코스!$E$1:$AD$20,_xlfn.XLOOKUP(탕데이터!$I545,차량별코스!$D$2:$D$20,차량별코스!$A$2:$A$20),0)</f>
        <v>11</v>
      </c>
      <c r="BM545">
        <f t="shared" si="96"/>
        <v>2561.3849999999998</v>
      </c>
      <c r="BN545">
        <f t="shared" si="97"/>
        <v>2517.2719999999995</v>
      </c>
      <c r="BO545">
        <f>IF(COUNTIFS($BL$2:$BL545,$BL545,$O$2:$O545,$O545)=1,_xlfn.MAXIFS($BO$2:$BO544,$O$2:$O544,$O545)+1,_xlfn.MAXIFS($BO$2:$BO544,$O$2:$O544,$O545))</f>
        <v>11</v>
      </c>
      <c r="BP545">
        <f t="shared" si="98"/>
        <v>2098.395</v>
      </c>
      <c r="BQ545">
        <f t="shared" si="100"/>
        <v>33.228000000000002</v>
      </c>
      <c r="BR545">
        <f t="shared" si="101"/>
        <v>35.997</v>
      </c>
      <c r="BS545">
        <f t="shared" si="102"/>
        <v>35.997</v>
      </c>
      <c r="BT545">
        <f t="shared" si="103"/>
        <v>19.382999999999999</v>
      </c>
      <c r="BU545">
        <f t="shared" si="104"/>
        <v>0</v>
      </c>
      <c r="BV545">
        <f t="shared" si="105"/>
        <v>0</v>
      </c>
      <c r="BW545">
        <f t="shared" si="99"/>
        <v>2222.9999999999995</v>
      </c>
    </row>
    <row r="546" spans="1:75" x14ac:dyDescent="0.3">
      <c r="A546" s="38">
        <f t="shared" si="95"/>
        <v>45796</v>
      </c>
      <c r="B546" s="3">
        <v>45796.374351851853</v>
      </c>
      <c r="C546" t="s">
        <v>61</v>
      </c>
      <c r="D546" t="s">
        <v>61</v>
      </c>
      <c r="E546" t="s">
        <v>61</v>
      </c>
      <c r="F546" t="s">
        <v>62</v>
      </c>
      <c r="G546" s="2" t="s">
        <v>63</v>
      </c>
      <c r="H546" t="s">
        <v>64</v>
      </c>
      <c r="I546" t="s">
        <v>80</v>
      </c>
      <c r="J546" t="s">
        <v>66</v>
      </c>
      <c r="K546" t="s">
        <v>67</v>
      </c>
      <c r="L546">
        <v>15</v>
      </c>
      <c r="M546">
        <v>3</v>
      </c>
      <c r="N546">
        <v>168</v>
      </c>
      <c r="O546" s="41">
        <v>9999</v>
      </c>
      <c r="P546" t="s">
        <v>62</v>
      </c>
      <c r="Q546" s="1">
        <v>45786.608721180557</v>
      </c>
      <c r="R546">
        <v>67.801000000000002</v>
      </c>
      <c r="S546">
        <v>22.975999999999999</v>
      </c>
      <c r="T546">
        <v>2.9510000000000001</v>
      </c>
      <c r="U546">
        <v>7005</v>
      </c>
      <c r="V546">
        <v>43</v>
      </c>
      <c r="W546">
        <v>1609</v>
      </c>
      <c r="X546">
        <v>1916</v>
      </c>
      <c r="Y546">
        <v>2</v>
      </c>
      <c r="Z546">
        <v>27</v>
      </c>
      <c r="AA546">
        <v>0</v>
      </c>
      <c r="AB546">
        <v>0</v>
      </c>
      <c r="AC546">
        <v>102</v>
      </c>
      <c r="AD546">
        <v>34.840000000000003</v>
      </c>
      <c r="AE546">
        <v>45.597517000000003</v>
      </c>
      <c r="AF546">
        <v>65.7</v>
      </c>
      <c r="AG546">
        <v>10.1</v>
      </c>
      <c r="AH546">
        <v>11.5</v>
      </c>
      <c r="AI546">
        <v>10.1</v>
      </c>
      <c r="AJ546">
        <v>2.5</v>
      </c>
      <c r="AK546">
        <v>0.1</v>
      </c>
      <c r="AL546">
        <v>0</v>
      </c>
      <c r="AM546">
        <v>2.27</v>
      </c>
      <c r="AN546">
        <v>53.195999999999998</v>
      </c>
      <c r="AO546">
        <v>0.61399999999999999</v>
      </c>
      <c r="AP546">
        <v>22.969000000000001</v>
      </c>
      <c r="AQ546">
        <v>0.28000000000000003</v>
      </c>
      <c r="AR546">
        <v>2.95</v>
      </c>
      <c r="AS546">
        <v>39.822000000000003</v>
      </c>
      <c r="AT546">
        <v>76.650000000000006</v>
      </c>
      <c r="AU546">
        <v>11.782999999999999</v>
      </c>
      <c r="AV546">
        <v>13.417</v>
      </c>
      <c r="AW546">
        <v>11.782999999999999</v>
      </c>
      <c r="AX546">
        <v>2.9169999999999998</v>
      </c>
      <c r="AY546">
        <v>0.11700000000000001</v>
      </c>
      <c r="AZ546">
        <v>0</v>
      </c>
      <c r="BA546">
        <v>0</v>
      </c>
      <c r="BB546">
        <v>159</v>
      </c>
      <c r="BC546" t="s">
        <v>75</v>
      </c>
      <c r="BD546">
        <v>0</v>
      </c>
      <c r="BE546" t="s">
        <v>69</v>
      </c>
      <c r="BF546" t="s">
        <v>76</v>
      </c>
      <c r="BG546">
        <v>1.3</v>
      </c>
      <c r="BH546">
        <v>0</v>
      </c>
      <c r="BI546" s="1">
        <v>45799.512988773145</v>
      </c>
      <c r="BJ546">
        <v>3</v>
      </c>
      <c r="BK546" s="4">
        <v>0.98360000000000003</v>
      </c>
      <c r="BL546" s="42">
        <f>HLOOKUP($A546,차량별코스!$E$1:$AD$20,_xlfn.XLOOKUP(탕데이터!$I546,차량별코스!$D$2:$D$20,차량별코스!$A$2:$A$20),0)</f>
        <v>11</v>
      </c>
      <c r="BM546">
        <f t="shared" si="96"/>
        <v>2561.3849999999998</v>
      </c>
      <c r="BN546">
        <f t="shared" si="97"/>
        <v>2517.2719999999995</v>
      </c>
      <c r="BO546">
        <f>IF(COUNTIFS($BL$2:$BL546,$BL546,$O$2:$O546,$O546)=1,_xlfn.MAXIFS($BO$2:$BO545,$O$2:$O545,$O546)+1,_xlfn.MAXIFS($BO$2:$BO545,$O$2:$O545,$O546))</f>
        <v>11</v>
      </c>
      <c r="BP546">
        <f t="shared" si="98"/>
        <v>2950.2849999999999</v>
      </c>
      <c r="BQ546">
        <f t="shared" si="100"/>
        <v>707.505</v>
      </c>
      <c r="BR546">
        <f t="shared" si="101"/>
        <v>805.57500000000005</v>
      </c>
      <c r="BS546">
        <f t="shared" si="102"/>
        <v>707.505</v>
      </c>
      <c r="BT546">
        <f t="shared" si="103"/>
        <v>175.125</v>
      </c>
      <c r="BU546">
        <f t="shared" si="104"/>
        <v>7.0049999999999999</v>
      </c>
      <c r="BV546">
        <f t="shared" si="105"/>
        <v>0</v>
      </c>
      <c r="BW546">
        <f t="shared" si="99"/>
        <v>5353</v>
      </c>
    </row>
    <row r="547" spans="1:75" x14ac:dyDescent="0.3">
      <c r="A547" s="38">
        <f t="shared" si="95"/>
        <v>45796</v>
      </c>
      <c r="B547" s="3">
        <v>45796.470891203702</v>
      </c>
      <c r="C547" t="s">
        <v>61</v>
      </c>
      <c r="D547" t="s">
        <v>61</v>
      </c>
      <c r="E547" t="s">
        <v>61</v>
      </c>
      <c r="F547" t="s">
        <v>62</v>
      </c>
      <c r="G547" s="2" t="s">
        <v>63</v>
      </c>
      <c r="H547" t="s">
        <v>64</v>
      </c>
      <c r="I547" t="s">
        <v>80</v>
      </c>
      <c r="J547" t="s">
        <v>66</v>
      </c>
      <c r="K547" t="s">
        <v>67</v>
      </c>
      <c r="L547">
        <v>15</v>
      </c>
      <c r="M547">
        <v>3</v>
      </c>
      <c r="N547">
        <v>168</v>
      </c>
      <c r="O547" s="41">
        <v>9999</v>
      </c>
      <c r="P547" t="s">
        <v>62</v>
      </c>
      <c r="Q547" s="1">
        <v>45786.608721180557</v>
      </c>
      <c r="R547">
        <v>36.662999999999997</v>
      </c>
      <c r="S547">
        <v>9.7249999999999996</v>
      </c>
      <c r="T547">
        <v>3.77</v>
      </c>
      <c r="U547">
        <v>2437</v>
      </c>
      <c r="V547">
        <v>81</v>
      </c>
      <c r="W547">
        <v>385</v>
      </c>
      <c r="X547">
        <v>651</v>
      </c>
      <c r="Y547">
        <v>0</v>
      </c>
      <c r="Z547">
        <v>12</v>
      </c>
      <c r="AA547">
        <v>0</v>
      </c>
      <c r="AB547">
        <v>0</v>
      </c>
      <c r="AC547">
        <v>106</v>
      </c>
      <c r="AD547">
        <v>54.16</v>
      </c>
      <c r="AE547">
        <v>66.964382999999998</v>
      </c>
      <c r="AF547">
        <v>96.5</v>
      </c>
      <c r="AG547">
        <v>0.4</v>
      </c>
      <c r="AH547">
        <v>0.7</v>
      </c>
      <c r="AI547">
        <v>0.6</v>
      </c>
      <c r="AJ547">
        <v>1.4</v>
      </c>
      <c r="AK547">
        <v>0.4</v>
      </c>
      <c r="AL547">
        <v>0</v>
      </c>
      <c r="AM547">
        <v>2.9</v>
      </c>
      <c r="AN547">
        <v>62.24</v>
      </c>
      <c r="AO547">
        <v>3.3239999999999998</v>
      </c>
      <c r="AP547">
        <v>15.798</v>
      </c>
      <c r="AQ547">
        <v>0.16400000000000001</v>
      </c>
      <c r="AR547">
        <v>0</v>
      </c>
      <c r="AS547">
        <v>32.731000000000002</v>
      </c>
      <c r="AT547">
        <v>38.6</v>
      </c>
      <c r="AU547">
        <v>0.16</v>
      </c>
      <c r="AV547">
        <v>0.28000000000000003</v>
      </c>
      <c r="AW547">
        <v>0.24</v>
      </c>
      <c r="AX547">
        <v>0.56000000000000005</v>
      </c>
      <c r="AY547">
        <v>0.16</v>
      </c>
      <c r="AZ547">
        <v>0</v>
      </c>
      <c r="BA547">
        <v>0</v>
      </c>
      <c r="BB547">
        <v>60</v>
      </c>
      <c r="BC547" t="s">
        <v>75</v>
      </c>
      <c r="BD547">
        <v>0</v>
      </c>
      <c r="BE547" t="s">
        <v>69</v>
      </c>
      <c r="BF547" t="s">
        <v>76</v>
      </c>
      <c r="BG547">
        <v>1.3</v>
      </c>
      <c r="BH547">
        <v>0</v>
      </c>
      <c r="BI547" s="1">
        <v>45799.512988773145</v>
      </c>
      <c r="BJ547">
        <v>3</v>
      </c>
      <c r="BK547" s="4">
        <v>1.2566999999999999</v>
      </c>
      <c r="BL547" s="42">
        <f>HLOOKUP($A547,차량별코스!$E$1:$AD$20,_xlfn.XLOOKUP(탕데이터!$I547,차량별코스!$D$2:$D$20,차량별코스!$A$2:$A$20),0)</f>
        <v>11</v>
      </c>
      <c r="BM547">
        <f t="shared" si="96"/>
        <v>2561.3849999999998</v>
      </c>
      <c r="BN547">
        <f t="shared" si="97"/>
        <v>2517.2719999999995</v>
      </c>
      <c r="BO547">
        <f>IF(COUNTIFS($BL$2:$BL547,$BL547,$O$2:$O547,$O547)=1,_xlfn.MAXIFS($BO$2:$BO546,$O$2:$O546,$O547)+1,_xlfn.MAXIFS($BO$2:$BO546,$O$2:$O546,$O547))</f>
        <v>11</v>
      </c>
      <c r="BP547">
        <f t="shared" si="98"/>
        <v>1885.7049999999999</v>
      </c>
      <c r="BQ547">
        <f t="shared" si="100"/>
        <v>9.7479999999999993</v>
      </c>
      <c r="BR547">
        <f t="shared" si="101"/>
        <v>17.058999999999997</v>
      </c>
      <c r="BS547">
        <f t="shared" si="102"/>
        <v>14.622</v>
      </c>
      <c r="BT547">
        <f t="shared" si="103"/>
        <v>34.117999999999995</v>
      </c>
      <c r="BU547">
        <f t="shared" si="104"/>
        <v>9.7479999999999993</v>
      </c>
      <c r="BV547">
        <f t="shared" si="105"/>
        <v>0</v>
      </c>
      <c r="BW547">
        <f t="shared" si="99"/>
        <v>1971</v>
      </c>
    </row>
    <row r="548" spans="1:75" x14ac:dyDescent="0.3">
      <c r="A548" s="38">
        <f t="shared" si="95"/>
        <v>45796</v>
      </c>
      <c r="B548" s="3">
        <v>45796.536898148152</v>
      </c>
      <c r="C548" t="s">
        <v>61</v>
      </c>
      <c r="D548" t="s">
        <v>61</v>
      </c>
      <c r="E548" t="s">
        <v>61</v>
      </c>
      <c r="F548" t="s">
        <v>62</v>
      </c>
      <c r="G548" s="2" t="s">
        <v>63</v>
      </c>
      <c r="H548" t="s">
        <v>64</v>
      </c>
      <c r="I548" t="s">
        <v>80</v>
      </c>
      <c r="J548" t="s">
        <v>66</v>
      </c>
      <c r="K548" t="s">
        <v>67</v>
      </c>
      <c r="L548">
        <v>15</v>
      </c>
      <c r="M548">
        <v>3</v>
      </c>
      <c r="N548">
        <v>168</v>
      </c>
      <c r="O548" s="41">
        <v>9999</v>
      </c>
      <c r="P548" t="s">
        <v>62</v>
      </c>
      <c r="Q548" s="1">
        <v>45786.608721180557</v>
      </c>
      <c r="R548">
        <v>37.356000000000002</v>
      </c>
      <c r="S548">
        <v>10.968</v>
      </c>
      <c r="T548">
        <v>3.4060000000000001</v>
      </c>
      <c r="U548">
        <v>3499</v>
      </c>
      <c r="V548">
        <v>47</v>
      </c>
      <c r="W548">
        <v>941</v>
      </c>
      <c r="X548">
        <v>638</v>
      </c>
      <c r="Y548">
        <v>1</v>
      </c>
      <c r="Z548">
        <v>7</v>
      </c>
      <c r="AA548">
        <v>1</v>
      </c>
      <c r="AB548">
        <v>22</v>
      </c>
      <c r="AC548">
        <v>100</v>
      </c>
      <c r="AD548">
        <v>38.43</v>
      </c>
      <c r="AE548">
        <v>53.556911999999997</v>
      </c>
      <c r="AF548">
        <v>87.9</v>
      </c>
      <c r="AG548">
        <v>2.4</v>
      </c>
      <c r="AH548">
        <v>2.7</v>
      </c>
      <c r="AI548">
        <v>1.5</v>
      </c>
      <c r="AJ548">
        <v>5.4</v>
      </c>
      <c r="AK548">
        <v>0</v>
      </c>
      <c r="AL548">
        <v>0</v>
      </c>
      <c r="AM548">
        <v>2.62</v>
      </c>
      <c r="AN548">
        <v>54.313000000000002</v>
      </c>
      <c r="AO548">
        <v>1.343</v>
      </c>
      <c r="AP548">
        <v>26.893000000000001</v>
      </c>
      <c r="AQ548">
        <v>0.161</v>
      </c>
      <c r="AR548">
        <v>2.677</v>
      </c>
      <c r="AS548">
        <v>18.739000000000001</v>
      </c>
      <c r="AT548">
        <v>49.81</v>
      </c>
      <c r="AU548">
        <v>1.36</v>
      </c>
      <c r="AV548">
        <v>1.53</v>
      </c>
      <c r="AW548">
        <v>0.85</v>
      </c>
      <c r="AX548">
        <v>3.06</v>
      </c>
      <c r="AY548">
        <v>0</v>
      </c>
      <c r="AZ548">
        <v>0</v>
      </c>
      <c r="BA548">
        <v>0</v>
      </c>
      <c r="BB548">
        <v>80</v>
      </c>
      <c r="BC548" t="s">
        <v>75</v>
      </c>
      <c r="BD548">
        <v>0</v>
      </c>
      <c r="BE548" t="s">
        <v>69</v>
      </c>
      <c r="BF548" t="s">
        <v>76</v>
      </c>
      <c r="BG548">
        <v>1.3</v>
      </c>
      <c r="BH548">
        <v>0</v>
      </c>
      <c r="BI548" s="1">
        <v>45799.512988773145</v>
      </c>
      <c r="BJ548">
        <v>3</v>
      </c>
      <c r="BK548" s="4">
        <v>1.1353</v>
      </c>
      <c r="BL548" s="42">
        <f>HLOOKUP($A548,차량별코스!$E$1:$AD$20,_xlfn.XLOOKUP(탕데이터!$I548,차량별코스!$D$2:$D$20,차량별코스!$A$2:$A$20),0)</f>
        <v>11</v>
      </c>
      <c r="BM548">
        <f t="shared" si="96"/>
        <v>2561.3849999999998</v>
      </c>
      <c r="BN548">
        <f t="shared" si="97"/>
        <v>2517.2719999999995</v>
      </c>
      <c r="BO548">
        <f>IF(COUNTIFS($BL$2:$BL548,$BL548,$O$2:$O548,$O548)=1,_xlfn.MAXIFS($BO$2:$BO547,$O$2:$O547,$O548)+1,_xlfn.MAXIFS($BO$2:$BO547,$O$2:$O547,$O548))</f>
        <v>11</v>
      </c>
      <c r="BP548">
        <f t="shared" si="98"/>
        <v>2087.6210000000001</v>
      </c>
      <c r="BQ548">
        <f t="shared" si="100"/>
        <v>83.975999999999999</v>
      </c>
      <c r="BR548">
        <f t="shared" si="101"/>
        <v>94.473000000000013</v>
      </c>
      <c r="BS548">
        <f t="shared" si="102"/>
        <v>52.484999999999999</v>
      </c>
      <c r="BT548">
        <f t="shared" si="103"/>
        <v>188.94600000000003</v>
      </c>
      <c r="BU548">
        <f t="shared" si="104"/>
        <v>0</v>
      </c>
      <c r="BV548">
        <f t="shared" si="105"/>
        <v>0</v>
      </c>
      <c r="BW548">
        <f t="shared" si="99"/>
        <v>2507.5010000000002</v>
      </c>
    </row>
    <row r="549" spans="1:75" x14ac:dyDescent="0.3">
      <c r="A549" s="38">
        <f t="shared" si="95"/>
        <v>45796</v>
      </c>
      <c r="B549" s="3">
        <v>45796.583148148151</v>
      </c>
      <c r="C549" t="s">
        <v>61</v>
      </c>
      <c r="D549" t="s">
        <v>61</v>
      </c>
      <c r="E549" t="s">
        <v>61</v>
      </c>
      <c r="F549" t="s">
        <v>62</v>
      </c>
      <c r="G549" s="2" t="s">
        <v>63</v>
      </c>
      <c r="H549" t="s">
        <v>64</v>
      </c>
      <c r="I549" t="s">
        <v>80</v>
      </c>
      <c r="J549" t="s">
        <v>66</v>
      </c>
      <c r="K549" t="s">
        <v>67</v>
      </c>
      <c r="L549">
        <v>15</v>
      </c>
      <c r="M549">
        <v>3</v>
      </c>
      <c r="N549">
        <v>168</v>
      </c>
      <c r="O549" s="41">
        <v>9999</v>
      </c>
      <c r="P549" t="s">
        <v>62</v>
      </c>
      <c r="Q549" s="1">
        <v>45786.608721180557</v>
      </c>
      <c r="R549">
        <v>4.2999999999999997E-2</v>
      </c>
      <c r="S549">
        <v>8.5000000000000006E-2</v>
      </c>
      <c r="T549">
        <v>0.50600000000000001</v>
      </c>
      <c r="U549">
        <v>91</v>
      </c>
      <c r="V549">
        <v>47</v>
      </c>
      <c r="W549">
        <v>8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7</v>
      </c>
      <c r="AD549">
        <v>1.7</v>
      </c>
      <c r="AE549">
        <v>4.3</v>
      </c>
      <c r="AF549">
        <v>100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0.39</v>
      </c>
      <c r="AN549">
        <v>25.86</v>
      </c>
      <c r="AO549">
        <v>51.648000000000003</v>
      </c>
      <c r="AP549">
        <v>8.7910000000000004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1</v>
      </c>
      <c r="BC549" t="s">
        <v>75</v>
      </c>
      <c r="BD549">
        <v>0</v>
      </c>
      <c r="BE549" t="s">
        <v>69</v>
      </c>
      <c r="BF549" t="s">
        <v>76</v>
      </c>
      <c r="BG549">
        <v>1.3</v>
      </c>
      <c r="BH549">
        <v>0</v>
      </c>
      <c r="BI549" s="1">
        <v>45799.512988773145</v>
      </c>
      <c r="BJ549">
        <v>3</v>
      </c>
      <c r="BK549" s="4">
        <v>0.1686</v>
      </c>
      <c r="BL549" s="42">
        <f>HLOOKUP($A549,차량별코스!$E$1:$AD$20,_xlfn.XLOOKUP(탕데이터!$I549,차량별코스!$D$2:$D$20,차량별코스!$A$2:$A$20),0)</f>
        <v>11</v>
      </c>
      <c r="BM549">
        <f t="shared" si="96"/>
        <v>2561.3849999999998</v>
      </c>
      <c r="BN549">
        <f t="shared" si="97"/>
        <v>2517.2719999999995</v>
      </c>
      <c r="BO549">
        <f>IF(COUNTIFS($BL$2:$BL549,$BL549,$O$2:$O549,$O549)=1,_xlfn.MAXIFS($BO$2:$BO548,$O$2:$O548,$O549)+1,_xlfn.MAXIFS($BO$2:$BO548,$O$2:$O548,$O549))</f>
        <v>11</v>
      </c>
      <c r="BP549">
        <f t="shared" si="98"/>
        <v>36</v>
      </c>
      <c r="BQ549">
        <f t="shared" si="100"/>
        <v>0</v>
      </c>
      <c r="BR549">
        <f t="shared" si="101"/>
        <v>0</v>
      </c>
      <c r="BS549">
        <f t="shared" si="102"/>
        <v>0</v>
      </c>
      <c r="BT549">
        <f t="shared" si="103"/>
        <v>0</v>
      </c>
      <c r="BU549">
        <f t="shared" si="104"/>
        <v>0</v>
      </c>
      <c r="BV549">
        <f t="shared" si="105"/>
        <v>0</v>
      </c>
      <c r="BW549">
        <f t="shared" si="99"/>
        <v>36</v>
      </c>
    </row>
    <row r="550" spans="1:75" x14ac:dyDescent="0.3">
      <c r="A550" s="38">
        <f t="shared" si="95"/>
        <v>45796</v>
      </c>
      <c r="B550" s="3">
        <v>45796.590995370374</v>
      </c>
      <c r="C550" t="s">
        <v>61</v>
      </c>
      <c r="D550" t="s">
        <v>61</v>
      </c>
      <c r="E550" t="s">
        <v>61</v>
      </c>
      <c r="F550" t="s">
        <v>62</v>
      </c>
      <c r="G550" s="2" t="s">
        <v>63</v>
      </c>
      <c r="H550" t="s">
        <v>64</v>
      </c>
      <c r="I550" t="s">
        <v>80</v>
      </c>
      <c r="J550" t="s">
        <v>66</v>
      </c>
      <c r="K550" t="s">
        <v>67</v>
      </c>
      <c r="L550">
        <v>15</v>
      </c>
      <c r="M550">
        <v>3</v>
      </c>
      <c r="N550">
        <v>168</v>
      </c>
      <c r="O550" s="41">
        <v>9999</v>
      </c>
      <c r="P550" t="s">
        <v>62</v>
      </c>
      <c r="Q550" s="1">
        <v>45786.608721180557</v>
      </c>
      <c r="R550">
        <v>113.25700000000001</v>
      </c>
      <c r="S550">
        <v>39.244</v>
      </c>
      <c r="T550">
        <v>2.8860000000000001</v>
      </c>
      <c r="U550">
        <v>12229</v>
      </c>
      <c r="V550">
        <v>226</v>
      </c>
      <c r="W550">
        <v>3685</v>
      </c>
      <c r="X550">
        <v>3119</v>
      </c>
      <c r="Y550">
        <v>2</v>
      </c>
      <c r="Z550">
        <v>34</v>
      </c>
      <c r="AA550">
        <v>2</v>
      </c>
      <c r="AB550">
        <v>968</v>
      </c>
      <c r="AC550">
        <v>104</v>
      </c>
      <c r="AD550">
        <v>33.340000000000003</v>
      </c>
      <c r="AE550">
        <v>49.017206000000002</v>
      </c>
      <c r="AF550">
        <v>88.8</v>
      </c>
      <c r="AG550">
        <v>2.9</v>
      </c>
      <c r="AH550">
        <v>3.5</v>
      </c>
      <c r="AI550">
        <v>2.9</v>
      </c>
      <c r="AJ550">
        <v>1.9</v>
      </c>
      <c r="AK550">
        <v>0</v>
      </c>
      <c r="AL550">
        <v>0</v>
      </c>
      <c r="AM550">
        <v>2.2200000000000002</v>
      </c>
      <c r="AN550">
        <v>59.158000000000001</v>
      </c>
      <c r="AO550">
        <v>1.8480000000000001</v>
      </c>
      <c r="AP550">
        <v>30.132999999999999</v>
      </c>
      <c r="AQ550">
        <v>0.27400000000000002</v>
      </c>
      <c r="AR550">
        <v>1.766</v>
      </c>
      <c r="AS550">
        <v>30.02</v>
      </c>
      <c r="AT550">
        <v>180.56</v>
      </c>
      <c r="AU550">
        <v>5.8970000000000002</v>
      </c>
      <c r="AV550">
        <v>7.117</v>
      </c>
      <c r="AW550">
        <v>5.8970000000000002</v>
      </c>
      <c r="AX550">
        <v>3.863</v>
      </c>
      <c r="AY550">
        <v>0</v>
      </c>
      <c r="AZ550">
        <v>0</v>
      </c>
      <c r="BA550">
        <v>0</v>
      </c>
      <c r="BB550">
        <v>280</v>
      </c>
      <c r="BC550" t="s">
        <v>75</v>
      </c>
      <c r="BD550">
        <v>0</v>
      </c>
      <c r="BE550" t="s">
        <v>69</v>
      </c>
      <c r="BF550" t="s">
        <v>76</v>
      </c>
      <c r="BG550">
        <v>1.3</v>
      </c>
      <c r="BH550">
        <v>0</v>
      </c>
      <c r="BI550" s="1">
        <v>45799.512988773145</v>
      </c>
      <c r="BJ550">
        <v>3</v>
      </c>
      <c r="BK550" s="4">
        <v>0.96199999999999997</v>
      </c>
      <c r="BL550" s="42">
        <f>HLOOKUP($A550,차량별코스!$E$1:$AD$20,_xlfn.XLOOKUP(탕데이터!$I550,차량별코스!$D$2:$D$20,차량별코스!$A$2:$A$20),0)</f>
        <v>11</v>
      </c>
      <c r="BM550">
        <f t="shared" si="96"/>
        <v>2561.3849999999998</v>
      </c>
      <c r="BN550">
        <f t="shared" si="97"/>
        <v>2517.2719999999995</v>
      </c>
      <c r="BO550">
        <f>IF(COUNTIFS($BL$2:$BL550,$BL550,$O$2:$O550,$O550)=1,_xlfn.MAXIFS($BO$2:$BO549,$O$2:$O549,$O550)+1,_xlfn.MAXIFS($BO$2:$BO549,$O$2:$O549,$O550))</f>
        <v>11</v>
      </c>
      <c r="BP550">
        <f t="shared" si="98"/>
        <v>6948.3520000000008</v>
      </c>
      <c r="BQ550">
        <f t="shared" si="100"/>
        <v>354.64099999999996</v>
      </c>
      <c r="BR550">
        <f t="shared" si="101"/>
        <v>428.01500000000004</v>
      </c>
      <c r="BS550">
        <f t="shared" si="102"/>
        <v>354.64099999999996</v>
      </c>
      <c r="BT550">
        <f t="shared" si="103"/>
        <v>232.351</v>
      </c>
      <c r="BU550">
        <f t="shared" si="104"/>
        <v>0</v>
      </c>
      <c r="BV550">
        <f t="shared" si="105"/>
        <v>0</v>
      </c>
      <c r="BW550">
        <f t="shared" si="99"/>
        <v>8318</v>
      </c>
    </row>
    <row r="551" spans="1:75" x14ac:dyDescent="0.3">
      <c r="A551" s="38">
        <f t="shared" si="95"/>
        <v>45796</v>
      </c>
      <c r="B551" s="3">
        <v>45796.793124999997</v>
      </c>
      <c r="C551" t="s">
        <v>61</v>
      </c>
      <c r="D551" t="s">
        <v>61</v>
      </c>
      <c r="E551" t="s">
        <v>61</v>
      </c>
      <c r="F551" t="s">
        <v>62</v>
      </c>
      <c r="G551" s="2" t="s">
        <v>63</v>
      </c>
      <c r="H551" t="s">
        <v>64</v>
      </c>
      <c r="I551" t="s">
        <v>80</v>
      </c>
      <c r="J551" t="s">
        <v>66</v>
      </c>
      <c r="K551" t="s">
        <v>67</v>
      </c>
      <c r="L551">
        <v>15</v>
      </c>
      <c r="M551">
        <v>3</v>
      </c>
      <c r="N551">
        <v>168</v>
      </c>
      <c r="O551" s="41">
        <v>9999</v>
      </c>
      <c r="P551" t="s">
        <v>62</v>
      </c>
      <c r="Q551" s="1">
        <v>45786.608721180557</v>
      </c>
      <c r="R551">
        <v>2.4E-2</v>
      </c>
      <c r="S551">
        <v>4.4999999999999998E-2</v>
      </c>
      <c r="T551">
        <v>0.53300000000000003</v>
      </c>
      <c r="U551">
        <v>64</v>
      </c>
      <c r="V551">
        <v>22</v>
      </c>
      <c r="W551">
        <v>11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5</v>
      </c>
      <c r="AD551">
        <v>1.35</v>
      </c>
      <c r="AE551">
        <v>2.7871320000000002</v>
      </c>
      <c r="AF551">
        <v>100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0.41</v>
      </c>
      <c r="AN551">
        <v>13.645</v>
      </c>
      <c r="AO551">
        <v>34.375999999999998</v>
      </c>
      <c r="AP551">
        <v>17.184999999999999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1</v>
      </c>
      <c r="BC551" t="s">
        <v>75</v>
      </c>
      <c r="BD551">
        <v>0</v>
      </c>
      <c r="BE551" t="s">
        <v>69</v>
      </c>
      <c r="BF551" t="s">
        <v>76</v>
      </c>
      <c r="BG551">
        <v>1.3</v>
      </c>
      <c r="BH551">
        <v>0</v>
      </c>
      <c r="BI551" s="1">
        <v>45799.512988773145</v>
      </c>
      <c r="BJ551">
        <v>3</v>
      </c>
      <c r="BK551" s="4">
        <v>0.17780000000000001</v>
      </c>
      <c r="BL551" s="42">
        <f>HLOOKUP($A551,차량별코스!$E$1:$AD$20,_xlfn.XLOOKUP(탕데이터!$I551,차량별코스!$D$2:$D$20,차량별코스!$A$2:$A$20),0)</f>
        <v>11</v>
      </c>
      <c r="BM551">
        <f t="shared" si="96"/>
        <v>2561.3849999999998</v>
      </c>
      <c r="BN551">
        <f t="shared" si="97"/>
        <v>2517.2719999999995</v>
      </c>
      <c r="BO551">
        <f>IF(COUNTIFS($BL$2:$BL551,$BL551,$O$2:$O551,$O551)=1,_xlfn.MAXIFS($BO$2:$BO550,$O$2:$O550,$O551)+1,_xlfn.MAXIFS($BO$2:$BO550,$O$2:$O550,$O551))</f>
        <v>11</v>
      </c>
      <c r="BP551">
        <f t="shared" si="98"/>
        <v>31</v>
      </c>
      <c r="BQ551">
        <f t="shared" si="100"/>
        <v>0</v>
      </c>
      <c r="BR551">
        <f t="shared" si="101"/>
        <v>0</v>
      </c>
      <c r="BS551">
        <f t="shared" si="102"/>
        <v>0</v>
      </c>
      <c r="BT551">
        <f t="shared" si="103"/>
        <v>0</v>
      </c>
      <c r="BU551">
        <f t="shared" si="104"/>
        <v>0</v>
      </c>
      <c r="BV551">
        <f t="shared" si="105"/>
        <v>0</v>
      </c>
      <c r="BW551">
        <f t="shared" si="99"/>
        <v>31</v>
      </c>
    </row>
    <row r="552" spans="1:75" x14ac:dyDescent="0.3">
      <c r="A552" s="38">
        <f t="shared" si="95"/>
        <v>45796</v>
      </c>
      <c r="B552" s="3">
        <v>45796.801018518519</v>
      </c>
      <c r="C552" t="s">
        <v>61</v>
      </c>
      <c r="D552" t="s">
        <v>61</v>
      </c>
      <c r="E552" t="s">
        <v>61</v>
      </c>
      <c r="F552" t="s">
        <v>62</v>
      </c>
      <c r="G552" s="2" t="s">
        <v>63</v>
      </c>
      <c r="H552" t="s">
        <v>64</v>
      </c>
      <c r="I552" t="s">
        <v>80</v>
      </c>
      <c r="J552" t="s">
        <v>66</v>
      </c>
      <c r="K552" t="s">
        <v>67</v>
      </c>
      <c r="L552">
        <v>15</v>
      </c>
      <c r="M552">
        <v>3</v>
      </c>
      <c r="N552">
        <v>168</v>
      </c>
      <c r="O552" s="41">
        <v>9999</v>
      </c>
      <c r="P552" t="s">
        <v>62</v>
      </c>
      <c r="Q552" s="1">
        <v>45786.608721180557</v>
      </c>
      <c r="R552">
        <v>17.408000000000001</v>
      </c>
      <c r="S552">
        <v>4.2510000000000003</v>
      </c>
      <c r="T552">
        <v>4.0949999999999998</v>
      </c>
      <c r="U552">
        <v>1420</v>
      </c>
      <c r="V552">
        <v>93</v>
      </c>
      <c r="W552">
        <v>205</v>
      </c>
      <c r="X552">
        <v>360</v>
      </c>
      <c r="Y552">
        <v>0</v>
      </c>
      <c r="Z552">
        <v>0</v>
      </c>
      <c r="AA552">
        <v>0</v>
      </c>
      <c r="AB552">
        <v>0</v>
      </c>
      <c r="AC552">
        <v>94</v>
      </c>
      <c r="AD552">
        <v>44.13</v>
      </c>
      <c r="AE552">
        <v>55.854484999999997</v>
      </c>
      <c r="AF552">
        <v>98.5</v>
      </c>
      <c r="AG552">
        <v>0.2</v>
      </c>
      <c r="AH552">
        <v>0.3</v>
      </c>
      <c r="AI552">
        <v>0.7</v>
      </c>
      <c r="AJ552">
        <v>0.3</v>
      </c>
      <c r="AK552">
        <v>0</v>
      </c>
      <c r="AL552">
        <v>0</v>
      </c>
      <c r="AM552">
        <v>3.15</v>
      </c>
      <c r="AN552">
        <v>46.155000000000001</v>
      </c>
      <c r="AO552">
        <v>6.5490000000000004</v>
      </c>
      <c r="AP552">
        <v>14.436999999999999</v>
      </c>
      <c r="AQ552">
        <v>0.17199999999999999</v>
      </c>
      <c r="AR552">
        <v>0</v>
      </c>
      <c r="AS552">
        <v>0</v>
      </c>
      <c r="AT552">
        <v>22.983000000000001</v>
      </c>
      <c r="AU552">
        <v>4.7E-2</v>
      </c>
      <c r="AV552">
        <v>7.0000000000000007E-2</v>
      </c>
      <c r="AW552">
        <v>0.16300000000000001</v>
      </c>
      <c r="AX552">
        <v>7.0000000000000007E-2</v>
      </c>
      <c r="AY552">
        <v>0</v>
      </c>
      <c r="AZ552">
        <v>0</v>
      </c>
      <c r="BA552">
        <v>0</v>
      </c>
      <c r="BB552">
        <v>32</v>
      </c>
      <c r="BC552" t="s">
        <v>75</v>
      </c>
      <c r="BD552">
        <v>0</v>
      </c>
      <c r="BE552" t="s">
        <v>69</v>
      </c>
      <c r="BF552" t="s">
        <v>76</v>
      </c>
      <c r="BG552">
        <v>1.3</v>
      </c>
      <c r="BH552">
        <v>0</v>
      </c>
      <c r="BI552" s="1">
        <v>45799.512988773145</v>
      </c>
      <c r="BJ552">
        <v>3</v>
      </c>
      <c r="BK552" s="4">
        <v>1.365</v>
      </c>
      <c r="BL552" s="42">
        <f>HLOOKUP($A552,차량별코스!$E$1:$AD$20,_xlfn.XLOOKUP(탕데이터!$I552,차량별코스!$D$2:$D$20,차량별코스!$A$2:$A$20),0)</f>
        <v>11</v>
      </c>
      <c r="BM552">
        <f t="shared" si="96"/>
        <v>2561.3849999999998</v>
      </c>
      <c r="BN552">
        <f t="shared" si="97"/>
        <v>2517.2719999999995</v>
      </c>
      <c r="BO552">
        <f>IF(COUNTIFS($BL$2:$BL552,$BL552,$O$2:$O552,$O552)=1,_xlfn.MAXIFS($BO$2:$BO551,$O$2:$O551,$O552)+1,_xlfn.MAXIFS($BO$2:$BO551,$O$2:$O551,$O552))</f>
        <v>11</v>
      </c>
      <c r="BP552">
        <f t="shared" si="98"/>
        <v>1100.7</v>
      </c>
      <c r="BQ552">
        <f t="shared" si="100"/>
        <v>2.84</v>
      </c>
      <c r="BR552">
        <f t="shared" si="101"/>
        <v>4.26</v>
      </c>
      <c r="BS552">
        <f t="shared" si="102"/>
        <v>9.94</v>
      </c>
      <c r="BT552">
        <f t="shared" si="103"/>
        <v>4.26</v>
      </c>
      <c r="BU552">
        <f t="shared" si="104"/>
        <v>0</v>
      </c>
      <c r="BV552">
        <f t="shared" si="105"/>
        <v>0</v>
      </c>
      <c r="BW552">
        <f t="shared" si="99"/>
        <v>1122</v>
      </c>
    </row>
    <row r="553" spans="1:75" x14ac:dyDescent="0.3">
      <c r="A553" s="38">
        <f t="shared" si="95"/>
        <v>45796</v>
      </c>
      <c r="B553" s="3">
        <v>45796.821585648147</v>
      </c>
      <c r="C553" t="s">
        <v>61</v>
      </c>
      <c r="D553" t="s">
        <v>61</v>
      </c>
      <c r="E553" t="s">
        <v>61</v>
      </c>
      <c r="F553" t="s">
        <v>62</v>
      </c>
      <c r="G553" s="2" t="s">
        <v>63</v>
      </c>
      <c r="H553" t="s">
        <v>64</v>
      </c>
      <c r="I553" t="s">
        <v>80</v>
      </c>
      <c r="J553" t="s">
        <v>66</v>
      </c>
      <c r="K553" t="s">
        <v>67</v>
      </c>
      <c r="L553">
        <v>15</v>
      </c>
      <c r="M553">
        <v>3</v>
      </c>
      <c r="N553">
        <v>168</v>
      </c>
      <c r="O553" s="41">
        <v>9999</v>
      </c>
      <c r="P553" t="s">
        <v>62</v>
      </c>
      <c r="Q553" s="1">
        <v>45786.608721180557</v>
      </c>
      <c r="R553">
        <v>29.989000000000001</v>
      </c>
      <c r="S553">
        <v>7.5629999999999997</v>
      </c>
      <c r="T553">
        <v>3.9649999999999999</v>
      </c>
      <c r="U553">
        <v>2417</v>
      </c>
      <c r="V553">
        <v>117</v>
      </c>
      <c r="W553">
        <v>192</v>
      </c>
      <c r="X553">
        <v>1043</v>
      </c>
      <c r="Y553">
        <v>0</v>
      </c>
      <c r="Z553">
        <v>9</v>
      </c>
      <c r="AA553">
        <v>0</v>
      </c>
      <c r="AB553">
        <v>0</v>
      </c>
      <c r="AC553">
        <v>98</v>
      </c>
      <c r="AD553">
        <v>44.67</v>
      </c>
      <c r="AE553">
        <v>51.214658999999997</v>
      </c>
      <c r="AF553">
        <v>61.9</v>
      </c>
      <c r="AG553">
        <v>8.3000000000000007</v>
      </c>
      <c r="AH553">
        <v>13.1</v>
      </c>
      <c r="AI553">
        <v>13.7</v>
      </c>
      <c r="AJ553">
        <v>3</v>
      </c>
      <c r="AK553">
        <v>0</v>
      </c>
      <c r="AL553">
        <v>0</v>
      </c>
      <c r="AM553">
        <v>3.05</v>
      </c>
      <c r="AN553">
        <v>43.45</v>
      </c>
      <c r="AO553">
        <v>4.8410000000000002</v>
      </c>
      <c r="AP553">
        <v>7.944</v>
      </c>
      <c r="AQ553">
        <v>0.33300000000000002</v>
      </c>
      <c r="AR553">
        <v>0</v>
      </c>
      <c r="AS553">
        <v>30.010999999999999</v>
      </c>
      <c r="AT553">
        <v>24.76</v>
      </c>
      <c r="AU553">
        <v>3.32</v>
      </c>
      <c r="AV553">
        <v>5.24</v>
      </c>
      <c r="AW553">
        <v>5.48</v>
      </c>
      <c r="AX553">
        <v>1.2</v>
      </c>
      <c r="AY553">
        <v>0</v>
      </c>
      <c r="AZ553">
        <v>0</v>
      </c>
      <c r="BA553">
        <v>0</v>
      </c>
      <c r="BB553">
        <v>61</v>
      </c>
      <c r="BC553" t="s">
        <v>75</v>
      </c>
      <c r="BD553">
        <v>0</v>
      </c>
      <c r="BE553" t="s">
        <v>69</v>
      </c>
      <c r="BF553" t="s">
        <v>76</v>
      </c>
      <c r="BG553">
        <v>1.3</v>
      </c>
      <c r="BH553">
        <v>0</v>
      </c>
      <c r="BI553" s="1">
        <v>45799.512988773145</v>
      </c>
      <c r="BJ553">
        <v>3</v>
      </c>
      <c r="BK553" s="4">
        <v>1.3217000000000001</v>
      </c>
      <c r="BL553" s="42">
        <f>HLOOKUP($A553,차량별코스!$E$1:$AD$20,_xlfn.XLOOKUP(탕데이터!$I553,차량별코스!$D$2:$D$20,차량별코스!$A$2:$A$20),0)</f>
        <v>11</v>
      </c>
      <c r="BM553">
        <f t="shared" si="96"/>
        <v>2561.3849999999998</v>
      </c>
      <c r="BN553">
        <f t="shared" si="97"/>
        <v>2517.2719999999995</v>
      </c>
      <c r="BO553">
        <f>IF(COUNTIFS($BL$2:$BL553,$BL553,$O$2:$O553,$O553)=1,_xlfn.MAXIFS($BO$2:$BO552,$O$2:$O552,$O553)+1,_xlfn.MAXIFS($BO$2:$BO552,$O$2:$O552,$O553))</f>
        <v>11</v>
      </c>
      <c r="BP553">
        <f t="shared" si="98"/>
        <v>1187.123</v>
      </c>
      <c r="BQ553">
        <f t="shared" si="100"/>
        <v>200.61100000000002</v>
      </c>
      <c r="BR553">
        <f t="shared" si="101"/>
        <v>316.62700000000001</v>
      </c>
      <c r="BS553">
        <f t="shared" si="102"/>
        <v>331.12899999999996</v>
      </c>
      <c r="BT553">
        <f t="shared" si="103"/>
        <v>72.509999999999991</v>
      </c>
      <c r="BU553">
        <f t="shared" si="104"/>
        <v>0</v>
      </c>
      <c r="BV553">
        <f t="shared" si="105"/>
        <v>0</v>
      </c>
      <c r="BW553">
        <f t="shared" si="99"/>
        <v>2108</v>
      </c>
    </row>
    <row r="554" spans="1:75" x14ac:dyDescent="0.3">
      <c r="A554" s="38">
        <f t="shared" si="95"/>
        <v>45796</v>
      </c>
      <c r="B554" s="3">
        <v>45796.853530092594</v>
      </c>
      <c r="C554" t="s">
        <v>61</v>
      </c>
      <c r="D554" t="s">
        <v>61</v>
      </c>
      <c r="E554" t="s">
        <v>61</v>
      </c>
      <c r="F554" t="s">
        <v>62</v>
      </c>
      <c r="G554" s="2" t="s">
        <v>63</v>
      </c>
      <c r="H554" t="s">
        <v>64</v>
      </c>
      <c r="I554" t="s">
        <v>80</v>
      </c>
      <c r="J554" t="s">
        <v>66</v>
      </c>
      <c r="K554" t="s">
        <v>67</v>
      </c>
      <c r="L554">
        <v>15</v>
      </c>
      <c r="M554">
        <v>3</v>
      </c>
      <c r="N554">
        <v>168</v>
      </c>
      <c r="O554" s="41">
        <v>9999</v>
      </c>
      <c r="P554" t="s">
        <v>62</v>
      </c>
      <c r="Q554" s="1">
        <v>45786.608721180557</v>
      </c>
      <c r="R554">
        <v>67.272999999999996</v>
      </c>
      <c r="S554">
        <v>20.454000000000001</v>
      </c>
      <c r="T554">
        <v>3.2890000000000001</v>
      </c>
      <c r="U554">
        <v>6683</v>
      </c>
      <c r="V554">
        <v>49</v>
      </c>
      <c r="W554">
        <v>1635</v>
      </c>
      <c r="X554">
        <v>1793</v>
      </c>
      <c r="Y554">
        <v>1</v>
      </c>
      <c r="Z554">
        <v>38</v>
      </c>
      <c r="AA554">
        <v>1</v>
      </c>
      <c r="AB554">
        <v>195</v>
      </c>
      <c r="AC554">
        <v>100</v>
      </c>
      <c r="AD554">
        <v>36.24</v>
      </c>
      <c r="AE554">
        <v>48.446252999999999</v>
      </c>
      <c r="AF554">
        <v>89.8</v>
      </c>
      <c r="AG554">
        <v>2.5</v>
      </c>
      <c r="AH554">
        <v>3.6</v>
      </c>
      <c r="AI554">
        <v>3.2</v>
      </c>
      <c r="AJ554">
        <v>1</v>
      </c>
      <c r="AK554">
        <v>0</v>
      </c>
      <c r="AL554">
        <v>0</v>
      </c>
      <c r="AM554">
        <v>2.5299999999999998</v>
      </c>
      <c r="AN554">
        <v>50.484999999999999</v>
      </c>
      <c r="AO554">
        <v>0.73299999999999998</v>
      </c>
      <c r="AP554">
        <v>24.465</v>
      </c>
      <c r="AQ554">
        <v>0.253</v>
      </c>
      <c r="AR554">
        <v>1.486</v>
      </c>
      <c r="AS554">
        <v>56.485999999999997</v>
      </c>
      <c r="AT554">
        <v>98.78</v>
      </c>
      <c r="AU554">
        <v>2.75</v>
      </c>
      <c r="AV554">
        <v>3.96</v>
      </c>
      <c r="AW554">
        <v>3.52</v>
      </c>
      <c r="AX554">
        <v>1.1000000000000001</v>
      </c>
      <c r="AY554">
        <v>0</v>
      </c>
      <c r="AZ554">
        <v>0</v>
      </c>
      <c r="BA554">
        <v>0</v>
      </c>
      <c r="BB554">
        <v>154</v>
      </c>
      <c r="BC554" t="s">
        <v>75</v>
      </c>
      <c r="BD554">
        <v>0</v>
      </c>
      <c r="BE554" t="s">
        <v>69</v>
      </c>
      <c r="BF554" t="s">
        <v>76</v>
      </c>
      <c r="BG554">
        <v>1.3</v>
      </c>
      <c r="BH554">
        <v>0</v>
      </c>
      <c r="BI554" s="1">
        <v>45799.512988773145</v>
      </c>
      <c r="BJ554">
        <v>3</v>
      </c>
      <c r="BK554" s="4">
        <v>1.0963000000000001</v>
      </c>
      <c r="BL554" s="42">
        <f>HLOOKUP($A554,차량별코스!$E$1:$AD$20,_xlfn.XLOOKUP(탕데이터!$I554,차량별코스!$D$2:$D$20,차량별코스!$A$2:$A$20),0)</f>
        <v>11</v>
      </c>
      <c r="BM554">
        <f t="shared" si="96"/>
        <v>2561.3849999999998</v>
      </c>
      <c r="BN554">
        <f t="shared" si="97"/>
        <v>2517.2719999999995</v>
      </c>
      <c r="BO554">
        <f>IF(COUNTIFS($BL$2:$BL554,$BL554,$O$2:$O554,$O554)=1,_xlfn.MAXIFS($BO$2:$BO553,$O$2:$O553,$O554)+1,_xlfn.MAXIFS($BO$2:$BO553,$O$2:$O553,$O554))</f>
        <v>11</v>
      </c>
      <c r="BP554">
        <f t="shared" si="98"/>
        <v>4317.3339999999998</v>
      </c>
      <c r="BQ554">
        <f t="shared" si="100"/>
        <v>167.07500000000002</v>
      </c>
      <c r="BR554">
        <f t="shared" si="101"/>
        <v>240.58800000000002</v>
      </c>
      <c r="BS554">
        <f t="shared" si="102"/>
        <v>213.85599999999999</v>
      </c>
      <c r="BT554">
        <f t="shared" si="103"/>
        <v>66.83</v>
      </c>
      <c r="BU554">
        <f t="shared" si="104"/>
        <v>0</v>
      </c>
      <c r="BV554">
        <f t="shared" si="105"/>
        <v>0</v>
      </c>
      <c r="BW554">
        <f t="shared" si="99"/>
        <v>5005.6829999999991</v>
      </c>
    </row>
    <row r="555" spans="1:75" x14ac:dyDescent="0.3">
      <c r="A555" s="38">
        <f t="shared" si="95"/>
        <v>45797</v>
      </c>
      <c r="B555" s="3">
        <v>45797.248344907406</v>
      </c>
      <c r="C555" t="s">
        <v>61</v>
      </c>
      <c r="D555" t="s">
        <v>61</v>
      </c>
      <c r="E555" t="s">
        <v>61</v>
      </c>
      <c r="F555" t="s">
        <v>62</v>
      </c>
      <c r="G555" s="2" t="s">
        <v>63</v>
      </c>
      <c r="H555" t="s">
        <v>64</v>
      </c>
      <c r="I555" t="s">
        <v>80</v>
      </c>
      <c r="J555" t="s">
        <v>66</v>
      </c>
      <c r="K555" t="s">
        <v>67</v>
      </c>
      <c r="L555">
        <v>15</v>
      </c>
      <c r="M555">
        <v>3</v>
      </c>
      <c r="N555">
        <v>168</v>
      </c>
      <c r="O555" s="41">
        <v>9999</v>
      </c>
      <c r="P555" t="s">
        <v>62</v>
      </c>
      <c r="Q555" s="1">
        <v>45786.608721180557</v>
      </c>
      <c r="R555">
        <v>0.15</v>
      </c>
      <c r="S555">
        <v>0.14799999999999999</v>
      </c>
      <c r="T555">
        <v>1.014</v>
      </c>
      <c r="U555">
        <v>138</v>
      </c>
      <c r="V555">
        <v>22</v>
      </c>
      <c r="W555">
        <v>25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11</v>
      </c>
      <c r="AD555">
        <v>3.91</v>
      </c>
      <c r="AE555">
        <v>5.9340130000000002</v>
      </c>
      <c r="AF555">
        <v>100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0.78</v>
      </c>
      <c r="AN555">
        <v>15.747</v>
      </c>
      <c r="AO555">
        <v>15.942</v>
      </c>
      <c r="AP555">
        <v>18.114999999999998</v>
      </c>
      <c r="AQ555">
        <v>0</v>
      </c>
      <c r="AR555">
        <v>0</v>
      </c>
      <c r="AS555">
        <v>0</v>
      </c>
      <c r="AT555">
        <v>1.667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2</v>
      </c>
      <c r="BC555" t="s">
        <v>75</v>
      </c>
      <c r="BD555">
        <v>0</v>
      </c>
      <c r="BE555" t="s">
        <v>69</v>
      </c>
      <c r="BF555" t="s">
        <v>76</v>
      </c>
      <c r="BG555">
        <v>1.3</v>
      </c>
      <c r="BH555">
        <v>0</v>
      </c>
      <c r="BI555" s="1">
        <v>45799.512988773145</v>
      </c>
      <c r="BJ555">
        <v>3</v>
      </c>
      <c r="BK555" s="4">
        <v>0.33779999999999999</v>
      </c>
      <c r="BL555" s="42">
        <f>HLOOKUP($A555,차량별코스!$E$1:$AD$20,_xlfn.XLOOKUP(탕데이터!$I555,차량별코스!$D$2:$D$20,차량별코스!$A$2:$A$20),0)</f>
        <v>1</v>
      </c>
      <c r="BM555">
        <f t="shared" si="96"/>
        <v>2561.3849999999998</v>
      </c>
      <c r="BN555">
        <f t="shared" si="97"/>
        <v>4124.9780000000028</v>
      </c>
      <c r="BO555">
        <f>IF(COUNTIFS($BL$2:$BL555,$BL555,$O$2:$O555,$O555)=1,_xlfn.MAXIFS($BO$2:$BO554,$O$2:$O554,$O555)+1,_xlfn.MAXIFS($BO$2:$BO554,$O$2:$O554,$O555))</f>
        <v>11</v>
      </c>
      <c r="BP555">
        <f t="shared" si="98"/>
        <v>91</v>
      </c>
      <c r="BQ555">
        <f t="shared" si="100"/>
        <v>0</v>
      </c>
      <c r="BR555">
        <f t="shared" si="101"/>
        <v>0</v>
      </c>
      <c r="BS555">
        <f t="shared" si="102"/>
        <v>0</v>
      </c>
      <c r="BT555">
        <f t="shared" si="103"/>
        <v>0</v>
      </c>
      <c r="BU555">
        <f t="shared" si="104"/>
        <v>0</v>
      </c>
      <c r="BV555">
        <f t="shared" si="105"/>
        <v>0</v>
      </c>
      <c r="BW555">
        <f t="shared" si="99"/>
        <v>91</v>
      </c>
    </row>
    <row r="556" spans="1:75" x14ac:dyDescent="0.3">
      <c r="A556" s="38">
        <f t="shared" si="95"/>
        <v>45797</v>
      </c>
      <c r="B556" s="3">
        <v>45797.305659722224</v>
      </c>
      <c r="C556" t="s">
        <v>61</v>
      </c>
      <c r="D556" t="s">
        <v>61</v>
      </c>
      <c r="E556" t="s">
        <v>61</v>
      </c>
      <c r="F556" t="s">
        <v>62</v>
      </c>
      <c r="G556" s="2" t="s">
        <v>63</v>
      </c>
      <c r="H556" t="s">
        <v>64</v>
      </c>
      <c r="I556" t="s">
        <v>80</v>
      </c>
      <c r="J556" t="s">
        <v>66</v>
      </c>
      <c r="K556" t="s">
        <v>67</v>
      </c>
      <c r="L556">
        <v>15</v>
      </c>
      <c r="M556">
        <v>3</v>
      </c>
      <c r="N556">
        <v>168</v>
      </c>
      <c r="O556" s="41">
        <v>9999</v>
      </c>
      <c r="P556" t="s">
        <v>62</v>
      </c>
      <c r="Q556" s="1">
        <v>45786.608721180557</v>
      </c>
      <c r="R556">
        <v>1E-3</v>
      </c>
      <c r="S556">
        <v>1E-3</v>
      </c>
      <c r="T556">
        <v>1</v>
      </c>
      <c r="U556">
        <v>442</v>
      </c>
      <c r="V556">
        <v>442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0.01</v>
      </c>
      <c r="AE556" t="s">
        <v>61</v>
      </c>
      <c r="AF556">
        <v>100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1</v>
      </c>
      <c r="AN556" t="s">
        <v>61</v>
      </c>
      <c r="AO556">
        <v>100</v>
      </c>
      <c r="AP556">
        <v>0</v>
      </c>
      <c r="AQ556">
        <v>0</v>
      </c>
      <c r="AR556">
        <v>0</v>
      </c>
      <c r="AS556">
        <v>0</v>
      </c>
      <c r="AT556">
        <v>6.6669999999999998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11</v>
      </c>
      <c r="BC556" t="s">
        <v>75</v>
      </c>
      <c r="BD556">
        <v>0</v>
      </c>
      <c r="BE556" t="s">
        <v>69</v>
      </c>
      <c r="BF556" t="s">
        <v>76</v>
      </c>
      <c r="BG556">
        <v>1.3</v>
      </c>
      <c r="BH556">
        <v>0</v>
      </c>
      <c r="BI556" s="1">
        <v>45799.512988773145</v>
      </c>
      <c r="BJ556">
        <v>3</v>
      </c>
      <c r="BK556" s="4">
        <v>0.33329999999999999</v>
      </c>
      <c r="BL556" s="42">
        <f>HLOOKUP($A556,차량별코스!$E$1:$AD$20,_xlfn.XLOOKUP(탕데이터!$I556,차량별코스!$D$2:$D$20,차량별코스!$A$2:$A$20),0)</f>
        <v>1</v>
      </c>
      <c r="BM556">
        <f t="shared" si="96"/>
        <v>2561.3849999999998</v>
      </c>
      <c r="BN556">
        <f t="shared" si="97"/>
        <v>4124.9780000000028</v>
      </c>
      <c r="BO556">
        <f>IF(COUNTIFS($BL$2:$BL556,$BL556,$O$2:$O556,$O556)=1,_xlfn.MAXIFS($BO$2:$BO555,$O$2:$O555,$O556)+1,_xlfn.MAXIFS($BO$2:$BO555,$O$2:$O555,$O556))</f>
        <v>11</v>
      </c>
      <c r="BP556">
        <f t="shared" si="98"/>
        <v>0</v>
      </c>
      <c r="BQ556">
        <f t="shared" si="100"/>
        <v>0</v>
      </c>
      <c r="BR556">
        <f t="shared" si="101"/>
        <v>0</v>
      </c>
      <c r="BS556">
        <f t="shared" si="102"/>
        <v>0</v>
      </c>
      <c r="BT556">
        <f t="shared" si="103"/>
        <v>0</v>
      </c>
      <c r="BU556">
        <f t="shared" si="104"/>
        <v>0</v>
      </c>
      <c r="BV556">
        <f t="shared" si="105"/>
        <v>0</v>
      </c>
      <c r="BW556">
        <f t="shared" si="99"/>
        <v>0</v>
      </c>
    </row>
    <row r="557" spans="1:75" x14ac:dyDescent="0.3">
      <c r="A557" s="38">
        <f t="shared" si="95"/>
        <v>45797</v>
      </c>
      <c r="B557" s="3">
        <v>45797.313969907409</v>
      </c>
      <c r="C557" t="s">
        <v>61</v>
      </c>
      <c r="D557" t="s">
        <v>61</v>
      </c>
      <c r="E557" t="s">
        <v>61</v>
      </c>
      <c r="F557" t="s">
        <v>62</v>
      </c>
      <c r="G557" s="2" t="s">
        <v>63</v>
      </c>
      <c r="H557" t="s">
        <v>64</v>
      </c>
      <c r="I557" t="s">
        <v>80</v>
      </c>
      <c r="J557" t="s">
        <v>66</v>
      </c>
      <c r="K557" t="s">
        <v>67</v>
      </c>
      <c r="L557">
        <v>15</v>
      </c>
      <c r="M557">
        <v>3</v>
      </c>
      <c r="N557">
        <v>168</v>
      </c>
      <c r="O557" s="41">
        <v>9999</v>
      </c>
      <c r="P557" t="s">
        <v>62</v>
      </c>
      <c r="Q557" s="1">
        <v>45786.608721180557</v>
      </c>
      <c r="R557">
        <v>2.7E-2</v>
      </c>
      <c r="S557">
        <v>4.2000000000000003E-2</v>
      </c>
      <c r="T557">
        <v>0.64300000000000002</v>
      </c>
      <c r="U557">
        <v>46</v>
      </c>
      <c r="V557">
        <v>11</v>
      </c>
      <c r="W557">
        <v>18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10</v>
      </c>
      <c r="AD557">
        <v>2.11</v>
      </c>
      <c r="AE557">
        <v>5.7179159999999998</v>
      </c>
      <c r="AF557">
        <v>100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0.49</v>
      </c>
      <c r="AN557">
        <v>28.175999999999998</v>
      </c>
      <c r="AO557">
        <v>23.91</v>
      </c>
      <c r="AP557">
        <v>39.133000000000003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 t="s">
        <v>75</v>
      </c>
      <c r="BD557">
        <v>0</v>
      </c>
      <c r="BE557" t="s">
        <v>69</v>
      </c>
      <c r="BF557" t="s">
        <v>76</v>
      </c>
      <c r="BG557">
        <v>1.3</v>
      </c>
      <c r="BH557">
        <v>0</v>
      </c>
      <c r="BI557" s="1">
        <v>45799.512988773145</v>
      </c>
      <c r="BJ557">
        <v>3</v>
      </c>
      <c r="BK557" s="4">
        <v>0.21429999999999999</v>
      </c>
      <c r="BL557" s="42">
        <f>HLOOKUP($A557,차량별코스!$E$1:$AD$20,_xlfn.XLOOKUP(탕데이터!$I557,차량별코스!$D$2:$D$20,차량별코스!$A$2:$A$20),0)</f>
        <v>1</v>
      </c>
      <c r="BM557">
        <f t="shared" si="96"/>
        <v>2561.3849999999998</v>
      </c>
      <c r="BN557">
        <f t="shared" si="97"/>
        <v>4124.9780000000028</v>
      </c>
      <c r="BO557">
        <f>IF(COUNTIFS($BL$2:$BL557,$BL557,$O$2:$O557,$O557)=1,_xlfn.MAXIFS($BO$2:$BO556,$O$2:$O556,$O557)+1,_xlfn.MAXIFS($BO$2:$BO556,$O$2:$O556,$O557))</f>
        <v>11</v>
      </c>
      <c r="BP557">
        <f t="shared" si="98"/>
        <v>17</v>
      </c>
      <c r="BQ557">
        <f t="shared" si="100"/>
        <v>0</v>
      </c>
      <c r="BR557">
        <f t="shared" si="101"/>
        <v>0</v>
      </c>
      <c r="BS557">
        <f t="shared" si="102"/>
        <v>0</v>
      </c>
      <c r="BT557">
        <f t="shared" si="103"/>
        <v>0</v>
      </c>
      <c r="BU557">
        <f t="shared" si="104"/>
        <v>0</v>
      </c>
      <c r="BV557">
        <f t="shared" si="105"/>
        <v>0</v>
      </c>
      <c r="BW557">
        <f t="shared" si="99"/>
        <v>17</v>
      </c>
    </row>
    <row r="558" spans="1:75" x14ac:dyDescent="0.3">
      <c r="A558" s="38">
        <f t="shared" si="95"/>
        <v>45797</v>
      </c>
      <c r="B558" s="3">
        <v>45797.323912037034</v>
      </c>
      <c r="C558" t="s">
        <v>61</v>
      </c>
      <c r="D558" t="s">
        <v>61</v>
      </c>
      <c r="E558" t="s">
        <v>61</v>
      </c>
      <c r="F558" t="s">
        <v>62</v>
      </c>
      <c r="G558" s="2" t="s">
        <v>63</v>
      </c>
      <c r="H558" t="s">
        <v>64</v>
      </c>
      <c r="I558" t="s">
        <v>80</v>
      </c>
      <c r="J558" t="s">
        <v>66</v>
      </c>
      <c r="K558" t="s">
        <v>67</v>
      </c>
      <c r="L558">
        <v>15</v>
      </c>
      <c r="M558">
        <v>3</v>
      </c>
      <c r="N558">
        <v>168</v>
      </c>
      <c r="O558" s="41">
        <v>9999</v>
      </c>
      <c r="P558" t="s">
        <v>62</v>
      </c>
      <c r="Q558" s="1">
        <v>45786.608721180557</v>
      </c>
      <c r="R558">
        <v>59.548000000000002</v>
      </c>
      <c r="S558">
        <v>19.916</v>
      </c>
      <c r="T558">
        <v>2.99</v>
      </c>
      <c r="U558">
        <v>6358</v>
      </c>
      <c r="V558">
        <v>228</v>
      </c>
      <c r="W558">
        <v>1780</v>
      </c>
      <c r="X558">
        <v>1719</v>
      </c>
      <c r="Y558">
        <v>7</v>
      </c>
      <c r="Z558">
        <v>6</v>
      </c>
      <c r="AA558">
        <v>0</v>
      </c>
      <c r="AB558">
        <v>0</v>
      </c>
      <c r="AC558">
        <v>107</v>
      </c>
      <c r="AD558">
        <v>33.72</v>
      </c>
      <c r="AE558">
        <v>49.281075999999999</v>
      </c>
      <c r="AF558">
        <v>91.3</v>
      </c>
      <c r="AG558">
        <v>2.2000000000000002</v>
      </c>
      <c r="AH558">
        <v>2.4</v>
      </c>
      <c r="AI558">
        <v>2</v>
      </c>
      <c r="AJ558">
        <v>1.9</v>
      </c>
      <c r="AK558">
        <v>0.3</v>
      </c>
      <c r="AL558">
        <v>0</v>
      </c>
      <c r="AM558">
        <v>2.2999999999999998</v>
      </c>
      <c r="AN558">
        <v>57.311</v>
      </c>
      <c r="AO558">
        <v>3.5859999999999999</v>
      </c>
      <c r="AP558">
        <v>27.995999999999999</v>
      </c>
      <c r="AQ558">
        <v>0.28499999999999998</v>
      </c>
      <c r="AR558">
        <v>11.755000000000001</v>
      </c>
      <c r="AS558">
        <v>10.076000000000001</v>
      </c>
      <c r="AT558">
        <v>95.864999999999995</v>
      </c>
      <c r="AU558">
        <v>2.31</v>
      </c>
      <c r="AV558">
        <v>2.52</v>
      </c>
      <c r="AW558">
        <v>2.1</v>
      </c>
      <c r="AX558">
        <v>1.9950000000000001</v>
      </c>
      <c r="AY558">
        <v>0.315</v>
      </c>
      <c r="AZ558">
        <v>0</v>
      </c>
      <c r="BA558">
        <v>0</v>
      </c>
      <c r="BB558">
        <v>142</v>
      </c>
      <c r="BC558" t="s">
        <v>75</v>
      </c>
      <c r="BD558">
        <v>0</v>
      </c>
      <c r="BE558" t="s">
        <v>69</v>
      </c>
      <c r="BF558" t="s">
        <v>76</v>
      </c>
      <c r="BG558">
        <v>1.3</v>
      </c>
      <c r="BH558">
        <v>0</v>
      </c>
      <c r="BI558" s="1">
        <v>45799.512988773145</v>
      </c>
      <c r="BJ558">
        <v>3</v>
      </c>
      <c r="BK558" s="4">
        <v>0.99670000000000003</v>
      </c>
      <c r="BL558" s="42">
        <f>HLOOKUP($A558,차량별코스!$E$1:$AD$20,_xlfn.XLOOKUP(탕데이터!$I558,차량별코스!$D$2:$D$20,차량별코스!$A$2:$A$20),0)</f>
        <v>1</v>
      </c>
      <c r="BM558">
        <f t="shared" si="96"/>
        <v>2561.3849999999998</v>
      </c>
      <c r="BN558">
        <f t="shared" si="97"/>
        <v>4124.9780000000028</v>
      </c>
      <c r="BO558">
        <f>IF(COUNTIFS($BL$2:$BL558,$BL558,$O$2:$O558,$O558)=1,_xlfn.MAXIFS($BO$2:$BO557,$O$2:$O557,$O558)+1,_xlfn.MAXIFS($BO$2:$BO557,$O$2:$O557,$O558))</f>
        <v>11</v>
      </c>
      <c r="BP558">
        <f t="shared" si="98"/>
        <v>3796.8539999999994</v>
      </c>
      <c r="BQ558">
        <f t="shared" si="100"/>
        <v>139.876</v>
      </c>
      <c r="BR558">
        <f t="shared" si="101"/>
        <v>152.59200000000001</v>
      </c>
      <c r="BS558">
        <f t="shared" si="102"/>
        <v>127.16</v>
      </c>
      <c r="BT558">
        <f t="shared" si="103"/>
        <v>120.80199999999999</v>
      </c>
      <c r="BU558">
        <f t="shared" si="104"/>
        <v>19.074000000000002</v>
      </c>
      <c r="BV558">
        <f t="shared" si="105"/>
        <v>0</v>
      </c>
      <c r="BW558">
        <f t="shared" si="99"/>
        <v>4356.3579999999993</v>
      </c>
    </row>
    <row r="559" spans="1:75" x14ac:dyDescent="0.3">
      <c r="A559" s="38">
        <f t="shared" si="95"/>
        <v>45797</v>
      </c>
      <c r="B559" s="3">
        <v>45797.458275462966</v>
      </c>
      <c r="C559" t="s">
        <v>61</v>
      </c>
      <c r="D559" t="s">
        <v>61</v>
      </c>
      <c r="E559" t="s">
        <v>61</v>
      </c>
      <c r="F559" t="s">
        <v>62</v>
      </c>
      <c r="G559" s="2" t="s">
        <v>63</v>
      </c>
      <c r="H559" t="s">
        <v>64</v>
      </c>
      <c r="I559" t="s">
        <v>80</v>
      </c>
      <c r="J559" t="s">
        <v>66</v>
      </c>
      <c r="K559" t="s">
        <v>67</v>
      </c>
      <c r="L559">
        <v>15</v>
      </c>
      <c r="M559">
        <v>3</v>
      </c>
      <c r="N559">
        <v>168</v>
      </c>
      <c r="O559" s="41">
        <v>9999</v>
      </c>
      <c r="P559" t="s">
        <v>62</v>
      </c>
      <c r="Q559" s="1">
        <v>45786.608721180557</v>
      </c>
      <c r="R559">
        <v>72.484999999999999</v>
      </c>
      <c r="S559">
        <v>25.695</v>
      </c>
      <c r="T559">
        <v>2.8210000000000002</v>
      </c>
      <c r="U559">
        <v>6692</v>
      </c>
      <c r="V559">
        <v>179</v>
      </c>
      <c r="W559">
        <v>1555</v>
      </c>
      <c r="X559">
        <v>1963</v>
      </c>
      <c r="Y559">
        <v>1</v>
      </c>
      <c r="Z559">
        <v>22</v>
      </c>
      <c r="AA559">
        <v>1</v>
      </c>
      <c r="AB559">
        <v>88</v>
      </c>
      <c r="AC559">
        <v>101</v>
      </c>
      <c r="AD559">
        <v>38.99</v>
      </c>
      <c r="AE559">
        <v>52.631310999999997</v>
      </c>
      <c r="AF559">
        <v>88.5</v>
      </c>
      <c r="AG559">
        <v>2.7</v>
      </c>
      <c r="AH559">
        <v>3.2</v>
      </c>
      <c r="AI559">
        <v>3.1</v>
      </c>
      <c r="AJ559">
        <v>2.4</v>
      </c>
      <c r="AK559">
        <v>0</v>
      </c>
      <c r="AL559">
        <v>0</v>
      </c>
      <c r="AM559">
        <v>2.17</v>
      </c>
      <c r="AN559">
        <v>65.885999999999996</v>
      </c>
      <c r="AO559">
        <v>2.6749999999999998</v>
      </c>
      <c r="AP559">
        <v>23.236999999999998</v>
      </c>
      <c r="AQ559">
        <v>0.26200000000000001</v>
      </c>
      <c r="AR559">
        <v>1.38</v>
      </c>
      <c r="AS559">
        <v>30.350999999999999</v>
      </c>
      <c r="AT559">
        <v>97.35</v>
      </c>
      <c r="AU559">
        <v>2.97</v>
      </c>
      <c r="AV559">
        <v>3.52</v>
      </c>
      <c r="AW559">
        <v>3.41</v>
      </c>
      <c r="AX559">
        <v>2.64</v>
      </c>
      <c r="AY559">
        <v>0</v>
      </c>
      <c r="AZ559">
        <v>0</v>
      </c>
      <c r="BA559">
        <v>0</v>
      </c>
      <c r="BB559">
        <v>151</v>
      </c>
      <c r="BC559" t="s">
        <v>75</v>
      </c>
      <c r="BD559">
        <v>0</v>
      </c>
      <c r="BE559" t="s">
        <v>69</v>
      </c>
      <c r="BF559" t="s">
        <v>76</v>
      </c>
      <c r="BG559">
        <v>1.3</v>
      </c>
      <c r="BH559">
        <v>0</v>
      </c>
      <c r="BI559" s="1">
        <v>45799.512988773145</v>
      </c>
      <c r="BJ559">
        <v>3</v>
      </c>
      <c r="BK559" s="4">
        <v>0.94030000000000002</v>
      </c>
      <c r="BL559" s="42">
        <f>HLOOKUP($A559,차량별코스!$E$1:$AD$20,_xlfn.XLOOKUP(탕데이터!$I559,차량별코스!$D$2:$D$20,차량별코스!$A$2:$A$20),0)</f>
        <v>1</v>
      </c>
      <c r="BM559">
        <f t="shared" si="96"/>
        <v>2561.3849999999998</v>
      </c>
      <c r="BN559">
        <f t="shared" si="97"/>
        <v>4124.9780000000028</v>
      </c>
      <c r="BO559">
        <f>IF(COUNTIFS($BL$2:$BL559,$BL559,$O$2:$O559,$O559)=1,_xlfn.MAXIFS($BO$2:$BO558,$O$2:$O558,$O559)+1,_xlfn.MAXIFS($BO$2:$BO558,$O$2:$O558,$O559))</f>
        <v>11</v>
      </c>
      <c r="BP559">
        <f t="shared" si="98"/>
        <v>4188.42</v>
      </c>
      <c r="BQ559">
        <f t="shared" si="100"/>
        <v>180.68400000000003</v>
      </c>
      <c r="BR559">
        <f t="shared" si="101"/>
        <v>214.14400000000001</v>
      </c>
      <c r="BS559">
        <f t="shared" si="102"/>
        <v>207.452</v>
      </c>
      <c r="BT559">
        <f t="shared" si="103"/>
        <v>160.608</v>
      </c>
      <c r="BU559">
        <f t="shared" si="104"/>
        <v>0</v>
      </c>
      <c r="BV559">
        <f t="shared" si="105"/>
        <v>0</v>
      </c>
      <c r="BW559">
        <f t="shared" si="99"/>
        <v>4951.3080000000009</v>
      </c>
    </row>
    <row r="560" spans="1:75" x14ac:dyDescent="0.3">
      <c r="A560" s="38">
        <f t="shared" si="95"/>
        <v>45797</v>
      </c>
      <c r="B560" s="3">
        <v>45797.602824074071</v>
      </c>
      <c r="C560" t="s">
        <v>61</v>
      </c>
      <c r="D560" t="s">
        <v>61</v>
      </c>
      <c r="E560" t="s">
        <v>61</v>
      </c>
      <c r="F560" t="s">
        <v>62</v>
      </c>
      <c r="G560" s="2" t="s">
        <v>63</v>
      </c>
      <c r="H560" t="s">
        <v>64</v>
      </c>
      <c r="I560" t="s">
        <v>80</v>
      </c>
      <c r="J560" t="s">
        <v>66</v>
      </c>
      <c r="K560" t="s">
        <v>67</v>
      </c>
      <c r="L560">
        <v>15</v>
      </c>
      <c r="M560">
        <v>3</v>
      </c>
      <c r="N560">
        <v>168</v>
      </c>
      <c r="O560" s="41">
        <v>9999</v>
      </c>
      <c r="P560" t="s">
        <v>62</v>
      </c>
      <c r="Q560" s="1">
        <v>45786.608721180557</v>
      </c>
      <c r="R560">
        <v>101.491</v>
      </c>
      <c r="S560">
        <v>39.231000000000002</v>
      </c>
      <c r="T560">
        <v>2.5870000000000002</v>
      </c>
      <c r="U560">
        <v>12828</v>
      </c>
      <c r="V560">
        <v>197</v>
      </c>
      <c r="W560">
        <v>5570</v>
      </c>
      <c r="X560">
        <v>2836</v>
      </c>
      <c r="Y560">
        <v>0</v>
      </c>
      <c r="Z560">
        <v>35</v>
      </c>
      <c r="AA560">
        <v>4</v>
      </c>
      <c r="AB560">
        <v>3125</v>
      </c>
      <c r="AC560">
        <v>105</v>
      </c>
      <c r="AD560">
        <v>28.48</v>
      </c>
      <c r="AE560">
        <v>51.744452000000003</v>
      </c>
      <c r="AF560">
        <v>70.900000000000006</v>
      </c>
      <c r="AG560">
        <v>6.3</v>
      </c>
      <c r="AH560">
        <v>8.9</v>
      </c>
      <c r="AI560">
        <v>10.1</v>
      </c>
      <c r="AJ560">
        <v>3.7</v>
      </c>
      <c r="AK560">
        <v>0.1</v>
      </c>
      <c r="AL560">
        <v>0</v>
      </c>
      <c r="AM560">
        <v>1.99</v>
      </c>
      <c r="AN560">
        <v>71.12</v>
      </c>
      <c r="AO560">
        <v>1.536</v>
      </c>
      <c r="AP560">
        <v>43.420999999999999</v>
      </c>
      <c r="AQ560">
        <v>0.27600000000000002</v>
      </c>
      <c r="AR560">
        <v>0</v>
      </c>
      <c r="AS560">
        <v>34.485999999999997</v>
      </c>
      <c r="AT560">
        <v>151.25299999999999</v>
      </c>
      <c r="AU560">
        <v>13.44</v>
      </c>
      <c r="AV560">
        <v>18.986999999999998</v>
      </c>
      <c r="AW560">
        <v>21.547000000000001</v>
      </c>
      <c r="AX560">
        <v>7.8929999999999998</v>
      </c>
      <c r="AY560">
        <v>0.21299999999999999</v>
      </c>
      <c r="AZ560">
        <v>0</v>
      </c>
      <c r="BA560">
        <v>0</v>
      </c>
      <c r="BB560">
        <v>309</v>
      </c>
      <c r="BC560" t="s">
        <v>75</v>
      </c>
      <c r="BD560">
        <v>0</v>
      </c>
      <c r="BE560" t="s">
        <v>69</v>
      </c>
      <c r="BF560" t="s">
        <v>76</v>
      </c>
      <c r="BG560">
        <v>1.3</v>
      </c>
      <c r="BH560">
        <v>0</v>
      </c>
      <c r="BI560" s="1">
        <v>45799.512988773145</v>
      </c>
      <c r="BJ560">
        <v>3</v>
      </c>
      <c r="BK560" s="4">
        <v>0.86229999999999996</v>
      </c>
      <c r="BL560" s="42">
        <f>HLOOKUP($A560,차량별코스!$E$1:$AD$20,_xlfn.XLOOKUP(탕데이터!$I560,차량별코스!$D$2:$D$20,차량별코스!$A$2:$A$20),0)</f>
        <v>1</v>
      </c>
      <c r="BM560">
        <f t="shared" si="96"/>
        <v>2561.3849999999998</v>
      </c>
      <c r="BN560">
        <f t="shared" si="97"/>
        <v>4124.9780000000028</v>
      </c>
      <c r="BO560">
        <f>IF(COUNTIFS($BL$2:$BL560,$BL560,$O$2:$O560,$O560)=1,_xlfn.MAXIFS($BO$2:$BO559,$O$2:$O559,$O560)+1,_xlfn.MAXIFS($BO$2:$BO559,$O$2:$O559,$O560))</f>
        <v>11</v>
      </c>
      <c r="BP560">
        <f t="shared" si="98"/>
        <v>3328.0520000000015</v>
      </c>
      <c r="BQ560">
        <f t="shared" si="100"/>
        <v>808.16399999999999</v>
      </c>
      <c r="BR560">
        <f t="shared" si="101"/>
        <v>1141.6920000000002</v>
      </c>
      <c r="BS560">
        <f t="shared" si="102"/>
        <v>1295.6279999999999</v>
      </c>
      <c r="BT560">
        <f t="shared" si="103"/>
        <v>474.63600000000008</v>
      </c>
      <c r="BU560">
        <f t="shared" si="104"/>
        <v>12.827999999999999</v>
      </c>
      <c r="BV560">
        <f t="shared" si="105"/>
        <v>0</v>
      </c>
      <c r="BW560">
        <f t="shared" si="99"/>
        <v>7061.0000000000018</v>
      </c>
    </row>
    <row r="561" spans="1:75" x14ac:dyDescent="0.3">
      <c r="A561" s="38">
        <f t="shared" si="95"/>
        <v>45797</v>
      </c>
      <c r="B561" s="3">
        <v>45797.755937499998</v>
      </c>
      <c r="C561" t="s">
        <v>61</v>
      </c>
      <c r="D561" t="s">
        <v>61</v>
      </c>
      <c r="E561" t="s">
        <v>61</v>
      </c>
      <c r="F561" t="s">
        <v>62</v>
      </c>
      <c r="G561" s="2" t="s">
        <v>63</v>
      </c>
      <c r="H561" t="s">
        <v>64</v>
      </c>
      <c r="I561" t="s">
        <v>80</v>
      </c>
      <c r="J561" t="s">
        <v>66</v>
      </c>
      <c r="K561" t="s">
        <v>67</v>
      </c>
      <c r="L561">
        <v>15</v>
      </c>
      <c r="M561">
        <v>3</v>
      </c>
      <c r="N561">
        <v>168</v>
      </c>
      <c r="O561" s="41">
        <v>9999</v>
      </c>
      <c r="P561" t="s">
        <v>62</v>
      </c>
      <c r="Q561" s="1">
        <v>45786.608721180557</v>
      </c>
      <c r="R561">
        <v>104.39700000000001</v>
      </c>
      <c r="S561">
        <v>31.994</v>
      </c>
      <c r="T561">
        <v>3.2629999999999999</v>
      </c>
      <c r="U561">
        <v>9548</v>
      </c>
      <c r="V561">
        <v>105</v>
      </c>
      <c r="W561">
        <v>1822</v>
      </c>
      <c r="X561">
        <v>3195</v>
      </c>
      <c r="Y561">
        <v>5</v>
      </c>
      <c r="Z561">
        <v>33</v>
      </c>
      <c r="AA561">
        <v>1</v>
      </c>
      <c r="AB561">
        <v>2</v>
      </c>
      <c r="AC561">
        <v>105</v>
      </c>
      <c r="AD561">
        <v>39.36</v>
      </c>
      <c r="AE561">
        <v>49.314931999999999</v>
      </c>
      <c r="AF561">
        <v>77.400000000000006</v>
      </c>
      <c r="AG561">
        <v>5.8</v>
      </c>
      <c r="AH561">
        <v>8.4</v>
      </c>
      <c r="AI561">
        <v>5.6</v>
      </c>
      <c r="AJ561">
        <v>2.2999999999999998</v>
      </c>
      <c r="AK561">
        <v>0.4</v>
      </c>
      <c r="AL561">
        <v>0</v>
      </c>
      <c r="AM561">
        <v>2.5099999999999998</v>
      </c>
      <c r="AN561">
        <v>51.884</v>
      </c>
      <c r="AO561">
        <v>1.1000000000000001</v>
      </c>
      <c r="AP561">
        <v>19.082999999999998</v>
      </c>
      <c r="AQ561">
        <v>0.29699999999999999</v>
      </c>
      <c r="AR561">
        <v>4.7889999999999997</v>
      </c>
      <c r="AS561">
        <v>31.61</v>
      </c>
      <c r="AT561">
        <v>122.55</v>
      </c>
      <c r="AU561">
        <v>9.1829999999999998</v>
      </c>
      <c r="AV561">
        <v>13.3</v>
      </c>
      <c r="AW561">
        <v>8.8670000000000009</v>
      </c>
      <c r="AX561">
        <v>3.6419999999999999</v>
      </c>
      <c r="AY561">
        <v>0.63300000000000001</v>
      </c>
      <c r="AZ561">
        <v>0</v>
      </c>
      <c r="BA561">
        <v>0</v>
      </c>
      <c r="BB561">
        <v>222</v>
      </c>
      <c r="BC561" t="s">
        <v>75</v>
      </c>
      <c r="BD561">
        <v>0</v>
      </c>
      <c r="BE561" t="s">
        <v>69</v>
      </c>
      <c r="BF561" t="s">
        <v>76</v>
      </c>
      <c r="BG561">
        <v>1.3</v>
      </c>
      <c r="BH561">
        <v>0</v>
      </c>
      <c r="BI561" s="1">
        <v>45799.512988773145</v>
      </c>
      <c r="BJ561">
        <v>3</v>
      </c>
      <c r="BK561" s="4">
        <v>1.0876999999999999</v>
      </c>
      <c r="BL561" s="42">
        <f>HLOOKUP($A561,차량별코스!$E$1:$AD$20,_xlfn.XLOOKUP(탕데이터!$I561,차량별코스!$D$2:$D$20,차량별코스!$A$2:$A$20),0)</f>
        <v>1</v>
      </c>
      <c r="BM561">
        <f t="shared" si="96"/>
        <v>2561.3849999999998</v>
      </c>
      <c r="BN561">
        <f t="shared" si="97"/>
        <v>4124.9780000000028</v>
      </c>
      <c r="BO561">
        <f>IF(COUNTIFS($BL$2:$BL561,$BL561,$O$2:$O561,$O561)=1,_xlfn.MAXIFS($BO$2:$BO560,$O$2:$O560,$O561)+1,_xlfn.MAXIFS($BO$2:$BO560,$O$2:$O560,$O561))</f>
        <v>11</v>
      </c>
      <c r="BP561">
        <f t="shared" si="98"/>
        <v>5463.152</v>
      </c>
      <c r="BQ561">
        <f t="shared" si="100"/>
        <v>553.78399999999999</v>
      </c>
      <c r="BR561">
        <f t="shared" si="101"/>
        <v>802.03200000000004</v>
      </c>
      <c r="BS561">
        <f t="shared" si="102"/>
        <v>534.68799999999999</v>
      </c>
      <c r="BT561">
        <f t="shared" si="103"/>
        <v>219.60399999999998</v>
      </c>
      <c r="BU561">
        <f t="shared" si="104"/>
        <v>38.192</v>
      </c>
      <c r="BV561">
        <f t="shared" si="105"/>
        <v>0</v>
      </c>
      <c r="BW561">
        <f t="shared" si="99"/>
        <v>7611.4520000000002</v>
      </c>
    </row>
    <row r="562" spans="1:75" x14ac:dyDescent="0.3">
      <c r="A562" s="38">
        <f t="shared" si="95"/>
        <v>45798</v>
      </c>
      <c r="B562" s="3">
        <v>45798.270520833335</v>
      </c>
      <c r="C562" t="s">
        <v>61</v>
      </c>
      <c r="D562" t="s">
        <v>61</v>
      </c>
      <c r="E562" t="s">
        <v>61</v>
      </c>
      <c r="F562" t="s">
        <v>62</v>
      </c>
      <c r="G562" s="2" t="s">
        <v>63</v>
      </c>
      <c r="H562" t="s">
        <v>64</v>
      </c>
      <c r="I562" t="s">
        <v>80</v>
      </c>
      <c r="J562" t="s">
        <v>66</v>
      </c>
      <c r="K562" t="s">
        <v>67</v>
      </c>
      <c r="L562">
        <v>15</v>
      </c>
      <c r="M562">
        <v>3</v>
      </c>
      <c r="N562">
        <v>168</v>
      </c>
      <c r="O562" s="41">
        <v>9999</v>
      </c>
      <c r="P562" t="s">
        <v>62</v>
      </c>
      <c r="Q562" s="1">
        <v>45786.608721180557</v>
      </c>
      <c r="R562">
        <v>5.2999999999999999E-2</v>
      </c>
      <c r="S562">
        <v>0.20399999999999999</v>
      </c>
      <c r="T562">
        <v>0.26</v>
      </c>
      <c r="U562">
        <v>254</v>
      </c>
      <c r="V562">
        <v>167</v>
      </c>
      <c r="W562">
        <v>46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7</v>
      </c>
      <c r="AD562">
        <v>0.75</v>
      </c>
      <c r="AE562">
        <v>4.6532039999999997</v>
      </c>
      <c r="AF562">
        <v>100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0.2</v>
      </c>
      <c r="AN562">
        <v>61.139000000000003</v>
      </c>
      <c r="AO562">
        <v>65.747</v>
      </c>
      <c r="AP562">
        <v>18.109000000000002</v>
      </c>
      <c r="AQ562">
        <v>0</v>
      </c>
      <c r="AR562">
        <v>0</v>
      </c>
      <c r="AS562">
        <v>0</v>
      </c>
      <c r="AT562">
        <v>3.3330000000000002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5</v>
      </c>
      <c r="BC562" t="s">
        <v>75</v>
      </c>
      <c r="BD562">
        <v>0</v>
      </c>
      <c r="BE562" t="s">
        <v>69</v>
      </c>
      <c r="BF562" t="s">
        <v>76</v>
      </c>
      <c r="BG562">
        <v>1.3</v>
      </c>
      <c r="BH562">
        <v>0</v>
      </c>
      <c r="BI562" s="1">
        <v>45799.512988773145</v>
      </c>
      <c r="BJ562">
        <v>3</v>
      </c>
      <c r="BK562" s="4">
        <v>8.6599999999999996E-2</v>
      </c>
      <c r="BL562" s="42">
        <f>HLOOKUP($A562,차량별코스!$E$1:$AD$20,_xlfn.XLOOKUP(탕데이터!$I562,차량별코스!$D$2:$D$20,차량별코스!$A$2:$A$20),0)</f>
        <v>2</v>
      </c>
      <c r="BM562">
        <f t="shared" si="96"/>
        <v>2561.3849999999998</v>
      </c>
      <c r="BN562">
        <f t="shared" si="97"/>
        <v>4171.0680000000048</v>
      </c>
      <c r="BO562">
        <f>IF(COUNTIFS($BL$2:$BL562,$BL562,$O$2:$O562,$O562)=1,_xlfn.MAXIFS($BO$2:$BO561,$O$2:$O561,$O562)+1,_xlfn.MAXIFS($BO$2:$BO561,$O$2:$O561,$O562))</f>
        <v>11</v>
      </c>
      <c r="BP562">
        <f t="shared" si="98"/>
        <v>41</v>
      </c>
      <c r="BQ562">
        <f t="shared" si="100"/>
        <v>0</v>
      </c>
      <c r="BR562">
        <f t="shared" si="101"/>
        <v>0</v>
      </c>
      <c r="BS562">
        <f t="shared" si="102"/>
        <v>0</v>
      </c>
      <c r="BT562">
        <f t="shared" si="103"/>
        <v>0</v>
      </c>
      <c r="BU562">
        <f t="shared" si="104"/>
        <v>0</v>
      </c>
      <c r="BV562">
        <f t="shared" si="105"/>
        <v>0</v>
      </c>
      <c r="BW562">
        <f t="shared" si="99"/>
        <v>41</v>
      </c>
    </row>
    <row r="563" spans="1:75" x14ac:dyDescent="0.3">
      <c r="A563" s="38">
        <f t="shared" si="95"/>
        <v>45798</v>
      </c>
      <c r="B563" s="3">
        <v>45798.288425925923</v>
      </c>
      <c r="C563" t="s">
        <v>61</v>
      </c>
      <c r="D563" t="s">
        <v>61</v>
      </c>
      <c r="E563" t="s">
        <v>61</v>
      </c>
      <c r="F563" t="s">
        <v>62</v>
      </c>
      <c r="G563" s="2" t="s">
        <v>63</v>
      </c>
      <c r="H563" t="s">
        <v>64</v>
      </c>
      <c r="I563" t="s">
        <v>80</v>
      </c>
      <c r="J563" t="s">
        <v>66</v>
      </c>
      <c r="K563" t="s">
        <v>67</v>
      </c>
      <c r="L563">
        <v>15</v>
      </c>
      <c r="M563">
        <v>3</v>
      </c>
      <c r="N563">
        <v>168</v>
      </c>
      <c r="O563" s="41">
        <v>9999</v>
      </c>
      <c r="P563" t="s">
        <v>62</v>
      </c>
      <c r="Q563" s="1">
        <v>45786.608721180557</v>
      </c>
      <c r="R563">
        <v>2.7E-2</v>
      </c>
      <c r="S563">
        <v>0.41499999999999998</v>
      </c>
      <c r="T563">
        <v>6.5000000000000002E-2</v>
      </c>
      <c r="U563">
        <v>443</v>
      </c>
      <c r="V563">
        <v>412</v>
      </c>
      <c r="W563">
        <v>14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8</v>
      </c>
      <c r="AD563">
        <v>0.22</v>
      </c>
      <c r="AE563">
        <v>5.7167050000000001</v>
      </c>
      <c r="AF563">
        <v>100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0.05</v>
      </c>
      <c r="AN563">
        <v>357.762</v>
      </c>
      <c r="AO563">
        <v>93.001999999999995</v>
      </c>
      <c r="AP563">
        <v>3.16</v>
      </c>
      <c r="AQ563">
        <v>0</v>
      </c>
      <c r="AR563">
        <v>0</v>
      </c>
      <c r="AS563">
        <v>0</v>
      </c>
      <c r="AT563">
        <v>6.6669999999999998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10</v>
      </c>
      <c r="BC563" t="s">
        <v>75</v>
      </c>
      <c r="BD563">
        <v>0</v>
      </c>
      <c r="BE563" t="s">
        <v>69</v>
      </c>
      <c r="BF563" t="s">
        <v>76</v>
      </c>
      <c r="BG563">
        <v>1.3</v>
      </c>
      <c r="BH563">
        <v>0</v>
      </c>
      <c r="BI563" s="1">
        <v>45799.512988773145</v>
      </c>
      <c r="BJ563">
        <v>3</v>
      </c>
      <c r="BK563" s="4">
        <v>2.1700000000000001E-2</v>
      </c>
      <c r="BL563" s="42">
        <f>HLOOKUP($A563,차량별코스!$E$1:$AD$20,_xlfn.XLOOKUP(탕데이터!$I563,차량별코스!$D$2:$D$20,차량별코스!$A$2:$A$20),0)</f>
        <v>2</v>
      </c>
      <c r="BM563">
        <f t="shared" si="96"/>
        <v>2561.3849999999998</v>
      </c>
      <c r="BN563">
        <f t="shared" si="97"/>
        <v>4171.0680000000048</v>
      </c>
      <c r="BO563">
        <f>IF(COUNTIFS($BL$2:$BL563,$BL563,$O$2:$O563,$O563)=1,_xlfn.MAXIFS($BO$2:$BO562,$O$2:$O562,$O563)+1,_xlfn.MAXIFS($BO$2:$BO562,$O$2:$O562,$O563))</f>
        <v>11</v>
      </c>
      <c r="BP563">
        <f t="shared" si="98"/>
        <v>17</v>
      </c>
      <c r="BQ563">
        <f t="shared" si="100"/>
        <v>0</v>
      </c>
      <c r="BR563">
        <f t="shared" si="101"/>
        <v>0</v>
      </c>
      <c r="BS563">
        <f t="shared" si="102"/>
        <v>0</v>
      </c>
      <c r="BT563">
        <f t="shared" si="103"/>
        <v>0</v>
      </c>
      <c r="BU563">
        <f t="shared" si="104"/>
        <v>0</v>
      </c>
      <c r="BV563">
        <f t="shared" si="105"/>
        <v>0</v>
      </c>
      <c r="BW563">
        <f t="shared" si="99"/>
        <v>17</v>
      </c>
    </row>
    <row r="564" spans="1:75" x14ac:dyDescent="0.3">
      <c r="A564" s="38">
        <f t="shared" si="95"/>
        <v>45798</v>
      </c>
      <c r="B564" s="3">
        <v>45798.303310185183</v>
      </c>
      <c r="C564" t="s">
        <v>61</v>
      </c>
      <c r="D564" t="s">
        <v>61</v>
      </c>
      <c r="E564" t="s">
        <v>61</v>
      </c>
      <c r="F564" t="s">
        <v>62</v>
      </c>
      <c r="G564" s="2" t="s">
        <v>63</v>
      </c>
      <c r="H564" t="s">
        <v>64</v>
      </c>
      <c r="I564" t="s">
        <v>80</v>
      </c>
      <c r="J564" t="s">
        <v>66</v>
      </c>
      <c r="K564" t="s">
        <v>67</v>
      </c>
      <c r="L564">
        <v>15</v>
      </c>
      <c r="M564">
        <v>3</v>
      </c>
      <c r="N564">
        <v>168</v>
      </c>
      <c r="O564" s="41">
        <v>9999</v>
      </c>
      <c r="P564" t="s">
        <v>62</v>
      </c>
      <c r="Q564" s="1">
        <v>45786.608721180557</v>
      </c>
      <c r="R564">
        <v>71.688999999999993</v>
      </c>
      <c r="S564">
        <v>23.565999999999999</v>
      </c>
      <c r="T564">
        <v>3.0419999999999998</v>
      </c>
      <c r="U564">
        <v>7026</v>
      </c>
      <c r="V564">
        <v>188</v>
      </c>
      <c r="W564">
        <v>1341</v>
      </c>
      <c r="X564">
        <v>2052</v>
      </c>
      <c r="Y564">
        <v>3</v>
      </c>
      <c r="Z564">
        <v>20</v>
      </c>
      <c r="AA564">
        <v>0</v>
      </c>
      <c r="AB564">
        <v>0</v>
      </c>
      <c r="AC564">
        <v>104</v>
      </c>
      <c r="AD564">
        <v>36.729999999999997</v>
      </c>
      <c r="AE564">
        <v>46.949331000000001</v>
      </c>
      <c r="AF564">
        <v>89.2</v>
      </c>
      <c r="AG564">
        <v>3</v>
      </c>
      <c r="AH564">
        <v>3.7</v>
      </c>
      <c r="AI564">
        <v>3.2</v>
      </c>
      <c r="AJ564">
        <v>0.9</v>
      </c>
      <c r="AK564">
        <v>0.1</v>
      </c>
      <c r="AL564">
        <v>0</v>
      </c>
      <c r="AM564">
        <v>2.34</v>
      </c>
      <c r="AN564">
        <v>53.073</v>
      </c>
      <c r="AO564">
        <v>2.6760000000000002</v>
      </c>
      <c r="AP564">
        <v>19.085999999999999</v>
      </c>
      <c r="AQ564">
        <v>0.27900000000000003</v>
      </c>
      <c r="AR564">
        <v>4.1849999999999996</v>
      </c>
      <c r="AS564">
        <v>27.898</v>
      </c>
      <c r="AT564">
        <v>104.06699999999999</v>
      </c>
      <c r="AU564">
        <v>3.5</v>
      </c>
      <c r="AV564">
        <v>4.3170000000000002</v>
      </c>
      <c r="AW564">
        <v>3.7330000000000001</v>
      </c>
      <c r="AX564">
        <v>1.05</v>
      </c>
      <c r="AY564">
        <v>0.11700000000000001</v>
      </c>
      <c r="AZ564">
        <v>0</v>
      </c>
      <c r="BA564">
        <v>0</v>
      </c>
      <c r="BB564">
        <v>152</v>
      </c>
      <c r="BC564" t="s">
        <v>75</v>
      </c>
      <c r="BD564">
        <v>0</v>
      </c>
      <c r="BE564" t="s">
        <v>69</v>
      </c>
      <c r="BF564" t="s">
        <v>76</v>
      </c>
      <c r="BG564">
        <v>1.3</v>
      </c>
      <c r="BH564">
        <v>0</v>
      </c>
      <c r="BI564" s="1">
        <v>45799.512988773145</v>
      </c>
      <c r="BJ564">
        <v>3</v>
      </c>
      <c r="BK564" s="4">
        <v>1.014</v>
      </c>
      <c r="BL564" s="42">
        <f>HLOOKUP($A564,차량별코스!$E$1:$AD$20,_xlfn.XLOOKUP(탕데이터!$I564,차량별코스!$D$2:$D$20,차량별코스!$A$2:$A$20),0)</f>
        <v>2</v>
      </c>
      <c r="BM564">
        <f t="shared" si="96"/>
        <v>2561.3849999999998</v>
      </c>
      <c r="BN564">
        <f t="shared" si="97"/>
        <v>4171.0680000000048</v>
      </c>
      <c r="BO564">
        <f>IF(COUNTIFS($BL$2:$BL564,$BL564,$O$2:$O564,$O564)=1,_xlfn.MAXIFS($BO$2:$BO563,$O$2:$O563,$O564)+1,_xlfn.MAXIFS($BO$2:$BO563,$O$2:$O563,$O564))</f>
        <v>11</v>
      </c>
      <c r="BP564">
        <f t="shared" si="98"/>
        <v>4738.192</v>
      </c>
      <c r="BQ564">
        <f t="shared" si="100"/>
        <v>210.78</v>
      </c>
      <c r="BR564">
        <f t="shared" si="101"/>
        <v>259.96200000000005</v>
      </c>
      <c r="BS564">
        <f t="shared" si="102"/>
        <v>224.83199999999999</v>
      </c>
      <c r="BT564">
        <f t="shared" si="103"/>
        <v>63.234000000000009</v>
      </c>
      <c r="BU564">
        <f t="shared" si="104"/>
        <v>7.0259999999999998</v>
      </c>
      <c r="BV564">
        <f t="shared" si="105"/>
        <v>0</v>
      </c>
      <c r="BW564">
        <f t="shared" si="99"/>
        <v>5504.0260000000007</v>
      </c>
    </row>
    <row r="565" spans="1:75" x14ac:dyDescent="0.3">
      <c r="A565" s="38">
        <f t="shared" si="95"/>
        <v>45798</v>
      </c>
      <c r="B565" s="3">
        <v>45798.39472222222</v>
      </c>
      <c r="C565" t="s">
        <v>61</v>
      </c>
      <c r="D565" t="s">
        <v>61</v>
      </c>
      <c r="E565" t="s">
        <v>61</v>
      </c>
      <c r="F565" t="s">
        <v>62</v>
      </c>
      <c r="G565" s="2" t="s">
        <v>63</v>
      </c>
      <c r="H565" t="s">
        <v>64</v>
      </c>
      <c r="I565" t="s">
        <v>80</v>
      </c>
      <c r="J565" t="s">
        <v>66</v>
      </c>
      <c r="K565" t="s">
        <v>67</v>
      </c>
      <c r="L565">
        <v>15</v>
      </c>
      <c r="M565">
        <v>3</v>
      </c>
      <c r="N565">
        <v>168</v>
      </c>
      <c r="O565" s="41">
        <v>9999</v>
      </c>
      <c r="P565" t="s">
        <v>62</v>
      </c>
      <c r="Q565" s="1">
        <v>45786.608721180557</v>
      </c>
      <c r="R565">
        <v>26.146999999999998</v>
      </c>
      <c r="S565">
        <v>8.1430000000000007</v>
      </c>
      <c r="T565">
        <v>3.2109999999999999</v>
      </c>
      <c r="U565">
        <v>2383</v>
      </c>
      <c r="V565">
        <v>113</v>
      </c>
      <c r="W565">
        <v>413</v>
      </c>
      <c r="X565">
        <v>717</v>
      </c>
      <c r="Y565">
        <v>0</v>
      </c>
      <c r="Z565">
        <v>5</v>
      </c>
      <c r="AA565">
        <v>0</v>
      </c>
      <c r="AB565">
        <v>0</v>
      </c>
      <c r="AC565">
        <v>104</v>
      </c>
      <c r="AD565">
        <v>39.5</v>
      </c>
      <c r="AE565">
        <v>50.688786999999998</v>
      </c>
      <c r="AF565">
        <v>97.2</v>
      </c>
      <c r="AG565">
        <v>0.9</v>
      </c>
      <c r="AH565">
        <v>0.8</v>
      </c>
      <c r="AI565">
        <v>0.6</v>
      </c>
      <c r="AJ565">
        <v>0.5</v>
      </c>
      <c r="AK565">
        <v>0.1</v>
      </c>
      <c r="AL565">
        <v>0</v>
      </c>
      <c r="AM565">
        <v>2.4700000000000002</v>
      </c>
      <c r="AN565">
        <v>54.595999999999997</v>
      </c>
      <c r="AO565">
        <v>4.742</v>
      </c>
      <c r="AP565">
        <v>17.331</v>
      </c>
      <c r="AQ565">
        <v>0.26800000000000002</v>
      </c>
      <c r="AR565">
        <v>0</v>
      </c>
      <c r="AS565">
        <v>19.123000000000001</v>
      </c>
      <c r="AT565">
        <v>37.26</v>
      </c>
      <c r="AU565">
        <v>0.34499999999999997</v>
      </c>
      <c r="AV565">
        <v>0.307</v>
      </c>
      <c r="AW565">
        <v>0.23</v>
      </c>
      <c r="AX565">
        <v>0.192</v>
      </c>
      <c r="AY565">
        <v>3.7999999999999999E-2</v>
      </c>
      <c r="AZ565">
        <v>0</v>
      </c>
      <c r="BA565">
        <v>0</v>
      </c>
      <c r="BB565">
        <v>51</v>
      </c>
      <c r="BC565" t="s">
        <v>75</v>
      </c>
      <c r="BD565">
        <v>0</v>
      </c>
      <c r="BE565" t="s">
        <v>69</v>
      </c>
      <c r="BF565" t="s">
        <v>76</v>
      </c>
      <c r="BG565">
        <v>1.3</v>
      </c>
      <c r="BH565">
        <v>0</v>
      </c>
      <c r="BI565" s="1">
        <v>45799.512988773145</v>
      </c>
      <c r="BJ565">
        <v>3</v>
      </c>
      <c r="BK565" s="4">
        <v>1.0703</v>
      </c>
      <c r="BL565" s="42">
        <f>HLOOKUP($A565,차량별코스!$E$1:$AD$20,_xlfn.XLOOKUP(탕데이터!$I565,차량별코스!$D$2:$D$20,차량별코스!$A$2:$A$20),0)</f>
        <v>2</v>
      </c>
      <c r="BM565">
        <f t="shared" si="96"/>
        <v>2561.3849999999998</v>
      </c>
      <c r="BN565">
        <f t="shared" si="97"/>
        <v>4171.0680000000048</v>
      </c>
      <c r="BO565">
        <f>IF(COUNTIFS($BL$2:$BL565,$BL565,$O$2:$O565,$O565)=1,_xlfn.MAXIFS($BO$2:$BO564,$O$2:$O564,$O565)+1,_xlfn.MAXIFS($BO$2:$BO564,$O$2:$O564,$O565))</f>
        <v>11</v>
      </c>
      <c r="BP565">
        <f t="shared" si="98"/>
        <v>1790.2759999999998</v>
      </c>
      <c r="BQ565">
        <f t="shared" si="100"/>
        <v>21.447000000000003</v>
      </c>
      <c r="BR565">
        <f t="shared" si="101"/>
        <v>19.064</v>
      </c>
      <c r="BS565">
        <f t="shared" si="102"/>
        <v>14.298</v>
      </c>
      <c r="BT565">
        <f t="shared" si="103"/>
        <v>11.915000000000001</v>
      </c>
      <c r="BU565">
        <f t="shared" si="104"/>
        <v>2.383</v>
      </c>
      <c r="BV565">
        <f t="shared" si="105"/>
        <v>0</v>
      </c>
      <c r="BW565">
        <f t="shared" si="99"/>
        <v>1859.383</v>
      </c>
    </row>
    <row r="566" spans="1:75" x14ac:dyDescent="0.3">
      <c r="A566" s="38">
        <f t="shared" si="95"/>
        <v>45798</v>
      </c>
      <c r="B566" s="3">
        <v>45798.430405092593</v>
      </c>
      <c r="C566" t="s">
        <v>61</v>
      </c>
      <c r="D566" t="s">
        <v>61</v>
      </c>
      <c r="E566" t="s">
        <v>61</v>
      </c>
      <c r="F566" t="s">
        <v>62</v>
      </c>
      <c r="G566" s="2" t="s">
        <v>63</v>
      </c>
      <c r="H566" t="s">
        <v>64</v>
      </c>
      <c r="I566" t="s">
        <v>80</v>
      </c>
      <c r="J566" t="s">
        <v>66</v>
      </c>
      <c r="K566" t="s">
        <v>67</v>
      </c>
      <c r="L566">
        <v>15</v>
      </c>
      <c r="M566">
        <v>3</v>
      </c>
      <c r="N566">
        <v>168</v>
      </c>
      <c r="O566" s="41">
        <v>9999</v>
      </c>
      <c r="P566" t="s">
        <v>62</v>
      </c>
      <c r="Q566" s="1">
        <v>45786.608721180557</v>
      </c>
      <c r="R566">
        <v>1.9E-2</v>
      </c>
      <c r="S566">
        <v>5.3999999999999999E-2</v>
      </c>
      <c r="T566">
        <v>0.35199999999999998</v>
      </c>
      <c r="U566">
        <v>83</v>
      </c>
      <c r="V566">
        <v>61</v>
      </c>
      <c r="W566">
        <v>10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10</v>
      </c>
      <c r="AD566">
        <v>0.82</v>
      </c>
      <c r="AE566">
        <v>5.6988599999999998</v>
      </c>
      <c r="AF566">
        <v>100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0.27</v>
      </c>
      <c r="AN566">
        <v>55.235999999999997</v>
      </c>
      <c r="AO566">
        <v>73.494</v>
      </c>
      <c r="AP566">
        <v>12.045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1</v>
      </c>
      <c r="BC566" t="s">
        <v>75</v>
      </c>
      <c r="BD566">
        <v>0</v>
      </c>
      <c r="BE566" t="s">
        <v>69</v>
      </c>
      <c r="BF566" t="s">
        <v>76</v>
      </c>
      <c r="BG566">
        <v>1.3</v>
      </c>
      <c r="BH566">
        <v>0</v>
      </c>
      <c r="BI566" s="1">
        <v>45799.512988773145</v>
      </c>
      <c r="BJ566">
        <v>3</v>
      </c>
      <c r="BK566" s="4">
        <v>0.1173</v>
      </c>
      <c r="BL566" s="42">
        <f>HLOOKUP($A566,차량별코스!$E$1:$AD$20,_xlfn.XLOOKUP(탕데이터!$I566,차량별코스!$D$2:$D$20,차량별코스!$A$2:$A$20),0)</f>
        <v>2</v>
      </c>
      <c r="BM566">
        <f t="shared" si="96"/>
        <v>2561.3849999999998</v>
      </c>
      <c r="BN566">
        <f t="shared" si="97"/>
        <v>4171.0680000000048</v>
      </c>
      <c r="BO566">
        <f>IF(COUNTIFS($BL$2:$BL566,$BL566,$O$2:$O566,$O566)=1,_xlfn.MAXIFS($BO$2:$BO565,$O$2:$O565,$O566)+1,_xlfn.MAXIFS($BO$2:$BO565,$O$2:$O565,$O566))</f>
        <v>11</v>
      </c>
      <c r="BP566">
        <f t="shared" si="98"/>
        <v>12</v>
      </c>
      <c r="BQ566">
        <f t="shared" si="100"/>
        <v>0</v>
      </c>
      <c r="BR566">
        <f t="shared" si="101"/>
        <v>0</v>
      </c>
      <c r="BS566">
        <f t="shared" si="102"/>
        <v>0</v>
      </c>
      <c r="BT566">
        <f t="shared" si="103"/>
        <v>0</v>
      </c>
      <c r="BU566">
        <f t="shared" si="104"/>
        <v>0</v>
      </c>
      <c r="BV566">
        <f t="shared" si="105"/>
        <v>0</v>
      </c>
      <c r="BW566">
        <f t="shared" si="99"/>
        <v>12</v>
      </c>
    </row>
    <row r="567" spans="1:75" x14ac:dyDescent="0.3">
      <c r="A567" s="38">
        <f t="shared" si="95"/>
        <v>45798</v>
      </c>
      <c r="B567" s="3">
        <v>45798.435347222221</v>
      </c>
      <c r="C567" t="s">
        <v>61</v>
      </c>
      <c r="D567" t="s">
        <v>61</v>
      </c>
      <c r="E567" t="s">
        <v>61</v>
      </c>
      <c r="F567" t="s">
        <v>62</v>
      </c>
      <c r="G567" s="2" t="s">
        <v>63</v>
      </c>
      <c r="H567" t="s">
        <v>64</v>
      </c>
      <c r="I567" t="s">
        <v>80</v>
      </c>
      <c r="J567" t="s">
        <v>66</v>
      </c>
      <c r="K567" t="s">
        <v>67</v>
      </c>
      <c r="L567">
        <v>15</v>
      </c>
      <c r="M567">
        <v>3</v>
      </c>
      <c r="N567">
        <v>168</v>
      </c>
      <c r="O567" s="41">
        <v>9999</v>
      </c>
      <c r="P567" t="s">
        <v>62</v>
      </c>
      <c r="Q567" s="1">
        <v>45786.608721180557</v>
      </c>
      <c r="R567">
        <v>4.1000000000000002E-2</v>
      </c>
      <c r="S567">
        <v>4.5999999999999999E-2</v>
      </c>
      <c r="T567">
        <v>0.89100000000000001</v>
      </c>
      <c r="U567">
        <v>65</v>
      </c>
      <c r="V567">
        <v>14</v>
      </c>
      <c r="W567">
        <v>24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9</v>
      </c>
      <c r="AD567">
        <v>2.27</v>
      </c>
      <c r="AE567">
        <v>5.4659370000000003</v>
      </c>
      <c r="AF567">
        <v>100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0.68</v>
      </c>
      <c r="AN567">
        <v>17.07</v>
      </c>
      <c r="AO567">
        <v>21.533999999999999</v>
      </c>
      <c r="AP567">
        <v>36.920999999999999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1</v>
      </c>
      <c r="BC567" t="s">
        <v>75</v>
      </c>
      <c r="BD567">
        <v>0</v>
      </c>
      <c r="BE567" t="s">
        <v>69</v>
      </c>
      <c r="BF567" t="s">
        <v>76</v>
      </c>
      <c r="BG567">
        <v>1.3</v>
      </c>
      <c r="BH567">
        <v>0</v>
      </c>
      <c r="BI567" s="1">
        <v>45799.512988773145</v>
      </c>
      <c r="BJ567">
        <v>3</v>
      </c>
      <c r="BK567" s="4">
        <v>0.29709999999999998</v>
      </c>
      <c r="BL567" s="42">
        <f>HLOOKUP($A567,차량별코스!$E$1:$AD$20,_xlfn.XLOOKUP(탕데이터!$I567,차량별코스!$D$2:$D$20,차량별코스!$A$2:$A$20),0)</f>
        <v>2</v>
      </c>
      <c r="BM567">
        <f t="shared" si="96"/>
        <v>2561.3849999999998</v>
      </c>
      <c r="BN567">
        <f t="shared" si="97"/>
        <v>4171.0680000000048</v>
      </c>
      <c r="BO567">
        <f>IF(COUNTIFS($BL$2:$BL567,$BL567,$O$2:$O567,$O567)=1,_xlfn.MAXIFS($BO$2:$BO566,$O$2:$O566,$O567)+1,_xlfn.MAXIFS($BO$2:$BO566,$O$2:$O566,$O567))</f>
        <v>11</v>
      </c>
      <c r="BP567">
        <f t="shared" si="98"/>
        <v>27</v>
      </c>
      <c r="BQ567">
        <f t="shared" si="100"/>
        <v>0</v>
      </c>
      <c r="BR567">
        <f t="shared" si="101"/>
        <v>0</v>
      </c>
      <c r="BS567">
        <f t="shared" si="102"/>
        <v>0</v>
      </c>
      <c r="BT567">
        <f t="shared" si="103"/>
        <v>0</v>
      </c>
      <c r="BU567">
        <f t="shared" si="104"/>
        <v>0</v>
      </c>
      <c r="BV567">
        <f t="shared" si="105"/>
        <v>0</v>
      </c>
      <c r="BW567">
        <f t="shared" si="99"/>
        <v>27</v>
      </c>
    </row>
    <row r="568" spans="1:75" x14ac:dyDescent="0.3">
      <c r="A568" s="38">
        <f t="shared" si="95"/>
        <v>45798</v>
      </c>
      <c r="B568" s="3">
        <v>45798.444224537037</v>
      </c>
      <c r="C568" t="s">
        <v>61</v>
      </c>
      <c r="D568" t="s">
        <v>61</v>
      </c>
      <c r="E568" t="s">
        <v>61</v>
      </c>
      <c r="F568" t="s">
        <v>62</v>
      </c>
      <c r="G568" s="2" t="s">
        <v>63</v>
      </c>
      <c r="H568" t="s">
        <v>64</v>
      </c>
      <c r="I568" t="s">
        <v>80</v>
      </c>
      <c r="J568" t="s">
        <v>66</v>
      </c>
      <c r="K568" t="s">
        <v>67</v>
      </c>
      <c r="L568">
        <v>15</v>
      </c>
      <c r="M568">
        <v>3</v>
      </c>
      <c r="N568">
        <v>168</v>
      </c>
      <c r="O568" s="41">
        <v>9999</v>
      </c>
      <c r="P568" t="s">
        <v>62</v>
      </c>
      <c r="Q568" s="1">
        <v>45786.608721180557</v>
      </c>
      <c r="R568">
        <v>1E-3</v>
      </c>
      <c r="S568">
        <v>2.5999999999999999E-2</v>
      </c>
      <c r="T568">
        <v>3.7999999999999999E-2</v>
      </c>
      <c r="U568">
        <v>37</v>
      </c>
      <c r="V568">
        <v>37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0.1</v>
      </c>
      <c r="AE568" t="s">
        <v>61</v>
      </c>
      <c r="AF568">
        <v>100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0.03</v>
      </c>
      <c r="AN568" t="s">
        <v>61</v>
      </c>
      <c r="AO568">
        <v>100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 t="s">
        <v>75</v>
      </c>
      <c r="BD568">
        <v>0</v>
      </c>
      <c r="BE568" t="s">
        <v>69</v>
      </c>
      <c r="BF568" t="s">
        <v>76</v>
      </c>
      <c r="BG568">
        <v>1.3</v>
      </c>
      <c r="BH568">
        <v>0</v>
      </c>
      <c r="BI568" s="1">
        <v>45799.512988773145</v>
      </c>
      <c r="BJ568">
        <v>3</v>
      </c>
      <c r="BK568" s="4">
        <v>1.2800000000000001E-2</v>
      </c>
      <c r="BL568" s="42">
        <f>HLOOKUP($A568,차량별코스!$E$1:$AD$20,_xlfn.XLOOKUP(탕데이터!$I568,차량별코스!$D$2:$D$20,차량별코스!$A$2:$A$20),0)</f>
        <v>2</v>
      </c>
      <c r="BM568">
        <f t="shared" si="96"/>
        <v>2561.3849999999998</v>
      </c>
      <c r="BN568">
        <f t="shared" si="97"/>
        <v>4171.0680000000048</v>
      </c>
      <c r="BO568">
        <f>IF(COUNTIFS($BL$2:$BL568,$BL568,$O$2:$O568,$O568)=1,_xlfn.MAXIFS($BO$2:$BO567,$O$2:$O567,$O568)+1,_xlfn.MAXIFS($BO$2:$BO567,$O$2:$O567,$O568))</f>
        <v>11</v>
      </c>
      <c r="BP568">
        <f t="shared" si="98"/>
        <v>0</v>
      </c>
      <c r="BQ568">
        <f t="shared" si="100"/>
        <v>0</v>
      </c>
      <c r="BR568">
        <f t="shared" si="101"/>
        <v>0</v>
      </c>
      <c r="BS568">
        <f t="shared" si="102"/>
        <v>0</v>
      </c>
      <c r="BT568">
        <f t="shared" si="103"/>
        <v>0</v>
      </c>
      <c r="BU568">
        <f t="shared" si="104"/>
        <v>0</v>
      </c>
      <c r="BV568">
        <f t="shared" si="105"/>
        <v>0</v>
      </c>
      <c r="BW568">
        <f t="shared" si="99"/>
        <v>0</v>
      </c>
    </row>
    <row r="569" spans="1:75" x14ac:dyDescent="0.3">
      <c r="A569" s="38">
        <f t="shared" si="95"/>
        <v>45798</v>
      </c>
      <c r="B569" s="3">
        <v>45798.495162037034</v>
      </c>
      <c r="C569" t="s">
        <v>61</v>
      </c>
      <c r="D569" t="s">
        <v>61</v>
      </c>
      <c r="E569" t="s">
        <v>61</v>
      </c>
      <c r="F569" t="s">
        <v>62</v>
      </c>
      <c r="G569" s="2" t="s">
        <v>63</v>
      </c>
      <c r="H569" t="s">
        <v>64</v>
      </c>
      <c r="I569" t="s">
        <v>80</v>
      </c>
      <c r="J569" t="s">
        <v>66</v>
      </c>
      <c r="K569" t="s">
        <v>67</v>
      </c>
      <c r="L569">
        <v>15</v>
      </c>
      <c r="M569">
        <v>3</v>
      </c>
      <c r="N569">
        <v>168</v>
      </c>
      <c r="O569" s="41">
        <v>9999</v>
      </c>
      <c r="P569" t="s">
        <v>62</v>
      </c>
      <c r="Q569" s="1">
        <v>45786.608721180557</v>
      </c>
      <c r="R569">
        <v>96.974999999999994</v>
      </c>
      <c r="S569">
        <v>39.890999999999998</v>
      </c>
      <c r="T569">
        <v>2.431</v>
      </c>
      <c r="U569">
        <v>13312</v>
      </c>
      <c r="V569">
        <v>44</v>
      </c>
      <c r="W569">
        <v>5947</v>
      </c>
      <c r="X569">
        <v>2724</v>
      </c>
      <c r="Y569">
        <v>3</v>
      </c>
      <c r="Z569">
        <v>28</v>
      </c>
      <c r="AA569">
        <v>3</v>
      </c>
      <c r="AB569">
        <v>2757</v>
      </c>
      <c r="AC569">
        <v>105</v>
      </c>
      <c r="AD569">
        <v>26.23</v>
      </c>
      <c r="AE569">
        <v>47.686110999999997</v>
      </c>
      <c r="AF569">
        <v>20.3</v>
      </c>
      <c r="AG569">
        <v>22.8</v>
      </c>
      <c r="AH569">
        <v>26.6</v>
      </c>
      <c r="AI569">
        <v>20</v>
      </c>
      <c r="AJ569">
        <v>9.5</v>
      </c>
      <c r="AK569">
        <v>0.9</v>
      </c>
      <c r="AL569">
        <v>0</v>
      </c>
      <c r="AM569">
        <v>1.87</v>
      </c>
      <c r="AN569">
        <v>69.37</v>
      </c>
      <c r="AO569">
        <v>0.33100000000000002</v>
      </c>
      <c r="AP569">
        <v>44.673999999999999</v>
      </c>
      <c r="AQ569">
        <v>0.27800000000000002</v>
      </c>
      <c r="AR569">
        <v>3.0939999999999999</v>
      </c>
      <c r="AS569">
        <v>28.873000000000001</v>
      </c>
      <c r="AT569">
        <v>44.997999999999998</v>
      </c>
      <c r="AU569">
        <v>50.54</v>
      </c>
      <c r="AV569">
        <v>58.963000000000001</v>
      </c>
      <c r="AW569">
        <v>44.332999999999998</v>
      </c>
      <c r="AX569">
        <v>21.058</v>
      </c>
      <c r="AY569">
        <v>1.9950000000000001</v>
      </c>
      <c r="AZ569">
        <v>0</v>
      </c>
      <c r="BA569">
        <v>0</v>
      </c>
      <c r="BB569">
        <v>305</v>
      </c>
      <c r="BC569" t="s">
        <v>75</v>
      </c>
      <c r="BD569">
        <v>0</v>
      </c>
      <c r="BE569" t="s">
        <v>69</v>
      </c>
      <c r="BF569" t="s">
        <v>76</v>
      </c>
      <c r="BG569">
        <v>1.3</v>
      </c>
      <c r="BH569">
        <v>0</v>
      </c>
      <c r="BI569" s="1">
        <v>45799.512988773145</v>
      </c>
      <c r="BJ569">
        <v>3</v>
      </c>
      <c r="BK569" s="4">
        <v>0.81030000000000002</v>
      </c>
      <c r="BL569" s="42">
        <f>HLOOKUP($A569,차량별코스!$E$1:$AD$20,_xlfn.XLOOKUP(탕데이터!$I569,차량별코스!$D$2:$D$20,차량별코스!$A$2:$A$20),0)</f>
        <v>2</v>
      </c>
      <c r="BM569">
        <f t="shared" si="96"/>
        <v>2561.3849999999998</v>
      </c>
      <c r="BN569">
        <f t="shared" si="97"/>
        <v>4171.0680000000048</v>
      </c>
      <c r="BO569">
        <f>IF(COUNTIFS($BL$2:$BL569,$BL569,$O$2:$O569,$O569)=1,_xlfn.MAXIFS($BO$2:$BO568,$O$2:$O568,$O569)+1,_xlfn.MAXIFS($BO$2:$BO568,$O$2:$O568,$O569))</f>
        <v>11</v>
      </c>
      <c r="BP569">
        <f t="shared" si="98"/>
        <v>-3288.6639999999998</v>
      </c>
      <c r="BQ569">
        <f t="shared" si="100"/>
        <v>3035.136</v>
      </c>
      <c r="BR569">
        <f t="shared" si="101"/>
        <v>3540.9920000000002</v>
      </c>
      <c r="BS569">
        <f t="shared" si="102"/>
        <v>2662.4</v>
      </c>
      <c r="BT569">
        <f t="shared" si="103"/>
        <v>1264.6400000000001</v>
      </c>
      <c r="BU569">
        <f t="shared" si="104"/>
        <v>119.80800000000002</v>
      </c>
      <c r="BV569">
        <f t="shared" si="105"/>
        <v>0</v>
      </c>
      <c r="BW569">
        <f t="shared" si="99"/>
        <v>7334.3120000000008</v>
      </c>
    </row>
    <row r="570" spans="1:75" x14ac:dyDescent="0.3">
      <c r="A570" s="38">
        <f t="shared" si="95"/>
        <v>45798</v>
      </c>
      <c r="B570" s="3">
        <v>45798.652928240743</v>
      </c>
      <c r="C570" t="s">
        <v>61</v>
      </c>
      <c r="D570" t="s">
        <v>61</v>
      </c>
      <c r="E570" t="s">
        <v>61</v>
      </c>
      <c r="F570" t="s">
        <v>62</v>
      </c>
      <c r="G570" s="2" t="s">
        <v>63</v>
      </c>
      <c r="H570" t="s">
        <v>64</v>
      </c>
      <c r="I570" t="s">
        <v>80</v>
      </c>
      <c r="J570" t="s">
        <v>66</v>
      </c>
      <c r="K570" t="s">
        <v>67</v>
      </c>
      <c r="L570">
        <v>15</v>
      </c>
      <c r="M570">
        <v>3</v>
      </c>
      <c r="N570">
        <v>168</v>
      </c>
      <c r="O570" s="41">
        <v>9999</v>
      </c>
      <c r="P570" t="s">
        <v>62</v>
      </c>
      <c r="Q570" s="1">
        <v>45786.608721180557</v>
      </c>
      <c r="R570">
        <v>123.893</v>
      </c>
      <c r="S570">
        <v>41.616999999999997</v>
      </c>
      <c r="T570">
        <v>2.9769999999999999</v>
      </c>
      <c r="U570">
        <v>11902</v>
      </c>
      <c r="V570">
        <v>26</v>
      </c>
      <c r="W570">
        <v>3377</v>
      </c>
      <c r="X570">
        <v>3651</v>
      </c>
      <c r="Y570">
        <v>2</v>
      </c>
      <c r="Z570">
        <v>40</v>
      </c>
      <c r="AA570">
        <v>2</v>
      </c>
      <c r="AB570">
        <v>400</v>
      </c>
      <c r="AC570">
        <v>106</v>
      </c>
      <c r="AD570">
        <v>37.47</v>
      </c>
      <c r="AE570">
        <v>52.478487999999999</v>
      </c>
      <c r="AF570">
        <v>63.9</v>
      </c>
      <c r="AG570">
        <v>9.4</v>
      </c>
      <c r="AH570">
        <v>9.3000000000000007</v>
      </c>
      <c r="AI570">
        <v>8.6</v>
      </c>
      <c r="AJ570">
        <v>8.3000000000000007</v>
      </c>
      <c r="AK570">
        <v>0.6</v>
      </c>
      <c r="AL570">
        <v>0</v>
      </c>
      <c r="AM570">
        <v>2.29</v>
      </c>
      <c r="AN570">
        <v>61.62</v>
      </c>
      <c r="AO570">
        <v>0.218</v>
      </c>
      <c r="AP570">
        <v>28.373000000000001</v>
      </c>
      <c r="AQ570">
        <v>0.29099999999999998</v>
      </c>
      <c r="AR570">
        <v>1.6140000000000001</v>
      </c>
      <c r="AS570">
        <v>32.286000000000001</v>
      </c>
      <c r="AT570">
        <v>126.735</v>
      </c>
      <c r="AU570">
        <v>18.643000000000001</v>
      </c>
      <c r="AV570">
        <v>18.445</v>
      </c>
      <c r="AW570">
        <v>17.056999999999999</v>
      </c>
      <c r="AX570">
        <v>16.462</v>
      </c>
      <c r="AY570">
        <v>1.19</v>
      </c>
      <c r="AZ570">
        <v>0</v>
      </c>
      <c r="BA570">
        <v>0</v>
      </c>
      <c r="BB570">
        <v>277</v>
      </c>
      <c r="BC570" t="s">
        <v>75</v>
      </c>
      <c r="BD570">
        <v>0</v>
      </c>
      <c r="BE570" t="s">
        <v>69</v>
      </c>
      <c r="BF570" t="s">
        <v>76</v>
      </c>
      <c r="BG570">
        <v>1.3</v>
      </c>
      <c r="BH570">
        <v>0</v>
      </c>
      <c r="BI570" s="1">
        <v>45799.512988773145</v>
      </c>
      <c r="BJ570">
        <v>3</v>
      </c>
      <c r="BK570" s="4">
        <v>0.99229999999999996</v>
      </c>
      <c r="BL570" s="42">
        <f>HLOOKUP($A570,차량별코스!$E$1:$AD$20,_xlfn.XLOOKUP(탕데이터!$I570,차량별코스!$D$2:$D$20,차량별코스!$A$2:$A$20),0)</f>
        <v>2</v>
      </c>
      <c r="BM570">
        <f t="shared" si="96"/>
        <v>2561.3849999999998</v>
      </c>
      <c r="BN570">
        <f t="shared" si="97"/>
        <v>4171.0680000000048</v>
      </c>
      <c r="BO570">
        <f>IF(COUNTIFS($BL$2:$BL570,$BL570,$O$2:$O570,$O570)=1,_xlfn.MAXIFS($BO$2:$BO569,$O$2:$O569,$O570)+1,_xlfn.MAXIFS($BO$2:$BO569,$O$2:$O569,$O570))</f>
        <v>11</v>
      </c>
      <c r="BP570">
        <f t="shared" si="98"/>
        <v>4202.3779999999997</v>
      </c>
      <c r="BQ570">
        <f t="shared" si="100"/>
        <v>1118.788</v>
      </c>
      <c r="BR570">
        <f t="shared" si="101"/>
        <v>1106.8860000000002</v>
      </c>
      <c r="BS570">
        <f t="shared" si="102"/>
        <v>1023.5719999999999</v>
      </c>
      <c r="BT570">
        <f t="shared" si="103"/>
        <v>987.8660000000001</v>
      </c>
      <c r="BU570">
        <f t="shared" si="104"/>
        <v>71.412000000000006</v>
      </c>
      <c r="BV570">
        <f t="shared" si="105"/>
        <v>0</v>
      </c>
      <c r="BW570">
        <f t="shared" si="99"/>
        <v>8510.902</v>
      </c>
    </row>
    <row r="571" spans="1:75" x14ac:dyDescent="0.3">
      <c r="A571" s="38">
        <f t="shared" si="95"/>
        <v>45798</v>
      </c>
      <c r="B571" s="3">
        <v>45798.80097222222</v>
      </c>
      <c r="C571" t="s">
        <v>61</v>
      </c>
      <c r="D571" t="s">
        <v>61</v>
      </c>
      <c r="E571" t="s">
        <v>61</v>
      </c>
      <c r="F571" t="s">
        <v>62</v>
      </c>
      <c r="G571" s="2" t="s">
        <v>63</v>
      </c>
      <c r="H571" t="s">
        <v>64</v>
      </c>
      <c r="I571" t="s">
        <v>80</v>
      </c>
      <c r="J571" t="s">
        <v>66</v>
      </c>
      <c r="K571" t="s">
        <v>67</v>
      </c>
      <c r="L571">
        <v>15</v>
      </c>
      <c r="M571">
        <v>3</v>
      </c>
      <c r="N571">
        <v>168</v>
      </c>
      <c r="O571" s="41">
        <v>9999</v>
      </c>
      <c r="P571" t="s">
        <v>62</v>
      </c>
      <c r="Q571" s="1">
        <v>45786.608721180557</v>
      </c>
      <c r="R571">
        <v>30.887</v>
      </c>
      <c r="S571">
        <v>8.6709999999999994</v>
      </c>
      <c r="T571">
        <v>3.5619999999999998</v>
      </c>
      <c r="U571">
        <v>2536</v>
      </c>
      <c r="V571">
        <v>101</v>
      </c>
      <c r="W571">
        <v>501</v>
      </c>
      <c r="X571">
        <v>1080</v>
      </c>
      <c r="Y571">
        <v>2</v>
      </c>
      <c r="Z571">
        <v>0</v>
      </c>
      <c r="AA571">
        <v>1</v>
      </c>
      <c r="AB571">
        <v>11</v>
      </c>
      <c r="AC571">
        <v>95</v>
      </c>
      <c r="AD571">
        <v>43.85</v>
      </c>
      <c r="AE571">
        <v>57.493814999999998</v>
      </c>
      <c r="AF571">
        <v>87</v>
      </c>
      <c r="AG571">
        <v>2.2000000000000002</v>
      </c>
      <c r="AH571">
        <v>2.9</v>
      </c>
      <c r="AI571">
        <v>4.8</v>
      </c>
      <c r="AJ571">
        <v>3.1</v>
      </c>
      <c r="AK571">
        <v>0</v>
      </c>
      <c r="AL571">
        <v>0</v>
      </c>
      <c r="AM571">
        <v>2.74</v>
      </c>
      <c r="AN571">
        <v>55.941000000000003</v>
      </c>
      <c r="AO571">
        <v>3.9830000000000001</v>
      </c>
      <c r="AP571">
        <v>19.754999999999999</v>
      </c>
      <c r="AQ571">
        <v>0.32400000000000001</v>
      </c>
      <c r="AR571">
        <v>6.4749999999999996</v>
      </c>
      <c r="AS571">
        <v>0</v>
      </c>
      <c r="AT571">
        <v>36.25</v>
      </c>
      <c r="AU571">
        <v>0.91700000000000004</v>
      </c>
      <c r="AV571">
        <v>1.208</v>
      </c>
      <c r="AW571">
        <v>2</v>
      </c>
      <c r="AX571">
        <v>1.292</v>
      </c>
      <c r="AY571">
        <v>0</v>
      </c>
      <c r="AZ571">
        <v>0</v>
      </c>
      <c r="BA571">
        <v>0</v>
      </c>
      <c r="BB571">
        <v>62</v>
      </c>
      <c r="BC571" t="s">
        <v>75</v>
      </c>
      <c r="BD571">
        <v>0</v>
      </c>
      <c r="BE571" t="s">
        <v>69</v>
      </c>
      <c r="BF571" t="s">
        <v>76</v>
      </c>
      <c r="BG571">
        <v>1.3</v>
      </c>
      <c r="BH571">
        <v>0</v>
      </c>
      <c r="BI571" s="1">
        <v>45799.512988773145</v>
      </c>
      <c r="BJ571">
        <v>3</v>
      </c>
      <c r="BK571" s="4">
        <v>1.1874</v>
      </c>
      <c r="BL571" s="42">
        <f>HLOOKUP($A571,차량별코스!$E$1:$AD$20,_xlfn.XLOOKUP(탕데이터!$I571,차량별코스!$D$2:$D$20,차량별코스!$A$2:$A$20),0)</f>
        <v>2</v>
      </c>
      <c r="BM571">
        <f t="shared" si="96"/>
        <v>2561.3849999999998</v>
      </c>
      <c r="BN571">
        <f t="shared" si="97"/>
        <v>4171.0680000000048</v>
      </c>
      <c r="BO571">
        <f>IF(COUNTIFS($BL$2:$BL571,$BL571,$O$2:$O571,$O571)=1,_xlfn.MAXIFS($BO$2:$BO570,$O$2:$O570,$O571)+1,_xlfn.MAXIFS($BO$2:$BO570,$O$2:$O570,$O571))</f>
        <v>11</v>
      </c>
      <c r="BP571">
        <f t="shared" si="98"/>
        <v>1604.3200000000002</v>
      </c>
      <c r="BQ571">
        <f t="shared" si="100"/>
        <v>55.792000000000009</v>
      </c>
      <c r="BR571">
        <f t="shared" si="101"/>
        <v>73.543999999999997</v>
      </c>
      <c r="BS571">
        <f t="shared" si="102"/>
        <v>121.72800000000001</v>
      </c>
      <c r="BT571">
        <f t="shared" si="103"/>
        <v>78.616</v>
      </c>
      <c r="BU571">
        <f t="shared" si="104"/>
        <v>0</v>
      </c>
      <c r="BV571">
        <f t="shared" si="105"/>
        <v>0</v>
      </c>
      <c r="BW571">
        <f t="shared" si="99"/>
        <v>1934.0000000000002</v>
      </c>
    </row>
    <row r="572" spans="1:75" x14ac:dyDescent="0.3">
      <c r="A572" s="38">
        <f t="shared" si="95"/>
        <v>45798</v>
      </c>
      <c r="B572" s="3">
        <v>45798.837557870371</v>
      </c>
      <c r="C572" t="s">
        <v>61</v>
      </c>
      <c r="D572" t="s">
        <v>61</v>
      </c>
      <c r="E572" t="s">
        <v>61</v>
      </c>
      <c r="F572" t="s">
        <v>62</v>
      </c>
      <c r="G572" s="2" t="s">
        <v>63</v>
      </c>
      <c r="H572" t="s">
        <v>64</v>
      </c>
      <c r="I572" t="s">
        <v>80</v>
      </c>
      <c r="J572" t="s">
        <v>66</v>
      </c>
      <c r="K572" t="s">
        <v>67</v>
      </c>
      <c r="L572">
        <v>15</v>
      </c>
      <c r="M572">
        <v>3</v>
      </c>
      <c r="N572">
        <v>168</v>
      </c>
      <c r="O572" s="41">
        <v>9999</v>
      </c>
      <c r="P572" t="s">
        <v>62</v>
      </c>
      <c r="Q572" s="1">
        <v>45786.608721180557</v>
      </c>
      <c r="R572">
        <v>1E-3</v>
      </c>
      <c r="S572">
        <v>7.6999999999999999E-2</v>
      </c>
      <c r="T572">
        <v>1.2999999999999999E-2</v>
      </c>
      <c r="U572">
        <v>127</v>
      </c>
      <c r="V572">
        <v>127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0.03</v>
      </c>
      <c r="AE572" t="s">
        <v>61</v>
      </c>
      <c r="AF572">
        <v>100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0.01</v>
      </c>
      <c r="AN572" t="s">
        <v>61</v>
      </c>
      <c r="AO572">
        <v>100</v>
      </c>
      <c r="AP572">
        <v>0</v>
      </c>
      <c r="AQ572">
        <v>0</v>
      </c>
      <c r="AR572">
        <v>0</v>
      </c>
      <c r="AS572">
        <v>0</v>
      </c>
      <c r="AT572">
        <v>1.667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3</v>
      </c>
      <c r="BC572" t="s">
        <v>75</v>
      </c>
      <c r="BD572">
        <v>0</v>
      </c>
      <c r="BE572" t="s">
        <v>69</v>
      </c>
      <c r="BF572" t="s">
        <v>76</v>
      </c>
      <c r="BG572">
        <v>1.3</v>
      </c>
      <c r="BH572">
        <v>0</v>
      </c>
      <c r="BI572" s="1">
        <v>45799.512988773145</v>
      </c>
      <c r="BJ572">
        <v>3</v>
      </c>
      <c r="BK572" s="4">
        <v>4.3E-3</v>
      </c>
      <c r="BL572" s="42">
        <f>HLOOKUP($A572,차량별코스!$E$1:$AD$20,_xlfn.XLOOKUP(탕데이터!$I572,차량별코스!$D$2:$D$20,차량별코스!$A$2:$A$20),0)</f>
        <v>2</v>
      </c>
      <c r="BM572">
        <f t="shared" si="96"/>
        <v>2561.3849999999998</v>
      </c>
      <c r="BN572">
        <f t="shared" si="97"/>
        <v>4171.0680000000048</v>
      </c>
      <c r="BO572">
        <f>IF(COUNTIFS($BL$2:$BL572,$BL572,$O$2:$O572,$O572)=1,_xlfn.MAXIFS($BO$2:$BO571,$O$2:$O571,$O572)+1,_xlfn.MAXIFS($BO$2:$BO571,$O$2:$O571,$O572))</f>
        <v>11</v>
      </c>
      <c r="BP572">
        <f t="shared" si="98"/>
        <v>0</v>
      </c>
      <c r="BQ572">
        <f t="shared" si="100"/>
        <v>0</v>
      </c>
      <c r="BR572">
        <f t="shared" si="101"/>
        <v>0</v>
      </c>
      <c r="BS572">
        <f t="shared" si="102"/>
        <v>0</v>
      </c>
      <c r="BT572">
        <f t="shared" si="103"/>
        <v>0</v>
      </c>
      <c r="BU572">
        <f t="shared" si="104"/>
        <v>0</v>
      </c>
      <c r="BV572">
        <f t="shared" si="105"/>
        <v>0</v>
      </c>
      <c r="BW572">
        <f t="shared" si="99"/>
        <v>0</v>
      </c>
    </row>
    <row r="573" spans="1:75" x14ac:dyDescent="0.3">
      <c r="A573" s="38">
        <f t="shared" si="95"/>
        <v>45799</v>
      </c>
      <c r="B573" s="3">
        <v>45799.32540509259</v>
      </c>
      <c r="C573" t="s">
        <v>61</v>
      </c>
      <c r="D573" t="s">
        <v>61</v>
      </c>
      <c r="E573" t="s">
        <v>61</v>
      </c>
      <c r="F573" t="s">
        <v>62</v>
      </c>
      <c r="G573" s="2" t="s">
        <v>63</v>
      </c>
      <c r="H573" t="s">
        <v>64</v>
      </c>
      <c r="I573" t="s">
        <v>80</v>
      </c>
      <c r="J573" t="s">
        <v>66</v>
      </c>
      <c r="K573" t="s">
        <v>67</v>
      </c>
      <c r="L573">
        <v>15</v>
      </c>
      <c r="M573">
        <v>3</v>
      </c>
      <c r="N573">
        <v>168</v>
      </c>
      <c r="O573" s="41">
        <v>9999</v>
      </c>
      <c r="P573" t="s">
        <v>62</v>
      </c>
      <c r="Q573" s="1">
        <v>45786.608721180557</v>
      </c>
      <c r="R573">
        <v>1E-3</v>
      </c>
      <c r="S573">
        <v>1E-3</v>
      </c>
      <c r="T573">
        <v>1</v>
      </c>
      <c r="U573">
        <v>445</v>
      </c>
      <c r="V573">
        <v>445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0.01</v>
      </c>
      <c r="AE573" t="s">
        <v>61</v>
      </c>
      <c r="AF573">
        <v>100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1</v>
      </c>
      <c r="AN573" t="s">
        <v>61</v>
      </c>
      <c r="AO573">
        <v>100</v>
      </c>
      <c r="AP573">
        <v>0</v>
      </c>
      <c r="AQ573">
        <v>0</v>
      </c>
      <c r="AR573">
        <v>0</v>
      </c>
      <c r="AS573">
        <v>0</v>
      </c>
      <c r="AT573">
        <v>6.6669999999999998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11</v>
      </c>
      <c r="BC573" t="s">
        <v>75</v>
      </c>
      <c r="BD573">
        <v>0</v>
      </c>
      <c r="BE573" t="s">
        <v>69</v>
      </c>
      <c r="BF573" t="s">
        <v>76</v>
      </c>
      <c r="BG573">
        <v>1.3</v>
      </c>
      <c r="BH573">
        <v>0</v>
      </c>
      <c r="BI573" s="1">
        <v>45799.512988773145</v>
      </c>
      <c r="BJ573">
        <v>3</v>
      </c>
      <c r="BK573" s="4">
        <v>0.33329999999999999</v>
      </c>
      <c r="BL573" s="42">
        <f>HLOOKUP($A573,차량별코스!$E$1:$AD$20,_xlfn.XLOOKUP(탕데이터!$I573,차량별코스!$D$2:$D$20,차량별코스!$A$2:$A$20),0)</f>
        <v>3</v>
      </c>
      <c r="BM573">
        <f t="shared" si="96"/>
        <v>2561.3849999999998</v>
      </c>
      <c r="BN573">
        <f t="shared" si="97"/>
        <v>4291.5689999999995</v>
      </c>
      <c r="BO573">
        <f>IF(COUNTIFS($BL$2:$BL573,$BL573,$O$2:$O573,$O573)=1,_xlfn.MAXIFS($BO$2:$BO572,$O$2:$O572,$O573)+1,_xlfn.MAXIFS($BO$2:$BO572,$O$2:$O572,$O573))</f>
        <v>11</v>
      </c>
      <c r="BP573">
        <f t="shared" si="98"/>
        <v>0</v>
      </c>
      <c r="BQ573">
        <f t="shared" si="100"/>
        <v>0</v>
      </c>
      <c r="BR573">
        <f t="shared" si="101"/>
        <v>0</v>
      </c>
      <c r="BS573">
        <f t="shared" si="102"/>
        <v>0</v>
      </c>
      <c r="BT573">
        <f t="shared" si="103"/>
        <v>0</v>
      </c>
      <c r="BU573">
        <f t="shared" si="104"/>
        <v>0</v>
      </c>
      <c r="BV573">
        <f t="shared" si="105"/>
        <v>0</v>
      </c>
      <c r="BW573">
        <f t="shared" si="99"/>
        <v>0</v>
      </c>
    </row>
    <row r="574" spans="1:75" x14ac:dyDescent="0.3">
      <c r="A574" s="38">
        <f t="shared" si="95"/>
        <v>45799</v>
      </c>
      <c r="B574" s="3">
        <v>45799.342523148145</v>
      </c>
      <c r="C574" t="s">
        <v>61</v>
      </c>
      <c r="D574" t="s">
        <v>61</v>
      </c>
      <c r="E574" t="s">
        <v>61</v>
      </c>
      <c r="F574" t="s">
        <v>62</v>
      </c>
      <c r="G574" s="2" t="s">
        <v>63</v>
      </c>
      <c r="H574" t="s">
        <v>64</v>
      </c>
      <c r="I574" t="s">
        <v>80</v>
      </c>
      <c r="J574" t="s">
        <v>66</v>
      </c>
      <c r="K574" t="s">
        <v>67</v>
      </c>
      <c r="L574">
        <v>15</v>
      </c>
      <c r="M574">
        <v>3</v>
      </c>
      <c r="N574">
        <v>168</v>
      </c>
      <c r="O574" s="41">
        <v>9999</v>
      </c>
      <c r="P574" t="s">
        <v>62</v>
      </c>
      <c r="Q574" s="1">
        <v>45786.608721180557</v>
      </c>
      <c r="R574">
        <v>31.056999999999999</v>
      </c>
      <c r="S574">
        <v>8.3819999999999997</v>
      </c>
      <c r="T574">
        <v>3.7050000000000001</v>
      </c>
      <c r="U574">
        <v>2737</v>
      </c>
      <c r="V574">
        <v>11</v>
      </c>
      <c r="W574">
        <v>643</v>
      </c>
      <c r="X574">
        <v>946</v>
      </c>
      <c r="Y574">
        <v>2</v>
      </c>
      <c r="Z574">
        <v>2</v>
      </c>
      <c r="AA574">
        <v>1</v>
      </c>
      <c r="AB574">
        <v>98</v>
      </c>
      <c r="AC574">
        <v>97</v>
      </c>
      <c r="AD574">
        <v>40.85</v>
      </c>
      <c r="AE574">
        <v>53.675094000000001</v>
      </c>
      <c r="AF574">
        <v>96.2</v>
      </c>
      <c r="AG574">
        <v>0.9</v>
      </c>
      <c r="AH574">
        <v>0.9</v>
      </c>
      <c r="AI574">
        <v>1</v>
      </c>
      <c r="AJ574">
        <v>1</v>
      </c>
      <c r="AK574">
        <v>0</v>
      </c>
      <c r="AL574">
        <v>0</v>
      </c>
      <c r="AM574">
        <v>2.85</v>
      </c>
      <c r="AN574">
        <v>49.500999999999998</v>
      </c>
      <c r="AO574">
        <v>0.40200000000000002</v>
      </c>
      <c r="AP574">
        <v>23.492999999999999</v>
      </c>
      <c r="AQ574">
        <v>0.28999999999999998</v>
      </c>
      <c r="AR574">
        <v>6.44</v>
      </c>
      <c r="AS574">
        <v>6.44</v>
      </c>
      <c r="AT574">
        <v>43.29</v>
      </c>
      <c r="AU574">
        <v>0.40500000000000003</v>
      </c>
      <c r="AV574">
        <v>0.40500000000000003</v>
      </c>
      <c r="AW574">
        <v>0.45</v>
      </c>
      <c r="AX574">
        <v>0.45</v>
      </c>
      <c r="AY574">
        <v>0</v>
      </c>
      <c r="AZ574">
        <v>0</v>
      </c>
      <c r="BA574">
        <v>0</v>
      </c>
      <c r="BB574">
        <v>68</v>
      </c>
      <c r="BC574" t="s">
        <v>75</v>
      </c>
      <c r="BD574">
        <v>0</v>
      </c>
      <c r="BE574" t="s">
        <v>69</v>
      </c>
      <c r="BF574" t="s">
        <v>76</v>
      </c>
      <c r="BG574">
        <v>1.3</v>
      </c>
      <c r="BH574">
        <v>0</v>
      </c>
      <c r="BI574" s="1">
        <v>45799.512988773145</v>
      </c>
      <c r="BJ574">
        <v>3</v>
      </c>
      <c r="BK574" s="4">
        <v>1.2351000000000001</v>
      </c>
      <c r="BL574" s="42">
        <f>HLOOKUP($A574,차량별코스!$E$1:$AD$20,_xlfn.XLOOKUP(탕데이터!$I574,차량별코스!$D$2:$D$20,차량별코스!$A$2:$A$20),0)</f>
        <v>3</v>
      </c>
      <c r="BM574">
        <f t="shared" si="96"/>
        <v>2561.3849999999998</v>
      </c>
      <c r="BN574">
        <f t="shared" si="97"/>
        <v>4291.5689999999995</v>
      </c>
      <c r="BO574">
        <f>IF(COUNTIFS($BL$2:$BL574,$BL574,$O$2:$O574,$O574)=1,_xlfn.MAXIFS($BO$2:$BO573,$O$2:$O573,$O574)+1,_xlfn.MAXIFS($BO$2:$BO573,$O$2:$O573,$O574))</f>
        <v>11</v>
      </c>
      <c r="BP574">
        <f t="shared" si="98"/>
        <v>1978.9940000000001</v>
      </c>
      <c r="BQ574">
        <f t="shared" si="100"/>
        <v>24.633000000000003</v>
      </c>
      <c r="BR574">
        <f t="shared" si="101"/>
        <v>24.633000000000003</v>
      </c>
      <c r="BS574">
        <f t="shared" si="102"/>
        <v>27.37</v>
      </c>
      <c r="BT574">
        <f t="shared" si="103"/>
        <v>27.37</v>
      </c>
      <c r="BU574">
        <f t="shared" si="104"/>
        <v>0</v>
      </c>
      <c r="BV574">
        <f t="shared" si="105"/>
        <v>0</v>
      </c>
      <c r="BW574">
        <f t="shared" si="99"/>
        <v>2083</v>
      </c>
    </row>
    <row r="575" spans="1:75" x14ac:dyDescent="0.3">
      <c r="A575" s="38">
        <f t="shared" si="95"/>
        <v>45799</v>
      </c>
      <c r="B575" s="3">
        <v>45799.381608796299</v>
      </c>
      <c r="C575" t="s">
        <v>61</v>
      </c>
      <c r="D575" t="s">
        <v>61</v>
      </c>
      <c r="E575" t="s">
        <v>61</v>
      </c>
      <c r="F575" t="s">
        <v>62</v>
      </c>
      <c r="G575" s="2" t="s">
        <v>63</v>
      </c>
      <c r="H575" t="s">
        <v>64</v>
      </c>
      <c r="I575" t="s">
        <v>80</v>
      </c>
      <c r="J575" t="s">
        <v>66</v>
      </c>
      <c r="K575" t="s">
        <v>67</v>
      </c>
      <c r="L575">
        <v>15</v>
      </c>
      <c r="M575">
        <v>3</v>
      </c>
      <c r="N575">
        <v>168</v>
      </c>
      <c r="O575" s="41">
        <v>9999</v>
      </c>
      <c r="P575" t="s">
        <v>62</v>
      </c>
      <c r="Q575" s="1">
        <v>45786.608721180557</v>
      </c>
      <c r="R575">
        <v>17.372</v>
      </c>
      <c r="S575">
        <v>4.4989999999999997</v>
      </c>
      <c r="T575">
        <v>3.8610000000000002</v>
      </c>
      <c r="U575">
        <v>1618</v>
      </c>
      <c r="V575">
        <v>35</v>
      </c>
      <c r="W575">
        <v>368</v>
      </c>
      <c r="X575">
        <v>462</v>
      </c>
      <c r="Y575">
        <v>0</v>
      </c>
      <c r="Z575">
        <v>2</v>
      </c>
      <c r="AA575">
        <v>0</v>
      </c>
      <c r="AB575">
        <v>0</v>
      </c>
      <c r="AC575">
        <v>95</v>
      </c>
      <c r="AD575">
        <v>38.65</v>
      </c>
      <c r="AE575">
        <v>51.472591999999999</v>
      </c>
      <c r="AF575">
        <v>97.3</v>
      </c>
      <c r="AG575">
        <v>0.6</v>
      </c>
      <c r="AH575">
        <v>0.6</v>
      </c>
      <c r="AI575">
        <v>0.8</v>
      </c>
      <c r="AJ575">
        <v>0.7</v>
      </c>
      <c r="AK575">
        <v>0</v>
      </c>
      <c r="AL575">
        <v>0</v>
      </c>
      <c r="AM575">
        <v>2.97</v>
      </c>
      <c r="AN575">
        <v>44.936</v>
      </c>
      <c r="AO575">
        <v>2.1629999999999998</v>
      </c>
      <c r="AP575">
        <v>22.744</v>
      </c>
      <c r="AQ575">
        <v>0.23</v>
      </c>
      <c r="AR575">
        <v>0</v>
      </c>
      <c r="AS575">
        <v>11.513</v>
      </c>
      <c r="AT575">
        <v>25.946999999999999</v>
      </c>
      <c r="AU575">
        <v>0.16</v>
      </c>
      <c r="AV575">
        <v>0.16</v>
      </c>
      <c r="AW575">
        <v>0.21299999999999999</v>
      </c>
      <c r="AX575">
        <v>0.187</v>
      </c>
      <c r="AY575">
        <v>0</v>
      </c>
      <c r="AZ575">
        <v>0</v>
      </c>
      <c r="BA575">
        <v>0</v>
      </c>
      <c r="BB575">
        <v>38</v>
      </c>
      <c r="BC575" t="s">
        <v>75</v>
      </c>
      <c r="BD575">
        <v>0</v>
      </c>
      <c r="BE575" t="s">
        <v>69</v>
      </c>
      <c r="BF575" t="s">
        <v>76</v>
      </c>
      <c r="BG575">
        <v>1.3</v>
      </c>
      <c r="BH575">
        <v>0</v>
      </c>
      <c r="BI575" s="1">
        <v>45799.512988773145</v>
      </c>
      <c r="BJ575">
        <v>3</v>
      </c>
      <c r="BK575" s="4">
        <v>1.2870999999999999</v>
      </c>
      <c r="BL575" s="42">
        <f>HLOOKUP($A575,차량별코스!$E$1:$AD$20,_xlfn.XLOOKUP(탕데이터!$I575,차량별코스!$D$2:$D$20,차량별코스!$A$2:$A$20),0)</f>
        <v>3</v>
      </c>
      <c r="BM575">
        <f t="shared" si="96"/>
        <v>2561.3849999999998</v>
      </c>
      <c r="BN575">
        <f t="shared" si="97"/>
        <v>4291.5689999999995</v>
      </c>
      <c r="BO575">
        <f>IF(COUNTIFS($BL$2:$BL575,$BL575,$O$2:$O575,$O575)=1,_xlfn.MAXIFS($BO$2:$BO574,$O$2:$O574,$O575)+1,_xlfn.MAXIFS($BO$2:$BO574,$O$2:$O574,$O575))</f>
        <v>11</v>
      </c>
      <c r="BP575">
        <f t="shared" si="98"/>
        <v>1171.3139999999999</v>
      </c>
      <c r="BQ575">
        <f t="shared" si="100"/>
        <v>9.7080000000000002</v>
      </c>
      <c r="BR575">
        <f t="shared" si="101"/>
        <v>9.7080000000000002</v>
      </c>
      <c r="BS575">
        <f t="shared" si="102"/>
        <v>12.944000000000001</v>
      </c>
      <c r="BT575">
        <f t="shared" si="103"/>
        <v>11.325999999999999</v>
      </c>
      <c r="BU575">
        <f t="shared" si="104"/>
        <v>0</v>
      </c>
      <c r="BV575">
        <f t="shared" si="105"/>
        <v>0</v>
      </c>
      <c r="BW575">
        <f t="shared" si="99"/>
        <v>1215</v>
      </c>
    </row>
    <row r="576" spans="1:75" x14ac:dyDescent="0.3">
      <c r="A576" s="38">
        <f t="shared" si="95"/>
        <v>45799</v>
      </c>
      <c r="B576" s="3">
        <v>45799.408993055556</v>
      </c>
      <c r="C576" t="s">
        <v>61</v>
      </c>
      <c r="D576" t="s">
        <v>61</v>
      </c>
      <c r="E576" t="s">
        <v>61</v>
      </c>
      <c r="F576" t="s">
        <v>62</v>
      </c>
      <c r="G576" s="2" t="s">
        <v>63</v>
      </c>
      <c r="H576" t="s">
        <v>64</v>
      </c>
      <c r="I576" t="s">
        <v>80</v>
      </c>
      <c r="J576" t="s">
        <v>66</v>
      </c>
      <c r="K576" t="s">
        <v>67</v>
      </c>
      <c r="L576">
        <v>15</v>
      </c>
      <c r="M576">
        <v>3</v>
      </c>
      <c r="N576">
        <v>168</v>
      </c>
      <c r="O576" s="41">
        <v>9999</v>
      </c>
      <c r="P576" t="s">
        <v>62</v>
      </c>
      <c r="Q576" s="1">
        <v>45786.608721180557</v>
      </c>
      <c r="R576">
        <v>41.317999999999998</v>
      </c>
      <c r="S576">
        <v>11.949</v>
      </c>
      <c r="T576">
        <v>3.4580000000000002</v>
      </c>
      <c r="U576">
        <v>3109</v>
      </c>
      <c r="V576">
        <v>75</v>
      </c>
      <c r="W576">
        <v>399</v>
      </c>
      <c r="X576">
        <v>1272</v>
      </c>
      <c r="Y576">
        <v>2</v>
      </c>
      <c r="Z576">
        <v>11</v>
      </c>
      <c r="AA576">
        <v>0</v>
      </c>
      <c r="AB576">
        <v>0</v>
      </c>
      <c r="AC576">
        <v>108</v>
      </c>
      <c r="AD576">
        <v>47.84</v>
      </c>
      <c r="AE576">
        <v>56.449596</v>
      </c>
      <c r="AF576">
        <v>84.3</v>
      </c>
      <c r="AG576">
        <v>4.8</v>
      </c>
      <c r="AH576">
        <v>3.1</v>
      </c>
      <c r="AI576">
        <v>2.2000000000000002</v>
      </c>
      <c r="AJ576">
        <v>4.3</v>
      </c>
      <c r="AK576">
        <v>1.4</v>
      </c>
      <c r="AL576">
        <v>0</v>
      </c>
      <c r="AM576">
        <v>2.66</v>
      </c>
      <c r="AN576">
        <v>56.713999999999999</v>
      </c>
      <c r="AO576">
        <v>2.4119999999999999</v>
      </c>
      <c r="AP576">
        <v>12.834</v>
      </c>
      <c r="AQ576">
        <v>0.28999999999999998</v>
      </c>
      <c r="AR576">
        <v>4.8410000000000002</v>
      </c>
      <c r="AS576">
        <v>26.623000000000001</v>
      </c>
      <c r="AT576">
        <v>43.555</v>
      </c>
      <c r="AU576">
        <v>2.48</v>
      </c>
      <c r="AV576">
        <v>1.6020000000000001</v>
      </c>
      <c r="AW576">
        <v>1.137</v>
      </c>
      <c r="AX576">
        <v>2.222</v>
      </c>
      <c r="AY576">
        <v>0.72299999999999998</v>
      </c>
      <c r="AZ576">
        <v>0</v>
      </c>
      <c r="BA576">
        <v>0</v>
      </c>
      <c r="BB576">
        <v>70</v>
      </c>
      <c r="BC576" t="s">
        <v>75</v>
      </c>
      <c r="BD576">
        <v>0</v>
      </c>
      <c r="BE576" t="s">
        <v>69</v>
      </c>
      <c r="BF576" t="s">
        <v>76</v>
      </c>
      <c r="BG576">
        <v>1.3</v>
      </c>
      <c r="BH576">
        <v>0</v>
      </c>
      <c r="BI576" s="1">
        <v>45799.512988773145</v>
      </c>
      <c r="BJ576">
        <v>3</v>
      </c>
      <c r="BK576" s="4">
        <v>1.1526000000000001</v>
      </c>
      <c r="BL576" s="42">
        <f>HLOOKUP($A576,차량별코스!$E$1:$AD$20,_xlfn.XLOOKUP(탕데이터!$I576,차량별코스!$D$2:$D$20,차량별코스!$A$2:$A$20),0)</f>
        <v>3</v>
      </c>
      <c r="BM576">
        <f t="shared" si="96"/>
        <v>2561.3849999999998</v>
      </c>
      <c r="BN576">
        <f t="shared" si="97"/>
        <v>4291.5689999999995</v>
      </c>
      <c r="BO576">
        <f>IF(COUNTIFS($BL$2:$BL576,$BL576,$O$2:$O576,$O576)=1,_xlfn.MAXIFS($BO$2:$BO575,$O$2:$O575,$O576)+1,_xlfn.MAXIFS($BO$2:$BO575,$O$2:$O575,$O576))</f>
        <v>11</v>
      </c>
      <c r="BP576">
        <f t="shared" si="98"/>
        <v>2146.8869999999997</v>
      </c>
      <c r="BQ576">
        <f t="shared" si="100"/>
        <v>149.232</v>
      </c>
      <c r="BR576">
        <f t="shared" si="101"/>
        <v>96.379000000000005</v>
      </c>
      <c r="BS576">
        <f t="shared" si="102"/>
        <v>68.39800000000001</v>
      </c>
      <c r="BT576">
        <f t="shared" si="103"/>
        <v>133.68699999999998</v>
      </c>
      <c r="BU576">
        <f t="shared" si="104"/>
        <v>43.525999999999996</v>
      </c>
      <c r="BV576">
        <f t="shared" si="105"/>
        <v>0</v>
      </c>
      <c r="BW576">
        <f t="shared" si="99"/>
        <v>2638.1089999999995</v>
      </c>
    </row>
    <row r="577" spans="1:75" x14ac:dyDescent="0.3">
      <c r="A577" s="38">
        <f t="shared" si="95"/>
        <v>45799</v>
      </c>
      <c r="B577" s="3">
        <v>45799.451469907406</v>
      </c>
      <c r="C577" t="s">
        <v>61</v>
      </c>
      <c r="D577" t="s">
        <v>61</v>
      </c>
      <c r="E577" t="s">
        <v>61</v>
      </c>
      <c r="F577" t="s">
        <v>62</v>
      </c>
      <c r="G577" s="2" t="s">
        <v>63</v>
      </c>
      <c r="H577" t="s">
        <v>64</v>
      </c>
      <c r="I577" t="s">
        <v>80</v>
      </c>
      <c r="J577" t="s">
        <v>66</v>
      </c>
      <c r="K577" t="s">
        <v>67</v>
      </c>
      <c r="L577">
        <v>15</v>
      </c>
      <c r="M577">
        <v>3</v>
      </c>
      <c r="N577">
        <v>168</v>
      </c>
      <c r="O577" s="41">
        <v>9999</v>
      </c>
      <c r="P577" t="s">
        <v>62</v>
      </c>
      <c r="Q577" s="1">
        <v>45786.608721180557</v>
      </c>
      <c r="R577">
        <v>67.183000000000007</v>
      </c>
      <c r="S577">
        <v>19.212</v>
      </c>
      <c r="T577">
        <v>3.4969999999999999</v>
      </c>
      <c r="U577">
        <v>5292</v>
      </c>
      <c r="V577">
        <v>8</v>
      </c>
      <c r="W577">
        <v>1128</v>
      </c>
      <c r="X577">
        <v>1891</v>
      </c>
      <c r="Y577">
        <v>0</v>
      </c>
      <c r="Z577">
        <v>14</v>
      </c>
      <c r="AA577">
        <v>1</v>
      </c>
      <c r="AB577">
        <v>77</v>
      </c>
      <c r="AC577">
        <v>106</v>
      </c>
      <c r="AD577">
        <v>45.7</v>
      </c>
      <c r="AE577">
        <v>58.195062999999998</v>
      </c>
      <c r="AF577">
        <v>91.2</v>
      </c>
      <c r="AG577">
        <v>1.9</v>
      </c>
      <c r="AH577">
        <v>2</v>
      </c>
      <c r="AI577">
        <v>2</v>
      </c>
      <c r="AJ577">
        <v>2.4</v>
      </c>
      <c r="AK577">
        <v>0.6</v>
      </c>
      <c r="AL577">
        <v>0</v>
      </c>
      <c r="AM577">
        <v>2.69</v>
      </c>
      <c r="AN577">
        <v>57.94</v>
      </c>
      <c r="AO577">
        <v>0.151</v>
      </c>
      <c r="AP577">
        <v>21.315000000000001</v>
      </c>
      <c r="AQ577">
        <v>0.26800000000000002</v>
      </c>
      <c r="AR577">
        <v>0</v>
      </c>
      <c r="AS577">
        <v>20.838999999999999</v>
      </c>
      <c r="AT577">
        <v>79.040000000000006</v>
      </c>
      <c r="AU577">
        <v>1.647</v>
      </c>
      <c r="AV577">
        <v>1.7330000000000001</v>
      </c>
      <c r="AW577">
        <v>1.7330000000000001</v>
      </c>
      <c r="AX577">
        <v>2.08</v>
      </c>
      <c r="AY577">
        <v>0.52</v>
      </c>
      <c r="AZ577">
        <v>0</v>
      </c>
      <c r="BA577">
        <v>0</v>
      </c>
      <c r="BB577">
        <v>119</v>
      </c>
      <c r="BC577" t="s">
        <v>75</v>
      </c>
      <c r="BD577">
        <v>0</v>
      </c>
      <c r="BE577" t="s">
        <v>69</v>
      </c>
      <c r="BF577" t="s">
        <v>76</v>
      </c>
      <c r="BG577">
        <v>1.3</v>
      </c>
      <c r="BH577">
        <v>0</v>
      </c>
      <c r="BI577" s="1">
        <v>45799.512988773145</v>
      </c>
      <c r="BJ577">
        <v>3</v>
      </c>
      <c r="BK577" s="4">
        <v>1.1656</v>
      </c>
      <c r="BL577" s="42">
        <f>HLOOKUP($A577,차량별코스!$E$1:$AD$20,_xlfn.XLOOKUP(탕데이터!$I577,차량별코스!$D$2:$D$20,차량별코스!$A$2:$A$20),0)</f>
        <v>3</v>
      </c>
      <c r="BM577">
        <f t="shared" si="96"/>
        <v>2561.3849999999998</v>
      </c>
      <c r="BN577">
        <f t="shared" si="97"/>
        <v>4291.5689999999995</v>
      </c>
      <c r="BO577">
        <f>IF(COUNTIFS($BL$2:$BL577,$BL577,$O$2:$O577,$O577)=1,_xlfn.MAXIFS($BO$2:$BO576,$O$2:$O576,$O577)+1,_xlfn.MAXIFS($BO$2:$BO576,$O$2:$O576,$O577))</f>
        <v>11</v>
      </c>
      <c r="BP577">
        <f t="shared" si="98"/>
        <v>3690.3040000000001</v>
      </c>
      <c r="BQ577">
        <f t="shared" si="100"/>
        <v>100.548</v>
      </c>
      <c r="BR577">
        <f t="shared" si="101"/>
        <v>105.84</v>
      </c>
      <c r="BS577">
        <f t="shared" si="102"/>
        <v>105.84</v>
      </c>
      <c r="BT577">
        <f t="shared" si="103"/>
        <v>127.008</v>
      </c>
      <c r="BU577">
        <f t="shared" si="104"/>
        <v>31.751999999999999</v>
      </c>
      <c r="BV577">
        <f t="shared" si="105"/>
        <v>0</v>
      </c>
      <c r="BW577">
        <f t="shared" si="99"/>
        <v>4161.2920000000004</v>
      </c>
    </row>
    <row r="578" spans="1:75" x14ac:dyDescent="0.3">
      <c r="A578" s="38">
        <f t="shared" si="95"/>
        <v>45791</v>
      </c>
      <c r="B578" s="3">
        <v>45791.954629629632</v>
      </c>
      <c r="C578" t="s">
        <v>61</v>
      </c>
      <c r="D578" t="s">
        <v>61</v>
      </c>
      <c r="E578" t="s">
        <v>61</v>
      </c>
      <c r="F578" t="s">
        <v>62</v>
      </c>
      <c r="G578" s="2" t="s">
        <v>63</v>
      </c>
      <c r="H578" t="s">
        <v>64</v>
      </c>
      <c r="I578" t="s">
        <v>81</v>
      </c>
      <c r="J578" t="s">
        <v>66</v>
      </c>
      <c r="K578" t="s">
        <v>72</v>
      </c>
      <c r="L578">
        <v>15</v>
      </c>
      <c r="M578">
        <v>4</v>
      </c>
      <c r="N578">
        <v>168</v>
      </c>
      <c r="O578" s="41">
        <v>9999</v>
      </c>
      <c r="P578" t="s">
        <v>62</v>
      </c>
      <c r="Q578" s="1">
        <v>45786.608721180557</v>
      </c>
      <c r="R578">
        <v>1E-3</v>
      </c>
      <c r="S578">
        <v>5.0000000000000001E-3</v>
      </c>
      <c r="T578">
        <v>0.2</v>
      </c>
      <c r="U578">
        <v>14</v>
      </c>
      <c r="V578">
        <v>14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0.26</v>
      </c>
      <c r="AE578" t="s">
        <v>61</v>
      </c>
      <c r="AF578">
        <v>100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0.15</v>
      </c>
      <c r="AN578" t="s">
        <v>61</v>
      </c>
      <c r="AO578">
        <v>100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 t="s">
        <v>75</v>
      </c>
      <c r="BD578">
        <v>0</v>
      </c>
      <c r="BE578" t="s">
        <v>73</v>
      </c>
      <c r="BF578" t="s">
        <v>76</v>
      </c>
      <c r="BG578">
        <v>1.3</v>
      </c>
      <c r="BH578">
        <v>0</v>
      </c>
      <c r="BI578" s="1">
        <v>45799.562088460647</v>
      </c>
      <c r="BJ578">
        <v>3</v>
      </c>
      <c r="BK578" s="4">
        <v>6.6699999999999995E-2</v>
      </c>
      <c r="BL578" s="42">
        <f>HLOOKUP($A578,차량별코스!$E$1:$AD$20,_xlfn.XLOOKUP(탕데이터!$I578,차량별코스!$D$2:$D$20,차량별코스!$A$2:$A$20),0)</f>
        <v>11</v>
      </c>
      <c r="BM578">
        <f t="shared" si="96"/>
        <v>2501.2210000000014</v>
      </c>
      <c r="BN578">
        <f t="shared" si="97"/>
        <v>2517.2719999999995</v>
      </c>
      <c r="BO578">
        <f>IF(COUNTIFS($BL$2:$BL578,$BL578,$O$2:$O578,$O578)=1,_xlfn.MAXIFS($BO$2:$BO577,$O$2:$O577,$O578)+1,_xlfn.MAXIFS($BO$2:$BO577,$O$2:$O577,$O578))</f>
        <v>11</v>
      </c>
      <c r="BP578">
        <f t="shared" si="98"/>
        <v>0</v>
      </c>
      <c r="BQ578">
        <f t="shared" si="100"/>
        <v>0</v>
      </c>
      <c r="BR578">
        <f t="shared" si="101"/>
        <v>0</v>
      </c>
      <c r="BS578">
        <f t="shared" si="102"/>
        <v>0</v>
      </c>
      <c r="BT578">
        <f t="shared" si="103"/>
        <v>0</v>
      </c>
      <c r="BU578">
        <f t="shared" si="104"/>
        <v>0</v>
      </c>
      <c r="BV578">
        <f t="shared" si="105"/>
        <v>0</v>
      </c>
      <c r="BW578">
        <f t="shared" si="99"/>
        <v>0</v>
      </c>
    </row>
    <row r="579" spans="1:75" x14ac:dyDescent="0.3">
      <c r="A579" s="38">
        <f t="shared" ref="A579:A642" si="106">DATE(YEAR(B579),MONTH(B579),DAY(B579))</f>
        <v>45791</v>
      </c>
      <c r="B579" s="3">
        <v>45791.955034722225</v>
      </c>
      <c r="C579" t="s">
        <v>61</v>
      </c>
      <c r="D579" t="s">
        <v>61</v>
      </c>
      <c r="E579" t="s">
        <v>61</v>
      </c>
      <c r="F579" t="s">
        <v>62</v>
      </c>
      <c r="G579" s="2" t="s">
        <v>63</v>
      </c>
      <c r="H579" t="s">
        <v>64</v>
      </c>
      <c r="I579" t="s">
        <v>81</v>
      </c>
      <c r="J579" t="s">
        <v>66</v>
      </c>
      <c r="K579" t="s">
        <v>72</v>
      </c>
      <c r="L579">
        <v>15</v>
      </c>
      <c r="M579">
        <v>4</v>
      </c>
      <c r="N579">
        <v>168</v>
      </c>
      <c r="O579" s="41">
        <v>9999</v>
      </c>
      <c r="P579" t="s">
        <v>62</v>
      </c>
      <c r="Q579" s="1">
        <v>45786.608721180557</v>
      </c>
      <c r="R579">
        <v>1E-3</v>
      </c>
      <c r="S579">
        <v>3.7999999999999999E-2</v>
      </c>
      <c r="T579">
        <v>2.5999999999999999E-2</v>
      </c>
      <c r="U579">
        <v>106</v>
      </c>
      <c r="V579">
        <v>106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0.03</v>
      </c>
      <c r="AE579" t="s">
        <v>61</v>
      </c>
      <c r="AF579">
        <v>100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0.02</v>
      </c>
      <c r="AN579" t="s">
        <v>61</v>
      </c>
      <c r="AO579">
        <v>100</v>
      </c>
      <c r="AP579">
        <v>0</v>
      </c>
      <c r="AQ579">
        <v>0</v>
      </c>
      <c r="AR579">
        <v>0</v>
      </c>
      <c r="AS579">
        <v>0</v>
      </c>
      <c r="AT579">
        <v>1.667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 t="s">
        <v>75</v>
      </c>
      <c r="BD579">
        <v>0</v>
      </c>
      <c r="BE579" t="s">
        <v>73</v>
      </c>
      <c r="BF579" t="s">
        <v>76</v>
      </c>
      <c r="BG579">
        <v>1.3</v>
      </c>
      <c r="BH579">
        <v>0</v>
      </c>
      <c r="BI579" s="1">
        <v>45799.562088460647</v>
      </c>
      <c r="BJ579">
        <v>3</v>
      </c>
      <c r="BK579" s="4">
        <v>8.8000000000000005E-3</v>
      </c>
      <c r="BL579" s="42">
        <f>HLOOKUP($A579,차량별코스!$E$1:$AD$20,_xlfn.XLOOKUP(탕데이터!$I579,차량별코스!$D$2:$D$20,차량별코스!$A$2:$A$20),0)</f>
        <v>11</v>
      </c>
      <c r="BM579">
        <f t="shared" ref="BM579:BM642" si="107">SUMIFS(R:R,I:I,I579,O:O,O579)</f>
        <v>2501.2210000000014</v>
      </c>
      <c r="BN579">
        <f t="shared" ref="BN579:BN642" si="108">SUMIFS(R:R,O:O,O579,BL:BL,BL579)</f>
        <v>2517.2719999999995</v>
      </c>
      <c r="BO579">
        <f>IF(COUNTIFS($BL$2:$BL579,$BL579,$O$2:$O579,$O579)=1,_xlfn.MAXIFS($BO$2:$BO578,$O$2:$O578,$O579)+1,_xlfn.MAXIFS($BO$2:$BO578,$O$2:$O578,$O579))</f>
        <v>11</v>
      </c>
      <c r="BP579">
        <f t="shared" ref="BP579:BP642" si="109">$U579*AF579%-V579-W579</f>
        <v>0</v>
      </c>
      <c r="BQ579">
        <f t="shared" si="100"/>
        <v>0</v>
      </c>
      <c r="BR579">
        <f t="shared" si="101"/>
        <v>0</v>
      </c>
      <c r="BS579">
        <f t="shared" si="102"/>
        <v>0</v>
      </c>
      <c r="BT579">
        <f t="shared" si="103"/>
        <v>0</v>
      </c>
      <c r="BU579">
        <f t="shared" si="104"/>
        <v>0</v>
      </c>
      <c r="BV579">
        <f t="shared" si="105"/>
        <v>0</v>
      </c>
      <c r="BW579">
        <f t="shared" ref="BW579:BW642" si="110">SUM(BP579:BV579)</f>
        <v>0</v>
      </c>
    </row>
    <row r="580" spans="1:75" x14ac:dyDescent="0.3">
      <c r="A580" s="38">
        <f t="shared" si="106"/>
        <v>45792</v>
      </c>
      <c r="B580" s="3">
        <v>45792.310300925928</v>
      </c>
      <c r="C580" t="s">
        <v>61</v>
      </c>
      <c r="D580" t="s">
        <v>61</v>
      </c>
      <c r="E580" t="s">
        <v>61</v>
      </c>
      <c r="F580" t="s">
        <v>62</v>
      </c>
      <c r="G580" s="2" t="s">
        <v>63</v>
      </c>
      <c r="H580" t="s">
        <v>64</v>
      </c>
      <c r="I580" t="s">
        <v>81</v>
      </c>
      <c r="J580" t="s">
        <v>66</v>
      </c>
      <c r="K580" t="s">
        <v>72</v>
      </c>
      <c r="L580">
        <v>15</v>
      </c>
      <c r="M580">
        <v>4</v>
      </c>
      <c r="N580">
        <v>168</v>
      </c>
      <c r="O580" s="41">
        <v>9999</v>
      </c>
      <c r="P580" t="s">
        <v>62</v>
      </c>
      <c r="Q580" s="1">
        <v>45786.608721180557</v>
      </c>
      <c r="R580">
        <v>59.634999999999998</v>
      </c>
      <c r="S580">
        <v>18.497</v>
      </c>
      <c r="T580">
        <v>3.2240000000000002</v>
      </c>
      <c r="U580">
        <v>7411</v>
      </c>
      <c r="V580">
        <v>84</v>
      </c>
      <c r="W580">
        <v>2615</v>
      </c>
      <c r="X580">
        <v>1689</v>
      </c>
      <c r="Y580">
        <v>1</v>
      </c>
      <c r="Z580">
        <v>11</v>
      </c>
      <c r="AA580">
        <v>2</v>
      </c>
      <c r="AB580">
        <v>627</v>
      </c>
      <c r="AC580">
        <v>109</v>
      </c>
      <c r="AD580">
        <v>28.97</v>
      </c>
      <c r="AE580">
        <v>45.561506000000001</v>
      </c>
      <c r="AF580">
        <v>90.5</v>
      </c>
      <c r="AG580">
        <v>3</v>
      </c>
      <c r="AH580">
        <v>2.9</v>
      </c>
      <c r="AI580">
        <v>1.9</v>
      </c>
      <c r="AJ580">
        <v>1.4</v>
      </c>
      <c r="AK580">
        <v>0.3</v>
      </c>
      <c r="AL580">
        <v>0</v>
      </c>
      <c r="AM580">
        <v>2.48</v>
      </c>
      <c r="AN580">
        <v>48.048000000000002</v>
      </c>
      <c r="AO580">
        <v>1.133</v>
      </c>
      <c r="AP580">
        <v>35.284999999999997</v>
      </c>
      <c r="AQ580">
        <v>0.26800000000000002</v>
      </c>
      <c r="AR580">
        <v>1.677</v>
      </c>
      <c r="AS580">
        <v>18.446000000000002</v>
      </c>
      <c r="AT580">
        <v>111.617</v>
      </c>
      <c r="AU580">
        <v>3.7</v>
      </c>
      <c r="AV580">
        <v>3.577</v>
      </c>
      <c r="AW580">
        <v>2.343</v>
      </c>
      <c r="AX580">
        <v>1.7270000000000001</v>
      </c>
      <c r="AY580">
        <v>0.37</v>
      </c>
      <c r="AZ580">
        <v>0</v>
      </c>
      <c r="BA580">
        <v>0</v>
      </c>
      <c r="BB580">
        <v>165</v>
      </c>
      <c r="BC580" t="s">
        <v>75</v>
      </c>
      <c r="BD580">
        <v>0</v>
      </c>
      <c r="BE580" t="s">
        <v>73</v>
      </c>
      <c r="BF580" t="s">
        <v>76</v>
      </c>
      <c r="BG580">
        <v>1.3</v>
      </c>
      <c r="BH580">
        <v>0</v>
      </c>
      <c r="BI580" s="1">
        <v>45799.562088460647</v>
      </c>
      <c r="BJ580">
        <v>3</v>
      </c>
      <c r="BK580" s="4">
        <v>1.0747</v>
      </c>
      <c r="BL580" s="42">
        <f>HLOOKUP($A580,차량별코스!$E$1:$AD$20,_xlfn.XLOOKUP(탕데이터!$I580,차량별코스!$D$2:$D$20,차량별코스!$A$2:$A$20),0)</f>
        <v>1</v>
      </c>
      <c r="BM580">
        <f t="shared" si="107"/>
        <v>2501.2210000000014</v>
      </c>
      <c r="BN580">
        <f t="shared" si="108"/>
        <v>4124.9780000000028</v>
      </c>
      <c r="BO580">
        <f>IF(COUNTIFS($BL$2:$BL580,$BL580,$O$2:$O580,$O580)=1,_xlfn.MAXIFS($BO$2:$BO579,$O$2:$O579,$O580)+1,_xlfn.MAXIFS($BO$2:$BO579,$O$2:$O579,$O580))</f>
        <v>11</v>
      </c>
      <c r="BP580">
        <f t="shared" si="109"/>
        <v>4007.9549999999999</v>
      </c>
      <c r="BQ580">
        <f t="shared" si="100"/>
        <v>222.32999999999998</v>
      </c>
      <c r="BR580">
        <f t="shared" si="101"/>
        <v>214.91899999999998</v>
      </c>
      <c r="BS580">
        <f t="shared" si="102"/>
        <v>140.809</v>
      </c>
      <c r="BT580">
        <f t="shared" si="103"/>
        <v>103.75399999999999</v>
      </c>
      <c r="BU580">
        <f t="shared" si="104"/>
        <v>22.233000000000001</v>
      </c>
      <c r="BV580">
        <f t="shared" si="105"/>
        <v>0</v>
      </c>
      <c r="BW580">
        <f t="shared" si="110"/>
        <v>4712</v>
      </c>
    </row>
    <row r="581" spans="1:75" x14ac:dyDescent="0.3">
      <c r="A581" s="38">
        <f t="shared" si="106"/>
        <v>45792</v>
      </c>
      <c r="B581" s="3">
        <v>45792.398148148146</v>
      </c>
      <c r="C581" t="s">
        <v>61</v>
      </c>
      <c r="D581" t="s">
        <v>61</v>
      </c>
      <c r="E581" t="s">
        <v>61</v>
      </c>
      <c r="F581" t="s">
        <v>62</v>
      </c>
      <c r="G581" s="2" t="s">
        <v>63</v>
      </c>
      <c r="H581" t="s">
        <v>64</v>
      </c>
      <c r="I581" t="s">
        <v>81</v>
      </c>
      <c r="J581" t="s">
        <v>66</v>
      </c>
      <c r="K581" t="s">
        <v>72</v>
      </c>
      <c r="L581">
        <v>15</v>
      </c>
      <c r="M581">
        <v>4</v>
      </c>
      <c r="N581">
        <v>168</v>
      </c>
      <c r="O581" s="41">
        <v>9999</v>
      </c>
      <c r="P581" t="s">
        <v>62</v>
      </c>
      <c r="Q581" s="1">
        <v>45786.608721180557</v>
      </c>
      <c r="R581">
        <v>0.112</v>
      </c>
      <c r="S581">
        <v>0.123</v>
      </c>
      <c r="T581">
        <v>0.91100000000000003</v>
      </c>
      <c r="U581">
        <v>174</v>
      </c>
      <c r="V581">
        <v>8</v>
      </c>
      <c r="W581">
        <v>84</v>
      </c>
      <c r="X581">
        <v>1</v>
      </c>
      <c r="Y581">
        <v>0</v>
      </c>
      <c r="Z581">
        <v>0</v>
      </c>
      <c r="AA581">
        <v>0</v>
      </c>
      <c r="AB581">
        <v>0</v>
      </c>
      <c r="AC581">
        <v>12</v>
      </c>
      <c r="AD581">
        <v>2.3199999999999998</v>
      </c>
      <c r="AE581">
        <v>4.9170249999999998</v>
      </c>
      <c r="AF581">
        <v>100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0.7</v>
      </c>
      <c r="AN581">
        <v>14.218999999999999</v>
      </c>
      <c r="AO581">
        <v>4.5970000000000004</v>
      </c>
      <c r="AP581">
        <v>48.276000000000003</v>
      </c>
      <c r="AQ581">
        <v>0</v>
      </c>
      <c r="AR581">
        <v>0</v>
      </c>
      <c r="AS581">
        <v>0</v>
      </c>
      <c r="AT581">
        <v>1.667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1</v>
      </c>
      <c r="BC581" t="s">
        <v>75</v>
      </c>
      <c r="BD581">
        <v>0</v>
      </c>
      <c r="BE581" t="s">
        <v>73</v>
      </c>
      <c r="BF581" t="s">
        <v>76</v>
      </c>
      <c r="BG581">
        <v>1.3</v>
      </c>
      <c r="BH581">
        <v>0</v>
      </c>
      <c r="BI581" s="1">
        <v>45799.562088460647</v>
      </c>
      <c r="BJ581">
        <v>3</v>
      </c>
      <c r="BK581" s="4">
        <v>0.30349999999999999</v>
      </c>
      <c r="BL581" s="42">
        <f>HLOOKUP($A581,차량별코스!$E$1:$AD$20,_xlfn.XLOOKUP(탕데이터!$I581,차량별코스!$D$2:$D$20,차량별코스!$A$2:$A$20),0)</f>
        <v>1</v>
      </c>
      <c r="BM581">
        <f t="shared" si="107"/>
        <v>2501.2210000000014</v>
      </c>
      <c r="BN581">
        <f t="shared" si="108"/>
        <v>4124.9780000000028</v>
      </c>
      <c r="BO581">
        <f>IF(COUNTIFS($BL$2:$BL581,$BL581,$O$2:$O581,$O581)=1,_xlfn.MAXIFS($BO$2:$BO580,$O$2:$O580,$O581)+1,_xlfn.MAXIFS($BO$2:$BO580,$O$2:$O580,$O581))</f>
        <v>11</v>
      </c>
      <c r="BP581">
        <f t="shared" si="109"/>
        <v>82</v>
      </c>
      <c r="BQ581">
        <f t="shared" ref="BQ581:BQ644" si="111">$U581*AG581%</f>
        <v>0</v>
      </c>
      <c r="BR581">
        <f t="shared" ref="BR581:BR644" si="112">$U581*AH581%</f>
        <v>0</v>
      </c>
      <c r="BS581">
        <f t="shared" ref="BS581:BS644" si="113">$U581*AI581%</f>
        <v>0</v>
      </c>
      <c r="BT581">
        <f t="shared" ref="BT581:BT644" si="114">$U581*AJ581%</f>
        <v>0</v>
      </c>
      <c r="BU581">
        <f t="shared" ref="BU581:BU644" si="115">$U581*AK581%</f>
        <v>0</v>
      </c>
      <c r="BV581">
        <f t="shared" ref="BV581:BV644" si="116">$U581*AL581%</f>
        <v>0</v>
      </c>
      <c r="BW581">
        <f t="shared" si="110"/>
        <v>82</v>
      </c>
    </row>
    <row r="582" spans="1:75" x14ac:dyDescent="0.3">
      <c r="A582" s="38">
        <f t="shared" si="106"/>
        <v>45792</v>
      </c>
      <c r="B582" s="3">
        <v>45792.404560185183</v>
      </c>
      <c r="C582" t="s">
        <v>61</v>
      </c>
      <c r="D582" t="s">
        <v>61</v>
      </c>
      <c r="E582" t="s">
        <v>61</v>
      </c>
      <c r="F582" t="s">
        <v>62</v>
      </c>
      <c r="G582" s="2" t="s">
        <v>63</v>
      </c>
      <c r="H582" t="s">
        <v>64</v>
      </c>
      <c r="I582" t="s">
        <v>81</v>
      </c>
      <c r="J582" t="s">
        <v>66</v>
      </c>
      <c r="K582" t="s">
        <v>72</v>
      </c>
      <c r="L582">
        <v>15</v>
      </c>
      <c r="M582">
        <v>4</v>
      </c>
      <c r="N582">
        <v>168</v>
      </c>
      <c r="O582" s="41">
        <v>9999</v>
      </c>
      <c r="P582" t="s">
        <v>62</v>
      </c>
      <c r="Q582" s="1">
        <v>45786.608721180557</v>
      </c>
      <c r="R582">
        <v>1E-3</v>
      </c>
      <c r="S582">
        <v>1E-3</v>
      </c>
      <c r="T582">
        <v>1</v>
      </c>
      <c r="U582">
        <v>1911</v>
      </c>
      <c r="V582">
        <v>1911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 t="s">
        <v>61</v>
      </c>
      <c r="AF582">
        <v>100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1</v>
      </c>
      <c r="AN582" t="s">
        <v>61</v>
      </c>
      <c r="AO582">
        <v>100</v>
      </c>
      <c r="AP582">
        <v>0</v>
      </c>
      <c r="AQ582">
        <v>0</v>
      </c>
      <c r="AR582">
        <v>0</v>
      </c>
      <c r="AS582">
        <v>0</v>
      </c>
      <c r="AT582">
        <v>31.667000000000002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51</v>
      </c>
      <c r="BC582" t="s">
        <v>75</v>
      </c>
      <c r="BD582">
        <v>0</v>
      </c>
      <c r="BE582" t="s">
        <v>73</v>
      </c>
      <c r="BF582" t="s">
        <v>76</v>
      </c>
      <c r="BG582">
        <v>1.3</v>
      </c>
      <c r="BH582">
        <v>0</v>
      </c>
      <c r="BI582" s="1">
        <v>45799.562088460647</v>
      </c>
      <c r="BJ582">
        <v>3</v>
      </c>
      <c r="BK582" s="4">
        <v>0.33329999999999999</v>
      </c>
      <c r="BL582" s="42">
        <f>HLOOKUP($A582,차량별코스!$E$1:$AD$20,_xlfn.XLOOKUP(탕데이터!$I582,차량별코스!$D$2:$D$20,차량별코스!$A$2:$A$20),0)</f>
        <v>1</v>
      </c>
      <c r="BM582">
        <f t="shared" si="107"/>
        <v>2501.2210000000014</v>
      </c>
      <c r="BN582">
        <f t="shared" si="108"/>
        <v>4124.9780000000028</v>
      </c>
      <c r="BO582">
        <f>IF(COUNTIFS($BL$2:$BL582,$BL582,$O$2:$O582,$O582)=1,_xlfn.MAXIFS($BO$2:$BO581,$O$2:$O581,$O582)+1,_xlfn.MAXIFS($BO$2:$BO581,$O$2:$O581,$O582))</f>
        <v>11</v>
      </c>
      <c r="BP582">
        <f t="shared" si="109"/>
        <v>0</v>
      </c>
      <c r="BQ582">
        <f t="shared" si="111"/>
        <v>0</v>
      </c>
      <c r="BR582">
        <f t="shared" si="112"/>
        <v>0</v>
      </c>
      <c r="BS582">
        <f t="shared" si="113"/>
        <v>0</v>
      </c>
      <c r="BT582">
        <f t="shared" si="114"/>
        <v>0</v>
      </c>
      <c r="BU582">
        <f t="shared" si="115"/>
        <v>0</v>
      </c>
      <c r="BV582">
        <f t="shared" si="116"/>
        <v>0</v>
      </c>
      <c r="BW582">
        <f t="shared" si="110"/>
        <v>0</v>
      </c>
    </row>
    <row r="583" spans="1:75" x14ac:dyDescent="0.3">
      <c r="A583" s="38">
        <f t="shared" si="106"/>
        <v>45792</v>
      </c>
      <c r="B583" s="3">
        <v>45792.44630787037</v>
      </c>
      <c r="C583" t="s">
        <v>61</v>
      </c>
      <c r="D583" t="s">
        <v>61</v>
      </c>
      <c r="E583" t="s">
        <v>61</v>
      </c>
      <c r="F583" t="s">
        <v>62</v>
      </c>
      <c r="G583" s="2" t="s">
        <v>63</v>
      </c>
      <c r="H583" t="s">
        <v>64</v>
      </c>
      <c r="I583" t="s">
        <v>81</v>
      </c>
      <c r="J583" t="s">
        <v>66</v>
      </c>
      <c r="K583" t="s">
        <v>72</v>
      </c>
      <c r="L583">
        <v>15</v>
      </c>
      <c r="M583">
        <v>4</v>
      </c>
      <c r="N583">
        <v>168</v>
      </c>
      <c r="O583" s="41">
        <v>9999</v>
      </c>
      <c r="P583" t="s">
        <v>62</v>
      </c>
      <c r="Q583" s="1">
        <v>45786.608721180557</v>
      </c>
      <c r="R583">
        <v>2.5000000000000001E-2</v>
      </c>
      <c r="S583">
        <v>5.0999999999999997E-2</v>
      </c>
      <c r="T583">
        <v>0.49</v>
      </c>
      <c r="U583">
        <v>90</v>
      </c>
      <c r="V583">
        <v>65</v>
      </c>
      <c r="W583">
        <v>6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8</v>
      </c>
      <c r="AD583">
        <v>1</v>
      </c>
      <c r="AE583">
        <v>4.7357449999999996</v>
      </c>
      <c r="AF583">
        <v>100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0.38</v>
      </c>
      <c r="AN583">
        <v>30.885999999999999</v>
      </c>
      <c r="AO583">
        <v>72.22</v>
      </c>
      <c r="AP583">
        <v>6.6639999999999997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1</v>
      </c>
      <c r="BC583" t="s">
        <v>75</v>
      </c>
      <c r="BD583">
        <v>0</v>
      </c>
      <c r="BE583" t="s">
        <v>73</v>
      </c>
      <c r="BF583" t="s">
        <v>76</v>
      </c>
      <c r="BG583">
        <v>1.3</v>
      </c>
      <c r="BH583">
        <v>0</v>
      </c>
      <c r="BI583" s="1">
        <v>45799.562088460647</v>
      </c>
      <c r="BJ583">
        <v>3</v>
      </c>
      <c r="BK583" s="4">
        <v>0.16339999999999999</v>
      </c>
      <c r="BL583" s="42">
        <f>HLOOKUP($A583,차량별코스!$E$1:$AD$20,_xlfn.XLOOKUP(탕데이터!$I583,차량별코스!$D$2:$D$20,차량별코스!$A$2:$A$20),0)</f>
        <v>1</v>
      </c>
      <c r="BM583">
        <f t="shared" si="107"/>
        <v>2501.2210000000014</v>
      </c>
      <c r="BN583">
        <f t="shared" si="108"/>
        <v>4124.9780000000028</v>
      </c>
      <c r="BO583">
        <f>IF(COUNTIFS($BL$2:$BL583,$BL583,$O$2:$O583,$O583)=1,_xlfn.MAXIFS($BO$2:$BO582,$O$2:$O582,$O583)+1,_xlfn.MAXIFS($BO$2:$BO582,$O$2:$O582,$O583))</f>
        <v>11</v>
      </c>
      <c r="BP583">
        <f t="shared" si="109"/>
        <v>19</v>
      </c>
      <c r="BQ583">
        <f t="shared" si="111"/>
        <v>0</v>
      </c>
      <c r="BR583">
        <f t="shared" si="112"/>
        <v>0</v>
      </c>
      <c r="BS583">
        <f t="shared" si="113"/>
        <v>0</v>
      </c>
      <c r="BT583">
        <f t="shared" si="114"/>
        <v>0</v>
      </c>
      <c r="BU583">
        <f t="shared" si="115"/>
        <v>0</v>
      </c>
      <c r="BV583">
        <f t="shared" si="116"/>
        <v>0</v>
      </c>
      <c r="BW583">
        <f t="shared" si="110"/>
        <v>19</v>
      </c>
    </row>
    <row r="584" spans="1:75" x14ac:dyDescent="0.3">
      <c r="A584" s="38">
        <f t="shared" si="106"/>
        <v>45792</v>
      </c>
      <c r="B584" s="3">
        <v>45792.449490740742</v>
      </c>
      <c r="C584" t="s">
        <v>61</v>
      </c>
      <c r="D584" t="s">
        <v>61</v>
      </c>
      <c r="E584" t="s">
        <v>61</v>
      </c>
      <c r="F584" t="s">
        <v>62</v>
      </c>
      <c r="G584" s="2" t="s">
        <v>63</v>
      </c>
      <c r="H584" t="s">
        <v>64</v>
      </c>
      <c r="I584" t="s">
        <v>81</v>
      </c>
      <c r="J584" t="s">
        <v>66</v>
      </c>
      <c r="K584" t="s">
        <v>72</v>
      </c>
      <c r="L584">
        <v>15</v>
      </c>
      <c r="M584">
        <v>4</v>
      </c>
      <c r="N584">
        <v>168</v>
      </c>
      <c r="O584" s="41">
        <v>9999</v>
      </c>
      <c r="P584" t="s">
        <v>62</v>
      </c>
      <c r="Q584" s="1">
        <v>45786.608721180557</v>
      </c>
      <c r="R584">
        <v>0.151</v>
      </c>
      <c r="S584">
        <v>0.125</v>
      </c>
      <c r="T584">
        <v>1.208</v>
      </c>
      <c r="U584">
        <v>160</v>
      </c>
      <c r="V584">
        <v>20</v>
      </c>
      <c r="W584">
        <v>36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10</v>
      </c>
      <c r="AD584">
        <v>3.4</v>
      </c>
      <c r="AE584">
        <v>5.2269019999999999</v>
      </c>
      <c r="AF584">
        <v>100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0.93</v>
      </c>
      <c r="AN584">
        <v>9.923</v>
      </c>
      <c r="AO584">
        <v>12.499000000000001</v>
      </c>
      <c r="AP584">
        <v>22.5</v>
      </c>
      <c r="AQ584">
        <v>0</v>
      </c>
      <c r="AR584">
        <v>0</v>
      </c>
      <c r="AS584">
        <v>0</v>
      </c>
      <c r="AT584">
        <v>1.667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 t="s">
        <v>75</v>
      </c>
      <c r="BD584">
        <v>0</v>
      </c>
      <c r="BE584" t="s">
        <v>73</v>
      </c>
      <c r="BF584" t="s">
        <v>76</v>
      </c>
      <c r="BG584">
        <v>1.3</v>
      </c>
      <c r="BH584">
        <v>0</v>
      </c>
      <c r="BI584" s="1">
        <v>45799.562088460647</v>
      </c>
      <c r="BJ584">
        <v>3</v>
      </c>
      <c r="BK584" s="4">
        <v>0.4027</v>
      </c>
      <c r="BL584" s="42">
        <f>HLOOKUP($A584,차량별코스!$E$1:$AD$20,_xlfn.XLOOKUP(탕데이터!$I584,차량별코스!$D$2:$D$20,차량별코스!$A$2:$A$20),0)</f>
        <v>1</v>
      </c>
      <c r="BM584">
        <f t="shared" si="107"/>
        <v>2501.2210000000014</v>
      </c>
      <c r="BN584">
        <f t="shared" si="108"/>
        <v>4124.9780000000028</v>
      </c>
      <c r="BO584">
        <f>IF(COUNTIFS($BL$2:$BL584,$BL584,$O$2:$O584,$O584)=1,_xlfn.MAXIFS($BO$2:$BO583,$O$2:$O583,$O584)+1,_xlfn.MAXIFS($BO$2:$BO583,$O$2:$O583,$O584))</f>
        <v>11</v>
      </c>
      <c r="BP584">
        <f t="shared" si="109"/>
        <v>104</v>
      </c>
      <c r="BQ584">
        <f t="shared" si="111"/>
        <v>0</v>
      </c>
      <c r="BR584">
        <f t="shared" si="112"/>
        <v>0</v>
      </c>
      <c r="BS584">
        <f t="shared" si="113"/>
        <v>0</v>
      </c>
      <c r="BT584">
        <f t="shared" si="114"/>
        <v>0</v>
      </c>
      <c r="BU584">
        <f t="shared" si="115"/>
        <v>0</v>
      </c>
      <c r="BV584">
        <f t="shared" si="116"/>
        <v>0</v>
      </c>
      <c r="BW584">
        <f t="shared" si="110"/>
        <v>104</v>
      </c>
    </row>
    <row r="585" spans="1:75" x14ac:dyDescent="0.3">
      <c r="A585" s="38">
        <f t="shared" si="106"/>
        <v>45792</v>
      </c>
      <c r="B585" s="3">
        <v>45792.458275462966</v>
      </c>
      <c r="C585" t="s">
        <v>61</v>
      </c>
      <c r="D585" t="s">
        <v>61</v>
      </c>
      <c r="E585" t="s">
        <v>61</v>
      </c>
      <c r="F585" t="s">
        <v>62</v>
      </c>
      <c r="G585" s="2" t="s">
        <v>63</v>
      </c>
      <c r="H585" t="s">
        <v>64</v>
      </c>
      <c r="I585" t="s">
        <v>81</v>
      </c>
      <c r="J585" t="s">
        <v>66</v>
      </c>
      <c r="K585" t="s">
        <v>72</v>
      </c>
      <c r="L585">
        <v>15</v>
      </c>
      <c r="M585">
        <v>4</v>
      </c>
      <c r="N585">
        <v>168</v>
      </c>
      <c r="O585" s="41">
        <v>9999</v>
      </c>
      <c r="P585" t="s">
        <v>62</v>
      </c>
      <c r="Q585" s="1">
        <v>45786.608721180557</v>
      </c>
      <c r="R585">
        <v>67.036000000000001</v>
      </c>
      <c r="S585">
        <v>19.312999999999999</v>
      </c>
      <c r="T585">
        <v>3.4710000000000001</v>
      </c>
      <c r="U585">
        <v>7130</v>
      </c>
      <c r="V585">
        <v>38</v>
      </c>
      <c r="W585">
        <v>1733</v>
      </c>
      <c r="X585">
        <v>1887</v>
      </c>
      <c r="Y585">
        <v>1</v>
      </c>
      <c r="Z585">
        <v>30</v>
      </c>
      <c r="AA585">
        <v>1</v>
      </c>
      <c r="AB585">
        <v>207</v>
      </c>
      <c r="AC585">
        <v>96</v>
      </c>
      <c r="AD585">
        <v>33.85</v>
      </c>
      <c r="AE585">
        <v>45.032553</v>
      </c>
      <c r="AF585">
        <v>89.6</v>
      </c>
      <c r="AG585">
        <v>3.2</v>
      </c>
      <c r="AH585">
        <v>4</v>
      </c>
      <c r="AI585">
        <v>2.2000000000000002</v>
      </c>
      <c r="AJ585">
        <v>1.1000000000000001</v>
      </c>
      <c r="AK585">
        <v>0</v>
      </c>
      <c r="AL585">
        <v>0</v>
      </c>
      <c r="AM585">
        <v>2.67</v>
      </c>
      <c r="AN585">
        <v>43.558</v>
      </c>
      <c r="AO585">
        <v>0.53300000000000003</v>
      </c>
      <c r="AP585">
        <v>24.306000000000001</v>
      </c>
      <c r="AQ585">
        <v>0.26900000000000002</v>
      </c>
      <c r="AR585">
        <v>1.492</v>
      </c>
      <c r="AS585">
        <v>44.752000000000002</v>
      </c>
      <c r="AT585">
        <v>106.027</v>
      </c>
      <c r="AU585">
        <v>3.7869999999999999</v>
      </c>
      <c r="AV585">
        <v>4.7329999999999997</v>
      </c>
      <c r="AW585">
        <v>2.6030000000000002</v>
      </c>
      <c r="AX585">
        <v>1.302</v>
      </c>
      <c r="AY585">
        <v>0</v>
      </c>
      <c r="AZ585">
        <v>0</v>
      </c>
      <c r="BA585">
        <v>0</v>
      </c>
      <c r="BB585">
        <v>161</v>
      </c>
      <c r="BC585" t="s">
        <v>75</v>
      </c>
      <c r="BD585">
        <v>0</v>
      </c>
      <c r="BE585" t="s">
        <v>73</v>
      </c>
      <c r="BF585" t="s">
        <v>76</v>
      </c>
      <c r="BG585">
        <v>1.3</v>
      </c>
      <c r="BH585">
        <v>0</v>
      </c>
      <c r="BI585" s="1">
        <v>45799.562088460647</v>
      </c>
      <c r="BJ585">
        <v>3</v>
      </c>
      <c r="BK585" s="4">
        <v>1.157</v>
      </c>
      <c r="BL585" s="42">
        <f>HLOOKUP($A585,차량별코스!$E$1:$AD$20,_xlfn.XLOOKUP(탕데이터!$I585,차량별코스!$D$2:$D$20,차량별코스!$A$2:$A$20),0)</f>
        <v>1</v>
      </c>
      <c r="BM585">
        <f t="shared" si="107"/>
        <v>2501.2210000000014</v>
      </c>
      <c r="BN585">
        <f t="shared" si="108"/>
        <v>4124.9780000000028</v>
      </c>
      <c r="BO585">
        <f>IF(COUNTIFS($BL$2:$BL585,$BL585,$O$2:$O585,$O585)=1,_xlfn.MAXIFS($BO$2:$BO584,$O$2:$O584,$O585)+1,_xlfn.MAXIFS($BO$2:$BO584,$O$2:$O584,$O585))</f>
        <v>11</v>
      </c>
      <c r="BP585">
        <f t="shared" si="109"/>
        <v>4617.4799999999996</v>
      </c>
      <c r="BQ585">
        <f t="shared" si="111"/>
        <v>228.16</v>
      </c>
      <c r="BR585">
        <f t="shared" si="112"/>
        <v>285.2</v>
      </c>
      <c r="BS585">
        <f t="shared" si="113"/>
        <v>156.86000000000001</v>
      </c>
      <c r="BT585">
        <f t="shared" si="114"/>
        <v>78.430000000000007</v>
      </c>
      <c r="BU585">
        <f t="shared" si="115"/>
        <v>0</v>
      </c>
      <c r="BV585">
        <f t="shared" si="116"/>
        <v>0</v>
      </c>
      <c r="BW585">
        <f t="shared" si="110"/>
        <v>5366.1299999999992</v>
      </c>
    </row>
    <row r="586" spans="1:75" x14ac:dyDescent="0.3">
      <c r="A586" s="38">
        <f t="shared" si="106"/>
        <v>45792</v>
      </c>
      <c r="B586" s="3">
        <v>45792.569224537037</v>
      </c>
      <c r="C586" t="s">
        <v>61</v>
      </c>
      <c r="D586" t="s">
        <v>61</v>
      </c>
      <c r="E586" t="s">
        <v>61</v>
      </c>
      <c r="F586" t="s">
        <v>62</v>
      </c>
      <c r="G586" s="2" t="s">
        <v>63</v>
      </c>
      <c r="H586" t="s">
        <v>64</v>
      </c>
      <c r="I586" t="s">
        <v>81</v>
      </c>
      <c r="J586" t="s">
        <v>66</v>
      </c>
      <c r="K586" t="s">
        <v>72</v>
      </c>
      <c r="L586">
        <v>15</v>
      </c>
      <c r="M586">
        <v>4</v>
      </c>
      <c r="N586">
        <v>168</v>
      </c>
      <c r="O586" s="41">
        <v>9999</v>
      </c>
      <c r="P586" t="s">
        <v>62</v>
      </c>
      <c r="Q586" s="1">
        <v>45786.608721180557</v>
      </c>
      <c r="R586">
        <v>1E-3</v>
      </c>
      <c r="S586">
        <v>7.6999999999999999E-2</v>
      </c>
      <c r="T586">
        <v>1.2999999999999999E-2</v>
      </c>
      <c r="U586">
        <v>247</v>
      </c>
      <c r="V586">
        <v>247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0.01</v>
      </c>
      <c r="AE586" t="s">
        <v>61</v>
      </c>
      <c r="AF586">
        <v>100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0.01</v>
      </c>
      <c r="AN586" t="s">
        <v>61</v>
      </c>
      <c r="AO586">
        <v>100</v>
      </c>
      <c r="AP586">
        <v>0</v>
      </c>
      <c r="AQ586">
        <v>0</v>
      </c>
      <c r="AR586">
        <v>0</v>
      </c>
      <c r="AS586">
        <v>0</v>
      </c>
      <c r="AT586">
        <v>3.3330000000000002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6</v>
      </c>
      <c r="BC586" t="s">
        <v>75</v>
      </c>
      <c r="BD586">
        <v>0</v>
      </c>
      <c r="BE586" t="s">
        <v>73</v>
      </c>
      <c r="BF586" t="s">
        <v>76</v>
      </c>
      <c r="BG586">
        <v>1.3</v>
      </c>
      <c r="BH586">
        <v>0</v>
      </c>
      <c r="BI586" s="1">
        <v>45799.562088460647</v>
      </c>
      <c r="BJ586">
        <v>3</v>
      </c>
      <c r="BK586" s="4">
        <v>4.3E-3</v>
      </c>
      <c r="BL586" s="42">
        <f>HLOOKUP($A586,차량별코스!$E$1:$AD$20,_xlfn.XLOOKUP(탕데이터!$I586,차량별코스!$D$2:$D$20,차량별코스!$A$2:$A$20),0)</f>
        <v>1</v>
      </c>
      <c r="BM586">
        <f t="shared" si="107"/>
        <v>2501.2210000000014</v>
      </c>
      <c r="BN586">
        <f t="shared" si="108"/>
        <v>4124.9780000000028</v>
      </c>
      <c r="BO586">
        <f>IF(COUNTIFS($BL$2:$BL586,$BL586,$O$2:$O586,$O586)=1,_xlfn.MAXIFS($BO$2:$BO585,$O$2:$O585,$O586)+1,_xlfn.MAXIFS($BO$2:$BO585,$O$2:$O585,$O586))</f>
        <v>11</v>
      </c>
      <c r="BP586">
        <f t="shared" si="109"/>
        <v>0</v>
      </c>
      <c r="BQ586">
        <f t="shared" si="111"/>
        <v>0</v>
      </c>
      <c r="BR586">
        <f t="shared" si="112"/>
        <v>0</v>
      </c>
      <c r="BS586">
        <f t="shared" si="113"/>
        <v>0</v>
      </c>
      <c r="BT586">
        <f t="shared" si="114"/>
        <v>0</v>
      </c>
      <c r="BU586">
        <f t="shared" si="115"/>
        <v>0</v>
      </c>
      <c r="BV586">
        <f t="shared" si="116"/>
        <v>0</v>
      </c>
      <c r="BW586">
        <f t="shared" si="110"/>
        <v>0</v>
      </c>
    </row>
    <row r="587" spans="1:75" x14ac:dyDescent="0.3">
      <c r="A587" s="38">
        <f t="shared" si="106"/>
        <v>45792</v>
      </c>
      <c r="B587" s="3">
        <v>45792.602673611109</v>
      </c>
      <c r="C587" t="s">
        <v>61</v>
      </c>
      <c r="D587" t="s">
        <v>61</v>
      </c>
      <c r="E587" t="s">
        <v>61</v>
      </c>
      <c r="F587" t="s">
        <v>62</v>
      </c>
      <c r="G587" s="2" t="s">
        <v>63</v>
      </c>
      <c r="H587" t="s">
        <v>64</v>
      </c>
      <c r="I587" t="s">
        <v>81</v>
      </c>
      <c r="J587" t="s">
        <v>66</v>
      </c>
      <c r="K587" t="s">
        <v>72</v>
      </c>
      <c r="L587">
        <v>15</v>
      </c>
      <c r="M587">
        <v>4</v>
      </c>
      <c r="N587">
        <v>168</v>
      </c>
      <c r="O587" s="41">
        <v>9999</v>
      </c>
      <c r="P587" t="s">
        <v>62</v>
      </c>
      <c r="Q587" s="1">
        <v>45786.608721180557</v>
      </c>
      <c r="R587">
        <v>100.973</v>
      </c>
      <c r="S587">
        <v>32.095999999999997</v>
      </c>
      <c r="T587">
        <v>3.1459999999999999</v>
      </c>
      <c r="U587">
        <v>12171</v>
      </c>
      <c r="V587">
        <v>105</v>
      </c>
      <c r="W587">
        <v>4603</v>
      </c>
      <c r="X587">
        <v>2815</v>
      </c>
      <c r="Y587">
        <v>3</v>
      </c>
      <c r="Z587">
        <v>33</v>
      </c>
      <c r="AA587">
        <v>3</v>
      </c>
      <c r="AB587">
        <v>2192</v>
      </c>
      <c r="AC587">
        <v>103</v>
      </c>
      <c r="AD587">
        <v>29.87</v>
      </c>
      <c r="AE587">
        <v>48.707318999999998</v>
      </c>
      <c r="AF587">
        <v>90.8</v>
      </c>
      <c r="AG587">
        <v>2.2000000000000002</v>
      </c>
      <c r="AH587">
        <v>3.2</v>
      </c>
      <c r="AI587">
        <v>3</v>
      </c>
      <c r="AJ587">
        <v>0.8</v>
      </c>
      <c r="AK587">
        <v>0</v>
      </c>
      <c r="AL587">
        <v>0</v>
      </c>
      <c r="AM587">
        <v>2.42</v>
      </c>
      <c r="AN587">
        <v>53.341000000000001</v>
      </c>
      <c r="AO587">
        <v>0.86299999999999999</v>
      </c>
      <c r="AP587">
        <v>37.819000000000003</v>
      </c>
      <c r="AQ587">
        <v>0.27700000000000002</v>
      </c>
      <c r="AR587">
        <v>2.9710000000000001</v>
      </c>
      <c r="AS587">
        <v>32.682000000000002</v>
      </c>
      <c r="AT587">
        <v>183.113</v>
      </c>
      <c r="AU587">
        <v>4.4370000000000003</v>
      </c>
      <c r="AV587">
        <v>6.4530000000000003</v>
      </c>
      <c r="AW587">
        <v>6.05</v>
      </c>
      <c r="AX587">
        <v>1.613</v>
      </c>
      <c r="AY587">
        <v>0</v>
      </c>
      <c r="AZ587">
        <v>0</v>
      </c>
      <c r="BA587">
        <v>0</v>
      </c>
      <c r="BB587">
        <v>288</v>
      </c>
      <c r="BC587" t="s">
        <v>75</v>
      </c>
      <c r="BD587">
        <v>0</v>
      </c>
      <c r="BE587" t="s">
        <v>73</v>
      </c>
      <c r="BF587" t="s">
        <v>76</v>
      </c>
      <c r="BG587">
        <v>1.3</v>
      </c>
      <c r="BH587">
        <v>0</v>
      </c>
      <c r="BI587" s="1">
        <v>45799.562088460647</v>
      </c>
      <c r="BJ587">
        <v>3</v>
      </c>
      <c r="BK587" s="4">
        <v>1.0487</v>
      </c>
      <c r="BL587" s="42">
        <f>HLOOKUP($A587,차량별코스!$E$1:$AD$20,_xlfn.XLOOKUP(탕데이터!$I587,차량별코스!$D$2:$D$20,차량별코스!$A$2:$A$20),0)</f>
        <v>1</v>
      </c>
      <c r="BM587">
        <f t="shared" si="107"/>
        <v>2501.2210000000014</v>
      </c>
      <c r="BN587">
        <f t="shared" si="108"/>
        <v>4124.9780000000028</v>
      </c>
      <c r="BO587">
        <f>IF(COUNTIFS($BL$2:$BL587,$BL587,$O$2:$O587,$O587)=1,_xlfn.MAXIFS($BO$2:$BO586,$O$2:$O586,$O587)+1,_xlfn.MAXIFS($BO$2:$BO586,$O$2:$O586,$O587))</f>
        <v>11</v>
      </c>
      <c r="BP587">
        <f t="shared" si="109"/>
        <v>6343.2679999999982</v>
      </c>
      <c r="BQ587">
        <f t="shared" si="111"/>
        <v>267.762</v>
      </c>
      <c r="BR587">
        <f t="shared" si="112"/>
        <v>389.47199999999998</v>
      </c>
      <c r="BS587">
        <f t="shared" si="113"/>
        <v>365.13</v>
      </c>
      <c r="BT587">
        <f t="shared" si="114"/>
        <v>97.367999999999995</v>
      </c>
      <c r="BU587">
        <f t="shared" si="115"/>
        <v>0</v>
      </c>
      <c r="BV587">
        <f t="shared" si="116"/>
        <v>0</v>
      </c>
      <c r="BW587">
        <f t="shared" si="110"/>
        <v>7462.9999999999982</v>
      </c>
    </row>
    <row r="588" spans="1:75" x14ac:dyDescent="0.3">
      <c r="A588" s="38">
        <f t="shared" si="106"/>
        <v>45792</v>
      </c>
      <c r="B588" s="3">
        <v>45792.75377314815</v>
      </c>
      <c r="C588" t="s">
        <v>61</v>
      </c>
      <c r="D588" t="s">
        <v>61</v>
      </c>
      <c r="E588" t="s">
        <v>61</v>
      </c>
      <c r="F588" t="s">
        <v>62</v>
      </c>
      <c r="G588" s="2" t="s">
        <v>63</v>
      </c>
      <c r="H588" t="s">
        <v>64</v>
      </c>
      <c r="I588" t="s">
        <v>81</v>
      </c>
      <c r="J588" t="s">
        <v>66</v>
      </c>
      <c r="K588" t="s">
        <v>72</v>
      </c>
      <c r="L588">
        <v>15</v>
      </c>
      <c r="M588">
        <v>4</v>
      </c>
      <c r="N588">
        <v>168</v>
      </c>
      <c r="O588" s="41">
        <v>9999</v>
      </c>
      <c r="P588" t="s">
        <v>62</v>
      </c>
      <c r="Q588" s="1">
        <v>45786.608721180557</v>
      </c>
      <c r="R588">
        <v>103.982</v>
      </c>
      <c r="S588">
        <v>26.661999999999999</v>
      </c>
      <c r="T588">
        <v>3.9</v>
      </c>
      <c r="U588">
        <v>10119</v>
      </c>
      <c r="V588">
        <v>230</v>
      </c>
      <c r="W588">
        <v>1625</v>
      </c>
      <c r="X588">
        <v>2674</v>
      </c>
      <c r="Y588">
        <v>4</v>
      </c>
      <c r="Z588">
        <v>43</v>
      </c>
      <c r="AA588">
        <v>0</v>
      </c>
      <c r="AB588">
        <v>0</v>
      </c>
      <c r="AC588">
        <v>97</v>
      </c>
      <c r="AD588">
        <v>36.99</v>
      </c>
      <c r="AE588">
        <v>45.297066999999998</v>
      </c>
      <c r="AF588">
        <v>89.8</v>
      </c>
      <c r="AG588">
        <v>2.9</v>
      </c>
      <c r="AH588">
        <v>4.0999999999999996</v>
      </c>
      <c r="AI588">
        <v>2.7</v>
      </c>
      <c r="AJ588">
        <v>0.4</v>
      </c>
      <c r="AK588">
        <v>0</v>
      </c>
      <c r="AL588">
        <v>0</v>
      </c>
      <c r="AM588">
        <v>3</v>
      </c>
      <c r="AN588">
        <v>38.305</v>
      </c>
      <c r="AO588">
        <v>2.2730000000000001</v>
      </c>
      <c r="AP588">
        <v>16.059000000000001</v>
      </c>
      <c r="AQ588">
        <v>0.25</v>
      </c>
      <c r="AR588">
        <v>3.847</v>
      </c>
      <c r="AS588">
        <v>41.353000000000002</v>
      </c>
      <c r="AT588">
        <v>151.16300000000001</v>
      </c>
      <c r="AU588">
        <v>4.8819999999999997</v>
      </c>
      <c r="AV588">
        <v>6.9020000000000001</v>
      </c>
      <c r="AW588">
        <v>4.5449999999999999</v>
      </c>
      <c r="AX588">
        <v>0.67300000000000004</v>
      </c>
      <c r="AY588">
        <v>0</v>
      </c>
      <c r="AZ588">
        <v>0</v>
      </c>
      <c r="BA588">
        <v>0</v>
      </c>
      <c r="BB588">
        <v>224</v>
      </c>
      <c r="BC588" t="s">
        <v>75</v>
      </c>
      <c r="BD588">
        <v>0</v>
      </c>
      <c r="BE588" t="s">
        <v>73</v>
      </c>
      <c r="BF588" t="s">
        <v>76</v>
      </c>
      <c r="BG588">
        <v>1.3</v>
      </c>
      <c r="BH588">
        <v>0</v>
      </c>
      <c r="BI588" s="1">
        <v>45799.562088460647</v>
      </c>
      <c r="BJ588">
        <v>3</v>
      </c>
      <c r="BK588" s="4">
        <v>1.3</v>
      </c>
      <c r="BL588" s="42">
        <f>HLOOKUP($A588,차량별코스!$E$1:$AD$20,_xlfn.XLOOKUP(탕데이터!$I588,차량별코스!$D$2:$D$20,차량별코스!$A$2:$A$20),0)</f>
        <v>1</v>
      </c>
      <c r="BM588">
        <f t="shared" si="107"/>
        <v>2501.2210000000014</v>
      </c>
      <c r="BN588">
        <f t="shared" si="108"/>
        <v>4124.9780000000028</v>
      </c>
      <c r="BO588">
        <f>IF(COUNTIFS($BL$2:$BL588,$BL588,$O$2:$O588,$O588)=1,_xlfn.MAXIFS($BO$2:$BO587,$O$2:$O587,$O588)+1,_xlfn.MAXIFS($BO$2:$BO587,$O$2:$O587,$O588))</f>
        <v>11</v>
      </c>
      <c r="BP588">
        <f t="shared" si="109"/>
        <v>7231.862000000001</v>
      </c>
      <c r="BQ588">
        <f t="shared" si="111"/>
        <v>293.45099999999996</v>
      </c>
      <c r="BR588">
        <f t="shared" si="112"/>
        <v>414.87899999999996</v>
      </c>
      <c r="BS588">
        <f t="shared" si="113"/>
        <v>273.21300000000002</v>
      </c>
      <c r="BT588">
        <f t="shared" si="114"/>
        <v>40.475999999999999</v>
      </c>
      <c r="BU588">
        <f t="shared" si="115"/>
        <v>0</v>
      </c>
      <c r="BV588">
        <f t="shared" si="116"/>
        <v>0</v>
      </c>
      <c r="BW588">
        <f t="shared" si="110"/>
        <v>8253.8810000000012</v>
      </c>
    </row>
    <row r="589" spans="1:75" x14ac:dyDescent="0.3">
      <c r="A589" s="38">
        <f t="shared" si="106"/>
        <v>45793</v>
      </c>
      <c r="B589" s="3">
        <v>45793.285624999997</v>
      </c>
      <c r="C589" t="s">
        <v>61</v>
      </c>
      <c r="D589" t="s">
        <v>61</v>
      </c>
      <c r="E589" t="s">
        <v>61</v>
      </c>
      <c r="F589" t="s">
        <v>62</v>
      </c>
      <c r="G589" s="2" t="s">
        <v>63</v>
      </c>
      <c r="H589" t="s">
        <v>64</v>
      </c>
      <c r="I589" t="s">
        <v>81</v>
      </c>
      <c r="J589" t="s">
        <v>66</v>
      </c>
      <c r="K589" t="s">
        <v>72</v>
      </c>
      <c r="L589">
        <v>15</v>
      </c>
      <c r="M589">
        <v>4</v>
      </c>
      <c r="N589">
        <v>168</v>
      </c>
      <c r="O589" s="41">
        <v>9999</v>
      </c>
      <c r="P589" t="s">
        <v>62</v>
      </c>
      <c r="Q589" s="1">
        <v>45786.608721180557</v>
      </c>
      <c r="R589">
        <v>0.112</v>
      </c>
      <c r="S589">
        <v>0.20499999999999999</v>
      </c>
      <c r="T589">
        <v>0.54600000000000004</v>
      </c>
      <c r="U589">
        <v>222</v>
      </c>
      <c r="V589">
        <v>35</v>
      </c>
      <c r="W589">
        <v>91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10</v>
      </c>
      <c r="AD589">
        <v>1.82</v>
      </c>
      <c r="AE589">
        <v>4.1999469999999999</v>
      </c>
      <c r="AF589">
        <v>100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0.42</v>
      </c>
      <c r="AN589">
        <v>23.062000000000001</v>
      </c>
      <c r="AO589">
        <v>15.766</v>
      </c>
      <c r="AP589">
        <v>40.99</v>
      </c>
      <c r="AQ589">
        <v>0</v>
      </c>
      <c r="AR589">
        <v>0</v>
      </c>
      <c r="AS589">
        <v>0</v>
      </c>
      <c r="AT589">
        <v>3.3330000000000002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1</v>
      </c>
      <c r="BC589" t="s">
        <v>75</v>
      </c>
      <c r="BD589">
        <v>0</v>
      </c>
      <c r="BE589" t="s">
        <v>73</v>
      </c>
      <c r="BF589" t="s">
        <v>76</v>
      </c>
      <c r="BG589">
        <v>1.3</v>
      </c>
      <c r="BH589">
        <v>0</v>
      </c>
      <c r="BI589" s="1">
        <v>45799.562088460647</v>
      </c>
      <c r="BJ589">
        <v>3</v>
      </c>
      <c r="BK589" s="4">
        <v>0.18210000000000001</v>
      </c>
      <c r="BL589" s="42">
        <f>HLOOKUP($A589,차량별코스!$E$1:$AD$20,_xlfn.XLOOKUP(탕데이터!$I589,차량별코스!$D$2:$D$20,차량별코스!$A$2:$A$20),0)</f>
        <v>2</v>
      </c>
      <c r="BM589">
        <f t="shared" si="107"/>
        <v>2501.2210000000014</v>
      </c>
      <c r="BN589">
        <f t="shared" si="108"/>
        <v>4171.0680000000048</v>
      </c>
      <c r="BO589">
        <f>IF(COUNTIFS($BL$2:$BL589,$BL589,$O$2:$O589,$O589)=1,_xlfn.MAXIFS($BO$2:$BO588,$O$2:$O588,$O589)+1,_xlfn.MAXIFS($BO$2:$BO588,$O$2:$O588,$O589))</f>
        <v>11</v>
      </c>
      <c r="BP589">
        <f t="shared" si="109"/>
        <v>96</v>
      </c>
      <c r="BQ589">
        <f t="shared" si="111"/>
        <v>0</v>
      </c>
      <c r="BR589">
        <f t="shared" si="112"/>
        <v>0</v>
      </c>
      <c r="BS589">
        <f t="shared" si="113"/>
        <v>0</v>
      </c>
      <c r="BT589">
        <f t="shared" si="114"/>
        <v>0</v>
      </c>
      <c r="BU589">
        <f t="shared" si="115"/>
        <v>0</v>
      </c>
      <c r="BV589">
        <f t="shared" si="116"/>
        <v>0</v>
      </c>
      <c r="BW589">
        <f t="shared" si="110"/>
        <v>96</v>
      </c>
    </row>
    <row r="590" spans="1:75" x14ac:dyDescent="0.3">
      <c r="A590" s="38">
        <f t="shared" si="106"/>
        <v>45793</v>
      </c>
      <c r="B590" s="3">
        <v>45793.294074074074</v>
      </c>
      <c r="C590" t="s">
        <v>61</v>
      </c>
      <c r="D590" t="s">
        <v>61</v>
      </c>
      <c r="E590" t="s">
        <v>61</v>
      </c>
      <c r="F590" t="s">
        <v>62</v>
      </c>
      <c r="G590" s="2" t="s">
        <v>63</v>
      </c>
      <c r="H590" t="s">
        <v>64</v>
      </c>
      <c r="I590" t="s">
        <v>81</v>
      </c>
      <c r="J590" t="s">
        <v>66</v>
      </c>
      <c r="K590" t="s">
        <v>72</v>
      </c>
      <c r="L590">
        <v>15</v>
      </c>
      <c r="M590">
        <v>4</v>
      </c>
      <c r="N590">
        <v>168</v>
      </c>
      <c r="O590" s="41">
        <v>9999</v>
      </c>
      <c r="P590" t="s">
        <v>62</v>
      </c>
      <c r="Q590" s="1">
        <v>45786.608721180557</v>
      </c>
      <c r="R590">
        <v>71.555999999999997</v>
      </c>
      <c r="S590">
        <v>20.538</v>
      </c>
      <c r="T590">
        <v>3.484</v>
      </c>
      <c r="U590">
        <v>8000</v>
      </c>
      <c r="V590">
        <v>319</v>
      </c>
      <c r="W590">
        <v>2043</v>
      </c>
      <c r="X590">
        <v>1687</v>
      </c>
      <c r="Y590">
        <v>3</v>
      </c>
      <c r="Z590">
        <v>22</v>
      </c>
      <c r="AA590">
        <v>1</v>
      </c>
      <c r="AB590">
        <v>379</v>
      </c>
      <c r="AC590">
        <v>95</v>
      </c>
      <c r="AD590">
        <v>32.200000000000003</v>
      </c>
      <c r="AE590">
        <v>45.690247999999997</v>
      </c>
      <c r="AF590">
        <v>14.3</v>
      </c>
      <c r="AG590">
        <v>23.9</v>
      </c>
      <c r="AH590">
        <v>29.6</v>
      </c>
      <c r="AI590">
        <v>26.8</v>
      </c>
      <c r="AJ590">
        <v>5.3</v>
      </c>
      <c r="AK590">
        <v>0</v>
      </c>
      <c r="AL590">
        <v>0</v>
      </c>
      <c r="AM590">
        <v>2.68</v>
      </c>
      <c r="AN590">
        <v>44.082000000000001</v>
      </c>
      <c r="AO590">
        <v>3.9870000000000001</v>
      </c>
      <c r="AP590">
        <v>25.538</v>
      </c>
      <c r="AQ590">
        <v>0.224</v>
      </c>
      <c r="AR590">
        <v>4.1929999999999996</v>
      </c>
      <c r="AS590">
        <v>30.745000000000001</v>
      </c>
      <c r="AT590">
        <v>19.067</v>
      </c>
      <c r="AU590">
        <v>31.867000000000001</v>
      </c>
      <c r="AV590">
        <v>39.466999999999999</v>
      </c>
      <c r="AW590">
        <v>35.732999999999997</v>
      </c>
      <c r="AX590">
        <v>7.0670000000000002</v>
      </c>
      <c r="AY590">
        <v>0</v>
      </c>
      <c r="AZ590">
        <v>0</v>
      </c>
      <c r="BA590">
        <v>0</v>
      </c>
      <c r="BB590">
        <v>174</v>
      </c>
      <c r="BC590" t="s">
        <v>75</v>
      </c>
      <c r="BD590">
        <v>0</v>
      </c>
      <c r="BE590" t="s">
        <v>73</v>
      </c>
      <c r="BF590" t="s">
        <v>76</v>
      </c>
      <c r="BG590">
        <v>1.3</v>
      </c>
      <c r="BH590">
        <v>0</v>
      </c>
      <c r="BI590" s="1">
        <v>45799.562088460647</v>
      </c>
      <c r="BJ590">
        <v>3</v>
      </c>
      <c r="BK590" s="4">
        <v>1.1614</v>
      </c>
      <c r="BL590" s="42">
        <f>HLOOKUP($A590,차량별코스!$E$1:$AD$20,_xlfn.XLOOKUP(탕데이터!$I590,차량별코스!$D$2:$D$20,차량별코스!$A$2:$A$20),0)</f>
        <v>2</v>
      </c>
      <c r="BM590">
        <f t="shared" si="107"/>
        <v>2501.2210000000014</v>
      </c>
      <c r="BN590">
        <f t="shared" si="108"/>
        <v>4171.0680000000048</v>
      </c>
      <c r="BO590">
        <f>IF(COUNTIFS($BL$2:$BL590,$BL590,$O$2:$O590,$O590)=1,_xlfn.MAXIFS($BO$2:$BO589,$O$2:$O589,$O590)+1,_xlfn.MAXIFS($BO$2:$BO589,$O$2:$O589,$O590))</f>
        <v>11</v>
      </c>
      <c r="BP590">
        <f t="shared" si="109"/>
        <v>-1217.9999999999998</v>
      </c>
      <c r="BQ590">
        <f t="shared" si="111"/>
        <v>1912</v>
      </c>
      <c r="BR590">
        <f t="shared" si="112"/>
        <v>2368.0000000000005</v>
      </c>
      <c r="BS590">
        <f t="shared" si="113"/>
        <v>2144</v>
      </c>
      <c r="BT590">
        <f t="shared" si="114"/>
        <v>424</v>
      </c>
      <c r="BU590">
        <f t="shared" si="115"/>
        <v>0</v>
      </c>
      <c r="BV590">
        <f t="shared" si="116"/>
        <v>0</v>
      </c>
      <c r="BW590">
        <f t="shared" si="110"/>
        <v>5630.0000000000009</v>
      </c>
    </row>
    <row r="591" spans="1:75" x14ac:dyDescent="0.3">
      <c r="A591" s="38">
        <f t="shared" si="106"/>
        <v>45793</v>
      </c>
      <c r="B591" s="3">
        <v>45793.391782407409</v>
      </c>
      <c r="C591" t="s">
        <v>61</v>
      </c>
      <c r="D591" t="s">
        <v>61</v>
      </c>
      <c r="E591" t="s">
        <v>61</v>
      </c>
      <c r="F591" t="s">
        <v>62</v>
      </c>
      <c r="G591" s="2" t="s">
        <v>63</v>
      </c>
      <c r="H591" t="s">
        <v>64</v>
      </c>
      <c r="I591" t="s">
        <v>81</v>
      </c>
      <c r="J591" t="s">
        <v>66</v>
      </c>
      <c r="K591" t="s">
        <v>72</v>
      </c>
      <c r="L591">
        <v>15</v>
      </c>
      <c r="M591">
        <v>4</v>
      </c>
      <c r="N591">
        <v>168</v>
      </c>
      <c r="O591" s="41">
        <v>9999</v>
      </c>
      <c r="P591" t="s">
        <v>62</v>
      </c>
      <c r="Q591" s="1">
        <v>45786.608721180557</v>
      </c>
      <c r="R591">
        <v>25.321999999999999</v>
      </c>
      <c r="S591">
        <v>6.4710000000000001</v>
      </c>
      <c r="T591">
        <v>3.9129999999999998</v>
      </c>
      <c r="U591">
        <v>2458</v>
      </c>
      <c r="V591">
        <v>334</v>
      </c>
      <c r="W591">
        <v>296</v>
      </c>
      <c r="X591">
        <v>649</v>
      </c>
      <c r="Y591">
        <v>1</v>
      </c>
      <c r="Z591">
        <v>13</v>
      </c>
      <c r="AA591">
        <v>0</v>
      </c>
      <c r="AB591">
        <v>0</v>
      </c>
      <c r="AC591">
        <v>92</v>
      </c>
      <c r="AD591">
        <v>37.090000000000003</v>
      </c>
      <c r="AE591">
        <v>49.868248999999999</v>
      </c>
      <c r="AF591">
        <v>97.3</v>
      </c>
      <c r="AG591">
        <v>0.8</v>
      </c>
      <c r="AH591">
        <v>0.9</v>
      </c>
      <c r="AI591">
        <v>0.7</v>
      </c>
      <c r="AJ591">
        <v>0.2</v>
      </c>
      <c r="AK591">
        <v>0</v>
      </c>
      <c r="AL591">
        <v>0</v>
      </c>
      <c r="AM591">
        <v>3.01</v>
      </c>
      <c r="AN591">
        <v>42.752000000000002</v>
      </c>
      <c r="AO591">
        <v>13.587999999999999</v>
      </c>
      <c r="AP591">
        <v>12.042</v>
      </c>
      <c r="AQ591">
        <v>0.23699999999999999</v>
      </c>
      <c r="AR591">
        <v>3.9489999999999998</v>
      </c>
      <c r="AS591">
        <v>51.338999999999999</v>
      </c>
      <c r="AT591">
        <v>38.92</v>
      </c>
      <c r="AU591">
        <v>0.32</v>
      </c>
      <c r="AV591">
        <v>0.36</v>
      </c>
      <c r="AW591">
        <v>0.28000000000000003</v>
      </c>
      <c r="AX591">
        <v>0.08</v>
      </c>
      <c r="AY591">
        <v>0</v>
      </c>
      <c r="AZ591">
        <v>0</v>
      </c>
      <c r="BA591">
        <v>0</v>
      </c>
      <c r="BB591">
        <v>57</v>
      </c>
      <c r="BC591" t="s">
        <v>75</v>
      </c>
      <c r="BD591">
        <v>0</v>
      </c>
      <c r="BE591" t="s">
        <v>73</v>
      </c>
      <c r="BF591" t="s">
        <v>76</v>
      </c>
      <c r="BG591">
        <v>1.3</v>
      </c>
      <c r="BH591">
        <v>0</v>
      </c>
      <c r="BI591" s="1">
        <v>45799.562088460647</v>
      </c>
      <c r="BJ591">
        <v>3</v>
      </c>
      <c r="BK591" s="4">
        <v>1.3044</v>
      </c>
      <c r="BL591" s="42">
        <f>HLOOKUP($A591,차량별코스!$E$1:$AD$20,_xlfn.XLOOKUP(탕데이터!$I591,차량별코스!$D$2:$D$20,차량별코스!$A$2:$A$20),0)</f>
        <v>2</v>
      </c>
      <c r="BM591">
        <f t="shared" si="107"/>
        <v>2501.2210000000014</v>
      </c>
      <c r="BN591">
        <f t="shared" si="108"/>
        <v>4171.0680000000048</v>
      </c>
      <c r="BO591">
        <f>IF(COUNTIFS($BL$2:$BL591,$BL591,$O$2:$O591,$O591)=1,_xlfn.MAXIFS($BO$2:$BO590,$O$2:$O590,$O591)+1,_xlfn.MAXIFS($BO$2:$BO590,$O$2:$O590,$O591))</f>
        <v>11</v>
      </c>
      <c r="BP591">
        <f t="shared" si="109"/>
        <v>1761.634</v>
      </c>
      <c r="BQ591">
        <f t="shared" si="111"/>
        <v>19.664000000000001</v>
      </c>
      <c r="BR591">
        <f t="shared" si="112"/>
        <v>22.122000000000003</v>
      </c>
      <c r="BS591">
        <f t="shared" si="113"/>
        <v>17.206</v>
      </c>
      <c r="BT591">
        <f t="shared" si="114"/>
        <v>4.9160000000000004</v>
      </c>
      <c r="BU591">
        <f t="shared" si="115"/>
        <v>0</v>
      </c>
      <c r="BV591">
        <f t="shared" si="116"/>
        <v>0</v>
      </c>
      <c r="BW591">
        <f t="shared" si="110"/>
        <v>1825.5419999999999</v>
      </c>
    </row>
    <row r="592" spans="1:75" x14ac:dyDescent="0.3">
      <c r="A592" s="38">
        <f t="shared" si="106"/>
        <v>45793</v>
      </c>
      <c r="B592" s="3">
        <v>45793.423518518517</v>
      </c>
      <c r="C592" t="s">
        <v>61</v>
      </c>
      <c r="D592" t="s">
        <v>61</v>
      </c>
      <c r="E592" t="s">
        <v>61</v>
      </c>
      <c r="F592" t="s">
        <v>62</v>
      </c>
      <c r="G592" s="2" t="s">
        <v>63</v>
      </c>
      <c r="H592" t="s">
        <v>64</v>
      </c>
      <c r="I592" t="s">
        <v>81</v>
      </c>
      <c r="J592" t="s">
        <v>66</v>
      </c>
      <c r="K592" t="s">
        <v>72</v>
      </c>
      <c r="L592">
        <v>15</v>
      </c>
      <c r="M592">
        <v>4</v>
      </c>
      <c r="N592">
        <v>168</v>
      </c>
      <c r="O592" s="41">
        <v>9999</v>
      </c>
      <c r="P592" t="s">
        <v>62</v>
      </c>
      <c r="Q592" s="1">
        <v>45786.608721180557</v>
      </c>
      <c r="R592">
        <v>4.5999999999999999E-2</v>
      </c>
      <c r="S592">
        <v>3.5379999999999998</v>
      </c>
      <c r="T592">
        <v>1.2999999999999999E-2</v>
      </c>
      <c r="U592">
        <v>2017</v>
      </c>
      <c r="V592">
        <v>12</v>
      </c>
      <c r="W592">
        <v>1972</v>
      </c>
      <c r="X592">
        <v>0</v>
      </c>
      <c r="Y592">
        <v>0</v>
      </c>
      <c r="Z592">
        <v>0</v>
      </c>
      <c r="AA592">
        <v>1</v>
      </c>
      <c r="AB592">
        <v>1651</v>
      </c>
      <c r="AC592">
        <v>10</v>
      </c>
      <c r="AD592">
        <v>0.08</v>
      </c>
      <c r="AE592">
        <v>5.0179989999999997</v>
      </c>
      <c r="AF592">
        <v>100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0.01</v>
      </c>
      <c r="AN592">
        <v>2071.0430000000001</v>
      </c>
      <c r="AO592">
        <v>0.59499999999999997</v>
      </c>
      <c r="AP592">
        <v>97.769000000000005</v>
      </c>
      <c r="AQ592">
        <v>0</v>
      </c>
      <c r="AR592">
        <v>0</v>
      </c>
      <c r="AS592">
        <v>0</v>
      </c>
      <c r="AT592">
        <v>33.332999999999998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53</v>
      </c>
      <c r="BC592" t="s">
        <v>75</v>
      </c>
      <c r="BD592">
        <v>0</v>
      </c>
      <c r="BE592" t="s">
        <v>73</v>
      </c>
      <c r="BF592" t="s">
        <v>76</v>
      </c>
      <c r="BG592">
        <v>1.3</v>
      </c>
      <c r="BH592">
        <v>0</v>
      </c>
      <c r="BI592" s="1">
        <v>45799.562088460647</v>
      </c>
      <c r="BJ592">
        <v>3</v>
      </c>
      <c r="BK592" s="4">
        <v>4.3E-3</v>
      </c>
      <c r="BL592" s="42">
        <f>HLOOKUP($A592,차량별코스!$E$1:$AD$20,_xlfn.XLOOKUP(탕데이터!$I592,차량별코스!$D$2:$D$20,차량별코스!$A$2:$A$20),0)</f>
        <v>2</v>
      </c>
      <c r="BM592">
        <f t="shared" si="107"/>
        <v>2501.2210000000014</v>
      </c>
      <c r="BN592">
        <f t="shared" si="108"/>
        <v>4171.0680000000048</v>
      </c>
      <c r="BO592">
        <f>IF(COUNTIFS($BL$2:$BL592,$BL592,$O$2:$O592,$O592)=1,_xlfn.MAXIFS($BO$2:$BO591,$O$2:$O591,$O592)+1,_xlfn.MAXIFS($BO$2:$BO591,$O$2:$O591,$O592))</f>
        <v>11</v>
      </c>
      <c r="BP592">
        <f t="shared" si="109"/>
        <v>33</v>
      </c>
      <c r="BQ592">
        <f t="shared" si="111"/>
        <v>0</v>
      </c>
      <c r="BR592">
        <f t="shared" si="112"/>
        <v>0</v>
      </c>
      <c r="BS592">
        <f t="shared" si="113"/>
        <v>0</v>
      </c>
      <c r="BT592">
        <f t="shared" si="114"/>
        <v>0</v>
      </c>
      <c r="BU592">
        <f t="shared" si="115"/>
        <v>0</v>
      </c>
      <c r="BV592">
        <f t="shared" si="116"/>
        <v>0</v>
      </c>
      <c r="BW592">
        <f t="shared" si="110"/>
        <v>33</v>
      </c>
    </row>
    <row r="593" spans="1:75" x14ac:dyDescent="0.3">
      <c r="A593" s="38">
        <f t="shared" si="106"/>
        <v>45793</v>
      </c>
      <c r="B593" s="3">
        <v>45793.493483796294</v>
      </c>
      <c r="C593" t="s">
        <v>61</v>
      </c>
      <c r="D593" t="s">
        <v>61</v>
      </c>
      <c r="E593" t="s">
        <v>61</v>
      </c>
      <c r="F593" t="s">
        <v>62</v>
      </c>
      <c r="G593" s="2" t="s">
        <v>63</v>
      </c>
      <c r="H593" t="s">
        <v>64</v>
      </c>
      <c r="I593" t="s">
        <v>81</v>
      </c>
      <c r="J593" t="s">
        <v>66</v>
      </c>
      <c r="K593" t="s">
        <v>72</v>
      </c>
      <c r="L593">
        <v>15</v>
      </c>
      <c r="M593">
        <v>4</v>
      </c>
      <c r="N593">
        <v>168</v>
      </c>
      <c r="O593" s="41">
        <v>9999</v>
      </c>
      <c r="P593" t="s">
        <v>62</v>
      </c>
      <c r="Q593" s="1">
        <v>45786.608721180557</v>
      </c>
      <c r="R593">
        <v>96.626999999999995</v>
      </c>
      <c r="S593">
        <v>30.588000000000001</v>
      </c>
      <c r="T593">
        <v>3.1589999999999998</v>
      </c>
      <c r="U593">
        <v>10726</v>
      </c>
      <c r="V593">
        <v>70</v>
      </c>
      <c r="W593">
        <v>2880</v>
      </c>
      <c r="X593">
        <v>2102</v>
      </c>
      <c r="Y593">
        <v>7</v>
      </c>
      <c r="Z593">
        <v>33</v>
      </c>
      <c r="AA593">
        <v>1</v>
      </c>
      <c r="AB593">
        <v>182</v>
      </c>
      <c r="AC593">
        <v>95</v>
      </c>
      <c r="AD593">
        <v>32.43</v>
      </c>
      <c r="AE593">
        <v>44.734721999999998</v>
      </c>
      <c r="AF593">
        <v>90.9</v>
      </c>
      <c r="AG593">
        <v>2.7</v>
      </c>
      <c r="AH593">
        <v>3.2</v>
      </c>
      <c r="AI593">
        <v>2.6</v>
      </c>
      <c r="AJ593">
        <v>0.6</v>
      </c>
      <c r="AK593">
        <v>0</v>
      </c>
      <c r="AL593">
        <v>0</v>
      </c>
      <c r="AM593">
        <v>2.4300000000000002</v>
      </c>
      <c r="AN593">
        <v>48.174999999999997</v>
      </c>
      <c r="AO593">
        <v>0.65300000000000002</v>
      </c>
      <c r="AP593">
        <v>26.850999999999999</v>
      </c>
      <c r="AQ593">
        <v>0.217</v>
      </c>
      <c r="AR593">
        <v>7.2439999999999998</v>
      </c>
      <c r="AS593">
        <v>34.152000000000001</v>
      </c>
      <c r="AT593">
        <v>162.10499999999999</v>
      </c>
      <c r="AU593">
        <v>4.8150000000000004</v>
      </c>
      <c r="AV593">
        <v>5.7069999999999999</v>
      </c>
      <c r="AW593">
        <v>4.6369999999999996</v>
      </c>
      <c r="AX593">
        <v>1.07</v>
      </c>
      <c r="AY593">
        <v>0</v>
      </c>
      <c r="AZ593">
        <v>0</v>
      </c>
      <c r="BA593">
        <v>0</v>
      </c>
      <c r="BB593">
        <v>224</v>
      </c>
      <c r="BC593" t="s">
        <v>75</v>
      </c>
      <c r="BD593">
        <v>0</v>
      </c>
      <c r="BE593" t="s">
        <v>73</v>
      </c>
      <c r="BF593" t="s">
        <v>76</v>
      </c>
      <c r="BG593">
        <v>1.3</v>
      </c>
      <c r="BH593">
        <v>0</v>
      </c>
      <c r="BI593" s="1">
        <v>45799.562088460647</v>
      </c>
      <c r="BJ593">
        <v>3</v>
      </c>
      <c r="BK593" s="4">
        <v>1.0529999999999999</v>
      </c>
      <c r="BL593" s="42">
        <f>HLOOKUP($A593,차량별코스!$E$1:$AD$20,_xlfn.XLOOKUP(탕데이터!$I593,차량별코스!$D$2:$D$20,차량별코스!$A$2:$A$20),0)</f>
        <v>2</v>
      </c>
      <c r="BM593">
        <f t="shared" si="107"/>
        <v>2501.2210000000014</v>
      </c>
      <c r="BN593">
        <f t="shared" si="108"/>
        <v>4171.0680000000048</v>
      </c>
      <c r="BO593">
        <f>IF(COUNTIFS($BL$2:$BL593,$BL593,$O$2:$O593,$O593)=1,_xlfn.MAXIFS($BO$2:$BO592,$O$2:$O592,$O593)+1,_xlfn.MAXIFS($BO$2:$BO592,$O$2:$O592,$O593))</f>
        <v>11</v>
      </c>
      <c r="BP593">
        <f t="shared" si="109"/>
        <v>6799.9340000000011</v>
      </c>
      <c r="BQ593">
        <f t="shared" si="111"/>
        <v>289.60200000000003</v>
      </c>
      <c r="BR593">
        <f t="shared" si="112"/>
        <v>343.23200000000003</v>
      </c>
      <c r="BS593">
        <f t="shared" si="113"/>
        <v>278.87600000000003</v>
      </c>
      <c r="BT593">
        <f t="shared" si="114"/>
        <v>64.355999999999995</v>
      </c>
      <c r="BU593">
        <f t="shared" si="115"/>
        <v>0</v>
      </c>
      <c r="BV593">
        <f t="shared" si="116"/>
        <v>0</v>
      </c>
      <c r="BW593">
        <f t="shared" si="110"/>
        <v>7776.0000000000009</v>
      </c>
    </row>
    <row r="594" spans="1:75" x14ac:dyDescent="0.3">
      <c r="A594" s="38">
        <f t="shared" si="106"/>
        <v>45793</v>
      </c>
      <c r="B594" s="3">
        <v>45793.65283564815</v>
      </c>
      <c r="C594" t="s">
        <v>61</v>
      </c>
      <c r="D594" t="s">
        <v>61</v>
      </c>
      <c r="E594" t="s">
        <v>61</v>
      </c>
      <c r="F594" t="s">
        <v>62</v>
      </c>
      <c r="G594" s="2" t="s">
        <v>63</v>
      </c>
      <c r="H594" t="s">
        <v>64</v>
      </c>
      <c r="I594" t="s">
        <v>81</v>
      </c>
      <c r="J594" t="s">
        <v>66</v>
      </c>
      <c r="K594" t="s">
        <v>72</v>
      </c>
      <c r="L594">
        <v>15</v>
      </c>
      <c r="M594">
        <v>4</v>
      </c>
      <c r="N594">
        <v>168</v>
      </c>
      <c r="O594" s="41">
        <v>9999</v>
      </c>
      <c r="P594" t="s">
        <v>62</v>
      </c>
      <c r="Q594" s="1">
        <v>45786.608721180557</v>
      </c>
      <c r="R594">
        <v>152.54900000000001</v>
      </c>
      <c r="S594">
        <v>47.896000000000001</v>
      </c>
      <c r="T594">
        <v>3.1850000000000001</v>
      </c>
      <c r="U594">
        <v>17260</v>
      </c>
      <c r="V594">
        <v>67</v>
      </c>
      <c r="W594">
        <v>5554</v>
      </c>
      <c r="X594">
        <v>3622</v>
      </c>
      <c r="Y594">
        <v>5</v>
      </c>
      <c r="Z594">
        <v>15</v>
      </c>
      <c r="AA594">
        <v>2</v>
      </c>
      <c r="AB594">
        <v>1819</v>
      </c>
      <c r="AC594">
        <v>101</v>
      </c>
      <c r="AD594">
        <v>31.82</v>
      </c>
      <c r="AE594">
        <v>47.184150000000002</v>
      </c>
      <c r="AF594">
        <v>81</v>
      </c>
      <c r="AG594">
        <v>5.0999999999999996</v>
      </c>
      <c r="AH594">
        <v>6.3</v>
      </c>
      <c r="AI594">
        <v>6.1</v>
      </c>
      <c r="AJ594">
        <v>1.6</v>
      </c>
      <c r="AK594">
        <v>0</v>
      </c>
      <c r="AL594">
        <v>0</v>
      </c>
      <c r="AM594">
        <v>2.4500000000000002</v>
      </c>
      <c r="AN594">
        <v>50.835000000000001</v>
      </c>
      <c r="AO594">
        <v>0.38800000000000001</v>
      </c>
      <c r="AP594">
        <v>32.177999999999997</v>
      </c>
      <c r="AQ594">
        <v>0.23599999999999999</v>
      </c>
      <c r="AR594">
        <v>3.278</v>
      </c>
      <c r="AS594">
        <v>9.8330000000000002</v>
      </c>
      <c r="AT594">
        <v>232.2</v>
      </c>
      <c r="AU594">
        <v>14.62</v>
      </c>
      <c r="AV594">
        <v>18.059999999999999</v>
      </c>
      <c r="AW594">
        <v>17.486999999999998</v>
      </c>
      <c r="AX594">
        <v>4.5869999999999997</v>
      </c>
      <c r="AY594">
        <v>0</v>
      </c>
      <c r="AZ594">
        <v>0</v>
      </c>
      <c r="BA594">
        <v>0</v>
      </c>
      <c r="BB594">
        <v>382</v>
      </c>
      <c r="BC594" t="s">
        <v>75</v>
      </c>
      <c r="BD594">
        <v>0</v>
      </c>
      <c r="BE594" t="s">
        <v>73</v>
      </c>
      <c r="BF594" t="s">
        <v>76</v>
      </c>
      <c r="BG594">
        <v>1.3</v>
      </c>
      <c r="BH594">
        <v>0</v>
      </c>
      <c r="BI594" s="1">
        <v>45799.562088460647</v>
      </c>
      <c r="BJ594">
        <v>3</v>
      </c>
      <c r="BK594" s="4">
        <v>1.0617000000000001</v>
      </c>
      <c r="BL594" s="42">
        <f>HLOOKUP($A594,차량별코스!$E$1:$AD$20,_xlfn.XLOOKUP(탕데이터!$I594,차량별코스!$D$2:$D$20,차량별코스!$A$2:$A$20),0)</f>
        <v>2</v>
      </c>
      <c r="BM594">
        <f t="shared" si="107"/>
        <v>2501.2210000000014</v>
      </c>
      <c r="BN594">
        <f t="shared" si="108"/>
        <v>4171.0680000000048</v>
      </c>
      <c r="BO594">
        <f>IF(COUNTIFS($BL$2:$BL594,$BL594,$O$2:$O594,$O594)=1,_xlfn.MAXIFS($BO$2:$BO593,$O$2:$O593,$O594)+1,_xlfn.MAXIFS($BO$2:$BO593,$O$2:$O593,$O594))</f>
        <v>11</v>
      </c>
      <c r="BP594">
        <f t="shared" si="109"/>
        <v>8359.6</v>
      </c>
      <c r="BQ594">
        <f t="shared" si="111"/>
        <v>880.26</v>
      </c>
      <c r="BR594">
        <f t="shared" si="112"/>
        <v>1087.3800000000001</v>
      </c>
      <c r="BS594">
        <f t="shared" si="113"/>
        <v>1052.8599999999999</v>
      </c>
      <c r="BT594">
        <f t="shared" si="114"/>
        <v>276.16000000000003</v>
      </c>
      <c r="BU594">
        <f t="shared" si="115"/>
        <v>0</v>
      </c>
      <c r="BV594">
        <f t="shared" si="116"/>
        <v>0</v>
      </c>
      <c r="BW594">
        <f t="shared" si="110"/>
        <v>11656.260000000002</v>
      </c>
    </row>
    <row r="595" spans="1:75" x14ac:dyDescent="0.3">
      <c r="A595" s="38">
        <f t="shared" si="106"/>
        <v>45794</v>
      </c>
      <c r="B595" s="3">
        <v>45794.337175925924</v>
      </c>
      <c r="C595" t="s">
        <v>61</v>
      </c>
      <c r="D595" t="s">
        <v>61</v>
      </c>
      <c r="E595" t="s">
        <v>61</v>
      </c>
      <c r="F595" t="s">
        <v>62</v>
      </c>
      <c r="G595" s="2" t="s">
        <v>63</v>
      </c>
      <c r="H595" t="s">
        <v>64</v>
      </c>
      <c r="I595" t="s">
        <v>81</v>
      </c>
      <c r="J595" t="s">
        <v>66</v>
      </c>
      <c r="K595" t="s">
        <v>72</v>
      </c>
      <c r="L595">
        <v>15</v>
      </c>
      <c r="M595">
        <v>4</v>
      </c>
      <c r="N595">
        <v>168</v>
      </c>
      <c r="O595" s="41">
        <v>9999</v>
      </c>
      <c r="P595" t="s">
        <v>62</v>
      </c>
      <c r="Q595" s="1">
        <v>45786.608721180557</v>
      </c>
      <c r="R595">
        <v>155.37700000000001</v>
      </c>
      <c r="S595">
        <v>46.871000000000002</v>
      </c>
      <c r="T595">
        <v>3.3149999999999999</v>
      </c>
      <c r="U595">
        <v>17766</v>
      </c>
      <c r="V595">
        <v>179</v>
      </c>
      <c r="W595">
        <v>6180</v>
      </c>
      <c r="X595">
        <v>3688</v>
      </c>
      <c r="Y595">
        <v>4</v>
      </c>
      <c r="Z595">
        <v>39</v>
      </c>
      <c r="AA595">
        <v>7</v>
      </c>
      <c r="AB595">
        <v>1368</v>
      </c>
      <c r="AC595">
        <v>108</v>
      </c>
      <c r="AD595">
        <v>31.48</v>
      </c>
      <c r="AE595">
        <v>49.036296999999998</v>
      </c>
      <c r="AF595">
        <v>69.7</v>
      </c>
      <c r="AG595">
        <v>7.8</v>
      </c>
      <c r="AH595">
        <v>9.9</v>
      </c>
      <c r="AI595">
        <v>7.6</v>
      </c>
      <c r="AJ595">
        <v>4.5999999999999996</v>
      </c>
      <c r="AK595">
        <v>0.4</v>
      </c>
      <c r="AL595">
        <v>0</v>
      </c>
      <c r="AM595">
        <v>2.5499999999999998</v>
      </c>
      <c r="AN595">
        <v>50.625999999999998</v>
      </c>
      <c r="AO595">
        <v>1.008</v>
      </c>
      <c r="AP595">
        <v>34.786000000000001</v>
      </c>
      <c r="AQ595">
        <v>0.23200000000000001</v>
      </c>
      <c r="AR595">
        <v>2.5739999999999998</v>
      </c>
      <c r="AS595">
        <v>25.1</v>
      </c>
      <c r="AT595">
        <v>205.61500000000001</v>
      </c>
      <c r="AU595">
        <v>23.01</v>
      </c>
      <c r="AV595">
        <v>29.204999999999998</v>
      </c>
      <c r="AW595">
        <v>22.42</v>
      </c>
      <c r="AX595">
        <v>13.57</v>
      </c>
      <c r="AY595">
        <v>1.18</v>
      </c>
      <c r="AZ595">
        <v>0</v>
      </c>
      <c r="BA595">
        <v>0</v>
      </c>
      <c r="BB595">
        <v>408</v>
      </c>
      <c r="BC595" t="s">
        <v>75</v>
      </c>
      <c r="BD595">
        <v>0</v>
      </c>
      <c r="BE595" t="s">
        <v>73</v>
      </c>
      <c r="BF595" t="s">
        <v>76</v>
      </c>
      <c r="BG595">
        <v>1.3</v>
      </c>
      <c r="BH595">
        <v>0</v>
      </c>
      <c r="BI595" s="1">
        <v>45799.562088460647</v>
      </c>
      <c r="BJ595">
        <v>3</v>
      </c>
      <c r="BK595" s="4">
        <v>1.105</v>
      </c>
      <c r="BL595" s="42">
        <f>HLOOKUP($A595,차량별코스!$E$1:$AD$20,_xlfn.XLOOKUP(탕데이터!$I595,차량별코스!$D$2:$D$20,차량별코스!$A$2:$A$20),0)</f>
        <v>3</v>
      </c>
      <c r="BM595">
        <f t="shared" si="107"/>
        <v>2501.2210000000014</v>
      </c>
      <c r="BN595">
        <f t="shared" si="108"/>
        <v>4291.5689999999995</v>
      </c>
      <c r="BO595">
        <f>IF(COUNTIFS($BL$2:$BL595,$BL595,$O$2:$O595,$O595)=1,_xlfn.MAXIFS($BO$2:$BO594,$O$2:$O594,$O595)+1,_xlfn.MAXIFS($BO$2:$BO594,$O$2:$O594,$O595))</f>
        <v>11</v>
      </c>
      <c r="BP595">
        <f t="shared" si="109"/>
        <v>6023.9020000000019</v>
      </c>
      <c r="BQ595">
        <f t="shared" si="111"/>
        <v>1385.748</v>
      </c>
      <c r="BR595">
        <f t="shared" si="112"/>
        <v>1758.8340000000001</v>
      </c>
      <c r="BS595">
        <f t="shared" si="113"/>
        <v>1350.2159999999999</v>
      </c>
      <c r="BT595">
        <f t="shared" si="114"/>
        <v>817.23599999999999</v>
      </c>
      <c r="BU595">
        <f t="shared" si="115"/>
        <v>71.064000000000007</v>
      </c>
      <c r="BV595">
        <f t="shared" si="116"/>
        <v>0</v>
      </c>
      <c r="BW595">
        <f t="shared" si="110"/>
        <v>11407.000000000004</v>
      </c>
    </row>
    <row r="596" spans="1:75" x14ac:dyDescent="0.3">
      <c r="A596" s="38">
        <f t="shared" si="106"/>
        <v>45794</v>
      </c>
      <c r="B596" s="3">
        <v>45794.544236111113</v>
      </c>
      <c r="C596" t="s">
        <v>61</v>
      </c>
      <c r="D596" t="s">
        <v>61</v>
      </c>
      <c r="E596" t="s">
        <v>61</v>
      </c>
      <c r="F596" t="s">
        <v>62</v>
      </c>
      <c r="G596" s="2" t="s">
        <v>63</v>
      </c>
      <c r="H596" t="s">
        <v>64</v>
      </c>
      <c r="I596" t="s">
        <v>81</v>
      </c>
      <c r="J596" t="s">
        <v>66</v>
      </c>
      <c r="K596" t="s">
        <v>72</v>
      </c>
      <c r="L596">
        <v>15</v>
      </c>
      <c r="M596">
        <v>4</v>
      </c>
      <c r="N596">
        <v>168</v>
      </c>
      <c r="O596" s="41">
        <v>9999</v>
      </c>
      <c r="P596" t="s">
        <v>62</v>
      </c>
      <c r="Q596" s="1">
        <v>45786.608721180557</v>
      </c>
      <c r="R596">
        <v>0.121</v>
      </c>
      <c r="S596">
        <v>0.121</v>
      </c>
      <c r="T596">
        <v>1</v>
      </c>
      <c r="U596">
        <v>189</v>
      </c>
      <c r="V596">
        <v>16</v>
      </c>
      <c r="W596">
        <v>89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12</v>
      </c>
      <c r="AD596">
        <v>2.2999999999999998</v>
      </c>
      <c r="AE596">
        <v>5.1855659999999997</v>
      </c>
      <c r="AF596">
        <v>100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0.77</v>
      </c>
      <c r="AN596">
        <v>13.249000000000001</v>
      </c>
      <c r="AO596">
        <v>8.4649999999999999</v>
      </c>
      <c r="AP596">
        <v>47.09</v>
      </c>
      <c r="AQ596">
        <v>0</v>
      </c>
      <c r="AR596">
        <v>0</v>
      </c>
      <c r="AS596">
        <v>0</v>
      </c>
      <c r="AT596">
        <v>1.667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2</v>
      </c>
      <c r="BC596" t="s">
        <v>75</v>
      </c>
      <c r="BD596">
        <v>0</v>
      </c>
      <c r="BE596" t="s">
        <v>73</v>
      </c>
      <c r="BF596" t="s">
        <v>76</v>
      </c>
      <c r="BG596">
        <v>1.3</v>
      </c>
      <c r="BH596">
        <v>0</v>
      </c>
      <c r="BI596" s="1">
        <v>45799.562088460647</v>
      </c>
      <c r="BJ596">
        <v>3</v>
      </c>
      <c r="BK596" s="4">
        <v>0.33329999999999999</v>
      </c>
      <c r="BL596" s="42">
        <f>HLOOKUP($A596,차량별코스!$E$1:$AD$20,_xlfn.XLOOKUP(탕데이터!$I596,차량별코스!$D$2:$D$20,차량별코스!$A$2:$A$20),0)</f>
        <v>3</v>
      </c>
      <c r="BM596">
        <f t="shared" si="107"/>
        <v>2501.2210000000014</v>
      </c>
      <c r="BN596">
        <f t="shared" si="108"/>
        <v>4291.5689999999995</v>
      </c>
      <c r="BO596">
        <f>IF(COUNTIFS($BL$2:$BL596,$BL596,$O$2:$O596,$O596)=1,_xlfn.MAXIFS($BO$2:$BO595,$O$2:$O595,$O596)+1,_xlfn.MAXIFS($BO$2:$BO595,$O$2:$O595,$O596))</f>
        <v>11</v>
      </c>
      <c r="BP596">
        <f t="shared" si="109"/>
        <v>84</v>
      </c>
      <c r="BQ596">
        <f t="shared" si="111"/>
        <v>0</v>
      </c>
      <c r="BR596">
        <f t="shared" si="112"/>
        <v>0</v>
      </c>
      <c r="BS596">
        <f t="shared" si="113"/>
        <v>0</v>
      </c>
      <c r="BT596">
        <f t="shared" si="114"/>
        <v>0</v>
      </c>
      <c r="BU596">
        <f t="shared" si="115"/>
        <v>0</v>
      </c>
      <c r="BV596">
        <f t="shared" si="116"/>
        <v>0</v>
      </c>
      <c r="BW596">
        <f t="shared" si="110"/>
        <v>84</v>
      </c>
    </row>
    <row r="597" spans="1:75" x14ac:dyDescent="0.3">
      <c r="A597" s="38">
        <f t="shared" si="106"/>
        <v>45794</v>
      </c>
      <c r="B597" s="3">
        <v>45794.56658564815</v>
      </c>
      <c r="C597" t="s">
        <v>61</v>
      </c>
      <c r="D597" t="s">
        <v>61</v>
      </c>
      <c r="E597" t="s">
        <v>61</v>
      </c>
      <c r="F597" t="s">
        <v>62</v>
      </c>
      <c r="G597" s="2" t="s">
        <v>63</v>
      </c>
      <c r="H597" t="s">
        <v>64</v>
      </c>
      <c r="I597" t="s">
        <v>81</v>
      </c>
      <c r="J597" t="s">
        <v>66</v>
      </c>
      <c r="K597" t="s">
        <v>72</v>
      </c>
      <c r="L597">
        <v>15</v>
      </c>
      <c r="M597">
        <v>4</v>
      </c>
      <c r="N597">
        <v>168</v>
      </c>
      <c r="O597" s="41">
        <v>9999</v>
      </c>
      <c r="P597" t="s">
        <v>62</v>
      </c>
      <c r="Q597" s="1">
        <v>45786.608721180557</v>
      </c>
      <c r="R597">
        <v>1E-3</v>
      </c>
      <c r="S597">
        <v>1E-3</v>
      </c>
      <c r="T597">
        <v>1</v>
      </c>
      <c r="U597">
        <v>1997</v>
      </c>
      <c r="V597">
        <v>1997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 t="s">
        <v>61</v>
      </c>
      <c r="AF597">
        <v>100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1</v>
      </c>
      <c r="AN597" t="s">
        <v>61</v>
      </c>
      <c r="AO597">
        <v>100</v>
      </c>
      <c r="AP597">
        <v>0</v>
      </c>
      <c r="AQ597">
        <v>0</v>
      </c>
      <c r="AR597">
        <v>0</v>
      </c>
      <c r="AS597">
        <v>0</v>
      </c>
      <c r="AT597">
        <v>31.667000000000002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53</v>
      </c>
      <c r="BC597" t="s">
        <v>75</v>
      </c>
      <c r="BD597">
        <v>0</v>
      </c>
      <c r="BE597" t="s">
        <v>73</v>
      </c>
      <c r="BF597" t="s">
        <v>76</v>
      </c>
      <c r="BG597">
        <v>1.3</v>
      </c>
      <c r="BH597">
        <v>0</v>
      </c>
      <c r="BI597" s="1">
        <v>45799.562088460647</v>
      </c>
      <c r="BJ597">
        <v>3</v>
      </c>
      <c r="BK597" s="4">
        <v>0.33329999999999999</v>
      </c>
      <c r="BL597" s="42">
        <f>HLOOKUP($A597,차량별코스!$E$1:$AD$20,_xlfn.XLOOKUP(탕데이터!$I597,차량별코스!$D$2:$D$20,차량별코스!$A$2:$A$20),0)</f>
        <v>3</v>
      </c>
      <c r="BM597">
        <f t="shared" si="107"/>
        <v>2501.2210000000014</v>
      </c>
      <c r="BN597">
        <f t="shared" si="108"/>
        <v>4291.5689999999995</v>
      </c>
      <c r="BO597">
        <f>IF(COUNTIFS($BL$2:$BL597,$BL597,$O$2:$O597,$O597)=1,_xlfn.MAXIFS($BO$2:$BO596,$O$2:$O596,$O597)+1,_xlfn.MAXIFS($BO$2:$BO596,$O$2:$O596,$O597))</f>
        <v>11</v>
      </c>
      <c r="BP597">
        <f t="shared" si="109"/>
        <v>0</v>
      </c>
      <c r="BQ597">
        <f t="shared" si="111"/>
        <v>0</v>
      </c>
      <c r="BR597">
        <f t="shared" si="112"/>
        <v>0</v>
      </c>
      <c r="BS597">
        <f t="shared" si="113"/>
        <v>0</v>
      </c>
      <c r="BT597">
        <f t="shared" si="114"/>
        <v>0</v>
      </c>
      <c r="BU597">
        <f t="shared" si="115"/>
        <v>0</v>
      </c>
      <c r="BV597">
        <f t="shared" si="116"/>
        <v>0</v>
      </c>
      <c r="BW597">
        <f t="shared" si="110"/>
        <v>0</v>
      </c>
    </row>
    <row r="598" spans="1:75" x14ac:dyDescent="0.3">
      <c r="A598" s="38">
        <f t="shared" si="106"/>
        <v>45794</v>
      </c>
      <c r="B598" s="3">
        <v>45794.62840277778</v>
      </c>
      <c r="C598" t="s">
        <v>61</v>
      </c>
      <c r="D598" t="s">
        <v>61</v>
      </c>
      <c r="E598" t="s">
        <v>61</v>
      </c>
      <c r="F598" t="s">
        <v>62</v>
      </c>
      <c r="G598" s="2" t="s">
        <v>63</v>
      </c>
      <c r="H598" t="s">
        <v>64</v>
      </c>
      <c r="I598" t="s">
        <v>81</v>
      </c>
      <c r="J598" t="s">
        <v>66</v>
      </c>
      <c r="K598" t="s">
        <v>72</v>
      </c>
      <c r="L598">
        <v>15</v>
      </c>
      <c r="M598">
        <v>4</v>
      </c>
      <c r="N598">
        <v>168</v>
      </c>
      <c r="O598" s="41">
        <v>9999</v>
      </c>
      <c r="P598" t="s">
        <v>62</v>
      </c>
      <c r="Q598" s="1">
        <v>45786.608721180557</v>
      </c>
      <c r="R598">
        <v>59.484000000000002</v>
      </c>
      <c r="S598">
        <v>18.015000000000001</v>
      </c>
      <c r="T598">
        <v>3.302</v>
      </c>
      <c r="U598">
        <v>7039</v>
      </c>
      <c r="V598">
        <v>350</v>
      </c>
      <c r="W598">
        <v>2114</v>
      </c>
      <c r="X598">
        <v>1399</v>
      </c>
      <c r="Y598">
        <v>0</v>
      </c>
      <c r="Z598">
        <v>3</v>
      </c>
      <c r="AA598">
        <v>1</v>
      </c>
      <c r="AB598">
        <v>209</v>
      </c>
      <c r="AC598">
        <v>108</v>
      </c>
      <c r="AD598">
        <v>30.42</v>
      </c>
      <c r="AE598">
        <v>46.807093999999999</v>
      </c>
      <c r="AF598">
        <v>90.4</v>
      </c>
      <c r="AG598">
        <v>2.7</v>
      </c>
      <c r="AH598">
        <v>2.5</v>
      </c>
      <c r="AI598">
        <v>2.8</v>
      </c>
      <c r="AJ598">
        <v>1.4</v>
      </c>
      <c r="AK598">
        <v>0.1</v>
      </c>
      <c r="AL598">
        <v>0</v>
      </c>
      <c r="AM598">
        <v>2.54</v>
      </c>
      <c r="AN598">
        <v>48.389000000000003</v>
      </c>
      <c r="AO598">
        <v>4.9720000000000004</v>
      </c>
      <c r="AP598">
        <v>30.033000000000001</v>
      </c>
      <c r="AQ598">
        <v>0.219</v>
      </c>
      <c r="AR598">
        <v>0</v>
      </c>
      <c r="AS598">
        <v>5.0430000000000001</v>
      </c>
      <c r="AT598">
        <v>105.467</v>
      </c>
      <c r="AU598">
        <v>3.15</v>
      </c>
      <c r="AV598">
        <v>2.9169999999999998</v>
      </c>
      <c r="AW598">
        <v>3.2669999999999999</v>
      </c>
      <c r="AX598">
        <v>1.633</v>
      </c>
      <c r="AY598">
        <v>0.11700000000000001</v>
      </c>
      <c r="AZ598">
        <v>0</v>
      </c>
      <c r="BA598">
        <v>0</v>
      </c>
      <c r="BB598">
        <v>159</v>
      </c>
      <c r="BC598" t="s">
        <v>75</v>
      </c>
      <c r="BD598">
        <v>0</v>
      </c>
      <c r="BE598" t="s">
        <v>73</v>
      </c>
      <c r="BF598" t="s">
        <v>76</v>
      </c>
      <c r="BG598">
        <v>1.3</v>
      </c>
      <c r="BH598">
        <v>0</v>
      </c>
      <c r="BI598" s="1">
        <v>45799.562088460647</v>
      </c>
      <c r="BJ598">
        <v>3</v>
      </c>
      <c r="BK598" s="4">
        <v>1.1006</v>
      </c>
      <c r="BL598" s="42">
        <f>HLOOKUP($A598,차량별코스!$E$1:$AD$20,_xlfn.XLOOKUP(탕데이터!$I598,차량별코스!$D$2:$D$20,차량별코스!$A$2:$A$20),0)</f>
        <v>3</v>
      </c>
      <c r="BM598">
        <f t="shared" si="107"/>
        <v>2501.2210000000014</v>
      </c>
      <c r="BN598">
        <f t="shared" si="108"/>
        <v>4291.5689999999995</v>
      </c>
      <c r="BO598">
        <f>IF(COUNTIFS($BL$2:$BL598,$BL598,$O$2:$O598,$O598)=1,_xlfn.MAXIFS($BO$2:$BO597,$O$2:$O597,$O598)+1,_xlfn.MAXIFS($BO$2:$BO597,$O$2:$O597,$O598))</f>
        <v>11</v>
      </c>
      <c r="BP598">
        <f t="shared" si="109"/>
        <v>3899.2560000000003</v>
      </c>
      <c r="BQ598">
        <f t="shared" si="111"/>
        <v>190.05300000000003</v>
      </c>
      <c r="BR598">
        <f t="shared" si="112"/>
        <v>175.97500000000002</v>
      </c>
      <c r="BS598">
        <f t="shared" si="113"/>
        <v>197.09199999999998</v>
      </c>
      <c r="BT598">
        <f t="shared" si="114"/>
        <v>98.545999999999992</v>
      </c>
      <c r="BU598">
        <f t="shared" si="115"/>
        <v>7.0390000000000006</v>
      </c>
      <c r="BV598">
        <f t="shared" si="116"/>
        <v>0</v>
      </c>
      <c r="BW598">
        <f t="shared" si="110"/>
        <v>4567.9610000000002</v>
      </c>
    </row>
    <row r="599" spans="1:75" x14ac:dyDescent="0.3">
      <c r="A599" s="38">
        <f t="shared" si="106"/>
        <v>45794</v>
      </c>
      <c r="B599" s="3">
        <v>45794.712361111109</v>
      </c>
      <c r="C599" t="s">
        <v>61</v>
      </c>
      <c r="D599" t="s">
        <v>61</v>
      </c>
      <c r="E599" t="s">
        <v>61</v>
      </c>
      <c r="F599" t="s">
        <v>62</v>
      </c>
      <c r="G599" s="2" t="s">
        <v>63</v>
      </c>
      <c r="H599" t="s">
        <v>64</v>
      </c>
      <c r="I599" t="s">
        <v>81</v>
      </c>
      <c r="J599" t="s">
        <v>66</v>
      </c>
      <c r="K599" t="s">
        <v>72</v>
      </c>
      <c r="L599">
        <v>15</v>
      </c>
      <c r="M599">
        <v>4</v>
      </c>
      <c r="N599">
        <v>168</v>
      </c>
      <c r="O599" s="41">
        <v>9999</v>
      </c>
      <c r="P599" t="s">
        <v>62</v>
      </c>
      <c r="Q599" s="1">
        <v>45786.608721180557</v>
      </c>
      <c r="R599">
        <v>0.1</v>
      </c>
      <c r="S599">
        <v>5.8000000000000003E-2</v>
      </c>
      <c r="T599">
        <v>1.724</v>
      </c>
      <c r="U599">
        <v>81</v>
      </c>
      <c r="V599">
        <v>16</v>
      </c>
      <c r="W599">
        <v>9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13</v>
      </c>
      <c r="AD599">
        <v>4.4400000000000004</v>
      </c>
      <c r="AE599">
        <v>6.4283869999999999</v>
      </c>
      <c r="AF599">
        <v>100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1.33</v>
      </c>
      <c r="AN599">
        <v>7.4640000000000004</v>
      </c>
      <c r="AO599">
        <v>19.751000000000001</v>
      </c>
      <c r="AP599">
        <v>11.111000000000001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 t="s">
        <v>75</v>
      </c>
      <c r="BD599">
        <v>0</v>
      </c>
      <c r="BE599" t="s">
        <v>73</v>
      </c>
      <c r="BF599" t="s">
        <v>76</v>
      </c>
      <c r="BG599">
        <v>1.3</v>
      </c>
      <c r="BH599">
        <v>0</v>
      </c>
      <c r="BI599" s="1">
        <v>45799.562088460647</v>
      </c>
      <c r="BJ599">
        <v>3</v>
      </c>
      <c r="BK599" s="4">
        <v>0.57469999999999999</v>
      </c>
      <c r="BL599" s="42">
        <f>HLOOKUP($A599,차량별코스!$E$1:$AD$20,_xlfn.XLOOKUP(탕데이터!$I599,차량별코스!$D$2:$D$20,차량별코스!$A$2:$A$20),0)</f>
        <v>3</v>
      </c>
      <c r="BM599">
        <f t="shared" si="107"/>
        <v>2501.2210000000014</v>
      </c>
      <c r="BN599">
        <f t="shared" si="108"/>
        <v>4291.5689999999995</v>
      </c>
      <c r="BO599">
        <f>IF(COUNTIFS($BL$2:$BL599,$BL599,$O$2:$O599,$O599)=1,_xlfn.MAXIFS($BO$2:$BO598,$O$2:$O598,$O599)+1,_xlfn.MAXIFS($BO$2:$BO598,$O$2:$O598,$O599))</f>
        <v>11</v>
      </c>
      <c r="BP599">
        <f t="shared" si="109"/>
        <v>56</v>
      </c>
      <c r="BQ599">
        <f t="shared" si="111"/>
        <v>0</v>
      </c>
      <c r="BR599">
        <f t="shared" si="112"/>
        <v>0</v>
      </c>
      <c r="BS599">
        <f t="shared" si="113"/>
        <v>0</v>
      </c>
      <c r="BT599">
        <f t="shared" si="114"/>
        <v>0</v>
      </c>
      <c r="BU599">
        <f t="shared" si="115"/>
        <v>0</v>
      </c>
      <c r="BV599">
        <f t="shared" si="116"/>
        <v>0</v>
      </c>
      <c r="BW599">
        <f t="shared" si="110"/>
        <v>56</v>
      </c>
    </row>
    <row r="600" spans="1:75" x14ac:dyDescent="0.3">
      <c r="A600" s="38">
        <f t="shared" si="106"/>
        <v>45794</v>
      </c>
      <c r="B600" s="3">
        <v>45794.71634259259</v>
      </c>
      <c r="C600" t="s">
        <v>61</v>
      </c>
      <c r="D600" t="s">
        <v>61</v>
      </c>
      <c r="E600" t="s">
        <v>61</v>
      </c>
      <c r="F600" t="s">
        <v>62</v>
      </c>
      <c r="G600" s="2" t="s">
        <v>63</v>
      </c>
      <c r="H600" t="s">
        <v>64</v>
      </c>
      <c r="I600" t="s">
        <v>81</v>
      </c>
      <c r="J600" t="s">
        <v>66</v>
      </c>
      <c r="K600" t="s">
        <v>72</v>
      </c>
      <c r="L600">
        <v>15</v>
      </c>
      <c r="M600">
        <v>4</v>
      </c>
      <c r="N600">
        <v>168</v>
      </c>
      <c r="O600" s="41">
        <v>9999</v>
      </c>
      <c r="P600" t="s">
        <v>62</v>
      </c>
      <c r="Q600" s="1">
        <v>45786.608721180557</v>
      </c>
      <c r="R600">
        <v>3.4000000000000002E-2</v>
      </c>
      <c r="S600">
        <v>7.6999999999999999E-2</v>
      </c>
      <c r="T600">
        <v>0.442</v>
      </c>
      <c r="U600">
        <v>97</v>
      </c>
      <c r="V600">
        <v>3</v>
      </c>
      <c r="W600">
        <v>47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5</v>
      </c>
      <c r="AD600">
        <v>1.26</v>
      </c>
      <c r="AE600">
        <v>2.6041660000000002</v>
      </c>
      <c r="AF600">
        <v>100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0.34</v>
      </c>
      <c r="AN600">
        <v>15.701000000000001</v>
      </c>
      <c r="AO600">
        <v>3.0920000000000001</v>
      </c>
      <c r="AP600">
        <v>48.451999999999998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 t="s">
        <v>75</v>
      </c>
      <c r="BD600">
        <v>0</v>
      </c>
      <c r="BE600" t="s">
        <v>73</v>
      </c>
      <c r="BF600" t="s">
        <v>76</v>
      </c>
      <c r="BG600">
        <v>1.3</v>
      </c>
      <c r="BH600">
        <v>0</v>
      </c>
      <c r="BI600" s="1">
        <v>45799.562088460647</v>
      </c>
      <c r="BJ600">
        <v>3</v>
      </c>
      <c r="BK600" s="4">
        <v>0.1472</v>
      </c>
      <c r="BL600" s="42">
        <f>HLOOKUP($A600,차량별코스!$E$1:$AD$20,_xlfn.XLOOKUP(탕데이터!$I600,차량별코스!$D$2:$D$20,차량별코스!$A$2:$A$20),0)</f>
        <v>3</v>
      </c>
      <c r="BM600">
        <f t="shared" si="107"/>
        <v>2501.2210000000014</v>
      </c>
      <c r="BN600">
        <f t="shared" si="108"/>
        <v>4291.5689999999995</v>
      </c>
      <c r="BO600">
        <f>IF(COUNTIFS($BL$2:$BL600,$BL600,$O$2:$O600,$O600)=1,_xlfn.MAXIFS($BO$2:$BO599,$O$2:$O599,$O600)+1,_xlfn.MAXIFS($BO$2:$BO599,$O$2:$O599,$O600))</f>
        <v>11</v>
      </c>
      <c r="BP600">
        <f t="shared" si="109"/>
        <v>47</v>
      </c>
      <c r="BQ600">
        <f t="shared" si="111"/>
        <v>0</v>
      </c>
      <c r="BR600">
        <f t="shared" si="112"/>
        <v>0</v>
      </c>
      <c r="BS600">
        <f t="shared" si="113"/>
        <v>0</v>
      </c>
      <c r="BT600">
        <f t="shared" si="114"/>
        <v>0</v>
      </c>
      <c r="BU600">
        <f t="shared" si="115"/>
        <v>0</v>
      </c>
      <c r="BV600">
        <f t="shared" si="116"/>
        <v>0</v>
      </c>
      <c r="BW600">
        <f t="shared" si="110"/>
        <v>47</v>
      </c>
    </row>
    <row r="601" spans="1:75" x14ac:dyDescent="0.3">
      <c r="A601" s="38">
        <f t="shared" si="106"/>
        <v>45794</v>
      </c>
      <c r="B601" s="3">
        <v>45794.748159722221</v>
      </c>
      <c r="C601" t="s">
        <v>61</v>
      </c>
      <c r="D601" t="s">
        <v>61</v>
      </c>
      <c r="E601" t="s">
        <v>61</v>
      </c>
      <c r="F601" t="s">
        <v>62</v>
      </c>
      <c r="G601" s="2" t="s">
        <v>63</v>
      </c>
      <c r="H601" t="s">
        <v>64</v>
      </c>
      <c r="I601" t="s">
        <v>81</v>
      </c>
      <c r="J601" t="s">
        <v>66</v>
      </c>
      <c r="K601" t="s">
        <v>72</v>
      </c>
      <c r="L601">
        <v>15</v>
      </c>
      <c r="M601">
        <v>4</v>
      </c>
      <c r="N601">
        <v>168</v>
      </c>
      <c r="O601" s="41">
        <v>9999</v>
      </c>
      <c r="P601" t="s">
        <v>62</v>
      </c>
      <c r="Q601" s="1">
        <v>45786.608721180557</v>
      </c>
      <c r="R601">
        <v>67.37</v>
      </c>
      <c r="S601">
        <v>18.056999999999999</v>
      </c>
      <c r="T601">
        <v>3.7309999999999999</v>
      </c>
      <c r="U601">
        <v>7921</v>
      </c>
      <c r="V601">
        <v>141</v>
      </c>
      <c r="W601">
        <v>2162</v>
      </c>
      <c r="X601">
        <v>1476</v>
      </c>
      <c r="Y601">
        <v>0</v>
      </c>
      <c r="Z601">
        <v>20</v>
      </c>
      <c r="AA601">
        <v>1</v>
      </c>
      <c r="AB601">
        <v>312</v>
      </c>
      <c r="AC601">
        <v>91</v>
      </c>
      <c r="AD601">
        <v>30.62</v>
      </c>
      <c r="AE601">
        <v>43.170510999999998</v>
      </c>
      <c r="AF601">
        <v>50.3</v>
      </c>
      <c r="AG601">
        <v>15.6</v>
      </c>
      <c r="AH601">
        <v>19.899999999999999</v>
      </c>
      <c r="AI601">
        <v>11.5</v>
      </c>
      <c r="AJ601">
        <v>2.7</v>
      </c>
      <c r="AK601">
        <v>0</v>
      </c>
      <c r="AL601">
        <v>0</v>
      </c>
      <c r="AM601">
        <v>2.87</v>
      </c>
      <c r="AN601">
        <v>38.118000000000002</v>
      </c>
      <c r="AO601">
        <v>1.78</v>
      </c>
      <c r="AP601">
        <v>27.295000000000002</v>
      </c>
      <c r="AQ601">
        <v>0.20799999999999999</v>
      </c>
      <c r="AR601">
        <v>0</v>
      </c>
      <c r="AS601">
        <v>29.687000000000001</v>
      </c>
      <c r="AT601">
        <v>66.227999999999994</v>
      </c>
      <c r="AU601">
        <v>20.54</v>
      </c>
      <c r="AV601">
        <v>26.202000000000002</v>
      </c>
      <c r="AW601">
        <v>15.141999999999999</v>
      </c>
      <c r="AX601">
        <v>3.5550000000000002</v>
      </c>
      <c r="AY601">
        <v>0</v>
      </c>
      <c r="AZ601">
        <v>0</v>
      </c>
      <c r="BA601">
        <v>0</v>
      </c>
      <c r="BB601">
        <v>187</v>
      </c>
      <c r="BC601" t="s">
        <v>75</v>
      </c>
      <c r="BD601">
        <v>0</v>
      </c>
      <c r="BE601" t="s">
        <v>73</v>
      </c>
      <c r="BF601" t="s">
        <v>76</v>
      </c>
      <c r="BG601">
        <v>1.3</v>
      </c>
      <c r="BH601">
        <v>0</v>
      </c>
      <c r="BI601" s="1">
        <v>45799.562088460647</v>
      </c>
      <c r="BJ601">
        <v>3</v>
      </c>
      <c r="BK601" s="4">
        <v>1.2437</v>
      </c>
      <c r="BL601" s="42">
        <f>HLOOKUP($A601,차량별코스!$E$1:$AD$20,_xlfn.XLOOKUP(탕데이터!$I601,차량별코스!$D$2:$D$20,차량별코스!$A$2:$A$20),0)</f>
        <v>3</v>
      </c>
      <c r="BM601">
        <f t="shared" si="107"/>
        <v>2501.2210000000014</v>
      </c>
      <c r="BN601">
        <f t="shared" si="108"/>
        <v>4291.5689999999995</v>
      </c>
      <c r="BO601">
        <f>IF(COUNTIFS($BL$2:$BL601,$BL601,$O$2:$O601,$O601)=1,_xlfn.MAXIFS($BO$2:$BO600,$O$2:$O600,$O601)+1,_xlfn.MAXIFS($BO$2:$BO600,$O$2:$O600,$O601))</f>
        <v>11</v>
      </c>
      <c r="BP601">
        <f t="shared" si="109"/>
        <v>1681.2629999999999</v>
      </c>
      <c r="BQ601">
        <f t="shared" si="111"/>
        <v>1235.6759999999999</v>
      </c>
      <c r="BR601">
        <f t="shared" si="112"/>
        <v>1576.2789999999998</v>
      </c>
      <c r="BS601">
        <f t="shared" si="113"/>
        <v>910.91500000000008</v>
      </c>
      <c r="BT601">
        <f t="shared" si="114"/>
        <v>213.86700000000002</v>
      </c>
      <c r="BU601">
        <f t="shared" si="115"/>
        <v>0</v>
      </c>
      <c r="BV601">
        <f t="shared" si="116"/>
        <v>0</v>
      </c>
      <c r="BW601">
        <f t="shared" si="110"/>
        <v>5618</v>
      </c>
    </row>
    <row r="602" spans="1:75" x14ac:dyDescent="0.3">
      <c r="A602" s="38">
        <f t="shared" si="106"/>
        <v>45794</v>
      </c>
      <c r="B602" s="3">
        <v>45794.843622685185</v>
      </c>
      <c r="C602" t="s">
        <v>61</v>
      </c>
      <c r="D602" t="s">
        <v>61</v>
      </c>
      <c r="E602" t="s">
        <v>61</v>
      </c>
      <c r="F602" t="s">
        <v>62</v>
      </c>
      <c r="G602" s="2" t="s">
        <v>63</v>
      </c>
      <c r="H602" t="s">
        <v>64</v>
      </c>
      <c r="I602" t="s">
        <v>81</v>
      </c>
      <c r="J602" t="s">
        <v>66</v>
      </c>
      <c r="K602" t="s">
        <v>72</v>
      </c>
      <c r="L602">
        <v>15</v>
      </c>
      <c r="M602">
        <v>4</v>
      </c>
      <c r="N602">
        <v>168</v>
      </c>
      <c r="O602" s="41">
        <v>9999</v>
      </c>
      <c r="P602" t="s">
        <v>62</v>
      </c>
      <c r="Q602" s="1">
        <v>45786.608721180557</v>
      </c>
      <c r="R602">
        <v>0.29299999999999998</v>
      </c>
      <c r="S602">
        <v>0.189</v>
      </c>
      <c r="T602">
        <v>1.55</v>
      </c>
      <c r="U602">
        <v>267</v>
      </c>
      <c r="V602">
        <v>13</v>
      </c>
      <c r="W602">
        <v>81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15</v>
      </c>
      <c r="AD602">
        <v>3.95</v>
      </c>
      <c r="AE602">
        <v>6.0971799999999998</v>
      </c>
      <c r="AF602">
        <v>100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1.19</v>
      </c>
      <c r="AN602">
        <v>8.4339999999999993</v>
      </c>
      <c r="AO602">
        <v>4.8689999999999998</v>
      </c>
      <c r="AP602">
        <v>30.337</v>
      </c>
      <c r="AQ602">
        <v>0</v>
      </c>
      <c r="AR602">
        <v>0</v>
      </c>
      <c r="AS602">
        <v>0</v>
      </c>
      <c r="AT602">
        <v>3.3330000000000002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2</v>
      </c>
      <c r="BC602" t="s">
        <v>75</v>
      </c>
      <c r="BD602">
        <v>0</v>
      </c>
      <c r="BE602" t="s">
        <v>73</v>
      </c>
      <c r="BF602" t="s">
        <v>76</v>
      </c>
      <c r="BG602">
        <v>1.3</v>
      </c>
      <c r="BH602">
        <v>0</v>
      </c>
      <c r="BI602" s="1">
        <v>45799.562088460647</v>
      </c>
      <c r="BJ602">
        <v>3</v>
      </c>
      <c r="BK602" s="4">
        <v>0.51680000000000004</v>
      </c>
      <c r="BL602" s="42">
        <f>HLOOKUP($A602,차량별코스!$E$1:$AD$20,_xlfn.XLOOKUP(탕데이터!$I602,차량별코스!$D$2:$D$20,차량별코스!$A$2:$A$20),0)</f>
        <v>3</v>
      </c>
      <c r="BM602">
        <f t="shared" si="107"/>
        <v>2501.2210000000014</v>
      </c>
      <c r="BN602">
        <f t="shared" si="108"/>
        <v>4291.5689999999995</v>
      </c>
      <c r="BO602">
        <f>IF(COUNTIFS($BL$2:$BL602,$BL602,$O$2:$O602,$O602)=1,_xlfn.MAXIFS($BO$2:$BO601,$O$2:$O601,$O602)+1,_xlfn.MAXIFS($BO$2:$BO601,$O$2:$O601,$O602))</f>
        <v>11</v>
      </c>
      <c r="BP602">
        <f t="shared" si="109"/>
        <v>173</v>
      </c>
      <c r="BQ602">
        <f t="shared" si="111"/>
        <v>0</v>
      </c>
      <c r="BR602">
        <f t="shared" si="112"/>
        <v>0</v>
      </c>
      <c r="BS602">
        <f t="shared" si="113"/>
        <v>0</v>
      </c>
      <c r="BT602">
        <f t="shared" si="114"/>
        <v>0</v>
      </c>
      <c r="BU602">
        <f t="shared" si="115"/>
        <v>0</v>
      </c>
      <c r="BV602">
        <f t="shared" si="116"/>
        <v>0</v>
      </c>
      <c r="BW602">
        <f t="shared" si="110"/>
        <v>173</v>
      </c>
    </row>
    <row r="603" spans="1:75" x14ac:dyDescent="0.3">
      <c r="A603" s="38">
        <f t="shared" si="106"/>
        <v>45795</v>
      </c>
      <c r="B603" s="3">
        <v>45795.270914351851</v>
      </c>
      <c r="C603" t="s">
        <v>61</v>
      </c>
      <c r="D603" t="s">
        <v>61</v>
      </c>
      <c r="E603" t="s">
        <v>61</v>
      </c>
      <c r="F603" t="s">
        <v>62</v>
      </c>
      <c r="G603" s="2" t="s">
        <v>63</v>
      </c>
      <c r="H603" t="s">
        <v>64</v>
      </c>
      <c r="I603" t="s">
        <v>81</v>
      </c>
      <c r="J603" t="s">
        <v>66</v>
      </c>
      <c r="K603" t="s">
        <v>72</v>
      </c>
      <c r="L603">
        <v>15</v>
      </c>
      <c r="M603">
        <v>4</v>
      </c>
      <c r="N603">
        <v>168</v>
      </c>
      <c r="O603" s="41">
        <v>9999</v>
      </c>
      <c r="P603" t="s">
        <v>62</v>
      </c>
      <c r="Q603" s="1">
        <v>45786.608721180557</v>
      </c>
      <c r="R603">
        <v>104.801</v>
      </c>
      <c r="S603">
        <v>27.42</v>
      </c>
      <c r="T603">
        <v>3.8220000000000001</v>
      </c>
      <c r="U603">
        <v>11000</v>
      </c>
      <c r="V603">
        <v>148</v>
      </c>
      <c r="W603">
        <v>3257</v>
      </c>
      <c r="X603">
        <v>2227</v>
      </c>
      <c r="Y603">
        <v>1</v>
      </c>
      <c r="Z603">
        <v>21</v>
      </c>
      <c r="AA603">
        <v>2</v>
      </c>
      <c r="AB603">
        <v>484</v>
      </c>
      <c r="AC603">
        <v>101</v>
      </c>
      <c r="AD603">
        <v>34.299999999999997</v>
      </c>
      <c r="AE603">
        <v>49.675265000000003</v>
      </c>
      <c r="AF603">
        <v>83.6</v>
      </c>
      <c r="AG603">
        <v>4.3</v>
      </c>
      <c r="AH603">
        <v>4.8</v>
      </c>
      <c r="AI603">
        <v>4.3</v>
      </c>
      <c r="AJ603">
        <v>3.1</v>
      </c>
      <c r="AK603">
        <v>0</v>
      </c>
      <c r="AL603">
        <v>0</v>
      </c>
      <c r="AM603">
        <v>2.94</v>
      </c>
      <c r="AN603">
        <v>43.691000000000003</v>
      </c>
      <c r="AO603">
        <v>1.345</v>
      </c>
      <c r="AP603">
        <v>29.609000000000002</v>
      </c>
      <c r="AQ603">
        <v>0.21</v>
      </c>
      <c r="AR603">
        <v>0.95399999999999996</v>
      </c>
      <c r="AS603">
        <v>20.038</v>
      </c>
      <c r="AT603">
        <v>153.267</v>
      </c>
      <c r="AU603">
        <v>7.883</v>
      </c>
      <c r="AV603">
        <v>8.8000000000000007</v>
      </c>
      <c r="AW603">
        <v>7.883</v>
      </c>
      <c r="AX603">
        <v>5.6829999999999998</v>
      </c>
      <c r="AY603">
        <v>0</v>
      </c>
      <c r="AZ603">
        <v>0</v>
      </c>
      <c r="BA603">
        <v>0</v>
      </c>
      <c r="BB603">
        <v>253</v>
      </c>
      <c r="BC603" t="s">
        <v>75</v>
      </c>
      <c r="BD603">
        <v>0</v>
      </c>
      <c r="BE603" t="s">
        <v>73</v>
      </c>
      <c r="BF603" t="s">
        <v>76</v>
      </c>
      <c r="BG603">
        <v>1.3</v>
      </c>
      <c r="BH603">
        <v>0</v>
      </c>
      <c r="BI603" s="1">
        <v>45799.562088460647</v>
      </c>
      <c r="BJ603">
        <v>3</v>
      </c>
      <c r="BK603" s="4">
        <v>1.274</v>
      </c>
      <c r="BL603" s="42">
        <f>HLOOKUP($A603,차량별코스!$E$1:$AD$20,_xlfn.XLOOKUP(탕데이터!$I603,차량별코스!$D$2:$D$20,차량별코스!$A$2:$A$20),0)</f>
        <v>4</v>
      </c>
      <c r="BM603">
        <f t="shared" si="107"/>
        <v>2501.2210000000014</v>
      </c>
      <c r="BN603">
        <f t="shared" si="108"/>
        <v>5029.0960000000023</v>
      </c>
      <c r="BO603">
        <f>IF(COUNTIFS($BL$2:$BL603,$BL603,$O$2:$O603,$O603)=1,_xlfn.MAXIFS($BO$2:$BO602,$O$2:$O602,$O603)+1,_xlfn.MAXIFS($BO$2:$BO602,$O$2:$O602,$O603))</f>
        <v>11</v>
      </c>
      <c r="BP603">
        <f t="shared" si="109"/>
        <v>5791</v>
      </c>
      <c r="BQ603">
        <f t="shared" si="111"/>
        <v>472.99999999999994</v>
      </c>
      <c r="BR603">
        <f t="shared" si="112"/>
        <v>528</v>
      </c>
      <c r="BS603">
        <f t="shared" si="113"/>
        <v>472.99999999999994</v>
      </c>
      <c r="BT603">
        <f t="shared" si="114"/>
        <v>341</v>
      </c>
      <c r="BU603">
        <f t="shared" si="115"/>
        <v>0</v>
      </c>
      <c r="BV603">
        <f t="shared" si="116"/>
        <v>0</v>
      </c>
      <c r="BW603">
        <f t="shared" si="110"/>
        <v>7606</v>
      </c>
    </row>
    <row r="604" spans="1:75" x14ac:dyDescent="0.3">
      <c r="A604" s="38">
        <f t="shared" si="106"/>
        <v>45795</v>
      </c>
      <c r="B604" s="3">
        <v>45795.406261574077</v>
      </c>
      <c r="C604" t="s">
        <v>61</v>
      </c>
      <c r="D604" t="s">
        <v>61</v>
      </c>
      <c r="E604" t="s">
        <v>61</v>
      </c>
      <c r="F604" t="s">
        <v>62</v>
      </c>
      <c r="G604" s="2" t="s">
        <v>63</v>
      </c>
      <c r="H604" t="s">
        <v>64</v>
      </c>
      <c r="I604" t="s">
        <v>81</v>
      </c>
      <c r="J604" t="s">
        <v>66</v>
      </c>
      <c r="K604" t="s">
        <v>72</v>
      </c>
      <c r="L604">
        <v>15</v>
      </c>
      <c r="M604">
        <v>4</v>
      </c>
      <c r="N604">
        <v>168</v>
      </c>
      <c r="O604" s="41">
        <v>9999</v>
      </c>
      <c r="P604" t="s">
        <v>62</v>
      </c>
      <c r="Q604" s="1">
        <v>45786.608721180557</v>
      </c>
      <c r="R604">
        <v>108.22199999999999</v>
      </c>
      <c r="S604">
        <v>31.178999999999998</v>
      </c>
      <c r="T604">
        <v>3.4710000000000001</v>
      </c>
      <c r="U604">
        <v>13684</v>
      </c>
      <c r="V604">
        <v>2409</v>
      </c>
      <c r="W604">
        <v>3089</v>
      </c>
      <c r="X604">
        <v>2443</v>
      </c>
      <c r="Y604">
        <v>0</v>
      </c>
      <c r="Z604">
        <v>19</v>
      </c>
      <c r="AA604">
        <v>2</v>
      </c>
      <c r="AB604">
        <v>392</v>
      </c>
      <c r="AC604">
        <v>100</v>
      </c>
      <c r="AD604">
        <v>28.47</v>
      </c>
      <c r="AE604">
        <v>47.593330999999999</v>
      </c>
      <c r="AF604">
        <v>56.4</v>
      </c>
      <c r="AG604">
        <v>13.3</v>
      </c>
      <c r="AH604">
        <v>13.5</v>
      </c>
      <c r="AI604">
        <v>9</v>
      </c>
      <c r="AJ604">
        <v>7.8</v>
      </c>
      <c r="AK604">
        <v>0</v>
      </c>
      <c r="AL604">
        <v>0</v>
      </c>
      <c r="AM604">
        <v>2.67</v>
      </c>
      <c r="AN604">
        <v>46.491999999999997</v>
      </c>
      <c r="AO604">
        <v>17.603999999999999</v>
      </c>
      <c r="AP604">
        <v>22.574000000000002</v>
      </c>
      <c r="AQ604">
        <v>0.222</v>
      </c>
      <c r="AR604">
        <v>0</v>
      </c>
      <c r="AS604">
        <v>17.556999999999999</v>
      </c>
      <c r="AT604">
        <v>127.84</v>
      </c>
      <c r="AU604">
        <v>30.146999999999998</v>
      </c>
      <c r="AV604">
        <v>30.6</v>
      </c>
      <c r="AW604">
        <v>20.399999999999999</v>
      </c>
      <c r="AX604">
        <v>17.68</v>
      </c>
      <c r="AY604">
        <v>0</v>
      </c>
      <c r="AZ604">
        <v>0</v>
      </c>
      <c r="BA604">
        <v>0</v>
      </c>
      <c r="BB604">
        <v>343</v>
      </c>
      <c r="BC604" t="s">
        <v>75</v>
      </c>
      <c r="BD604">
        <v>0</v>
      </c>
      <c r="BE604" t="s">
        <v>73</v>
      </c>
      <c r="BF604" t="s">
        <v>76</v>
      </c>
      <c r="BG604">
        <v>1.3</v>
      </c>
      <c r="BH604">
        <v>0</v>
      </c>
      <c r="BI604" s="1">
        <v>45799.562088460647</v>
      </c>
      <c r="BJ604">
        <v>3</v>
      </c>
      <c r="BK604" s="4">
        <v>1.157</v>
      </c>
      <c r="BL604" s="42">
        <f>HLOOKUP($A604,차량별코스!$E$1:$AD$20,_xlfn.XLOOKUP(탕데이터!$I604,차량별코스!$D$2:$D$20,차량별코스!$A$2:$A$20),0)</f>
        <v>4</v>
      </c>
      <c r="BM604">
        <f t="shared" si="107"/>
        <v>2501.2210000000014</v>
      </c>
      <c r="BN604">
        <f t="shared" si="108"/>
        <v>5029.0960000000023</v>
      </c>
      <c r="BO604">
        <f>IF(COUNTIFS($BL$2:$BL604,$BL604,$O$2:$O604,$O604)=1,_xlfn.MAXIFS($BO$2:$BO603,$O$2:$O603,$O604)+1,_xlfn.MAXIFS($BO$2:$BO603,$O$2:$O603,$O604))</f>
        <v>11</v>
      </c>
      <c r="BP604">
        <f t="shared" si="109"/>
        <v>2219.7759999999989</v>
      </c>
      <c r="BQ604">
        <f t="shared" si="111"/>
        <v>1819.9720000000002</v>
      </c>
      <c r="BR604">
        <f t="shared" si="112"/>
        <v>1847.3400000000001</v>
      </c>
      <c r="BS604">
        <f t="shared" si="113"/>
        <v>1231.56</v>
      </c>
      <c r="BT604">
        <f t="shared" si="114"/>
        <v>1067.3520000000001</v>
      </c>
      <c r="BU604">
        <f t="shared" si="115"/>
        <v>0</v>
      </c>
      <c r="BV604">
        <f t="shared" si="116"/>
        <v>0</v>
      </c>
      <c r="BW604">
        <f t="shared" si="110"/>
        <v>8185.9999999999991</v>
      </c>
    </row>
    <row r="605" spans="1:75" x14ac:dyDescent="0.3">
      <c r="A605" s="38">
        <f t="shared" si="106"/>
        <v>45795</v>
      </c>
      <c r="B605" s="3">
        <v>45795.571967592594</v>
      </c>
      <c r="C605" t="s">
        <v>61</v>
      </c>
      <c r="D605" t="s">
        <v>61</v>
      </c>
      <c r="E605" t="s">
        <v>61</v>
      </c>
      <c r="F605" t="s">
        <v>62</v>
      </c>
      <c r="G605" s="2" t="s">
        <v>63</v>
      </c>
      <c r="H605" t="s">
        <v>64</v>
      </c>
      <c r="I605" t="s">
        <v>81</v>
      </c>
      <c r="J605" t="s">
        <v>66</v>
      </c>
      <c r="K605" t="s">
        <v>72</v>
      </c>
      <c r="L605">
        <v>15</v>
      </c>
      <c r="M605">
        <v>4</v>
      </c>
      <c r="N605">
        <v>168</v>
      </c>
      <c r="O605" s="41">
        <v>9999</v>
      </c>
      <c r="P605" t="s">
        <v>62</v>
      </c>
      <c r="Q605" s="1">
        <v>45786.608721180557</v>
      </c>
      <c r="R605">
        <v>36.374000000000002</v>
      </c>
      <c r="S605">
        <v>13.99</v>
      </c>
      <c r="T605">
        <v>2.6</v>
      </c>
      <c r="U605">
        <v>5459</v>
      </c>
      <c r="V605">
        <v>108</v>
      </c>
      <c r="W605">
        <v>3188</v>
      </c>
      <c r="X605">
        <v>785</v>
      </c>
      <c r="Y605">
        <v>0</v>
      </c>
      <c r="Z605">
        <v>13</v>
      </c>
      <c r="AA605">
        <v>2</v>
      </c>
      <c r="AB605">
        <v>1826</v>
      </c>
      <c r="AC605">
        <v>107</v>
      </c>
      <c r="AD605">
        <v>23.99</v>
      </c>
      <c r="AE605">
        <v>60.539284000000002</v>
      </c>
      <c r="AF605">
        <v>97.1</v>
      </c>
      <c r="AG605">
        <v>0.5</v>
      </c>
      <c r="AH605">
        <v>0.8</v>
      </c>
      <c r="AI605">
        <v>0.5</v>
      </c>
      <c r="AJ605">
        <v>0.8</v>
      </c>
      <c r="AK605">
        <v>0.3</v>
      </c>
      <c r="AL605">
        <v>0</v>
      </c>
      <c r="AM605">
        <v>2</v>
      </c>
      <c r="AN605">
        <v>83.856999999999999</v>
      </c>
      <c r="AO605">
        <v>1.978</v>
      </c>
      <c r="AP605">
        <v>58.399000000000001</v>
      </c>
      <c r="AQ605">
        <v>0.192</v>
      </c>
      <c r="AR605">
        <v>0</v>
      </c>
      <c r="AS605">
        <v>35.74</v>
      </c>
      <c r="AT605">
        <v>87.39</v>
      </c>
      <c r="AU605">
        <v>0.45</v>
      </c>
      <c r="AV605">
        <v>0.72</v>
      </c>
      <c r="AW605">
        <v>0.45</v>
      </c>
      <c r="AX605">
        <v>0.72</v>
      </c>
      <c r="AY605">
        <v>0.27</v>
      </c>
      <c r="AZ605">
        <v>0</v>
      </c>
      <c r="BA605">
        <v>0</v>
      </c>
      <c r="BB605">
        <v>142</v>
      </c>
      <c r="BC605" t="s">
        <v>75</v>
      </c>
      <c r="BD605">
        <v>0</v>
      </c>
      <c r="BE605" t="s">
        <v>73</v>
      </c>
      <c r="BF605" t="s">
        <v>76</v>
      </c>
      <c r="BG605">
        <v>1.3</v>
      </c>
      <c r="BH605">
        <v>0</v>
      </c>
      <c r="BI605" s="1">
        <v>45799.562088460647</v>
      </c>
      <c r="BJ605">
        <v>3</v>
      </c>
      <c r="BK605" s="4">
        <v>0.86670000000000003</v>
      </c>
      <c r="BL605" s="42">
        <f>HLOOKUP($A605,차량별코스!$E$1:$AD$20,_xlfn.XLOOKUP(탕데이터!$I605,차량별코스!$D$2:$D$20,차량별코스!$A$2:$A$20),0)</f>
        <v>4</v>
      </c>
      <c r="BM605">
        <f t="shared" si="107"/>
        <v>2501.2210000000014</v>
      </c>
      <c r="BN605">
        <f t="shared" si="108"/>
        <v>5029.0960000000023</v>
      </c>
      <c r="BO605">
        <f>IF(COUNTIFS($BL$2:$BL605,$BL605,$O$2:$O605,$O605)=1,_xlfn.MAXIFS($BO$2:$BO604,$O$2:$O604,$O605)+1,_xlfn.MAXIFS($BO$2:$BO604,$O$2:$O604,$O605))</f>
        <v>11</v>
      </c>
      <c r="BP605">
        <f t="shared" si="109"/>
        <v>2004.6890000000003</v>
      </c>
      <c r="BQ605">
        <f t="shared" si="111"/>
        <v>27.295000000000002</v>
      </c>
      <c r="BR605">
        <f t="shared" si="112"/>
        <v>43.672000000000004</v>
      </c>
      <c r="BS605">
        <f t="shared" si="113"/>
        <v>27.295000000000002</v>
      </c>
      <c r="BT605">
        <f t="shared" si="114"/>
        <v>43.672000000000004</v>
      </c>
      <c r="BU605">
        <f t="shared" si="115"/>
        <v>16.376999999999999</v>
      </c>
      <c r="BV605">
        <f t="shared" si="116"/>
        <v>0</v>
      </c>
      <c r="BW605">
        <f t="shared" si="110"/>
        <v>2163.0000000000005</v>
      </c>
    </row>
    <row r="606" spans="1:75" x14ac:dyDescent="0.3">
      <c r="A606" s="38">
        <f t="shared" si="106"/>
        <v>45795</v>
      </c>
      <c r="B606" s="3">
        <v>45795.647835648146</v>
      </c>
      <c r="C606" t="s">
        <v>61</v>
      </c>
      <c r="D606" t="s">
        <v>61</v>
      </c>
      <c r="E606" t="s">
        <v>61</v>
      </c>
      <c r="F606" t="s">
        <v>62</v>
      </c>
      <c r="G606" s="2" t="s">
        <v>63</v>
      </c>
      <c r="H606" t="s">
        <v>64</v>
      </c>
      <c r="I606" t="s">
        <v>81</v>
      </c>
      <c r="J606" t="s">
        <v>66</v>
      </c>
      <c r="K606" t="s">
        <v>72</v>
      </c>
      <c r="L606">
        <v>15</v>
      </c>
      <c r="M606">
        <v>4</v>
      </c>
      <c r="N606">
        <v>168</v>
      </c>
      <c r="O606" s="41">
        <v>9999</v>
      </c>
      <c r="P606" t="s">
        <v>62</v>
      </c>
      <c r="Q606" s="1">
        <v>45786.608721180557</v>
      </c>
      <c r="R606">
        <v>141.91</v>
      </c>
      <c r="S606">
        <v>36.027000000000001</v>
      </c>
      <c r="T606">
        <v>3.9390000000000001</v>
      </c>
      <c r="U606">
        <v>14856</v>
      </c>
      <c r="V606">
        <v>54</v>
      </c>
      <c r="W606">
        <v>4636</v>
      </c>
      <c r="X606">
        <v>2816</v>
      </c>
      <c r="Y606">
        <v>0</v>
      </c>
      <c r="Z606">
        <v>13</v>
      </c>
      <c r="AA606">
        <v>3</v>
      </c>
      <c r="AB606">
        <v>669</v>
      </c>
      <c r="AC606">
        <v>108</v>
      </c>
      <c r="AD606">
        <v>34.39</v>
      </c>
      <c r="AE606">
        <v>50.253391000000001</v>
      </c>
      <c r="AF606">
        <v>87.2</v>
      </c>
      <c r="AG606">
        <v>3.2</v>
      </c>
      <c r="AH606">
        <v>3.5</v>
      </c>
      <c r="AI606">
        <v>3.3</v>
      </c>
      <c r="AJ606">
        <v>2.5</v>
      </c>
      <c r="AK606">
        <v>0.3</v>
      </c>
      <c r="AL606">
        <v>0</v>
      </c>
      <c r="AM606">
        <v>3.03</v>
      </c>
      <c r="AN606">
        <v>42.686</v>
      </c>
      <c r="AO606">
        <v>0.36299999999999999</v>
      </c>
      <c r="AP606">
        <v>31.206</v>
      </c>
      <c r="AQ606">
        <v>0.19700000000000001</v>
      </c>
      <c r="AR606">
        <v>0</v>
      </c>
      <c r="AS606">
        <v>9.1609999999999996</v>
      </c>
      <c r="AT606">
        <v>215.09299999999999</v>
      </c>
      <c r="AU606">
        <v>7.8929999999999998</v>
      </c>
      <c r="AV606">
        <v>8.6329999999999991</v>
      </c>
      <c r="AW606">
        <v>8.14</v>
      </c>
      <c r="AX606">
        <v>6.1669999999999998</v>
      </c>
      <c r="AY606">
        <v>0.74</v>
      </c>
      <c r="AZ606">
        <v>0</v>
      </c>
      <c r="BA606">
        <v>0</v>
      </c>
      <c r="BB606">
        <v>339</v>
      </c>
      <c r="BC606" t="s">
        <v>75</v>
      </c>
      <c r="BD606">
        <v>0</v>
      </c>
      <c r="BE606" t="s">
        <v>73</v>
      </c>
      <c r="BF606" t="s">
        <v>76</v>
      </c>
      <c r="BG606">
        <v>1.3</v>
      </c>
      <c r="BH606">
        <v>0</v>
      </c>
      <c r="BI606" s="1">
        <v>45799.562088460647</v>
      </c>
      <c r="BJ606">
        <v>3</v>
      </c>
      <c r="BK606" s="4">
        <v>1.3129999999999999</v>
      </c>
      <c r="BL606" s="42">
        <f>HLOOKUP($A606,차량별코스!$E$1:$AD$20,_xlfn.XLOOKUP(탕데이터!$I606,차량별코스!$D$2:$D$20,차량별코스!$A$2:$A$20),0)</f>
        <v>4</v>
      </c>
      <c r="BM606">
        <f t="shared" si="107"/>
        <v>2501.2210000000014</v>
      </c>
      <c r="BN606">
        <f t="shared" si="108"/>
        <v>5029.0960000000023</v>
      </c>
      <c r="BO606">
        <f>IF(COUNTIFS($BL$2:$BL606,$BL606,$O$2:$O606,$O606)=1,_xlfn.MAXIFS($BO$2:$BO605,$O$2:$O605,$O606)+1,_xlfn.MAXIFS($BO$2:$BO605,$O$2:$O605,$O606))</f>
        <v>11</v>
      </c>
      <c r="BP606">
        <f t="shared" si="109"/>
        <v>8264.4320000000007</v>
      </c>
      <c r="BQ606">
        <f t="shared" si="111"/>
        <v>475.392</v>
      </c>
      <c r="BR606">
        <f t="shared" si="112"/>
        <v>519.96</v>
      </c>
      <c r="BS606">
        <f t="shared" si="113"/>
        <v>490.24800000000005</v>
      </c>
      <c r="BT606">
        <f t="shared" si="114"/>
        <v>371.40000000000003</v>
      </c>
      <c r="BU606">
        <f t="shared" si="115"/>
        <v>44.567999999999998</v>
      </c>
      <c r="BV606">
        <f t="shared" si="116"/>
        <v>0</v>
      </c>
      <c r="BW606">
        <f t="shared" si="110"/>
        <v>10165.999999999998</v>
      </c>
    </row>
    <row r="607" spans="1:75" x14ac:dyDescent="0.3">
      <c r="A607" s="38">
        <f t="shared" si="106"/>
        <v>45795</v>
      </c>
      <c r="B607" s="3">
        <v>45795.874398148146</v>
      </c>
      <c r="C607" t="s">
        <v>61</v>
      </c>
      <c r="D607" t="s">
        <v>61</v>
      </c>
      <c r="E607" t="s">
        <v>61</v>
      </c>
      <c r="F607" t="s">
        <v>62</v>
      </c>
      <c r="G607" s="2" t="s">
        <v>63</v>
      </c>
      <c r="H607" t="s">
        <v>64</v>
      </c>
      <c r="I607" t="s">
        <v>81</v>
      </c>
      <c r="J607" t="s">
        <v>66</v>
      </c>
      <c r="K607" t="s">
        <v>72</v>
      </c>
      <c r="L607">
        <v>15</v>
      </c>
      <c r="M607">
        <v>4</v>
      </c>
      <c r="N607">
        <v>168</v>
      </c>
      <c r="O607" s="41">
        <v>9999</v>
      </c>
      <c r="P607" t="s">
        <v>62</v>
      </c>
      <c r="Q607" s="1">
        <v>45786.608721180557</v>
      </c>
      <c r="R607">
        <v>6.9000000000000006E-2</v>
      </c>
      <c r="S607">
        <v>0.121</v>
      </c>
      <c r="T607">
        <v>0.56999999999999995</v>
      </c>
      <c r="U607">
        <v>154</v>
      </c>
      <c r="V607">
        <v>23</v>
      </c>
      <c r="W607">
        <v>68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10</v>
      </c>
      <c r="AD607">
        <v>1.61</v>
      </c>
      <c r="AE607">
        <v>3.942631</v>
      </c>
      <c r="AF607">
        <v>100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0.44</v>
      </c>
      <c r="AN607">
        <v>19.887</v>
      </c>
      <c r="AO607">
        <v>14.933</v>
      </c>
      <c r="AP607">
        <v>44.155000000000001</v>
      </c>
      <c r="AQ607">
        <v>0</v>
      </c>
      <c r="AR607">
        <v>0</v>
      </c>
      <c r="AS607">
        <v>0</v>
      </c>
      <c r="AT607">
        <v>1.667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1</v>
      </c>
      <c r="BC607" t="s">
        <v>75</v>
      </c>
      <c r="BD607">
        <v>0</v>
      </c>
      <c r="BE607" t="s">
        <v>73</v>
      </c>
      <c r="BF607" t="s">
        <v>76</v>
      </c>
      <c r="BG607">
        <v>1.3</v>
      </c>
      <c r="BH607">
        <v>0</v>
      </c>
      <c r="BI607" s="1">
        <v>45799.562088460647</v>
      </c>
      <c r="BJ607">
        <v>3</v>
      </c>
      <c r="BK607" s="4">
        <v>0.19009999999999999</v>
      </c>
      <c r="BL607" s="42">
        <f>HLOOKUP($A607,차량별코스!$E$1:$AD$20,_xlfn.XLOOKUP(탕데이터!$I607,차량별코스!$D$2:$D$20,차량별코스!$A$2:$A$20),0)</f>
        <v>4</v>
      </c>
      <c r="BM607">
        <f t="shared" si="107"/>
        <v>2501.2210000000014</v>
      </c>
      <c r="BN607">
        <f t="shared" si="108"/>
        <v>5029.0960000000023</v>
      </c>
      <c r="BO607">
        <f>IF(COUNTIFS($BL$2:$BL607,$BL607,$O$2:$O607,$O607)=1,_xlfn.MAXIFS($BO$2:$BO606,$O$2:$O606,$O607)+1,_xlfn.MAXIFS($BO$2:$BO606,$O$2:$O606,$O607))</f>
        <v>11</v>
      </c>
      <c r="BP607">
        <f t="shared" si="109"/>
        <v>63</v>
      </c>
      <c r="BQ607">
        <f t="shared" si="111"/>
        <v>0</v>
      </c>
      <c r="BR607">
        <f t="shared" si="112"/>
        <v>0</v>
      </c>
      <c r="BS607">
        <f t="shared" si="113"/>
        <v>0</v>
      </c>
      <c r="BT607">
        <f t="shared" si="114"/>
        <v>0</v>
      </c>
      <c r="BU607">
        <f t="shared" si="115"/>
        <v>0</v>
      </c>
      <c r="BV607">
        <f t="shared" si="116"/>
        <v>0</v>
      </c>
      <c r="BW607">
        <f t="shared" si="110"/>
        <v>63</v>
      </c>
    </row>
    <row r="608" spans="1:75" x14ac:dyDescent="0.3">
      <c r="A608" s="38">
        <f t="shared" si="106"/>
        <v>45796</v>
      </c>
      <c r="B608" s="3">
        <v>45796.28162037037</v>
      </c>
      <c r="C608" t="s">
        <v>61</v>
      </c>
      <c r="D608" t="s">
        <v>61</v>
      </c>
      <c r="E608" t="s">
        <v>61</v>
      </c>
      <c r="F608" t="s">
        <v>62</v>
      </c>
      <c r="G608" s="2" t="s">
        <v>63</v>
      </c>
      <c r="H608" t="s">
        <v>64</v>
      </c>
      <c r="I608" t="s">
        <v>81</v>
      </c>
      <c r="J608" t="s">
        <v>66</v>
      </c>
      <c r="K608" t="s">
        <v>72</v>
      </c>
      <c r="L608">
        <v>15</v>
      </c>
      <c r="M608">
        <v>4</v>
      </c>
      <c r="N608">
        <v>168</v>
      </c>
      <c r="O608" s="41">
        <v>9999</v>
      </c>
      <c r="P608" t="s">
        <v>62</v>
      </c>
      <c r="Q608" s="1">
        <v>45786.608721180557</v>
      </c>
      <c r="R608">
        <v>4.4999999999999998E-2</v>
      </c>
      <c r="S608">
        <v>0.192</v>
      </c>
      <c r="T608">
        <v>0.23400000000000001</v>
      </c>
      <c r="U608">
        <v>183</v>
      </c>
      <c r="V608">
        <v>86</v>
      </c>
      <c r="W608">
        <v>42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6</v>
      </c>
      <c r="AD608">
        <v>0.89</v>
      </c>
      <c r="AE608">
        <v>2.9452180000000001</v>
      </c>
      <c r="AF608">
        <v>100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0.18</v>
      </c>
      <c r="AN608">
        <v>42.905000000000001</v>
      </c>
      <c r="AO608">
        <v>46.993000000000002</v>
      </c>
      <c r="AP608">
        <v>22.95</v>
      </c>
      <c r="AQ608">
        <v>0</v>
      </c>
      <c r="AR608">
        <v>0</v>
      </c>
      <c r="AS608">
        <v>0</v>
      </c>
      <c r="AT608">
        <v>1.667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3</v>
      </c>
      <c r="BC608" t="s">
        <v>75</v>
      </c>
      <c r="BD608">
        <v>0</v>
      </c>
      <c r="BE608" t="s">
        <v>73</v>
      </c>
      <c r="BF608" t="s">
        <v>76</v>
      </c>
      <c r="BG608">
        <v>1.3</v>
      </c>
      <c r="BH608">
        <v>0</v>
      </c>
      <c r="BI608" s="1">
        <v>45799.562088460647</v>
      </c>
      <c r="BJ608">
        <v>3</v>
      </c>
      <c r="BK608" s="4">
        <v>7.8100000000000003E-2</v>
      </c>
      <c r="BL608" s="42">
        <f>HLOOKUP($A608,차량별코스!$E$1:$AD$20,_xlfn.XLOOKUP(탕데이터!$I608,차량별코스!$D$2:$D$20,차량별코스!$A$2:$A$20),0)</f>
        <v>5</v>
      </c>
      <c r="BM608">
        <f t="shared" si="107"/>
        <v>2501.2210000000014</v>
      </c>
      <c r="BN608">
        <f t="shared" si="108"/>
        <v>3554.157000000002</v>
      </c>
      <c r="BO608">
        <f>IF(COUNTIFS($BL$2:$BL608,$BL608,$O$2:$O608,$O608)=1,_xlfn.MAXIFS($BO$2:$BO607,$O$2:$O607,$O608)+1,_xlfn.MAXIFS($BO$2:$BO607,$O$2:$O607,$O608))</f>
        <v>11</v>
      </c>
      <c r="BP608">
        <f t="shared" si="109"/>
        <v>55</v>
      </c>
      <c r="BQ608">
        <f t="shared" si="111"/>
        <v>0</v>
      </c>
      <c r="BR608">
        <f t="shared" si="112"/>
        <v>0</v>
      </c>
      <c r="BS608">
        <f t="shared" si="113"/>
        <v>0</v>
      </c>
      <c r="BT608">
        <f t="shared" si="114"/>
        <v>0</v>
      </c>
      <c r="BU608">
        <f t="shared" si="115"/>
        <v>0</v>
      </c>
      <c r="BV608">
        <f t="shared" si="116"/>
        <v>0</v>
      </c>
      <c r="BW608">
        <f t="shared" si="110"/>
        <v>55</v>
      </c>
    </row>
    <row r="609" spans="1:75" x14ac:dyDescent="0.3">
      <c r="A609" s="38">
        <f t="shared" si="106"/>
        <v>45796</v>
      </c>
      <c r="B609" s="3">
        <v>45796.284745370373</v>
      </c>
      <c r="C609" t="s">
        <v>61</v>
      </c>
      <c r="D609" t="s">
        <v>61</v>
      </c>
      <c r="E609" t="s">
        <v>61</v>
      </c>
      <c r="F609" t="s">
        <v>62</v>
      </c>
      <c r="G609" s="2" t="s">
        <v>63</v>
      </c>
      <c r="H609" t="s">
        <v>64</v>
      </c>
      <c r="I609" t="s">
        <v>81</v>
      </c>
      <c r="J609" t="s">
        <v>66</v>
      </c>
      <c r="K609" t="s">
        <v>72</v>
      </c>
      <c r="L609">
        <v>15</v>
      </c>
      <c r="M609">
        <v>4</v>
      </c>
      <c r="N609">
        <v>168</v>
      </c>
      <c r="O609" s="41">
        <v>9999</v>
      </c>
      <c r="P609" t="s">
        <v>62</v>
      </c>
      <c r="Q609" s="1">
        <v>45786.608721180557</v>
      </c>
      <c r="R609">
        <v>1E-3</v>
      </c>
      <c r="S609">
        <v>3.7999999999999999E-2</v>
      </c>
      <c r="T609">
        <v>2.5999999999999999E-2</v>
      </c>
      <c r="U609">
        <v>41</v>
      </c>
      <c r="V609">
        <v>41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0.09</v>
      </c>
      <c r="AE609" t="s">
        <v>61</v>
      </c>
      <c r="AF609">
        <v>100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0.02</v>
      </c>
      <c r="AN609" t="s">
        <v>61</v>
      </c>
      <c r="AO609">
        <v>100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 t="s">
        <v>75</v>
      </c>
      <c r="BD609">
        <v>0</v>
      </c>
      <c r="BE609" t="s">
        <v>73</v>
      </c>
      <c r="BF609" t="s">
        <v>76</v>
      </c>
      <c r="BG609">
        <v>1.3</v>
      </c>
      <c r="BH609">
        <v>0</v>
      </c>
      <c r="BI609" s="1">
        <v>45799.562088460647</v>
      </c>
      <c r="BJ609">
        <v>3</v>
      </c>
      <c r="BK609" s="4">
        <v>8.8000000000000005E-3</v>
      </c>
      <c r="BL609" s="42">
        <f>HLOOKUP($A609,차량별코스!$E$1:$AD$20,_xlfn.XLOOKUP(탕데이터!$I609,차량별코스!$D$2:$D$20,차량별코스!$A$2:$A$20),0)</f>
        <v>5</v>
      </c>
      <c r="BM609">
        <f t="shared" si="107"/>
        <v>2501.2210000000014</v>
      </c>
      <c r="BN609">
        <f t="shared" si="108"/>
        <v>3554.157000000002</v>
      </c>
      <c r="BO609">
        <f>IF(COUNTIFS($BL$2:$BL609,$BL609,$O$2:$O609,$O609)=1,_xlfn.MAXIFS($BO$2:$BO608,$O$2:$O608,$O609)+1,_xlfn.MAXIFS($BO$2:$BO608,$O$2:$O608,$O609))</f>
        <v>11</v>
      </c>
      <c r="BP609">
        <f t="shared" si="109"/>
        <v>0</v>
      </c>
      <c r="BQ609">
        <f t="shared" si="111"/>
        <v>0</v>
      </c>
      <c r="BR609">
        <f t="shared" si="112"/>
        <v>0</v>
      </c>
      <c r="BS609">
        <f t="shared" si="113"/>
        <v>0</v>
      </c>
      <c r="BT609">
        <f t="shared" si="114"/>
        <v>0</v>
      </c>
      <c r="BU609">
        <f t="shared" si="115"/>
        <v>0</v>
      </c>
      <c r="BV609">
        <f t="shared" si="116"/>
        <v>0</v>
      </c>
      <c r="BW609">
        <f t="shared" si="110"/>
        <v>0</v>
      </c>
    </row>
    <row r="610" spans="1:75" x14ac:dyDescent="0.3">
      <c r="A610" s="38">
        <f t="shared" si="106"/>
        <v>45796</v>
      </c>
      <c r="B610" s="3">
        <v>45796.304398148146</v>
      </c>
      <c r="C610" t="s">
        <v>61</v>
      </c>
      <c r="D610" t="s">
        <v>61</v>
      </c>
      <c r="E610" t="s">
        <v>61</v>
      </c>
      <c r="F610" t="s">
        <v>62</v>
      </c>
      <c r="G610" s="2" t="s">
        <v>63</v>
      </c>
      <c r="H610" t="s">
        <v>64</v>
      </c>
      <c r="I610" t="s">
        <v>81</v>
      </c>
      <c r="J610" t="s">
        <v>66</v>
      </c>
      <c r="K610" t="s">
        <v>72</v>
      </c>
      <c r="L610">
        <v>15</v>
      </c>
      <c r="M610">
        <v>4</v>
      </c>
      <c r="N610">
        <v>168</v>
      </c>
      <c r="O610" s="41">
        <v>9999</v>
      </c>
      <c r="P610" t="s">
        <v>62</v>
      </c>
      <c r="Q610" s="1">
        <v>45786.608721180557</v>
      </c>
      <c r="R610">
        <v>17.271000000000001</v>
      </c>
      <c r="S610">
        <v>4.9390000000000001</v>
      </c>
      <c r="T610">
        <v>3.4969999999999999</v>
      </c>
      <c r="U610">
        <v>2474</v>
      </c>
      <c r="V610">
        <v>703</v>
      </c>
      <c r="W610">
        <v>542</v>
      </c>
      <c r="X610">
        <v>357</v>
      </c>
      <c r="Y610">
        <v>0</v>
      </c>
      <c r="Z610">
        <v>4</v>
      </c>
      <c r="AA610">
        <v>0</v>
      </c>
      <c r="AB610">
        <v>0</v>
      </c>
      <c r="AC610">
        <v>103</v>
      </c>
      <c r="AD610">
        <v>25.13</v>
      </c>
      <c r="AE610">
        <v>50.590234000000002</v>
      </c>
      <c r="AF610">
        <v>84.8</v>
      </c>
      <c r="AG610">
        <v>2.6</v>
      </c>
      <c r="AH610">
        <v>2.9</v>
      </c>
      <c r="AI610">
        <v>6.6</v>
      </c>
      <c r="AJ610">
        <v>2.8</v>
      </c>
      <c r="AK610">
        <v>0.2</v>
      </c>
      <c r="AL610">
        <v>0</v>
      </c>
      <c r="AM610">
        <v>2.69</v>
      </c>
      <c r="AN610">
        <v>49.363999999999997</v>
      </c>
      <c r="AO610">
        <v>28.414999999999999</v>
      </c>
      <c r="AP610">
        <v>21.908000000000001</v>
      </c>
      <c r="AQ610">
        <v>0.17399999999999999</v>
      </c>
      <c r="AR610">
        <v>0</v>
      </c>
      <c r="AS610">
        <v>23.16</v>
      </c>
      <c r="AT610">
        <v>33.92</v>
      </c>
      <c r="AU610">
        <v>1.04</v>
      </c>
      <c r="AV610">
        <v>1.1599999999999999</v>
      </c>
      <c r="AW610">
        <v>2.64</v>
      </c>
      <c r="AX610">
        <v>1.1200000000000001</v>
      </c>
      <c r="AY610">
        <v>0.08</v>
      </c>
      <c r="AZ610">
        <v>0</v>
      </c>
      <c r="BA610">
        <v>0</v>
      </c>
      <c r="BB610">
        <v>56</v>
      </c>
      <c r="BC610" t="s">
        <v>75</v>
      </c>
      <c r="BD610">
        <v>0</v>
      </c>
      <c r="BE610" t="s">
        <v>73</v>
      </c>
      <c r="BF610" t="s">
        <v>76</v>
      </c>
      <c r="BG610">
        <v>1.3</v>
      </c>
      <c r="BH610">
        <v>0</v>
      </c>
      <c r="BI610" s="1">
        <v>45799.562088460647</v>
      </c>
      <c r="BJ610">
        <v>3</v>
      </c>
      <c r="BK610" s="4">
        <v>1.1656</v>
      </c>
      <c r="BL610" s="42">
        <f>HLOOKUP($A610,차량별코스!$E$1:$AD$20,_xlfn.XLOOKUP(탕데이터!$I610,차량별코스!$D$2:$D$20,차량별코스!$A$2:$A$20),0)</f>
        <v>5</v>
      </c>
      <c r="BM610">
        <f t="shared" si="107"/>
        <v>2501.2210000000014</v>
      </c>
      <c r="BN610">
        <f t="shared" si="108"/>
        <v>3554.157000000002</v>
      </c>
      <c r="BO610">
        <f>IF(COUNTIFS($BL$2:$BL610,$BL610,$O$2:$O610,$O610)=1,_xlfn.MAXIFS($BO$2:$BO609,$O$2:$O609,$O610)+1,_xlfn.MAXIFS($BO$2:$BO609,$O$2:$O609,$O610))</f>
        <v>11</v>
      </c>
      <c r="BP610">
        <f t="shared" si="109"/>
        <v>852.95199999999977</v>
      </c>
      <c r="BQ610">
        <f t="shared" si="111"/>
        <v>64.324000000000012</v>
      </c>
      <c r="BR610">
        <f t="shared" si="112"/>
        <v>71.745999999999995</v>
      </c>
      <c r="BS610">
        <f t="shared" si="113"/>
        <v>163.28400000000002</v>
      </c>
      <c r="BT610">
        <f t="shared" si="114"/>
        <v>69.271999999999991</v>
      </c>
      <c r="BU610">
        <f t="shared" si="115"/>
        <v>4.9480000000000004</v>
      </c>
      <c r="BV610">
        <f t="shared" si="116"/>
        <v>0</v>
      </c>
      <c r="BW610">
        <f t="shared" si="110"/>
        <v>1226.5259999999998</v>
      </c>
    </row>
    <row r="611" spans="1:75" x14ac:dyDescent="0.3">
      <c r="A611" s="38">
        <f t="shared" si="106"/>
        <v>45796</v>
      </c>
      <c r="B611" s="3">
        <v>45796.335775462961</v>
      </c>
      <c r="C611" t="s">
        <v>61</v>
      </c>
      <c r="D611" t="s">
        <v>61</v>
      </c>
      <c r="E611" t="s">
        <v>61</v>
      </c>
      <c r="F611" t="s">
        <v>62</v>
      </c>
      <c r="G611" s="2" t="s">
        <v>63</v>
      </c>
      <c r="H611" t="s">
        <v>64</v>
      </c>
      <c r="I611" t="s">
        <v>81</v>
      </c>
      <c r="J611" t="s">
        <v>66</v>
      </c>
      <c r="K611" t="s">
        <v>72</v>
      </c>
      <c r="L611">
        <v>15</v>
      </c>
      <c r="M611">
        <v>4</v>
      </c>
      <c r="N611">
        <v>168</v>
      </c>
      <c r="O611" s="41">
        <v>9999</v>
      </c>
      <c r="P611" t="s">
        <v>62</v>
      </c>
      <c r="Q611" s="1">
        <v>45786.608721180557</v>
      </c>
      <c r="R611">
        <v>8.6999999999999994E-2</v>
      </c>
      <c r="S611">
        <v>0.1</v>
      </c>
      <c r="T611">
        <v>0.87</v>
      </c>
      <c r="U611">
        <v>140</v>
      </c>
      <c r="V611">
        <v>28</v>
      </c>
      <c r="W611">
        <v>30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8</v>
      </c>
      <c r="AD611">
        <v>2.2400000000000002</v>
      </c>
      <c r="AE611">
        <v>3.819474</v>
      </c>
      <c r="AF611">
        <v>100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0.67</v>
      </c>
      <c r="AN611">
        <v>10.073</v>
      </c>
      <c r="AO611">
        <v>19.998000000000001</v>
      </c>
      <c r="AP611">
        <v>21.428000000000001</v>
      </c>
      <c r="AQ611">
        <v>0</v>
      </c>
      <c r="AR611">
        <v>0</v>
      </c>
      <c r="AS611">
        <v>0</v>
      </c>
      <c r="AT611">
        <v>1.667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 t="s">
        <v>75</v>
      </c>
      <c r="BD611">
        <v>0</v>
      </c>
      <c r="BE611" t="s">
        <v>73</v>
      </c>
      <c r="BF611" t="s">
        <v>76</v>
      </c>
      <c r="BG611">
        <v>1.3</v>
      </c>
      <c r="BH611">
        <v>0</v>
      </c>
      <c r="BI611" s="1">
        <v>45799.562088460647</v>
      </c>
      <c r="BJ611">
        <v>3</v>
      </c>
      <c r="BK611" s="4">
        <v>0.28999999999999998</v>
      </c>
      <c r="BL611" s="42">
        <f>HLOOKUP($A611,차량별코스!$E$1:$AD$20,_xlfn.XLOOKUP(탕데이터!$I611,차량별코스!$D$2:$D$20,차량별코스!$A$2:$A$20),0)</f>
        <v>5</v>
      </c>
      <c r="BM611">
        <f t="shared" si="107"/>
        <v>2501.2210000000014</v>
      </c>
      <c r="BN611">
        <f t="shared" si="108"/>
        <v>3554.157000000002</v>
      </c>
      <c r="BO611">
        <f>IF(COUNTIFS($BL$2:$BL611,$BL611,$O$2:$O611,$O611)=1,_xlfn.MAXIFS($BO$2:$BO610,$O$2:$O610,$O611)+1,_xlfn.MAXIFS($BO$2:$BO610,$O$2:$O610,$O611))</f>
        <v>11</v>
      </c>
      <c r="BP611">
        <f t="shared" si="109"/>
        <v>82</v>
      </c>
      <c r="BQ611">
        <f t="shared" si="111"/>
        <v>0</v>
      </c>
      <c r="BR611">
        <f t="shared" si="112"/>
        <v>0</v>
      </c>
      <c r="BS611">
        <f t="shared" si="113"/>
        <v>0</v>
      </c>
      <c r="BT611">
        <f t="shared" si="114"/>
        <v>0</v>
      </c>
      <c r="BU611">
        <f t="shared" si="115"/>
        <v>0</v>
      </c>
      <c r="BV611">
        <f t="shared" si="116"/>
        <v>0</v>
      </c>
      <c r="BW611">
        <f t="shared" si="110"/>
        <v>82</v>
      </c>
    </row>
    <row r="612" spans="1:75" x14ac:dyDescent="0.3">
      <c r="A612" s="38">
        <f t="shared" si="106"/>
        <v>45796</v>
      </c>
      <c r="B612" s="3">
        <v>45796.339756944442</v>
      </c>
      <c r="C612" t="s">
        <v>61</v>
      </c>
      <c r="D612" t="s">
        <v>61</v>
      </c>
      <c r="E612" t="s">
        <v>61</v>
      </c>
      <c r="F612" t="s">
        <v>62</v>
      </c>
      <c r="G612" s="2" t="s">
        <v>63</v>
      </c>
      <c r="H612" t="s">
        <v>64</v>
      </c>
      <c r="I612" t="s">
        <v>81</v>
      </c>
      <c r="J612" t="s">
        <v>66</v>
      </c>
      <c r="K612" t="s">
        <v>72</v>
      </c>
      <c r="L612">
        <v>15</v>
      </c>
      <c r="M612">
        <v>4</v>
      </c>
      <c r="N612">
        <v>168</v>
      </c>
      <c r="O612" s="41">
        <v>9999</v>
      </c>
      <c r="P612" t="s">
        <v>62</v>
      </c>
      <c r="Q612" s="1">
        <v>45786.608721180557</v>
      </c>
      <c r="R612">
        <v>47.158999999999999</v>
      </c>
      <c r="S612">
        <v>11.816000000000001</v>
      </c>
      <c r="T612">
        <v>3.9910000000000001</v>
      </c>
      <c r="U612">
        <v>5357</v>
      </c>
      <c r="V612">
        <v>355</v>
      </c>
      <c r="W612">
        <v>1335</v>
      </c>
      <c r="X612">
        <v>1204</v>
      </c>
      <c r="Y612">
        <v>0</v>
      </c>
      <c r="Z612">
        <v>6</v>
      </c>
      <c r="AA612">
        <v>2</v>
      </c>
      <c r="AB612">
        <v>126</v>
      </c>
      <c r="AC612">
        <v>93</v>
      </c>
      <c r="AD612">
        <v>31.69</v>
      </c>
      <c r="AE612">
        <v>46.297359</v>
      </c>
      <c r="AF612">
        <v>77.3</v>
      </c>
      <c r="AG612">
        <v>6.5</v>
      </c>
      <c r="AH612">
        <v>7.6</v>
      </c>
      <c r="AI612">
        <v>6.9</v>
      </c>
      <c r="AJ612">
        <v>1.7</v>
      </c>
      <c r="AK612">
        <v>0</v>
      </c>
      <c r="AL612">
        <v>0</v>
      </c>
      <c r="AM612">
        <v>3.07</v>
      </c>
      <c r="AN612">
        <v>38.286999999999999</v>
      </c>
      <c r="AO612">
        <v>6.6269999999999998</v>
      </c>
      <c r="AP612">
        <v>24.920999999999999</v>
      </c>
      <c r="AQ612">
        <v>0.254</v>
      </c>
      <c r="AR612">
        <v>0</v>
      </c>
      <c r="AS612">
        <v>12.723000000000001</v>
      </c>
      <c r="AT612">
        <v>68.281999999999996</v>
      </c>
      <c r="AU612">
        <v>5.742</v>
      </c>
      <c r="AV612">
        <v>6.7130000000000001</v>
      </c>
      <c r="AW612">
        <v>6.0949999999999998</v>
      </c>
      <c r="AX612">
        <v>1.502</v>
      </c>
      <c r="AY612">
        <v>0</v>
      </c>
      <c r="AZ612">
        <v>0</v>
      </c>
      <c r="BA612">
        <v>0</v>
      </c>
      <c r="BB612">
        <v>125</v>
      </c>
      <c r="BC612" t="s">
        <v>75</v>
      </c>
      <c r="BD612">
        <v>0</v>
      </c>
      <c r="BE612" t="s">
        <v>73</v>
      </c>
      <c r="BF612" t="s">
        <v>76</v>
      </c>
      <c r="BG612">
        <v>1.3</v>
      </c>
      <c r="BH612">
        <v>0</v>
      </c>
      <c r="BI612" s="1">
        <v>45799.562088460647</v>
      </c>
      <c r="BJ612">
        <v>3</v>
      </c>
      <c r="BK612" s="4">
        <v>1.3304</v>
      </c>
      <c r="BL612" s="42">
        <f>HLOOKUP($A612,차량별코스!$E$1:$AD$20,_xlfn.XLOOKUP(탕데이터!$I612,차량별코스!$D$2:$D$20,차량별코스!$A$2:$A$20),0)</f>
        <v>5</v>
      </c>
      <c r="BM612">
        <f t="shared" si="107"/>
        <v>2501.2210000000014</v>
      </c>
      <c r="BN612">
        <f t="shared" si="108"/>
        <v>3554.157000000002</v>
      </c>
      <c r="BO612">
        <f>IF(COUNTIFS($BL$2:$BL612,$BL612,$O$2:$O612,$O612)=1,_xlfn.MAXIFS($BO$2:$BO611,$O$2:$O611,$O612)+1,_xlfn.MAXIFS($BO$2:$BO611,$O$2:$O611,$O612))</f>
        <v>11</v>
      </c>
      <c r="BP612">
        <f t="shared" si="109"/>
        <v>2450.9610000000002</v>
      </c>
      <c r="BQ612">
        <f t="shared" si="111"/>
        <v>348.20499999999998</v>
      </c>
      <c r="BR612">
        <f t="shared" si="112"/>
        <v>407.13200000000001</v>
      </c>
      <c r="BS612">
        <f t="shared" si="113"/>
        <v>369.63300000000004</v>
      </c>
      <c r="BT612">
        <f t="shared" si="114"/>
        <v>91.069000000000003</v>
      </c>
      <c r="BU612">
        <f t="shared" si="115"/>
        <v>0</v>
      </c>
      <c r="BV612">
        <f t="shared" si="116"/>
        <v>0</v>
      </c>
      <c r="BW612">
        <f t="shared" si="110"/>
        <v>3667.0000000000005</v>
      </c>
    </row>
    <row r="613" spans="1:75" x14ac:dyDescent="0.3">
      <c r="A613" s="38">
        <f t="shared" si="106"/>
        <v>45796</v>
      </c>
      <c r="B613" s="3">
        <v>45796.40766203704</v>
      </c>
      <c r="C613" t="s">
        <v>61</v>
      </c>
      <c r="D613" t="s">
        <v>61</v>
      </c>
      <c r="E613" t="s">
        <v>61</v>
      </c>
      <c r="F613" t="s">
        <v>62</v>
      </c>
      <c r="G613" s="2" t="s">
        <v>63</v>
      </c>
      <c r="H613" t="s">
        <v>64</v>
      </c>
      <c r="I613" t="s">
        <v>81</v>
      </c>
      <c r="J613" t="s">
        <v>66</v>
      </c>
      <c r="K613" t="s">
        <v>72</v>
      </c>
      <c r="L613">
        <v>15</v>
      </c>
      <c r="M613">
        <v>4</v>
      </c>
      <c r="N613">
        <v>168</v>
      </c>
      <c r="O613" s="41">
        <v>9999</v>
      </c>
      <c r="P613" t="s">
        <v>62</v>
      </c>
      <c r="Q613" s="1">
        <v>45786.608721180557</v>
      </c>
      <c r="R613">
        <v>60.115000000000002</v>
      </c>
      <c r="S613">
        <v>16.111999999999998</v>
      </c>
      <c r="T613">
        <v>3.7309999999999999</v>
      </c>
      <c r="U613">
        <v>5388</v>
      </c>
      <c r="V613">
        <v>159</v>
      </c>
      <c r="W613">
        <v>1087</v>
      </c>
      <c r="X613">
        <v>1373</v>
      </c>
      <c r="Y613">
        <v>0</v>
      </c>
      <c r="Z613">
        <v>8</v>
      </c>
      <c r="AA613">
        <v>0</v>
      </c>
      <c r="AB613">
        <v>0</v>
      </c>
      <c r="AC613">
        <v>100</v>
      </c>
      <c r="AD613">
        <v>40.17</v>
      </c>
      <c r="AE613">
        <v>52.248651000000002</v>
      </c>
      <c r="AF613">
        <v>86.8</v>
      </c>
      <c r="AG613">
        <v>3.1</v>
      </c>
      <c r="AH613">
        <v>3.5</v>
      </c>
      <c r="AI613">
        <v>3.7</v>
      </c>
      <c r="AJ613">
        <v>2.9</v>
      </c>
      <c r="AK613">
        <v>0</v>
      </c>
      <c r="AL613">
        <v>0</v>
      </c>
      <c r="AM613">
        <v>2.87</v>
      </c>
      <c r="AN613">
        <v>47.634</v>
      </c>
      <c r="AO613">
        <v>2.9510000000000001</v>
      </c>
      <c r="AP613">
        <v>20.173999999999999</v>
      </c>
      <c r="AQ613">
        <v>0.216</v>
      </c>
      <c r="AR613">
        <v>0</v>
      </c>
      <c r="AS613">
        <v>13.308</v>
      </c>
      <c r="AT613">
        <v>76.673000000000002</v>
      </c>
      <c r="AU613">
        <v>2.738</v>
      </c>
      <c r="AV613">
        <v>3.0920000000000001</v>
      </c>
      <c r="AW613">
        <v>3.2679999999999998</v>
      </c>
      <c r="AX613">
        <v>2.5619999999999998</v>
      </c>
      <c r="AY613">
        <v>0</v>
      </c>
      <c r="AZ613">
        <v>0</v>
      </c>
      <c r="BA613">
        <v>0</v>
      </c>
      <c r="BB613">
        <v>121</v>
      </c>
      <c r="BC613" t="s">
        <v>75</v>
      </c>
      <c r="BD613">
        <v>0</v>
      </c>
      <c r="BE613" t="s">
        <v>73</v>
      </c>
      <c r="BF613" t="s">
        <v>76</v>
      </c>
      <c r="BG613">
        <v>1.3</v>
      </c>
      <c r="BH613">
        <v>0</v>
      </c>
      <c r="BI613" s="1">
        <v>45799.562088460647</v>
      </c>
      <c r="BJ613">
        <v>3</v>
      </c>
      <c r="BK613" s="4">
        <v>1.2437</v>
      </c>
      <c r="BL613" s="42">
        <f>HLOOKUP($A613,차량별코스!$E$1:$AD$20,_xlfn.XLOOKUP(탕데이터!$I613,차량별코스!$D$2:$D$20,차량별코스!$A$2:$A$20),0)</f>
        <v>5</v>
      </c>
      <c r="BM613">
        <f t="shared" si="107"/>
        <v>2501.2210000000014</v>
      </c>
      <c r="BN613">
        <f t="shared" si="108"/>
        <v>3554.157000000002</v>
      </c>
      <c r="BO613">
        <f>IF(COUNTIFS($BL$2:$BL613,$BL613,$O$2:$O613,$O613)=1,_xlfn.MAXIFS($BO$2:$BO612,$O$2:$O612,$O613)+1,_xlfn.MAXIFS($BO$2:$BO612,$O$2:$O612,$O613))</f>
        <v>11</v>
      </c>
      <c r="BP613">
        <f t="shared" si="109"/>
        <v>3430.7839999999997</v>
      </c>
      <c r="BQ613">
        <f t="shared" si="111"/>
        <v>167.02799999999999</v>
      </c>
      <c r="BR613">
        <f t="shared" si="112"/>
        <v>188.58</v>
      </c>
      <c r="BS613">
        <f t="shared" si="113"/>
        <v>199.35600000000002</v>
      </c>
      <c r="BT613">
        <f t="shared" si="114"/>
        <v>156.25199999999998</v>
      </c>
      <c r="BU613">
        <f t="shared" si="115"/>
        <v>0</v>
      </c>
      <c r="BV613">
        <f t="shared" si="116"/>
        <v>0</v>
      </c>
      <c r="BW613">
        <f t="shared" si="110"/>
        <v>4142</v>
      </c>
    </row>
    <row r="614" spans="1:75" x14ac:dyDescent="0.3">
      <c r="A614" s="38">
        <f t="shared" si="106"/>
        <v>45796</v>
      </c>
      <c r="B614" s="3">
        <v>45796.471909722219</v>
      </c>
      <c r="C614" t="s">
        <v>61</v>
      </c>
      <c r="D614" t="s">
        <v>61</v>
      </c>
      <c r="E614" t="s">
        <v>61</v>
      </c>
      <c r="F614" t="s">
        <v>62</v>
      </c>
      <c r="G614" s="2" t="s">
        <v>63</v>
      </c>
      <c r="H614" t="s">
        <v>64</v>
      </c>
      <c r="I614" t="s">
        <v>81</v>
      </c>
      <c r="J614" t="s">
        <v>66</v>
      </c>
      <c r="K614" t="s">
        <v>72</v>
      </c>
      <c r="L614">
        <v>15</v>
      </c>
      <c r="M614">
        <v>4</v>
      </c>
      <c r="N614">
        <v>168</v>
      </c>
      <c r="O614" s="41">
        <v>9999</v>
      </c>
      <c r="P614" t="s">
        <v>62</v>
      </c>
      <c r="Q614" s="1">
        <v>45786.608721180557</v>
      </c>
      <c r="R614">
        <v>7.8E-2</v>
      </c>
      <c r="S614">
        <v>6</v>
      </c>
      <c r="T614">
        <v>1.2999999999999999E-2</v>
      </c>
      <c r="U614">
        <v>2269</v>
      </c>
      <c r="V614">
        <v>127</v>
      </c>
      <c r="W614">
        <v>2090</v>
      </c>
      <c r="X614">
        <v>1</v>
      </c>
      <c r="Y614">
        <v>0</v>
      </c>
      <c r="Z614">
        <v>0</v>
      </c>
      <c r="AA614">
        <v>1</v>
      </c>
      <c r="AB614">
        <v>1787</v>
      </c>
      <c r="AC614">
        <v>9</v>
      </c>
      <c r="AD614">
        <v>0.12</v>
      </c>
      <c r="AE614">
        <v>5.3997919999999997</v>
      </c>
      <c r="AF614">
        <v>100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0.01</v>
      </c>
      <c r="AN614">
        <v>1301.9870000000001</v>
      </c>
      <c r="AO614">
        <v>5.5970000000000004</v>
      </c>
      <c r="AP614">
        <v>92.111000000000004</v>
      </c>
      <c r="AQ614">
        <v>0</v>
      </c>
      <c r="AR614">
        <v>0</v>
      </c>
      <c r="AS614">
        <v>0</v>
      </c>
      <c r="AT614">
        <v>36.667000000000002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60</v>
      </c>
      <c r="BC614" t="s">
        <v>75</v>
      </c>
      <c r="BD614">
        <v>0</v>
      </c>
      <c r="BE614" t="s">
        <v>73</v>
      </c>
      <c r="BF614" t="s">
        <v>76</v>
      </c>
      <c r="BG614">
        <v>1.3</v>
      </c>
      <c r="BH614">
        <v>0</v>
      </c>
      <c r="BI614" s="1">
        <v>45799.562088460647</v>
      </c>
      <c r="BJ614">
        <v>3</v>
      </c>
      <c r="BK614" s="4">
        <v>4.3E-3</v>
      </c>
      <c r="BL614" s="42">
        <f>HLOOKUP($A614,차량별코스!$E$1:$AD$20,_xlfn.XLOOKUP(탕데이터!$I614,차량별코스!$D$2:$D$20,차량별코스!$A$2:$A$20),0)</f>
        <v>5</v>
      </c>
      <c r="BM614">
        <f t="shared" si="107"/>
        <v>2501.2210000000014</v>
      </c>
      <c r="BN614">
        <f t="shared" si="108"/>
        <v>3554.157000000002</v>
      </c>
      <c r="BO614">
        <f>IF(COUNTIFS($BL$2:$BL614,$BL614,$O$2:$O614,$O614)=1,_xlfn.MAXIFS($BO$2:$BO613,$O$2:$O613,$O614)+1,_xlfn.MAXIFS($BO$2:$BO613,$O$2:$O613,$O614))</f>
        <v>11</v>
      </c>
      <c r="BP614">
        <f t="shared" si="109"/>
        <v>52</v>
      </c>
      <c r="BQ614">
        <f t="shared" si="111"/>
        <v>0</v>
      </c>
      <c r="BR614">
        <f t="shared" si="112"/>
        <v>0</v>
      </c>
      <c r="BS614">
        <f t="shared" si="113"/>
        <v>0</v>
      </c>
      <c r="BT614">
        <f t="shared" si="114"/>
        <v>0</v>
      </c>
      <c r="BU614">
        <f t="shared" si="115"/>
        <v>0</v>
      </c>
      <c r="BV614">
        <f t="shared" si="116"/>
        <v>0</v>
      </c>
      <c r="BW614">
        <f t="shared" si="110"/>
        <v>52</v>
      </c>
    </row>
    <row r="615" spans="1:75" x14ac:dyDescent="0.3">
      <c r="A615" s="38">
        <f t="shared" si="106"/>
        <v>45796</v>
      </c>
      <c r="B615" s="3">
        <v>45796.527060185188</v>
      </c>
      <c r="C615" t="s">
        <v>61</v>
      </c>
      <c r="D615" t="s">
        <v>61</v>
      </c>
      <c r="E615" t="s">
        <v>61</v>
      </c>
      <c r="F615" t="s">
        <v>62</v>
      </c>
      <c r="G615" s="2" t="s">
        <v>63</v>
      </c>
      <c r="H615" t="s">
        <v>64</v>
      </c>
      <c r="I615" t="s">
        <v>81</v>
      </c>
      <c r="J615" t="s">
        <v>66</v>
      </c>
      <c r="K615" t="s">
        <v>72</v>
      </c>
      <c r="L615">
        <v>15</v>
      </c>
      <c r="M615">
        <v>4</v>
      </c>
      <c r="N615">
        <v>168</v>
      </c>
      <c r="O615" s="41">
        <v>9999</v>
      </c>
      <c r="P615" t="s">
        <v>62</v>
      </c>
      <c r="Q615" s="1">
        <v>45786.608721180557</v>
      </c>
      <c r="R615">
        <v>59.518999999999998</v>
      </c>
      <c r="S615">
        <v>16.41</v>
      </c>
      <c r="T615">
        <v>3.6269999999999998</v>
      </c>
      <c r="U615">
        <v>6589</v>
      </c>
      <c r="V615">
        <v>32</v>
      </c>
      <c r="W615">
        <v>2180</v>
      </c>
      <c r="X615">
        <v>1261</v>
      </c>
      <c r="Y615">
        <v>1</v>
      </c>
      <c r="Z615">
        <v>8</v>
      </c>
      <c r="AA615">
        <v>1</v>
      </c>
      <c r="AB615">
        <v>322</v>
      </c>
      <c r="AC615">
        <v>104</v>
      </c>
      <c r="AD615">
        <v>32.520000000000003</v>
      </c>
      <c r="AE615">
        <v>48.953228000000003</v>
      </c>
      <c r="AF615">
        <v>92.8</v>
      </c>
      <c r="AG615">
        <v>2</v>
      </c>
      <c r="AH615">
        <v>1.8</v>
      </c>
      <c r="AI615">
        <v>2.2000000000000002</v>
      </c>
      <c r="AJ615">
        <v>1</v>
      </c>
      <c r="AK615">
        <v>0.1</v>
      </c>
      <c r="AL615">
        <v>0</v>
      </c>
      <c r="AM615">
        <v>2.79</v>
      </c>
      <c r="AN615">
        <v>45.688000000000002</v>
      </c>
      <c r="AO615">
        <v>0.48599999999999999</v>
      </c>
      <c r="AP615">
        <v>33.085000000000001</v>
      </c>
      <c r="AQ615">
        <v>0.20200000000000001</v>
      </c>
      <c r="AR615">
        <v>1.68</v>
      </c>
      <c r="AS615">
        <v>13.441000000000001</v>
      </c>
      <c r="AT615">
        <v>100.533</v>
      </c>
      <c r="AU615">
        <v>2.1669999999999998</v>
      </c>
      <c r="AV615">
        <v>1.95</v>
      </c>
      <c r="AW615">
        <v>2.383</v>
      </c>
      <c r="AX615">
        <v>1.083</v>
      </c>
      <c r="AY615">
        <v>0.108</v>
      </c>
      <c r="AZ615">
        <v>0</v>
      </c>
      <c r="BA615">
        <v>0</v>
      </c>
      <c r="BB615">
        <v>150</v>
      </c>
      <c r="BC615" t="s">
        <v>75</v>
      </c>
      <c r="BD615">
        <v>0</v>
      </c>
      <c r="BE615" t="s">
        <v>73</v>
      </c>
      <c r="BF615" t="s">
        <v>76</v>
      </c>
      <c r="BG615">
        <v>1.3</v>
      </c>
      <c r="BH615">
        <v>0</v>
      </c>
      <c r="BI615" s="1">
        <v>45799.562088460647</v>
      </c>
      <c r="BJ615">
        <v>3</v>
      </c>
      <c r="BK615" s="4">
        <v>1.2090000000000001</v>
      </c>
      <c r="BL615" s="42">
        <f>HLOOKUP($A615,차량별코스!$E$1:$AD$20,_xlfn.XLOOKUP(탕데이터!$I615,차량별코스!$D$2:$D$20,차량별코스!$A$2:$A$20),0)</f>
        <v>5</v>
      </c>
      <c r="BM615">
        <f t="shared" si="107"/>
        <v>2501.2210000000014</v>
      </c>
      <c r="BN615">
        <f t="shared" si="108"/>
        <v>3554.157000000002</v>
      </c>
      <c r="BO615">
        <f>IF(COUNTIFS($BL$2:$BL615,$BL615,$O$2:$O615,$O615)=1,_xlfn.MAXIFS($BO$2:$BO614,$O$2:$O614,$O615)+1,_xlfn.MAXIFS($BO$2:$BO614,$O$2:$O614,$O615))</f>
        <v>11</v>
      </c>
      <c r="BP615">
        <f t="shared" si="109"/>
        <v>3902.5919999999996</v>
      </c>
      <c r="BQ615">
        <f t="shared" si="111"/>
        <v>131.78</v>
      </c>
      <c r="BR615">
        <f t="shared" si="112"/>
        <v>118.60200000000002</v>
      </c>
      <c r="BS615">
        <f t="shared" si="113"/>
        <v>144.95800000000003</v>
      </c>
      <c r="BT615">
        <f t="shared" si="114"/>
        <v>65.89</v>
      </c>
      <c r="BU615">
        <f t="shared" si="115"/>
        <v>6.5890000000000004</v>
      </c>
      <c r="BV615">
        <f t="shared" si="116"/>
        <v>0</v>
      </c>
      <c r="BW615">
        <f t="shared" si="110"/>
        <v>4370.4110000000001</v>
      </c>
    </row>
    <row r="616" spans="1:75" x14ac:dyDescent="0.3">
      <c r="A616" s="38">
        <f t="shared" si="106"/>
        <v>45796</v>
      </c>
      <c r="B616" s="3">
        <v>45796.61141203704</v>
      </c>
      <c r="C616" t="s">
        <v>61</v>
      </c>
      <c r="D616" t="s">
        <v>61</v>
      </c>
      <c r="E616" t="s">
        <v>61</v>
      </c>
      <c r="F616" t="s">
        <v>62</v>
      </c>
      <c r="G616" s="2" t="s">
        <v>63</v>
      </c>
      <c r="H616" t="s">
        <v>64</v>
      </c>
      <c r="I616" t="s">
        <v>81</v>
      </c>
      <c r="J616" t="s">
        <v>66</v>
      </c>
      <c r="K616" t="s">
        <v>72</v>
      </c>
      <c r="L616">
        <v>15</v>
      </c>
      <c r="M616">
        <v>4</v>
      </c>
      <c r="N616">
        <v>168</v>
      </c>
      <c r="O616" s="41">
        <v>9999</v>
      </c>
      <c r="P616" t="s">
        <v>62</v>
      </c>
      <c r="Q616" s="1">
        <v>45786.608721180557</v>
      </c>
      <c r="R616">
        <v>1.7000000000000001E-2</v>
      </c>
      <c r="S616">
        <v>1.2999999999999999E-2</v>
      </c>
      <c r="T616">
        <v>1.3080000000000001</v>
      </c>
      <c r="U616">
        <v>1994</v>
      </c>
      <c r="V616">
        <v>25</v>
      </c>
      <c r="W616">
        <v>1946</v>
      </c>
      <c r="X616">
        <v>0</v>
      </c>
      <c r="Y616">
        <v>0</v>
      </c>
      <c r="Z616">
        <v>0</v>
      </c>
      <c r="AA616">
        <v>1</v>
      </c>
      <c r="AB616">
        <v>1646</v>
      </c>
      <c r="AC616">
        <v>4</v>
      </c>
      <c r="AD616">
        <v>0.03</v>
      </c>
      <c r="AE616">
        <v>2.6608230000000002</v>
      </c>
      <c r="AF616">
        <v>100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1</v>
      </c>
      <c r="AN616">
        <v>3027.29</v>
      </c>
      <c r="AO616">
        <v>1.254</v>
      </c>
      <c r="AP616">
        <v>97.593000000000004</v>
      </c>
      <c r="AQ616">
        <v>0</v>
      </c>
      <c r="AR616">
        <v>0</v>
      </c>
      <c r="AS616">
        <v>0</v>
      </c>
      <c r="AT616">
        <v>31.667000000000002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53</v>
      </c>
      <c r="BC616" t="s">
        <v>75</v>
      </c>
      <c r="BD616">
        <v>0</v>
      </c>
      <c r="BE616" t="s">
        <v>73</v>
      </c>
      <c r="BF616" t="s">
        <v>76</v>
      </c>
      <c r="BG616">
        <v>1.3</v>
      </c>
      <c r="BH616">
        <v>0</v>
      </c>
      <c r="BI616" s="1">
        <v>45799.562088460647</v>
      </c>
      <c r="BJ616">
        <v>3</v>
      </c>
      <c r="BK616" s="4">
        <v>0.43590000000000001</v>
      </c>
      <c r="BL616" s="42">
        <f>HLOOKUP($A616,차량별코스!$E$1:$AD$20,_xlfn.XLOOKUP(탕데이터!$I616,차량별코스!$D$2:$D$20,차량별코스!$A$2:$A$20),0)</f>
        <v>5</v>
      </c>
      <c r="BM616">
        <f t="shared" si="107"/>
        <v>2501.2210000000014</v>
      </c>
      <c r="BN616">
        <f t="shared" si="108"/>
        <v>3554.157000000002</v>
      </c>
      <c r="BO616">
        <f>IF(COUNTIFS($BL$2:$BL616,$BL616,$O$2:$O616,$O616)=1,_xlfn.MAXIFS($BO$2:$BO615,$O$2:$O615,$O616)+1,_xlfn.MAXIFS($BO$2:$BO615,$O$2:$O615,$O616))</f>
        <v>11</v>
      </c>
      <c r="BP616">
        <f t="shared" si="109"/>
        <v>23</v>
      </c>
      <c r="BQ616">
        <f t="shared" si="111"/>
        <v>0</v>
      </c>
      <c r="BR616">
        <f t="shared" si="112"/>
        <v>0</v>
      </c>
      <c r="BS616">
        <f t="shared" si="113"/>
        <v>0</v>
      </c>
      <c r="BT616">
        <f t="shared" si="114"/>
        <v>0</v>
      </c>
      <c r="BU616">
        <f t="shared" si="115"/>
        <v>0</v>
      </c>
      <c r="BV616">
        <f t="shared" si="116"/>
        <v>0</v>
      </c>
      <c r="BW616">
        <f t="shared" si="110"/>
        <v>23</v>
      </c>
    </row>
    <row r="617" spans="1:75" x14ac:dyDescent="0.3">
      <c r="A617" s="38">
        <f t="shared" si="106"/>
        <v>45796</v>
      </c>
      <c r="B617" s="3">
        <v>45796.650173611109</v>
      </c>
      <c r="C617" t="s">
        <v>61</v>
      </c>
      <c r="D617" t="s">
        <v>61</v>
      </c>
      <c r="E617" t="s">
        <v>61</v>
      </c>
      <c r="F617" t="s">
        <v>62</v>
      </c>
      <c r="G617" s="2" t="s">
        <v>63</v>
      </c>
      <c r="H617" t="s">
        <v>64</v>
      </c>
      <c r="I617" t="s">
        <v>81</v>
      </c>
      <c r="J617" t="s">
        <v>66</v>
      </c>
      <c r="K617" t="s">
        <v>72</v>
      </c>
      <c r="L617">
        <v>15</v>
      </c>
      <c r="M617">
        <v>4</v>
      </c>
      <c r="N617">
        <v>168</v>
      </c>
      <c r="O617" s="41">
        <v>9999</v>
      </c>
      <c r="P617" t="s">
        <v>62</v>
      </c>
      <c r="Q617" s="1">
        <v>45786.608721180557</v>
      </c>
      <c r="R617">
        <v>67.150000000000006</v>
      </c>
      <c r="S617">
        <v>18.715</v>
      </c>
      <c r="T617">
        <v>3.5880000000000001</v>
      </c>
      <c r="U617">
        <v>7957</v>
      </c>
      <c r="V617">
        <v>211</v>
      </c>
      <c r="W617">
        <v>2143</v>
      </c>
      <c r="X617">
        <v>1471</v>
      </c>
      <c r="Y617">
        <v>1</v>
      </c>
      <c r="Z617">
        <v>16</v>
      </c>
      <c r="AA617">
        <v>1</v>
      </c>
      <c r="AB617">
        <v>249</v>
      </c>
      <c r="AC617">
        <v>104</v>
      </c>
      <c r="AD617">
        <v>30.38</v>
      </c>
      <c r="AE617">
        <v>43.144739999999999</v>
      </c>
      <c r="AF617">
        <v>90.3</v>
      </c>
      <c r="AG617">
        <v>3</v>
      </c>
      <c r="AH617">
        <v>3.6</v>
      </c>
      <c r="AI617">
        <v>2.6</v>
      </c>
      <c r="AJ617">
        <v>0.3</v>
      </c>
      <c r="AK617">
        <v>0.1</v>
      </c>
      <c r="AL617">
        <v>0</v>
      </c>
      <c r="AM617">
        <v>2.76</v>
      </c>
      <c r="AN617">
        <v>39.863999999999997</v>
      </c>
      <c r="AO617">
        <v>2.6520000000000001</v>
      </c>
      <c r="AP617">
        <v>26.931999999999999</v>
      </c>
      <c r="AQ617">
        <v>0.20799999999999999</v>
      </c>
      <c r="AR617">
        <v>1.4890000000000001</v>
      </c>
      <c r="AS617">
        <v>23.827000000000002</v>
      </c>
      <c r="AT617">
        <v>118.895</v>
      </c>
      <c r="AU617">
        <v>3.95</v>
      </c>
      <c r="AV617">
        <v>4.74</v>
      </c>
      <c r="AW617">
        <v>3.423</v>
      </c>
      <c r="AX617">
        <v>0.39500000000000002</v>
      </c>
      <c r="AY617">
        <v>0.13200000000000001</v>
      </c>
      <c r="AZ617">
        <v>0</v>
      </c>
      <c r="BA617">
        <v>0</v>
      </c>
      <c r="BB617">
        <v>176</v>
      </c>
      <c r="BC617" t="s">
        <v>75</v>
      </c>
      <c r="BD617">
        <v>0</v>
      </c>
      <c r="BE617" t="s">
        <v>73</v>
      </c>
      <c r="BF617" t="s">
        <v>76</v>
      </c>
      <c r="BG617">
        <v>1.3</v>
      </c>
      <c r="BH617">
        <v>0</v>
      </c>
      <c r="BI617" s="1">
        <v>45799.562088460647</v>
      </c>
      <c r="BJ617">
        <v>3</v>
      </c>
      <c r="BK617" s="4">
        <v>1.196</v>
      </c>
      <c r="BL617" s="42">
        <f>HLOOKUP($A617,차량별코스!$E$1:$AD$20,_xlfn.XLOOKUP(탕데이터!$I617,차량별코스!$D$2:$D$20,차량별코스!$A$2:$A$20),0)</f>
        <v>5</v>
      </c>
      <c r="BM617">
        <f t="shared" si="107"/>
        <v>2501.2210000000014</v>
      </c>
      <c r="BN617">
        <f t="shared" si="108"/>
        <v>3554.157000000002</v>
      </c>
      <c r="BO617">
        <f>IF(COUNTIFS($BL$2:$BL617,$BL617,$O$2:$O617,$O617)=1,_xlfn.MAXIFS($BO$2:$BO616,$O$2:$O616,$O617)+1,_xlfn.MAXIFS($BO$2:$BO616,$O$2:$O616,$O617))</f>
        <v>11</v>
      </c>
      <c r="BP617">
        <f t="shared" si="109"/>
        <v>4831.1710000000003</v>
      </c>
      <c r="BQ617">
        <f t="shared" si="111"/>
        <v>238.70999999999998</v>
      </c>
      <c r="BR617">
        <f t="shared" si="112"/>
        <v>286.45200000000006</v>
      </c>
      <c r="BS617">
        <f t="shared" si="113"/>
        <v>206.88200000000001</v>
      </c>
      <c r="BT617">
        <f t="shared" si="114"/>
        <v>23.871000000000002</v>
      </c>
      <c r="BU617">
        <f t="shared" si="115"/>
        <v>7.9569999999999999</v>
      </c>
      <c r="BV617">
        <f t="shared" si="116"/>
        <v>0</v>
      </c>
      <c r="BW617">
        <f t="shared" si="110"/>
        <v>5595.0430000000006</v>
      </c>
    </row>
    <row r="618" spans="1:75" x14ac:dyDescent="0.3">
      <c r="A618" s="38">
        <f t="shared" si="106"/>
        <v>45796</v>
      </c>
      <c r="B618" s="3">
        <v>45796.816724537035</v>
      </c>
      <c r="C618" t="s">
        <v>61</v>
      </c>
      <c r="D618" t="s">
        <v>61</v>
      </c>
      <c r="E618" t="s">
        <v>61</v>
      </c>
      <c r="F618" t="s">
        <v>62</v>
      </c>
      <c r="G618" s="2" t="s">
        <v>63</v>
      </c>
      <c r="H618" t="s">
        <v>64</v>
      </c>
      <c r="I618" t="s">
        <v>81</v>
      </c>
      <c r="J618" t="s">
        <v>66</v>
      </c>
      <c r="K618" t="s">
        <v>72</v>
      </c>
      <c r="L618">
        <v>15</v>
      </c>
      <c r="M618">
        <v>4</v>
      </c>
      <c r="N618">
        <v>168</v>
      </c>
      <c r="O618" s="41">
        <v>9999</v>
      </c>
      <c r="P618" t="s">
        <v>62</v>
      </c>
      <c r="Q618" s="1">
        <v>45786.608721180557</v>
      </c>
      <c r="R618">
        <v>121.943</v>
      </c>
      <c r="S618">
        <v>36.078000000000003</v>
      </c>
      <c r="T618">
        <v>3.38</v>
      </c>
      <c r="U618">
        <v>14053</v>
      </c>
      <c r="V618">
        <v>282</v>
      </c>
      <c r="W618">
        <v>5138</v>
      </c>
      <c r="X618">
        <v>2404</v>
      </c>
      <c r="Y618">
        <v>3</v>
      </c>
      <c r="Z618">
        <v>15</v>
      </c>
      <c r="AA618">
        <v>5</v>
      </c>
      <c r="AB618">
        <v>2002</v>
      </c>
      <c r="AC618">
        <v>100</v>
      </c>
      <c r="AD618">
        <v>31.24</v>
      </c>
      <c r="AE618">
        <v>50.850771999999999</v>
      </c>
      <c r="AF618">
        <v>86.1</v>
      </c>
      <c r="AG618">
        <v>3.1</v>
      </c>
      <c r="AH618">
        <v>3.9</v>
      </c>
      <c r="AI618">
        <v>4.5999999999999996</v>
      </c>
      <c r="AJ618">
        <v>2.2999999999999998</v>
      </c>
      <c r="AK618">
        <v>0</v>
      </c>
      <c r="AL618">
        <v>0</v>
      </c>
      <c r="AM618">
        <v>2.6</v>
      </c>
      <c r="AN618">
        <v>51.601999999999997</v>
      </c>
      <c r="AO618">
        <v>2.0070000000000001</v>
      </c>
      <c r="AP618">
        <v>36.561999999999998</v>
      </c>
      <c r="AQ618">
        <v>0.19700000000000001</v>
      </c>
      <c r="AR618">
        <v>2.46</v>
      </c>
      <c r="AS618">
        <v>12.301</v>
      </c>
      <c r="AT618">
        <v>200.9</v>
      </c>
      <c r="AU618">
        <v>7.2329999999999997</v>
      </c>
      <c r="AV618">
        <v>9.1</v>
      </c>
      <c r="AW618">
        <v>10.733000000000001</v>
      </c>
      <c r="AX618">
        <v>5.367</v>
      </c>
      <c r="AY618">
        <v>0</v>
      </c>
      <c r="AZ618">
        <v>0</v>
      </c>
      <c r="BA618">
        <v>0</v>
      </c>
      <c r="BB618">
        <v>337</v>
      </c>
      <c r="BC618" t="s">
        <v>75</v>
      </c>
      <c r="BD618">
        <v>0</v>
      </c>
      <c r="BE618" t="s">
        <v>73</v>
      </c>
      <c r="BF618" t="s">
        <v>76</v>
      </c>
      <c r="BG618">
        <v>1.3</v>
      </c>
      <c r="BH618">
        <v>0</v>
      </c>
      <c r="BI618" s="1">
        <v>45799.562088460647</v>
      </c>
      <c r="BJ618">
        <v>3</v>
      </c>
      <c r="BK618" s="4">
        <v>1.1267</v>
      </c>
      <c r="BL618" s="42">
        <f>HLOOKUP($A618,차량별코스!$E$1:$AD$20,_xlfn.XLOOKUP(탕데이터!$I618,차량별코스!$D$2:$D$20,차량별코스!$A$2:$A$20),0)</f>
        <v>5</v>
      </c>
      <c r="BM618">
        <f t="shared" si="107"/>
        <v>2501.2210000000014</v>
      </c>
      <c r="BN618">
        <f t="shared" si="108"/>
        <v>3554.157000000002</v>
      </c>
      <c r="BO618">
        <f>IF(COUNTIFS($BL$2:$BL618,$BL618,$O$2:$O618,$O618)=1,_xlfn.MAXIFS($BO$2:$BO617,$O$2:$O617,$O618)+1,_xlfn.MAXIFS($BO$2:$BO617,$O$2:$O617,$O618))</f>
        <v>11</v>
      </c>
      <c r="BP618">
        <f t="shared" si="109"/>
        <v>6679.6329999999998</v>
      </c>
      <c r="BQ618">
        <f t="shared" si="111"/>
        <v>435.64299999999997</v>
      </c>
      <c r="BR618">
        <f t="shared" si="112"/>
        <v>548.06700000000001</v>
      </c>
      <c r="BS618">
        <f t="shared" si="113"/>
        <v>646.43799999999999</v>
      </c>
      <c r="BT618">
        <f t="shared" si="114"/>
        <v>323.21899999999999</v>
      </c>
      <c r="BU618">
        <f t="shared" si="115"/>
        <v>0</v>
      </c>
      <c r="BV618">
        <f t="shared" si="116"/>
        <v>0</v>
      </c>
      <c r="BW618">
        <f t="shared" si="110"/>
        <v>8632.9999999999982</v>
      </c>
    </row>
    <row r="619" spans="1:75" x14ac:dyDescent="0.3">
      <c r="A619" s="38">
        <f t="shared" si="106"/>
        <v>45797</v>
      </c>
      <c r="B619" s="3">
        <v>45797.322557870371</v>
      </c>
      <c r="C619" t="s">
        <v>61</v>
      </c>
      <c r="D619" t="s">
        <v>61</v>
      </c>
      <c r="E619" t="s">
        <v>61</v>
      </c>
      <c r="F619" t="s">
        <v>62</v>
      </c>
      <c r="G619" s="2" t="s">
        <v>63</v>
      </c>
      <c r="H619" t="s">
        <v>64</v>
      </c>
      <c r="I619" t="s">
        <v>81</v>
      </c>
      <c r="J619" t="s">
        <v>66</v>
      </c>
      <c r="K619" t="s">
        <v>72</v>
      </c>
      <c r="L619">
        <v>15</v>
      </c>
      <c r="M619">
        <v>4</v>
      </c>
      <c r="N619">
        <v>168</v>
      </c>
      <c r="O619" s="41">
        <v>9999</v>
      </c>
      <c r="P619" t="s">
        <v>62</v>
      </c>
      <c r="Q619" s="1">
        <v>45786.608721180557</v>
      </c>
      <c r="R619">
        <v>99.082999999999998</v>
      </c>
      <c r="S619">
        <v>26.373000000000001</v>
      </c>
      <c r="T619">
        <v>3.7570000000000001</v>
      </c>
      <c r="U619">
        <v>9269</v>
      </c>
      <c r="V619">
        <v>394</v>
      </c>
      <c r="W619">
        <v>2200</v>
      </c>
      <c r="X619">
        <v>1962</v>
      </c>
      <c r="Y619">
        <v>0</v>
      </c>
      <c r="Z619">
        <v>13</v>
      </c>
      <c r="AA619">
        <v>1</v>
      </c>
      <c r="AB619">
        <v>222</v>
      </c>
      <c r="AC619">
        <v>108</v>
      </c>
      <c r="AD619">
        <v>38.479999999999997</v>
      </c>
      <c r="AE619">
        <v>53.438012000000001</v>
      </c>
      <c r="AF619">
        <v>88.4</v>
      </c>
      <c r="AG619">
        <v>2.4</v>
      </c>
      <c r="AH619">
        <v>2.8</v>
      </c>
      <c r="AI619">
        <v>3.5</v>
      </c>
      <c r="AJ619">
        <v>2.5</v>
      </c>
      <c r="AK619">
        <v>0.4</v>
      </c>
      <c r="AL619">
        <v>0</v>
      </c>
      <c r="AM619">
        <v>2.89</v>
      </c>
      <c r="AN619">
        <v>48.545000000000002</v>
      </c>
      <c r="AO619">
        <v>4.2510000000000003</v>
      </c>
      <c r="AP619">
        <v>23.734999999999999</v>
      </c>
      <c r="AQ619">
        <v>0.192</v>
      </c>
      <c r="AR619">
        <v>0</v>
      </c>
      <c r="AS619">
        <v>13.12</v>
      </c>
      <c r="AT619">
        <v>135.547</v>
      </c>
      <c r="AU619">
        <v>3.68</v>
      </c>
      <c r="AV619">
        <v>4.2930000000000001</v>
      </c>
      <c r="AW619">
        <v>5.367</v>
      </c>
      <c r="AX619">
        <v>3.8330000000000002</v>
      </c>
      <c r="AY619">
        <v>0.61299999999999999</v>
      </c>
      <c r="AZ619">
        <v>0</v>
      </c>
      <c r="BA619">
        <v>0</v>
      </c>
      <c r="BB619">
        <v>213</v>
      </c>
      <c r="BC619" t="s">
        <v>75</v>
      </c>
      <c r="BD619">
        <v>0</v>
      </c>
      <c r="BE619" t="s">
        <v>73</v>
      </c>
      <c r="BF619" t="s">
        <v>76</v>
      </c>
      <c r="BG619">
        <v>1.3</v>
      </c>
      <c r="BH619">
        <v>0</v>
      </c>
      <c r="BI619" s="1">
        <v>45799.562088460647</v>
      </c>
      <c r="BJ619">
        <v>3</v>
      </c>
      <c r="BK619" s="4">
        <v>1.2523</v>
      </c>
      <c r="BL619" s="42">
        <f>HLOOKUP($A619,차량별코스!$E$1:$AD$20,_xlfn.XLOOKUP(탕데이터!$I619,차량별코스!$D$2:$D$20,차량별코스!$A$2:$A$20),0)</f>
        <v>6</v>
      </c>
      <c r="BM619">
        <f t="shared" si="107"/>
        <v>2501.2210000000014</v>
      </c>
      <c r="BN619">
        <f t="shared" si="108"/>
        <v>3898.6569999999997</v>
      </c>
      <c r="BO619">
        <f>IF(COUNTIFS($BL$2:$BL619,$BL619,$O$2:$O619,$O619)=1,_xlfn.MAXIFS($BO$2:$BO618,$O$2:$O618,$O619)+1,_xlfn.MAXIFS($BO$2:$BO618,$O$2:$O618,$O619))</f>
        <v>11</v>
      </c>
      <c r="BP619">
        <f t="shared" si="109"/>
        <v>5599.7960000000003</v>
      </c>
      <c r="BQ619">
        <f t="shared" si="111"/>
        <v>222.45600000000002</v>
      </c>
      <c r="BR619">
        <f t="shared" si="112"/>
        <v>259.53199999999998</v>
      </c>
      <c r="BS619">
        <f t="shared" si="113"/>
        <v>324.41500000000002</v>
      </c>
      <c r="BT619">
        <f t="shared" si="114"/>
        <v>231.72500000000002</v>
      </c>
      <c r="BU619">
        <f t="shared" si="115"/>
        <v>37.076000000000001</v>
      </c>
      <c r="BV619">
        <f t="shared" si="116"/>
        <v>0</v>
      </c>
      <c r="BW619">
        <f t="shared" si="110"/>
        <v>6675.0000000000009</v>
      </c>
    </row>
    <row r="620" spans="1:75" x14ac:dyDescent="0.3">
      <c r="A620" s="38">
        <f t="shared" si="106"/>
        <v>45797</v>
      </c>
      <c r="B620" s="3">
        <v>45797.432291666664</v>
      </c>
      <c r="C620" t="s">
        <v>61</v>
      </c>
      <c r="D620" t="s">
        <v>61</v>
      </c>
      <c r="E620" t="s">
        <v>61</v>
      </c>
      <c r="F620" t="s">
        <v>62</v>
      </c>
      <c r="G620" s="2" t="s">
        <v>63</v>
      </c>
      <c r="H620" t="s">
        <v>64</v>
      </c>
      <c r="I620" t="s">
        <v>81</v>
      </c>
      <c r="J620" t="s">
        <v>66</v>
      </c>
      <c r="K620" t="s">
        <v>72</v>
      </c>
      <c r="L620">
        <v>15</v>
      </c>
      <c r="M620">
        <v>4</v>
      </c>
      <c r="N620">
        <v>168</v>
      </c>
      <c r="O620" s="41">
        <v>9999</v>
      </c>
      <c r="P620" t="s">
        <v>62</v>
      </c>
      <c r="Q620" s="1">
        <v>45786.608721180557</v>
      </c>
      <c r="R620">
        <v>0.23300000000000001</v>
      </c>
      <c r="S620">
        <v>0.52700000000000002</v>
      </c>
      <c r="T620">
        <v>0.442</v>
      </c>
      <c r="U620">
        <v>932</v>
      </c>
      <c r="V620">
        <v>43</v>
      </c>
      <c r="W620">
        <v>685</v>
      </c>
      <c r="X620">
        <v>0</v>
      </c>
      <c r="Y620">
        <v>0</v>
      </c>
      <c r="Z620">
        <v>0</v>
      </c>
      <c r="AA620">
        <v>1</v>
      </c>
      <c r="AB620">
        <v>40</v>
      </c>
      <c r="AC620">
        <v>11</v>
      </c>
      <c r="AD620">
        <v>0.9</v>
      </c>
      <c r="AE620">
        <v>4.1117400000000002</v>
      </c>
      <c r="AF620">
        <v>100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0.34</v>
      </c>
      <c r="AN620">
        <v>29.548999999999999</v>
      </c>
      <c r="AO620">
        <v>4.6139999999999999</v>
      </c>
      <c r="AP620">
        <v>73.498000000000005</v>
      </c>
      <c r="AQ620">
        <v>0</v>
      </c>
      <c r="AR620">
        <v>0</v>
      </c>
      <c r="AS620">
        <v>0</v>
      </c>
      <c r="AT620">
        <v>15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19</v>
      </c>
      <c r="BC620" t="s">
        <v>75</v>
      </c>
      <c r="BD620">
        <v>0</v>
      </c>
      <c r="BE620" t="s">
        <v>73</v>
      </c>
      <c r="BF620" t="s">
        <v>76</v>
      </c>
      <c r="BG620">
        <v>1.3</v>
      </c>
      <c r="BH620">
        <v>0</v>
      </c>
      <c r="BI620" s="1">
        <v>45799.562088460647</v>
      </c>
      <c r="BJ620">
        <v>3</v>
      </c>
      <c r="BK620" s="4">
        <v>0.1474</v>
      </c>
      <c r="BL620" s="42">
        <f>HLOOKUP($A620,차량별코스!$E$1:$AD$20,_xlfn.XLOOKUP(탕데이터!$I620,차량별코스!$D$2:$D$20,차량별코스!$A$2:$A$20),0)</f>
        <v>6</v>
      </c>
      <c r="BM620">
        <f t="shared" si="107"/>
        <v>2501.2210000000014</v>
      </c>
      <c r="BN620">
        <f t="shared" si="108"/>
        <v>3898.6569999999997</v>
      </c>
      <c r="BO620">
        <f>IF(COUNTIFS($BL$2:$BL620,$BL620,$O$2:$O620,$O620)=1,_xlfn.MAXIFS($BO$2:$BO619,$O$2:$O619,$O620)+1,_xlfn.MAXIFS($BO$2:$BO619,$O$2:$O619,$O620))</f>
        <v>11</v>
      </c>
      <c r="BP620">
        <f t="shared" si="109"/>
        <v>204</v>
      </c>
      <c r="BQ620">
        <f t="shared" si="111"/>
        <v>0</v>
      </c>
      <c r="BR620">
        <f t="shared" si="112"/>
        <v>0</v>
      </c>
      <c r="BS620">
        <f t="shared" si="113"/>
        <v>0</v>
      </c>
      <c r="BT620">
        <f t="shared" si="114"/>
        <v>0</v>
      </c>
      <c r="BU620">
        <f t="shared" si="115"/>
        <v>0</v>
      </c>
      <c r="BV620">
        <f t="shared" si="116"/>
        <v>0</v>
      </c>
      <c r="BW620">
        <f t="shared" si="110"/>
        <v>204</v>
      </c>
    </row>
    <row r="621" spans="1:75" x14ac:dyDescent="0.3">
      <c r="A621" s="38">
        <f t="shared" si="106"/>
        <v>45797</v>
      </c>
      <c r="B621" s="3">
        <v>45797.457951388889</v>
      </c>
      <c r="C621" t="s">
        <v>61</v>
      </c>
      <c r="D621" t="s">
        <v>61</v>
      </c>
      <c r="E621" t="s">
        <v>61</v>
      </c>
      <c r="F621" t="s">
        <v>62</v>
      </c>
      <c r="G621" s="2" t="s">
        <v>63</v>
      </c>
      <c r="H621" t="s">
        <v>64</v>
      </c>
      <c r="I621" t="s">
        <v>81</v>
      </c>
      <c r="J621" t="s">
        <v>66</v>
      </c>
      <c r="K621" t="s">
        <v>72</v>
      </c>
      <c r="L621">
        <v>15</v>
      </c>
      <c r="M621">
        <v>4</v>
      </c>
      <c r="N621">
        <v>168</v>
      </c>
      <c r="O621" s="41">
        <v>9999</v>
      </c>
      <c r="P621" t="s">
        <v>62</v>
      </c>
      <c r="Q621" s="1">
        <v>45786.608721180557</v>
      </c>
      <c r="R621">
        <v>121.661</v>
      </c>
      <c r="S621">
        <v>35.72</v>
      </c>
      <c r="T621">
        <v>3.4060000000000001</v>
      </c>
      <c r="U621">
        <v>12238</v>
      </c>
      <c r="V621">
        <v>88</v>
      </c>
      <c r="W621">
        <v>3339</v>
      </c>
      <c r="X621">
        <v>2484</v>
      </c>
      <c r="Y621">
        <v>2</v>
      </c>
      <c r="Z621">
        <v>22</v>
      </c>
      <c r="AA621">
        <v>2</v>
      </c>
      <c r="AB621">
        <v>359</v>
      </c>
      <c r="AC621">
        <v>108</v>
      </c>
      <c r="AD621">
        <v>35.79</v>
      </c>
      <c r="AE621">
        <v>49.708272999999998</v>
      </c>
      <c r="AF621">
        <v>78.7</v>
      </c>
      <c r="AG621">
        <v>5.3</v>
      </c>
      <c r="AH621">
        <v>6.2</v>
      </c>
      <c r="AI621">
        <v>6.1</v>
      </c>
      <c r="AJ621">
        <v>3.5</v>
      </c>
      <c r="AK621">
        <v>0.2</v>
      </c>
      <c r="AL621">
        <v>0</v>
      </c>
      <c r="AM621">
        <v>2.62</v>
      </c>
      <c r="AN621">
        <v>49.947000000000003</v>
      </c>
      <c r="AO621">
        <v>0.71899999999999997</v>
      </c>
      <c r="AP621">
        <v>27.283999999999999</v>
      </c>
      <c r="AQ621">
        <v>0.19700000000000001</v>
      </c>
      <c r="AR621">
        <v>1.6439999999999999</v>
      </c>
      <c r="AS621">
        <v>18.082999999999998</v>
      </c>
      <c r="AT621">
        <v>160.023</v>
      </c>
      <c r="AU621">
        <v>10.776999999999999</v>
      </c>
      <c r="AV621">
        <v>12.606999999999999</v>
      </c>
      <c r="AW621">
        <v>12.403</v>
      </c>
      <c r="AX621">
        <v>7.117</v>
      </c>
      <c r="AY621">
        <v>0.40699999999999997</v>
      </c>
      <c r="AZ621">
        <v>0</v>
      </c>
      <c r="BA621">
        <v>0</v>
      </c>
      <c r="BB621">
        <v>278</v>
      </c>
      <c r="BC621" t="s">
        <v>75</v>
      </c>
      <c r="BD621">
        <v>0</v>
      </c>
      <c r="BE621" t="s">
        <v>73</v>
      </c>
      <c r="BF621" t="s">
        <v>76</v>
      </c>
      <c r="BG621">
        <v>1.3</v>
      </c>
      <c r="BH621">
        <v>0</v>
      </c>
      <c r="BI621" s="1">
        <v>45799.562088460647</v>
      </c>
      <c r="BJ621">
        <v>3</v>
      </c>
      <c r="BK621" s="4">
        <v>1.1353</v>
      </c>
      <c r="BL621" s="42">
        <f>HLOOKUP($A621,차량별코스!$E$1:$AD$20,_xlfn.XLOOKUP(탕데이터!$I621,차량별코스!$D$2:$D$20,차량별코스!$A$2:$A$20),0)</f>
        <v>6</v>
      </c>
      <c r="BM621">
        <f t="shared" si="107"/>
        <v>2501.2210000000014</v>
      </c>
      <c r="BN621">
        <f t="shared" si="108"/>
        <v>3898.6569999999997</v>
      </c>
      <c r="BO621">
        <f>IF(COUNTIFS($BL$2:$BL621,$BL621,$O$2:$O621,$O621)=1,_xlfn.MAXIFS($BO$2:$BO620,$O$2:$O620,$O621)+1,_xlfn.MAXIFS($BO$2:$BO620,$O$2:$O620,$O621))</f>
        <v>11</v>
      </c>
      <c r="BP621">
        <f t="shared" si="109"/>
        <v>6204.3060000000005</v>
      </c>
      <c r="BQ621">
        <f t="shared" si="111"/>
        <v>648.61400000000003</v>
      </c>
      <c r="BR621">
        <f t="shared" si="112"/>
        <v>758.75599999999997</v>
      </c>
      <c r="BS621">
        <f t="shared" si="113"/>
        <v>746.51800000000003</v>
      </c>
      <c r="BT621">
        <f t="shared" si="114"/>
        <v>428.33000000000004</v>
      </c>
      <c r="BU621">
        <f t="shared" si="115"/>
        <v>24.475999999999999</v>
      </c>
      <c r="BV621">
        <f t="shared" si="116"/>
        <v>0</v>
      </c>
      <c r="BW621">
        <f t="shared" si="110"/>
        <v>8811</v>
      </c>
    </row>
    <row r="622" spans="1:75" x14ac:dyDescent="0.3">
      <c r="A622" s="38">
        <f t="shared" si="106"/>
        <v>45797</v>
      </c>
      <c r="B622" s="3">
        <v>45797.602071759262</v>
      </c>
      <c r="C622" t="s">
        <v>61</v>
      </c>
      <c r="D622" t="s">
        <v>61</v>
      </c>
      <c r="E622" t="s">
        <v>61</v>
      </c>
      <c r="F622" t="s">
        <v>62</v>
      </c>
      <c r="G622" s="2" t="s">
        <v>63</v>
      </c>
      <c r="H622" t="s">
        <v>64</v>
      </c>
      <c r="I622" t="s">
        <v>81</v>
      </c>
      <c r="J622" t="s">
        <v>66</v>
      </c>
      <c r="K622" t="s">
        <v>72</v>
      </c>
      <c r="L622">
        <v>15</v>
      </c>
      <c r="M622">
        <v>4</v>
      </c>
      <c r="N622">
        <v>168</v>
      </c>
      <c r="O622" s="41">
        <v>9999</v>
      </c>
      <c r="P622" t="s">
        <v>62</v>
      </c>
      <c r="Q622" s="1">
        <v>45786.608721180557</v>
      </c>
      <c r="R622">
        <v>3.5999999999999997E-2</v>
      </c>
      <c r="S622">
        <v>2.7690000000000001</v>
      </c>
      <c r="T622">
        <v>1.2999999999999999E-2</v>
      </c>
      <c r="U622">
        <v>1974</v>
      </c>
      <c r="V622">
        <v>17</v>
      </c>
      <c r="W622">
        <v>1913</v>
      </c>
      <c r="X622">
        <v>0</v>
      </c>
      <c r="Y622">
        <v>0</v>
      </c>
      <c r="Z622">
        <v>0</v>
      </c>
      <c r="AA622">
        <v>1</v>
      </c>
      <c r="AB622">
        <v>1601</v>
      </c>
      <c r="AC622">
        <v>5</v>
      </c>
      <c r="AD622">
        <v>7.0000000000000007E-2</v>
      </c>
      <c r="AE622">
        <v>2.9452669999999999</v>
      </c>
      <c r="AF622">
        <v>100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0.01</v>
      </c>
      <c r="AN622">
        <v>1518.2660000000001</v>
      </c>
      <c r="AO622">
        <v>0.86099999999999999</v>
      </c>
      <c r="AP622">
        <v>96.91</v>
      </c>
      <c r="AQ622">
        <v>0</v>
      </c>
      <c r="AR622">
        <v>0</v>
      </c>
      <c r="AS622">
        <v>0</v>
      </c>
      <c r="AT622">
        <v>31.667000000000002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51</v>
      </c>
      <c r="BC622" t="s">
        <v>75</v>
      </c>
      <c r="BD622">
        <v>0</v>
      </c>
      <c r="BE622" t="s">
        <v>73</v>
      </c>
      <c r="BF622" t="s">
        <v>76</v>
      </c>
      <c r="BG622">
        <v>1.3</v>
      </c>
      <c r="BH622">
        <v>0</v>
      </c>
      <c r="BI622" s="1">
        <v>45799.562088460647</v>
      </c>
      <c r="BJ622">
        <v>3</v>
      </c>
      <c r="BK622" s="4">
        <v>4.3E-3</v>
      </c>
      <c r="BL622" s="42">
        <f>HLOOKUP($A622,차량별코스!$E$1:$AD$20,_xlfn.XLOOKUP(탕데이터!$I622,차량별코스!$D$2:$D$20,차량별코스!$A$2:$A$20),0)</f>
        <v>6</v>
      </c>
      <c r="BM622">
        <f t="shared" si="107"/>
        <v>2501.2210000000014</v>
      </c>
      <c r="BN622">
        <f t="shared" si="108"/>
        <v>3898.6569999999997</v>
      </c>
      <c r="BO622">
        <f>IF(COUNTIFS($BL$2:$BL622,$BL622,$O$2:$O622,$O622)=1,_xlfn.MAXIFS($BO$2:$BO621,$O$2:$O621,$O622)+1,_xlfn.MAXIFS($BO$2:$BO621,$O$2:$O621,$O622))</f>
        <v>11</v>
      </c>
      <c r="BP622">
        <f t="shared" si="109"/>
        <v>44</v>
      </c>
      <c r="BQ622">
        <f t="shared" si="111"/>
        <v>0</v>
      </c>
      <c r="BR622">
        <f t="shared" si="112"/>
        <v>0</v>
      </c>
      <c r="BS622">
        <f t="shared" si="113"/>
        <v>0</v>
      </c>
      <c r="BT622">
        <f t="shared" si="114"/>
        <v>0</v>
      </c>
      <c r="BU622">
        <f t="shared" si="115"/>
        <v>0</v>
      </c>
      <c r="BV622">
        <f t="shared" si="116"/>
        <v>0</v>
      </c>
      <c r="BW622">
        <f t="shared" si="110"/>
        <v>44</v>
      </c>
    </row>
    <row r="623" spans="1:75" x14ac:dyDescent="0.3">
      <c r="A623" s="38">
        <f t="shared" si="106"/>
        <v>45797</v>
      </c>
      <c r="B623" s="3">
        <v>45797.647638888891</v>
      </c>
      <c r="C623" t="s">
        <v>61</v>
      </c>
      <c r="D623" t="s">
        <v>61</v>
      </c>
      <c r="E623" t="s">
        <v>61</v>
      </c>
      <c r="F623" t="s">
        <v>62</v>
      </c>
      <c r="G623" s="2" t="s">
        <v>63</v>
      </c>
      <c r="H623" t="s">
        <v>64</v>
      </c>
      <c r="I623" t="s">
        <v>81</v>
      </c>
      <c r="J623" t="s">
        <v>66</v>
      </c>
      <c r="K623" t="s">
        <v>72</v>
      </c>
      <c r="L623">
        <v>15</v>
      </c>
      <c r="M623">
        <v>4</v>
      </c>
      <c r="N623">
        <v>168</v>
      </c>
      <c r="O623" s="41">
        <v>9999</v>
      </c>
      <c r="P623" t="s">
        <v>62</v>
      </c>
      <c r="Q623" s="1">
        <v>45786.608721180557</v>
      </c>
      <c r="R623">
        <v>107.071</v>
      </c>
      <c r="S623">
        <v>37.1</v>
      </c>
      <c r="T623">
        <v>2.8860000000000001</v>
      </c>
      <c r="U623">
        <v>14103</v>
      </c>
      <c r="V623">
        <v>57</v>
      </c>
      <c r="W623">
        <v>5391</v>
      </c>
      <c r="X623">
        <v>2273</v>
      </c>
      <c r="Y623">
        <v>0</v>
      </c>
      <c r="Z623">
        <v>23</v>
      </c>
      <c r="AA623">
        <v>2</v>
      </c>
      <c r="AB623">
        <v>1899</v>
      </c>
      <c r="AC623">
        <v>104</v>
      </c>
      <c r="AD623">
        <v>27.33</v>
      </c>
      <c r="AE623">
        <v>44.535590999999997</v>
      </c>
      <c r="AF623">
        <v>81.7</v>
      </c>
      <c r="AG623">
        <v>5.5</v>
      </c>
      <c r="AH623">
        <v>5.5</v>
      </c>
      <c r="AI623">
        <v>4.4000000000000004</v>
      </c>
      <c r="AJ623">
        <v>2.7</v>
      </c>
      <c r="AK623">
        <v>0.2</v>
      </c>
      <c r="AL623">
        <v>0</v>
      </c>
      <c r="AM623">
        <v>2.2200000000000002</v>
      </c>
      <c r="AN623">
        <v>53.29</v>
      </c>
      <c r="AO623">
        <v>0.40400000000000003</v>
      </c>
      <c r="AP623">
        <v>38.225999999999999</v>
      </c>
      <c r="AQ623">
        <v>0.20499999999999999</v>
      </c>
      <c r="AR623">
        <v>0</v>
      </c>
      <c r="AS623">
        <v>21.481000000000002</v>
      </c>
      <c r="AT623">
        <v>191.995</v>
      </c>
      <c r="AU623">
        <v>12.925000000000001</v>
      </c>
      <c r="AV623">
        <v>12.925000000000001</v>
      </c>
      <c r="AW623">
        <v>10.34</v>
      </c>
      <c r="AX623">
        <v>6.3449999999999998</v>
      </c>
      <c r="AY623">
        <v>0.47</v>
      </c>
      <c r="AZ623">
        <v>0</v>
      </c>
      <c r="BA623">
        <v>0</v>
      </c>
      <c r="BB623">
        <v>315</v>
      </c>
      <c r="BC623" t="s">
        <v>75</v>
      </c>
      <c r="BD623">
        <v>0</v>
      </c>
      <c r="BE623" t="s">
        <v>73</v>
      </c>
      <c r="BF623" t="s">
        <v>76</v>
      </c>
      <c r="BG623">
        <v>1.3</v>
      </c>
      <c r="BH623">
        <v>0</v>
      </c>
      <c r="BI623" s="1">
        <v>45799.562088460647</v>
      </c>
      <c r="BJ623">
        <v>3</v>
      </c>
      <c r="BK623" s="4">
        <v>0.96199999999999997</v>
      </c>
      <c r="BL623" s="42">
        <f>HLOOKUP($A623,차량별코스!$E$1:$AD$20,_xlfn.XLOOKUP(탕데이터!$I623,차량별코스!$D$2:$D$20,차량별코스!$A$2:$A$20),0)</f>
        <v>6</v>
      </c>
      <c r="BM623">
        <f t="shared" si="107"/>
        <v>2501.2210000000014</v>
      </c>
      <c r="BN623">
        <f t="shared" si="108"/>
        <v>3898.6569999999997</v>
      </c>
      <c r="BO623">
        <f>IF(COUNTIFS($BL$2:$BL623,$BL623,$O$2:$O623,$O623)=1,_xlfn.MAXIFS($BO$2:$BO622,$O$2:$O622,$O623)+1,_xlfn.MAXIFS($BO$2:$BO622,$O$2:$O622,$O623))</f>
        <v>11</v>
      </c>
      <c r="BP623">
        <f t="shared" si="109"/>
        <v>6074.1510000000017</v>
      </c>
      <c r="BQ623">
        <f t="shared" si="111"/>
        <v>775.66499999999996</v>
      </c>
      <c r="BR623">
        <f t="shared" si="112"/>
        <v>775.66499999999996</v>
      </c>
      <c r="BS623">
        <f t="shared" si="113"/>
        <v>620.53200000000004</v>
      </c>
      <c r="BT623">
        <f t="shared" si="114"/>
        <v>380.78100000000006</v>
      </c>
      <c r="BU623">
        <f t="shared" si="115"/>
        <v>28.206</v>
      </c>
      <c r="BV623">
        <f t="shared" si="116"/>
        <v>0</v>
      </c>
      <c r="BW623">
        <f t="shared" si="110"/>
        <v>8655.0000000000018</v>
      </c>
    </row>
    <row r="624" spans="1:75" x14ac:dyDescent="0.3">
      <c r="A624" s="38">
        <f t="shared" si="106"/>
        <v>45798</v>
      </c>
      <c r="B624" s="3">
        <v>45798.249340277776</v>
      </c>
      <c r="C624" t="s">
        <v>61</v>
      </c>
      <c r="D624" t="s">
        <v>61</v>
      </c>
      <c r="E624" t="s">
        <v>61</v>
      </c>
      <c r="F624" t="s">
        <v>62</v>
      </c>
      <c r="G624" s="2" t="s">
        <v>63</v>
      </c>
      <c r="H624" t="s">
        <v>64</v>
      </c>
      <c r="I624" t="s">
        <v>81</v>
      </c>
      <c r="J624" t="s">
        <v>66</v>
      </c>
      <c r="K624" t="s">
        <v>72</v>
      </c>
      <c r="L624">
        <v>15</v>
      </c>
      <c r="M624">
        <v>4</v>
      </c>
      <c r="N624">
        <v>168</v>
      </c>
      <c r="O624" s="41">
        <v>9999</v>
      </c>
      <c r="P624" t="s">
        <v>62</v>
      </c>
      <c r="Q624" s="1">
        <v>45786.608721180557</v>
      </c>
      <c r="R624">
        <v>1E-3</v>
      </c>
      <c r="S624">
        <v>1E-3</v>
      </c>
      <c r="T624">
        <v>1</v>
      </c>
      <c r="U624">
        <v>200</v>
      </c>
      <c r="V624">
        <v>200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0.02</v>
      </c>
      <c r="AE624" t="s">
        <v>61</v>
      </c>
      <c r="AF624">
        <v>100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1</v>
      </c>
      <c r="AN624" t="s">
        <v>61</v>
      </c>
      <c r="AO624">
        <v>100</v>
      </c>
      <c r="AP624">
        <v>0</v>
      </c>
      <c r="AQ624">
        <v>0</v>
      </c>
      <c r="AR624">
        <v>0</v>
      </c>
      <c r="AS624">
        <v>0</v>
      </c>
      <c r="AT624">
        <v>3.3330000000000002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4</v>
      </c>
      <c r="BC624" t="s">
        <v>75</v>
      </c>
      <c r="BD624">
        <v>0</v>
      </c>
      <c r="BE624" t="s">
        <v>73</v>
      </c>
      <c r="BF624" t="s">
        <v>76</v>
      </c>
      <c r="BG624">
        <v>1.3</v>
      </c>
      <c r="BH624">
        <v>0</v>
      </c>
      <c r="BI624" s="1">
        <v>45799.562088460647</v>
      </c>
      <c r="BJ624">
        <v>3</v>
      </c>
      <c r="BK624" s="4">
        <v>0.33329999999999999</v>
      </c>
      <c r="BL624" s="42">
        <f>HLOOKUP($A624,차량별코스!$E$1:$AD$20,_xlfn.XLOOKUP(탕데이터!$I624,차량별코스!$D$2:$D$20,차량별코스!$A$2:$A$20),0)</f>
        <v>7</v>
      </c>
      <c r="BM624">
        <f t="shared" si="107"/>
        <v>2501.2210000000014</v>
      </c>
      <c r="BN624">
        <f t="shared" si="108"/>
        <v>4271.6819999999989</v>
      </c>
      <c r="BO624">
        <f>IF(COUNTIFS($BL$2:$BL624,$BL624,$O$2:$O624,$O624)=1,_xlfn.MAXIFS($BO$2:$BO623,$O$2:$O623,$O624)+1,_xlfn.MAXIFS($BO$2:$BO623,$O$2:$O623,$O624))</f>
        <v>11</v>
      </c>
      <c r="BP624">
        <f t="shared" si="109"/>
        <v>0</v>
      </c>
      <c r="BQ624">
        <f t="shared" si="111"/>
        <v>0</v>
      </c>
      <c r="BR624">
        <f t="shared" si="112"/>
        <v>0</v>
      </c>
      <c r="BS624">
        <f t="shared" si="113"/>
        <v>0</v>
      </c>
      <c r="BT624">
        <f t="shared" si="114"/>
        <v>0</v>
      </c>
      <c r="BU624">
        <f t="shared" si="115"/>
        <v>0</v>
      </c>
      <c r="BV624">
        <f t="shared" si="116"/>
        <v>0</v>
      </c>
      <c r="BW624">
        <f t="shared" si="110"/>
        <v>0</v>
      </c>
    </row>
    <row r="625" spans="1:75" x14ac:dyDescent="0.3">
      <c r="A625" s="38">
        <f t="shared" si="106"/>
        <v>45798</v>
      </c>
      <c r="B625" s="3">
        <v>45798.261111111111</v>
      </c>
      <c r="C625" t="s">
        <v>61</v>
      </c>
      <c r="D625" t="s">
        <v>61</v>
      </c>
      <c r="E625" t="s">
        <v>61</v>
      </c>
      <c r="F625" t="s">
        <v>62</v>
      </c>
      <c r="G625" s="2" t="s">
        <v>63</v>
      </c>
      <c r="H625" t="s">
        <v>64</v>
      </c>
      <c r="I625" t="s">
        <v>81</v>
      </c>
      <c r="J625" t="s">
        <v>66</v>
      </c>
      <c r="K625" t="s">
        <v>72</v>
      </c>
      <c r="L625">
        <v>15</v>
      </c>
      <c r="M625">
        <v>4</v>
      </c>
      <c r="N625">
        <v>168</v>
      </c>
      <c r="O625" s="41">
        <v>9999</v>
      </c>
      <c r="P625" t="s">
        <v>62</v>
      </c>
      <c r="Q625" s="1">
        <v>45786.608721180557</v>
      </c>
      <c r="R625">
        <v>3.1E-2</v>
      </c>
      <c r="S625">
        <v>8.5000000000000006E-2</v>
      </c>
      <c r="T625">
        <v>0.36499999999999999</v>
      </c>
      <c r="U625">
        <v>101</v>
      </c>
      <c r="V625">
        <v>65</v>
      </c>
      <c r="W625">
        <v>10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6</v>
      </c>
      <c r="AD625">
        <v>1.1000000000000001</v>
      </c>
      <c r="AE625">
        <v>4.2918450000000004</v>
      </c>
      <c r="AF625">
        <v>100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0.28000000000000003</v>
      </c>
      <c r="AN625">
        <v>39.609000000000002</v>
      </c>
      <c r="AO625">
        <v>64.355999999999995</v>
      </c>
      <c r="AP625">
        <v>9.8979999999999997</v>
      </c>
      <c r="AQ625">
        <v>0</v>
      </c>
      <c r="AR625">
        <v>0</v>
      </c>
      <c r="AS625">
        <v>0</v>
      </c>
      <c r="AT625">
        <v>1.667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1</v>
      </c>
      <c r="BC625" t="s">
        <v>75</v>
      </c>
      <c r="BD625">
        <v>0</v>
      </c>
      <c r="BE625" t="s">
        <v>73</v>
      </c>
      <c r="BF625" t="s">
        <v>76</v>
      </c>
      <c r="BG625">
        <v>1.3</v>
      </c>
      <c r="BH625">
        <v>0</v>
      </c>
      <c r="BI625" s="1">
        <v>45799.562088460647</v>
      </c>
      <c r="BJ625">
        <v>3</v>
      </c>
      <c r="BK625" s="4">
        <v>0.1216</v>
      </c>
      <c r="BL625" s="42">
        <f>HLOOKUP($A625,차량별코스!$E$1:$AD$20,_xlfn.XLOOKUP(탕데이터!$I625,차량별코스!$D$2:$D$20,차량별코스!$A$2:$A$20),0)</f>
        <v>7</v>
      </c>
      <c r="BM625">
        <f t="shared" si="107"/>
        <v>2501.2210000000014</v>
      </c>
      <c r="BN625">
        <f t="shared" si="108"/>
        <v>4271.6819999999989</v>
      </c>
      <c r="BO625">
        <f>IF(COUNTIFS($BL$2:$BL625,$BL625,$O$2:$O625,$O625)=1,_xlfn.MAXIFS($BO$2:$BO624,$O$2:$O624,$O625)+1,_xlfn.MAXIFS($BO$2:$BO624,$O$2:$O624,$O625))</f>
        <v>11</v>
      </c>
      <c r="BP625">
        <f t="shared" si="109"/>
        <v>26</v>
      </c>
      <c r="BQ625">
        <f t="shared" si="111"/>
        <v>0</v>
      </c>
      <c r="BR625">
        <f t="shared" si="112"/>
        <v>0</v>
      </c>
      <c r="BS625">
        <f t="shared" si="113"/>
        <v>0</v>
      </c>
      <c r="BT625">
        <f t="shared" si="114"/>
        <v>0</v>
      </c>
      <c r="BU625">
        <f t="shared" si="115"/>
        <v>0</v>
      </c>
      <c r="BV625">
        <f t="shared" si="116"/>
        <v>0</v>
      </c>
      <c r="BW625">
        <f t="shared" si="110"/>
        <v>26</v>
      </c>
    </row>
    <row r="626" spans="1:75" x14ac:dyDescent="0.3">
      <c r="A626" s="38">
        <f t="shared" si="106"/>
        <v>45798</v>
      </c>
      <c r="B626" s="3">
        <v>45798.272835648146</v>
      </c>
      <c r="C626" t="s">
        <v>61</v>
      </c>
      <c r="D626" t="s">
        <v>61</v>
      </c>
      <c r="E626" t="s">
        <v>61</v>
      </c>
      <c r="F626" t="s">
        <v>62</v>
      </c>
      <c r="G626" s="2" t="s">
        <v>63</v>
      </c>
      <c r="H626" t="s">
        <v>64</v>
      </c>
      <c r="I626" t="s">
        <v>81</v>
      </c>
      <c r="J626" t="s">
        <v>66</v>
      </c>
      <c r="K626" t="s">
        <v>72</v>
      </c>
      <c r="L626">
        <v>15</v>
      </c>
      <c r="M626">
        <v>4</v>
      </c>
      <c r="N626">
        <v>168</v>
      </c>
      <c r="O626" s="41">
        <v>9999</v>
      </c>
      <c r="P626" t="s">
        <v>62</v>
      </c>
      <c r="Q626" s="1">
        <v>45786.608721180557</v>
      </c>
      <c r="R626">
        <v>17.655999999999999</v>
      </c>
      <c r="S626">
        <v>4.62</v>
      </c>
      <c r="T626">
        <v>3.8220000000000001</v>
      </c>
      <c r="U626">
        <v>2314</v>
      </c>
      <c r="V626">
        <v>130</v>
      </c>
      <c r="W626">
        <v>559</v>
      </c>
      <c r="X626">
        <v>409</v>
      </c>
      <c r="Y626">
        <v>0</v>
      </c>
      <c r="Z626">
        <v>6</v>
      </c>
      <c r="AA626">
        <v>0</v>
      </c>
      <c r="AB626">
        <v>0</v>
      </c>
      <c r="AC626">
        <v>83</v>
      </c>
      <c r="AD626">
        <v>27.47</v>
      </c>
      <c r="AE626">
        <v>39.114820999999999</v>
      </c>
      <c r="AF626">
        <v>88.9</v>
      </c>
      <c r="AG626">
        <v>3.7</v>
      </c>
      <c r="AH626">
        <v>5.2</v>
      </c>
      <c r="AI626">
        <v>1.9</v>
      </c>
      <c r="AJ626">
        <v>0.2</v>
      </c>
      <c r="AK626">
        <v>0</v>
      </c>
      <c r="AL626">
        <v>0</v>
      </c>
      <c r="AM626">
        <v>2.94</v>
      </c>
      <c r="AN626">
        <v>32.872</v>
      </c>
      <c r="AO626">
        <v>5.6180000000000003</v>
      </c>
      <c r="AP626">
        <v>24.157</v>
      </c>
      <c r="AQ626">
        <v>0.22700000000000001</v>
      </c>
      <c r="AR626">
        <v>0</v>
      </c>
      <c r="AS626">
        <v>33.982999999999997</v>
      </c>
      <c r="AT626">
        <v>34.078000000000003</v>
      </c>
      <c r="AU626">
        <v>1.4179999999999999</v>
      </c>
      <c r="AV626">
        <v>1.9930000000000001</v>
      </c>
      <c r="AW626">
        <v>0.72799999999999998</v>
      </c>
      <c r="AX626">
        <v>7.6999999999999999E-2</v>
      </c>
      <c r="AY626">
        <v>0</v>
      </c>
      <c r="AZ626">
        <v>0</v>
      </c>
      <c r="BA626">
        <v>0</v>
      </c>
      <c r="BB626">
        <v>48</v>
      </c>
      <c r="BC626" t="s">
        <v>75</v>
      </c>
      <c r="BD626">
        <v>0</v>
      </c>
      <c r="BE626" t="s">
        <v>73</v>
      </c>
      <c r="BF626" t="s">
        <v>76</v>
      </c>
      <c r="BG626">
        <v>1.3</v>
      </c>
      <c r="BH626">
        <v>0</v>
      </c>
      <c r="BI626" s="1">
        <v>45799.562088460647</v>
      </c>
      <c r="BJ626">
        <v>3</v>
      </c>
      <c r="BK626" s="4">
        <v>1.2739</v>
      </c>
      <c r="BL626" s="42">
        <f>HLOOKUP($A626,차량별코스!$E$1:$AD$20,_xlfn.XLOOKUP(탕데이터!$I626,차량별코스!$D$2:$D$20,차량별코스!$A$2:$A$20),0)</f>
        <v>7</v>
      </c>
      <c r="BM626">
        <f t="shared" si="107"/>
        <v>2501.2210000000014</v>
      </c>
      <c r="BN626">
        <f t="shared" si="108"/>
        <v>4271.6819999999989</v>
      </c>
      <c r="BO626">
        <f>IF(COUNTIFS($BL$2:$BL626,$BL626,$O$2:$O626,$O626)=1,_xlfn.MAXIFS($BO$2:$BO625,$O$2:$O625,$O626)+1,_xlfn.MAXIFS($BO$2:$BO625,$O$2:$O625,$O626))</f>
        <v>11</v>
      </c>
      <c r="BP626">
        <f t="shared" si="109"/>
        <v>1368.1460000000002</v>
      </c>
      <c r="BQ626">
        <f t="shared" si="111"/>
        <v>85.618000000000009</v>
      </c>
      <c r="BR626">
        <f t="shared" si="112"/>
        <v>120.32800000000002</v>
      </c>
      <c r="BS626">
        <f t="shared" si="113"/>
        <v>43.966000000000001</v>
      </c>
      <c r="BT626">
        <f t="shared" si="114"/>
        <v>4.6280000000000001</v>
      </c>
      <c r="BU626">
        <f t="shared" si="115"/>
        <v>0</v>
      </c>
      <c r="BV626">
        <f t="shared" si="116"/>
        <v>0</v>
      </c>
      <c r="BW626">
        <f t="shared" si="110"/>
        <v>1622.6859999999999</v>
      </c>
    </row>
    <row r="627" spans="1:75" x14ac:dyDescent="0.3">
      <c r="A627" s="38">
        <f t="shared" si="106"/>
        <v>45798</v>
      </c>
      <c r="B627" s="3">
        <v>45798.301712962966</v>
      </c>
      <c r="C627" t="s">
        <v>61</v>
      </c>
      <c r="D627" t="s">
        <v>61</v>
      </c>
      <c r="E627" t="s">
        <v>61</v>
      </c>
      <c r="F627" t="s">
        <v>62</v>
      </c>
      <c r="G627" s="2" t="s">
        <v>63</v>
      </c>
      <c r="H627" t="s">
        <v>64</v>
      </c>
      <c r="I627" t="s">
        <v>81</v>
      </c>
      <c r="J627" t="s">
        <v>66</v>
      </c>
      <c r="K627" t="s">
        <v>72</v>
      </c>
      <c r="L627">
        <v>15</v>
      </c>
      <c r="M627">
        <v>4</v>
      </c>
      <c r="N627">
        <v>168</v>
      </c>
      <c r="O627" s="41">
        <v>9999</v>
      </c>
      <c r="P627" t="s">
        <v>62</v>
      </c>
      <c r="Q627" s="1">
        <v>45786.608721180557</v>
      </c>
      <c r="R627">
        <v>96.603999999999999</v>
      </c>
      <c r="S627">
        <v>25.713000000000001</v>
      </c>
      <c r="T627">
        <v>3.7570000000000001</v>
      </c>
      <c r="U627">
        <v>9498</v>
      </c>
      <c r="V627">
        <v>35</v>
      </c>
      <c r="W627">
        <v>1627</v>
      </c>
      <c r="X627">
        <v>2701</v>
      </c>
      <c r="Y627">
        <v>0</v>
      </c>
      <c r="Z627">
        <v>23</v>
      </c>
      <c r="AA627">
        <v>0</v>
      </c>
      <c r="AB627">
        <v>0</v>
      </c>
      <c r="AC627">
        <v>94</v>
      </c>
      <c r="AD627">
        <v>36.619999999999997</v>
      </c>
      <c r="AE627">
        <v>44.381616000000001</v>
      </c>
      <c r="AF627">
        <v>88.3</v>
      </c>
      <c r="AG627">
        <v>3.6</v>
      </c>
      <c r="AH627">
        <v>4.3</v>
      </c>
      <c r="AI627">
        <v>3.4</v>
      </c>
      <c r="AJ627">
        <v>0.4</v>
      </c>
      <c r="AK627">
        <v>0</v>
      </c>
      <c r="AL627">
        <v>0</v>
      </c>
      <c r="AM627">
        <v>2.89</v>
      </c>
      <c r="AN627">
        <v>39.06</v>
      </c>
      <c r="AO627">
        <v>0.36799999999999999</v>
      </c>
      <c r="AP627">
        <v>17.13</v>
      </c>
      <c r="AQ627">
        <v>0.27900000000000003</v>
      </c>
      <c r="AR627">
        <v>0</v>
      </c>
      <c r="AS627">
        <v>23.809000000000001</v>
      </c>
      <c r="AT627">
        <v>138.33699999999999</v>
      </c>
      <c r="AU627">
        <v>5.64</v>
      </c>
      <c r="AV627">
        <v>6.7370000000000001</v>
      </c>
      <c r="AW627">
        <v>5.327</v>
      </c>
      <c r="AX627">
        <v>0.627</v>
      </c>
      <c r="AY627">
        <v>0</v>
      </c>
      <c r="AZ627">
        <v>0</v>
      </c>
      <c r="BA627">
        <v>0</v>
      </c>
      <c r="BB627">
        <v>199</v>
      </c>
      <c r="BC627" t="s">
        <v>75</v>
      </c>
      <c r="BD627">
        <v>0</v>
      </c>
      <c r="BE627" t="s">
        <v>73</v>
      </c>
      <c r="BF627" t="s">
        <v>76</v>
      </c>
      <c r="BG627">
        <v>1.3</v>
      </c>
      <c r="BH627">
        <v>0</v>
      </c>
      <c r="BI627" s="1">
        <v>45799.562088460647</v>
      </c>
      <c r="BJ627">
        <v>3</v>
      </c>
      <c r="BK627" s="4">
        <v>1.2523</v>
      </c>
      <c r="BL627" s="42">
        <f>HLOOKUP($A627,차량별코스!$E$1:$AD$20,_xlfn.XLOOKUP(탕데이터!$I627,차량별코스!$D$2:$D$20,차량별코스!$A$2:$A$20),0)</f>
        <v>7</v>
      </c>
      <c r="BM627">
        <f t="shared" si="107"/>
        <v>2501.2210000000014</v>
      </c>
      <c r="BN627">
        <f t="shared" si="108"/>
        <v>4271.6819999999989</v>
      </c>
      <c r="BO627">
        <f>IF(COUNTIFS($BL$2:$BL627,$BL627,$O$2:$O627,$O627)=1,_xlfn.MAXIFS($BO$2:$BO626,$O$2:$O626,$O627)+1,_xlfn.MAXIFS($BO$2:$BO626,$O$2:$O626,$O627))</f>
        <v>11</v>
      </c>
      <c r="BP627">
        <f t="shared" si="109"/>
        <v>6724.7340000000004</v>
      </c>
      <c r="BQ627">
        <f t="shared" si="111"/>
        <v>341.92800000000005</v>
      </c>
      <c r="BR627">
        <f t="shared" si="112"/>
        <v>408.41399999999999</v>
      </c>
      <c r="BS627">
        <f t="shared" si="113"/>
        <v>322.93200000000002</v>
      </c>
      <c r="BT627">
        <f t="shared" si="114"/>
        <v>37.991999999999997</v>
      </c>
      <c r="BU627">
        <f t="shared" si="115"/>
        <v>0</v>
      </c>
      <c r="BV627">
        <f t="shared" si="116"/>
        <v>0</v>
      </c>
      <c r="BW627">
        <f t="shared" si="110"/>
        <v>7836</v>
      </c>
    </row>
    <row r="628" spans="1:75" x14ac:dyDescent="0.3">
      <c r="A628" s="38">
        <f t="shared" si="106"/>
        <v>45798</v>
      </c>
      <c r="B628" s="3">
        <v>45798.528958333336</v>
      </c>
      <c r="C628" t="s">
        <v>61</v>
      </c>
      <c r="D628" t="s">
        <v>61</v>
      </c>
      <c r="E628" t="s">
        <v>61</v>
      </c>
      <c r="F628" t="s">
        <v>62</v>
      </c>
      <c r="G628" s="2" t="s">
        <v>63</v>
      </c>
      <c r="H628" t="s">
        <v>64</v>
      </c>
      <c r="I628" t="s">
        <v>81</v>
      </c>
      <c r="J628" t="s">
        <v>66</v>
      </c>
      <c r="K628" t="s">
        <v>72</v>
      </c>
      <c r="L628">
        <v>15</v>
      </c>
      <c r="M628">
        <v>4</v>
      </c>
      <c r="N628">
        <v>168</v>
      </c>
      <c r="O628" s="41">
        <v>9999</v>
      </c>
      <c r="P628" t="s">
        <v>62</v>
      </c>
      <c r="Q628" s="1">
        <v>45786.608721180557</v>
      </c>
      <c r="R628">
        <v>118.11499999999999</v>
      </c>
      <c r="S628">
        <v>41.87</v>
      </c>
      <c r="T628">
        <v>2.8210000000000002</v>
      </c>
      <c r="U628">
        <v>15461</v>
      </c>
      <c r="V628">
        <v>274</v>
      </c>
      <c r="W628">
        <v>5762</v>
      </c>
      <c r="X628">
        <v>2748</v>
      </c>
      <c r="Y628">
        <v>0</v>
      </c>
      <c r="Z628">
        <v>22</v>
      </c>
      <c r="AA628">
        <v>3</v>
      </c>
      <c r="AB628">
        <v>2216</v>
      </c>
      <c r="AC628">
        <v>98</v>
      </c>
      <c r="AD628">
        <v>27.5</v>
      </c>
      <c r="AE628">
        <v>45.115535999999999</v>
      </c>
      <c r="AF628">
        <v>83.3</v>
      </c>
      <c r="AG628">
        <v>4.7</v>
      </c>
      <c r="AH628">
        <v>5.6</v>
      </c>
      <c r="AI628">
        <v>5.2</v>
      </c>
      <c r="AJ628">
        <v>1.1000000000000001</v>
      </c>
      <c r="AK628">
        <v>0</v>
      </c>
      <c r="AL628">
        <v>0</v>
      </c>
      <c r="AM628">
        <v>2.17</v>
      </c>
      <c r="AN628">
        <v>55.335999999999999</v>
      </c>
      <c r="AO628">
        <v>1.772</v>
      </c>
      <c r="AP628">
        <v>37.268000000000001</v>
      </c>
      <c r="AQ628">
        <v>0.22900000000000001</v>
      </c>
      <c r="AR628">
        <v>0</v>
      </c>
      <c r="AS628">
        <v>18.626000000000001</v>
      </c>
      <c r="AT628">
        <v>213.803</v>
      </c>
      <c r="AU628">
        <v>12.063000000000001</v>
      </c>
      <c r="AV628">
        <v>14.372999999999999</v>
      </c>
      <c r="AW628">
        <v>13.347</v>
      </c>
      <c r="AX628">
        <v>2.823</v>
      </c>
      <c r="AY628">
        <v>0</v>
      </c>
      <c r="AZ628">
        <v>0</v>
      </c>
      <c r="BA628">
        <v>0</v>
      </c>
      <c r="BB628">
        <v>348</v>
      </c>
      <c r="BC628" t="s">
        <v>75</v>
      </c>
      <c r="BD628">
        <v>0</v>
      </c>
      <c r="BE628" t="s">
        <v>73</v>
      </c>
      <c r="BF628" t="s">
        <v>76</v>
      </c>
      <c r="BG628">
        <v>1.3</v>
      </c>
      <c r="BH628">
        <v>0</v>
      </c>
      <c r="BI628" s="1">
        <v>45799.562088460647</v>
      </c>
      <c r="BJ628">
        <v>3</v>
      </c>
      <c r="BK628" s="4">
        <v>0.94030000000000002</v>
      </c>
      <c r="BL628" s="42">
        <f>HLOOKUP($A628,차량별코스!$E$1:$AD$20,_xlfn.XLOOKUP(탕데이터!$I628,차량별코스!$D$2:$D$20,차량별코스!$A$2:$A$20),0)</f>
        <v>7</v>
      </c>
      <c r="BM628">
        <f t="shared" si="107"/>
        <v>2501.2210000000014</v>
      </c>
      <c r="BN628">
        <f t="shared" si="108"/>
        <v>4271.6819999999989</v>
      </c>
      <c r="BO628">
        <f>IF(COUNTIFS($BL$2:$BL628,$BL628,$O$2:$O628,$O628)=1,_xlfn.MAXIFS($BO$2:$BO627,$O$2:$O627,$O628)+1,_xlfn.MAXIFS($BO$2:$BO627,$O$2:$O627,$O628))</f>
        <v>11</v>
      </c>
      <c r="BP628">
        <f t="shared" si="109"/>
        <v>6843.012999999999</v>
      </c>
      <c r="BQ628">
        <f t="shared" si="111"/>
        <v>726.66700000000003</v>
      </c>
      <c r="BR628">
        <f t="shared" si="112"/>
        <v>865.81599999999992</v>
      </c>
      <c r="BS628">
        <f t="shared" si="113"/>
        <v>803.97200000000009</v>
      </c>
      <c r="BT628">
        <f t="shared" si="114"/>
        <v>170.07100000000003</v>
      </c>
      <c r="BU628">
        <f t="shared" si="115"/>
        <v>0</v>
      </c>
      <c r="BV628">
        <f t="shared" si="116"/>
        <v>0</v>
      </c>
      <c r="BW628">
        <f t="shared" si="110"/>
        <v>9409.5389999999989</v>
      </c>
    </row>
    <row r="629" spans="1:75" x14ac:dyDescent="0.3">
      <c r="A629" s="38">
        <f t="shared" si="106"/>
        <v>45798</v>
      </c>
      <c r="B629" s="3">
        <v>45798.764837962961</v>
      </c>
      <c r="C629" t="s">
        <v>61</v>
      </c>
      <c r="D629" t="s">
        <v>61</v>
      </c>
      <c r="E629" t="s">
        <v>61</v>
      </c>
      <c r="F629" t="s">
        <v>62</v>
      </c>
      <c r="G629" s="2" t="s">
        <v>63</v>
      </c>
      <c r="H629" t="s">
        <v>64</v>
      </c>
      <c r="I629" t="s">
        <v>81</v>
      </c>
      <c r="J629" t="s">
        <v>66</v>
      </c>
      <c r="K629" t="s">
        <v>72</v>
      </c>
      <c r="L629">
        <v>15</v>
      </c>
      <c r="M629">
        <v>4</v>
      </c>
      <c r="N629">
        <v>168</v>
      </c>
      <c r="O629" s="41">
        <v>9999</v>
      </c>
      <c r="P629" t="s">
        <v>62</v>
      </c>
      <c r="Q629" s="1">
        <v>45786.608721180557</v>
      </c>
      <c r="R629">
        <v>96.909000000000006</v>
      </c>
      <c r="S629">
        <v>22.59</v>
      </c>
      <c r="T629">
        <v>4.29</v>
      </c>
      <c r="U629">
        <v>8811</v>
      </c>
      <c r="V629">
        <v>158</v>
      </c>
      <c r="W629">
        <v>2005</v>
      </c>
      <c r="X629">
        <v>2230</v>
      </c>
      <c r="Y629">
        <v>1</v>
      </c>
      <c r="Z629">
        <v>12</v>
      </c>
      <c r="AA629">
        <v>1</v>
      </c>
      <c r="AB629">
        <v>46</v>
      </c>
      <c r="AC629">
        <v>90</v>
      </c>
      <c r="AD629">
        <v>39.6</v>
      </c>
      <c r="AE629">
        <v>52.477758999999999</v>
      </c>
      <c r="AF629">
        <v>70.099999999999994</v>
      </c>
      <c r="AG629">
        <v>4.9000000000000004</v>
      </c>
      <c r="AH629">
        <v>7.9</v>
      </c>
      <c r="AI629">
        <v>14.6</v>
      </c>
      <c r="AJ629">
        <v>2.5</v>
      </c>
      <c r="AK629">
        <v>0</v>
      </c>
      <c r="AL629">
        <v>0</v>
      </c>
      <c r="AM629">
        <v>3.3</v>
      </c>
      <c r="AN629">
        <v>40.713000000000001</v>
      </c>
      <c r="AO629">
        <v>1.7929999999999999</v>
      </c>
      <c r="AP629">
        <v>22.756</v>
      </c>
      <c r="AQ629">
        <v>0.22700000000000001</v>
      </c>
      <c r="AR629">
        <v>1.032</v>
      </c>
      <c r="AS629">
        <v>12.382999999999999</v>
      </c>
      <c r="AT629">
        <v>102.813</v>
      </c>
      <c r="AU629">
        <v>7.1870000000000003</v>
      </c>
      <c r="AV629">
        <v>11.587</v>
      </c>
      <c r="AW629">
        <v>21.413</v>
      </c>
      <c r="AX629">
        <v>3.6669999999999998</v>
      </c>
      <c r="AY629">
        <v>0</v>
      </c>
      <c r="AZ629">
        <v>0</v>
      </c>
      <c r="BA629">
        <v>0</v>
      </c>
      <c r="BB629">
        <v>203</v>
      </c>
      <c r="BC629" t="s">
        <v>75</v>
      </c>
      <c r="BD629">
        <v>0</v>
      </c>
      <c r="BE629" t="s">
        <v>73</v>
      </c>
      <c r="BF629" t="s">
        <v>76</v>
      </c>
      <c r="BG629">
        <v>1.3</v>
      </c>
      <c r="BH629">
        <v>0</v>
      </c>
      <c r="BI629" s="1">
        <v>45799.562088460647</v>
      </c>
      <c r="BJ629">
        <v>3</v>
      </c>
      <c r="BK629" s="4">
        <v>1.43</v>
      </c>
      <c r="BL629" s="42">
        <f>HLOOKUP($A629,차량별코스!$E$1:$AD$20,_xlfn.XLOOKUP(탕데이터!$I629,차량별코스!$D$2:$D$20,차량별코스!$A$2:$A$20),0)</f>
        <v>7</v>
      </c>
      <c r="BM629">
        <f t="shared" si="107"/>
        <v>2501.2210000000014</v>
      </c>
      <c r="BN629">
        <f t="shared" si="108"/>
        <v>4271.6819999999989</v>
      </c>
      <c r="BO629">
        <f>IF(COUNTIFS($BL$2:$BL629,$BL629,$O$2:$O629,$O629)=1,_xlfn.MAXIFS($BO$2:$BO628,$O$2:$O628,$O629)+1,_xlfn.MAXIFS($BO$2:$BO628,$O$2:$O628,$O629))</f>
        <v>11</v>
      </c>
      <c r="BP629">
        <f t="shared" si="109"/>
        <v>4013.5109999999995</v>
      </c>
      <c r="BQ629">
        <f t="shared" si="111"/>
        <v>431.73900000000003</v>
      </c>
      <c r="BR629">
        <f t="shared" si="112"/>
        <v>696.06899999999996</v>
      </c>
      <c r="BS629">
        <f t="shared" si="113"/>
        <v>1286.4059999999999</v>
      </c>
      <c r="BT629">
        <f t="shared" si="114"/>
        <v>220.27500000000001</v>
      </c>
      <c r="BU629">
        <f t="shared" si="115"/>
        <v>0</v>
      </c>
      <c r="BV629">
        <f t="shared" si="116"/>
        <v>0</v>
      </c>
      <c r="BW629">
        <f t="shared" si="110"/>
        <v>6647.9999999999991</v>
      </c>
    </row>
    <row r="630" spans="1:75" x14ac:dyDescent="0.3">
      <c r="A630" s="38">
        <f t="shared" si="106"/>
        <v>45799</v>
      </c>
      <c r="B630" s="3">
        <v>45799.254884259259</v>
      </c>
      <c r="C630" t="s">
        <v>61</v>
      </c>
      <c r="D630" t="s">
        <v>61</v>
      </c>
      <c r="E630" t="s">
        <v>61</v>
      </c>
      <c r="F630" t="s">
        <v>62</v>
      </c>
      <c r="G630" s="2" t="s">
        <v>63</v>
      </c>
      <c r="H630" t="s">
        <v>64</v>
      </c>
      <c r="I630" t="s">
        <v>81</v>
      </c>
      <c r="J630" t="s">
        <v>66</v>
      </c>
      <c r="K630" t="s">
        <v>72</v>
      </c>
      <c r="L630">
        <v>15</v>
      </c>
      <c r="M630">
        <v>4</v>
      </c>
      <c r="N630">
        <v>168</v>
      </c>
      <c r="O630" s="41">
        <v>9999</v>
      </c>
      <c r="P630" t="s">
        <v>62</v>
      </c>
      <c r="Q630" s="1">
        <v>45786.608721180557</v>
      </c>
      <c r="R630">
        <v>1E-3</v>
      </c>
      <c r="S630">
        <v>7.6999999999999999E-2</v>
      </c>
      <c r="T630">
        <v>1.2999999999999999E-2</v>
      </c>
      <c r="U630">
        <v>101</v>
      </c>
      <c r="V630">
        <v>101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0.04</v>
      </c>
      <c r="AE630" t="s">
        <v>61</v>
      </c>
      <c r="AF630">
        <v>100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0.01</v>
      </c>
      <c r="AN630" t="s">
        <v>61</v>
      </c>
      <c r="AO630">
        <v>100</v>
      </c>
      <c r="AP630">
        <v>0</v>
      </c>
      <c r="AQ630">
        <v>0</v>
      </c>
      <c r="AR630">
        <v>0</v>
      </c>
      <c r="AS630">
        <v>0</v>
      </c>
      <c r="AT630">
        <v>1.667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2</v>
      </c>
      <c r="BC630" t="s">
        <v>75</v>
      </c>
      <c r="BD630">
        <v>0</v>
      </c>
      <c r="BE630" t="s">
        <v>73</v>
      </c>
      <c r="BF630" t="s">
        <v>76</v>
      </c>
      <c r="BG630">
        <v>1.3</v>
      </c>
      <c r="BH630">
        <v>0</v>
      </c>
      <c r="BI630" s="1">
        <v>45799.562088460647</v>
      </c>
      <c r="BJ630">
        <v>3</v>
      </c>
      <c r="BK630" s="4">
        <v>4.3E-3</v>
      </c>
      <c r="BL630" s="42">
        <f>HLOOKUP($A630,차량별코스!$E$1:$AD$20,_xlfn.XLOOKUP(탕데이터!$I630,차량별코스!$D$2:$D$20,차량별코스!$A$2:$A$20),0)</f>
        <v>8</v>
      </c>
      <c r="BM630">
        <f t="shared" si="107"/>
        <v>2501.2210000000014</v>
      </c>
      <c r="BN630">
        <f t="shared" si="108"/>
        <v>4829.6470000000018</v>
      </c>
      <c r="BO630">
        <f>IF(COUNTIFS($BL$2:$BL630,$BL630,$O$2:$O630,$O630)=1,_xlfn.MAXIFS($BO$2:$BO629,$O$2:$O629,$O630)+1,_xlfn.MAXIFS($BO$2:$BO629,$O$2:$O629,$O630))</f>
        <v>11</v>
      </c>
      <c r="BP630">
        <f t="shared" si="109"/>
        <v>0</v>
      </c>
      <c r="BQ630">
        <f t="shared" si="111"/>
        <v>0</v>
      </c>
      <c r="BR630">
        <f t="shared" si="112"/>
        <v>0</v>
      </c>
      <c r="BS630">
        <f t="shared" si="113"/>
        <v>0</v>
      </c>
      <c r="BT630">
        <f t="shared" si="114"/>
        <v>0</v>
      </c>
      <c r="BU630">
        <f t="shared" si="115"/>
        <v>0</v>
      </c>
      <c r="BV630">
        <f t="shared" si="116"/>
        <v>0</v>
      </c>
      <c r="BW630">
        <f t="shared" si="110"/>
        <v>0</v>
      </c>
    </row>
    <row r="631" spans="1:75" x14ac:dyDescent="0.3">
      <c r="A631" s="38">
        <f t="shared" si="106"/>
        <v>45799</v>
      </c>
      <c r="B631" s="3">
        <v>45799.269872685189</v>
      </c>
      <c r="C631" t="s">
        <v>61</v>
      </c>
      <c r="D631" t="s">
        <v>61</v>
      </c>
      <c r="E631" t="s">
        <v>61</v>
      </c>
      <c r="F631" t="s">
        <v>62</v>
      </c>
      <c r="G631" s="2" t="s">
        <v>63</v>
      </c>
      <c r="H631" t="s">
        <v>64</v>
      </c>
      <c r="I631" t="s">
        <v>81</v>
      </c>
      <c r="J631" t="s">
        <v>66</v>
      </c>
      <c r="K631" t="s">
        <v>72</v>
      </c>
      <c r="L631">
        <v>15</v>
      </c>
      <c r="M631">
        <v>4</v>
      </c>
      <c r="N631">
        <v>168</v>
      </c>
      <c r="O631" s="41">
        <v>9999</v>
      </c>
      <c r="P631" t="s">
        <v>62</v>
      </c>
      <c r="Q631" s="1">
        <v>45786.608721180557</v>
      </c>
      <c r="R631">
        <v>17.375</v>
      </c>
      <c r="S631">
        <v>3.7440000000000002</v>
      </c>
      <c r="T631">
        <v>4.641</v>
      </c>
      <c r="U631">
        <v>1462</v>
      </c>
      <c r="V631">
        <v>149</v>
      </c>
      <c r="W631">
        <v>153</v>
      </c>
      <c r="X631">
        <v>330</v>
      </c>
      <c r="Y631">
        <v>0</v>
      </c>
      <c r="Z631">
        <v>2</v>
      </c>
      <c r="AA631">
        <v>0</v>
      </c>
      <c r="AB631">
        <v>0</v>
      </c>
      <c r="AC631">
        <v>83</v>
      </c>
      <c r="AD631">
        <v>42.78</v>
      </c>
      <c r="AE631">
        <v>53.922283</v>
      </c>
      <c r="AF631">
        <v>98.4</v>
      </c>
      <c r="AG631">
        <v>0.2</v>
      </c>
      <c r="AH631">
        <v>0.4</v>
      </c>
      <c r="AI631">
        <v>0.9</v>
      </c>
      <c r="AJ631">
        <v>0.1</v>
      </c>
      <c r="AK631">
        <v>0</v>
      </c>
      <c r="AL631">
        <v>0</v>
      </c>
      <c r="AM631">
        <v>3.57</v>
      </c>
      <c r="AN631">
        <v>38.372</v>
      </c>
      <c r="AO631">
        <v>10.191000000000001</v>
      </c>
      <c r="AP631">
        <v>10.465</v>
      </c>
      <c r="AQ631">
        <v>0.17299999999999999</v>
      </c>
      <c r="AR631">
        <v>0</v>
      </c>
      <c r="AS631">
        <v>11.510999999999999</v>
      </c>
      <c r="AT631">
        <v>22.96</v>
      </c>
      <c r="AU631">
        <v>4.7E-2</v>
      </c>
      <c r="AV631">
        <v>9.2999999999999999E-2</v>
      </c>
      <c r="AW631">
        <v>0.21</v>
      </c>
      <c r="AX631">
        <v>2.3E-2</v>
      </c>
      <c r="AY631">
        <v>0</v>
      </c>
      <c r="AZ631">
        <v>0</v>
      </c>
      <c r="BA631">
        <v>0</v>
      </c>
      <c r="BB631">
        <v>35</v>
      </c>
      <c r="BC631" t="s">
        <v>75</v>
      </c>
      <c r="BD631">
        <v>0</v>
      </c>
      <c r="BE631" t="s">
        <v>73</v>
      </c>
      <c r="BF631" t="s">
        <v>76</v>
      </c>
      <c r="BG631">
        <v>1.3</v>
      </c>
      <c r="BH631">
        <v>0</v>
      </c>
      <c r="BI631" s="1">
        <v>45799.562088460647</v>
      </c>
      <c r="BJ631">
        <v>3</v>
      </c>
      <c r="BK631" s="4">
        <v>1.5468999999999999</v>
      </c>
      <c r="BL631" s="42">
        <f>HLOOKUP($A631,차량별코스!$E$1:$AD$20,_xlfn.XLOOKUP(탕데이터!$I631,차량별코스!$D$2:$D$20,차량별코스!$A$2:$A$20),0)</f>
        <v>8</v>
      </c>
      <c r="BM631">
        <f t="shared" si="107"/>
        <v>2501.2210000000014</v>
      </c>
      <c r="BN631">
        <f t="shared" si="108"/>
        <v>4829.6470000000018</v>
      </c>
      <c r="BO631">
        <f>IF(COUNTIFS($BL$2:$BL631,$BL631,$O$2:$O631,$O631)=1,_xlfn.MAXIFS($BO$2:$BO630,$O$2:$O630,$O631)+1,_xlfn.MAXIFS($BO$2:$BO630,$O$2:$O630,$O631))</f>
        <v>11</v>
      </c>
      <c r="BP631">
        <f t="shared" si="109"/>
        <v>1136.6080000000002</v>
      </c>
      <c r="BQ631">
        <f t="shared" si="111"/>
        <v>2.9239999999999999</v>
      </c>
      <c r="BR631">
        <f t="shared" si="112"/>
        <v>5.8479999999999999</v>
      </c>
      <c r="BS631">
        <f t="shared" si="113"/>
        <v>13.158000000000001</v>
      </c>
      <c r="BT631">
        <f t="shared" si="114"/>
        <v>1.462</v>
      </c>
      <c r="BU631">
        <f t="shared" si="115"/>
        <v>0</v>
      </c>
      <c r="BV631">
        <f t="shared" si="116"/>
        <v>0</v>
      </c>
      <c r="BW631">
        <f t="shared" si="110"/>
        <v>1160</v>
      </c>
    </row>
    <row r="632" spans="1:75" x14ac:dyDescent="0.3">
      <c r="A632" s="38">
        <f t="shared" si="106"/>
        <v>45799</v>
      </c>
      <c r="B632" s="3">
        <v>45799.290844907409</v>
      </c>
      <c r="C632" t="s">
        <v>61</v>
      </c>
      <c r="D632" t="s">
        <v>61</v>
      </c>
      <c r="E632" t="s">
        <v>61</v>
      </c>
      <c r="F632" t="s">
        <v>62</v>
      </c>
      <c r="G632" s="2" t="s">
        <v>63</v>
      </c>
      <c r="H632" t="s">
        <v>64</v>
      </c>
      <c r="I632" t="s">
        <v>81</v>
      </c>
      <c r="J632" t="s">
        <v>66</v>
      </c>
      <c r="K632" t="s">
        <v>72</v>
      </c>
      <c r="L632">
        <v>15</v>
      </c>
      <c r="M632">
        <v>4</v>
      </c>
      <c r="N632">
        <v>168</v>
      </c>
      <c r="O632" s="41">
        <v>9999</v>
      </c>
      <c r="P632" t="s">
        <v>62</v>
      </c>
      <c r="Q632" s="1">
        <v>45786.608721180557</v>
      </c>
      <c r="R632">
        <v>40.831000000000003</v>
      </c>
      <c r="S632">
        <v>9.3480000000000008</v>
      </c>
      <c r="T632">
        <v>4.3680000000000003</v>
      </c>
      <c r="U632">
        <v>3547</v>
      </c>
      <c r="V632">
        <v>72</v>
      </c>
      <c r="W632">
        <v>345</v>
      </c>
      <c r="X632">
        <v>1167</v>
      </c>
      <c r="Y632">
        <v>0</v>
      </c>
      <c r="Z632">
        <v>2</v>
      </c>
      <c r="AA632">
        <v>0</v>
      </c>
      <c r="AB632">
        <v>0</v>
      </c>
      <c r="AC632">
        <v>88</v>
      </c>
      <c r="AD632">
        <v>41.44</v>
      </c>
      <c r="AE632">
        <v>46.962195999999999</v>
      </c>
      <c r="AF632">
        <v>90.1</v>
      </c>
      <c r="AG632">
        <v>3.2</v>
      </c>
      <c r="AH632">
        <v>2.8</v>
      </c>
      <c r="AI632">
        <v>3.4</v>
      </c>
      <c r="AJ632">
        <v>0.6</v>
      </c>
      <c r="AK632">
        <v>0</v>
      </c>
      <c r="AL632">
        <v>0</v>
      </c>
      <c r="AM632">
        <v>3.36</v>
      </c>
      <c r="AN632">
        <v>34.929000000000002</v>
      </c>
      <c r="AO632">
        <v>2.0299999999999998</v>
      </c>
      <c r="AP632">
        <v>9.7270000000000003</v>
      </c>
      <c r="AQ632">
        <v>0.26900000000000002</v>
      </c>
      <c r="AR632">
        <v>0</v>
      </c>
      <c r="AS632">
        <v>4.8979999999999997</v>
      </c>
      <c r="AT632">
        <v>52.558</v>
      </c>
      <c r="AU632">
        <v>1.867</v>
      </c>
      <c r="AV632">
        <v>1.633</v>
      </c>
      <c r="AW632">
        <v>1.9830000000000001</v>
      </c>
      <c r="AX632">
        <v>0.35</v>
      </c>
      <c r="AY632">
        <v>0</v>
      </c>
      <c r="AZ632">
        <v>0</v>
      </c>
      <c r="BA632">
        <v>0</v>
      </c>
      <c r="BB632">
        <v>78</v>
      </c>
      <c r="BC632" t="s">
        <v>75</v>
      </c>
      <c r="BD632">
        <v>0</v>
      </c>
      <c r="BE632" t="s">
        <v>73</v>
      </c>
      <c r="BF632" t="s">
        <v>76</v>
      </c>
      <c r="BG632">
        <v>1.3</v>
      </c>
      <c r="BH632">
        <v>0</v>
      </c>
      <c r="BI632" s="1">
        <v>45799.562088460647</v>
      </c>
      <c r="BJ632">
        <v>3</v>
      </c>
      <c r="BK632" s="4">
        <v>1.456</v>
      </c>
      <c r="BL632" s="42">
        <f>HLOOKUP($A632,차량별코스!$E$1:$AD$20,_xlfn.XLOOKUP(탕데이터!$I632,차량별코스!$D$2:$D$20,차량별코스!$A$2:$A$20),0)</f>
        <v>8</v>
      </c>
      <c r="BM632">
        <f t="shared" si="107"/>
        <v>2501.2210000000014</v>
      </c>
      <c r="BN632">
        <f t="shared" si="108"/>
        <v>4829.6470000000018</v>
      </c>
      <c r="BO632">
        <f>IF(COUNTIFS($BL$2:$BL632,$BL632,$O$2:$O632,$O632)=1,_xlfn.MAXIFS($BO$2:$BO631,$O$2:$O631,$O632)+1,_xlfn.MAXIFS($BO$2:$BO631,$O$2:$O631,$O632))</f>
        <v>11</v>
      </c>
      <c r="BP632">
        <f t="shared" si="109"/>
        <v>2778.8469999999998</v>
      </c>
      <c r="BQ632">
        <f t="shared" si="111"/>
        <v>113.504</v>
      </c>
      <c r="BR632">
        <f t="shared" si="112"/>
        <v>99.315999999999988</v>
      </c>
      <c r="BS632">
        <f t="shared" si="113"/>
        <v>120.59800000000001</v>
      </c>
      <c r="BT632">
        <f t="shared" si="114"/>
        <v>21.282</v>
      </c>
      <c r="BU632">
        <f t="shared" si="115"/>
        <v>0</v>
      </c>
      <c r="BV632">
        <f t="shared" si="116"/>
        <v>0</v>
      </c>
      <c r="BW632">
        <f t="shared" si="110"/>
        <v>3133.5469999999996</v>
      </c>
    </row>
    <row r="633" spans="1:75" x14ac:dyDescent="0.3">
      <c r="A633" s="38">
        <f t="shared" si="106"/>
        <v>45799</v>
      </c>
      <c r="B633" s="3">
        <v>45799.340127314812</v>
      </c>
      <c r="C633" t="s">
        <v>61</v>
      </c>
      <c r="D633" t="s">
        <v>61</v>
      </c>
      <c r="E633" t="s">
        <v>61</v>
      </c>
      <c r="F633" t="s">
        <v>62</v>
      </c>
      <c r="G633" s="2" t="s">
        <v>63</v>
      </c>
      <c r="H633" t="s">
        <v>64</v>
      </c>
      <c r="I633" t="s">
        <v>81</v>
      </c>
      <c r="J633" t="s">
        <v>66</v>
      </c>
      <c r="K633" t="s">
        <v>72</v>
      </c>
      <c r="L633">
        <v>15</v>
      </c>
      <c r="M633">
        <v>4</v>
      </c>
      <c r="N633">
        <v>168</v>
      </c>
      <c r="O633" s="41">
        <v>9999</v>
      </c>
      <c r="P633" t="s">
        <v>62</v>
      </c>
      <c r="Q633" s="1">
        <v>45786.608721180557</v>
      </c>
      <c r="R633">
        <v>19.757000000000001</v>
      </c>
      <c r="S633">
        <v>4.6760000000000002</v>
      </c>
      <c r="T633">
        <v>4.2249999999999996</v>
      </c>
      <c r="U633">
        <v>1878</v>
      </c>
      <c r="V633">
        <v>23</v>
      </c>
      <c r="W633">
        <v>232</v>
      </c>
      <c r="X633">
        <v>515</v>
      </c>
      <c r="Y633">
        <v>0</v>
      </c>
      <c r="Z633">
        <v>2</v>
      </c>
      <c r="AA633">
        <v>0</v>
      </c>
      <c r="AB633">
        <v>0</v>
      </c>
      <c r="AC633">
        <v>85</v>
      </c>
      <c r="AD633">
        <v>37.869999999999997</v>
      </c>
      <c r="AE633">
        <v>43.823225000000001</v>
      </c>
      <c r="AF633">
        <v>93.3</v>
      </c>
      <c r="AG633">
        <v>1.9</v>
      </c>
      <c r="AH633">
        <v>2.2000000000000002</v>
      </c>
      <c r="AI633">
        <v>2.5</v>
      </c>
      <c r="AJ633">
        <v>0.1</v>
      </c>
      <c r="AK633">
        <v>0</v>
      </c>
      <c r="AL633">
        <v>0</v>
      </c>
      <c r="AM633">
        <v>3.25</v>
      </c>
      <c r="AN633">
        <v>33.499000000000002</v>
      </c>
      <c r="AO633">
        <v>1.2250000000000001</v>
      </c>
      <c r="AP633">
        <v>12.353</v>
      </c>
      <c r="AQ633">
        <v>0.253</v>
      </c>
      <c r="AR633">
        <v>0</v>
      </c>
      <c r="AS633">
        <v>10.122999999999999</v>
      </c>
      <c r="AT633">
        <v>27.99</v>
      </c>
      <c r="AU633">
        <v>0.56999999999999995</v>
      </c>
      <c r="AV633">
        <v>0.66</v>
      </c>
      <c r="AW633">
        <v>0.75</v>
      </c>
      <c r="AX633">
        <v>0.03</v>
      </c>
      <c r="AY633">
        <v>0</v>
      </c>
      <c r="AZ633">
        <v>0</v>
      </c>
      <c r="BA633">
        <v>0</v>
      </c>
      <c r="BB633">
        <v>41</v>
      </c>
      <c r="BC633" t="s">
        <v>75</v>
      </c>
      <c r="BD633">
        <v>0</v>
      </c>
      <c r="BE633" t="s">
        <v>73</v>
      </c>
      <c r="BF633" t="s">
        <v>76</v>
      </c>
      <c r="BG633">
        <v>1.3</v>
      </c>
      <c r="BH633">
        <v>0</v>
      </c>
      <c r="BI633" s="1">
        <v>45799.562088460647</v>
      </c>
      <c r="BJ633">
        <v>3</v>
      </c>
      <c r="BK633" s="4">
        <v>1.4084000000000001</v>
      </c>
      <c r="BL633" s="42">
        <f>HLOOKUP($A633,차량별코스!$E$1:$AD$20,_xlfn.XLOOKUP(탕데이터!$I633,차량별코스!$D$2:$D$20,차량별코스!$A$2:$A$20),0)</f>
        <v>8</v>
      </c>
      <c r="BM633">
        <f t="shared" si="107"/>
        <v>2501.2210000000014</v>
      </c>
      <c r="BN633">
        <f t="shared" si="108"/>
        <v>4829.6470000000018</v>
      </c>
      <c r="BO633">
        <f>IF(COUNTIFS($BL$2:$BL633,$BL633,$O$2:$O633,$O633)=1,_xlfn.MAXIFS($BO$2:$BO632,$O$2:$O632,$O633)+1,_xlfn.MAXIFS($BO$2:$BO632,$O$2:$O632,$O633))</f>
        <v>11</v>
      </c>
      <c r="BP633">
        <f t="shared" si="109"/>
        <v>1497.174</v>
      </c>
      <c r="BQ633">
        <f t="shared" si="111"/>
        <v>35.682000000000002</v>
      </c>
      <c r="BR633">
        <f t="shared" si="112"/>
        <v>41.316000000000003</v>
      </c>
      <c r="BS633">
        <f t="shared" si="113"/>
        <v>46.95</v>
      </c>
      <c r="BT633">
        <f t="shared" si="114"/>
        <v>1.8780000000000001</v>
      </c>
      <c r="BU633">
        <f t="shared" si="115"/>
        <v>0</v>
      </c>
      <c r="BV633">
        <f t="shared" si="116"/>
        <v>0</v>
      </c>
      <c r="BW633">
        <f t="shared" si="110"/>
        <v>1623</v>
      </c>
    </row>
    <row r="634" spans="1:75" x14ac:dyDescent="0.3">
      <c r="A634" s="38">
        <f t="shared" si="106"/>
        <v>45799</v>
      </c>
      <c r="B634" s="3">
        <v>45799.364224537036</v>
      </c>
      <c r="C634" t="s">
        <v>61</v>
      </c>
      <c r="D634" t="s">
        <v>61</v>
      </c>
      <c r="E634" t="s">
        <v>61</v>
      </c>
      <c r="F634" t="s">
        <v>62</v>
      </c>
      <c r="G634" s="2" t="s">
        <v>63</v>
      </c>
      <c r="H634" t="s">
        <v>64</v>
      </c>
      <c r="I634" t="s">
        <v>81</v>
      </c>
      <c r="J634" t="s">
        <v>66</v>
      </c>
      <c r="K634" t="s">
        <v>72</v>
      </c>
      <c r="L634">
        <v>15</v>
      </c>
      <c r="M634">
        <v>4</v>
      </c>
      <c r="N634">
        <v>168</v>
      </c>
      <c r="O634" s="41">
        <v>9999</v>
      </c>
      <c r="P634" t="s">
        <v>62</v>
      </c>
      <c r="Q634" s="1">
        <v>45786.608721180557</v>
      </c>
      <c r="R634">
        <v>40.081000000000003</v>
      </c>
      <c r="S634">
        <v>9.9459999999999997</v>
      </c>
      <c r="T634">
        <v>4.03</v>
      </c>
      <c r="U634">
        <v>4238</v>
      </c>
      <c r="V634">
        <v>33</v>
      </c>
      <c r="W634">
        <v>705</v>
      </c>
      <c r="X634">
        <v>1264</v>
      </c>
      <c r="Y634">
        <v>0</v>
      </c>
      <c r="Z634">
        <v>4</v>
      </c>
      <c r="AA634">
        <v>0</v>
      </c>
      <c r="AB634">
        <v>0</v>
      </c>
      <c r="AC634">
        <v>92</v>
      </c>
      <c r="AD634">
        <v>34.049999999999997</v>
      </c>
      <c r="AE634">
        <v>41.226137999999999</v>
      </c>
      <c r="AF634">
        <v>94.7</v>
      </c>
      <c r="AG634">
        <v>1.7</v>
      </c>
      <c r="AH634">
        <v>2.2999999999999998</v>
      </c>
      <c r="AI634">
        <v>1.2</v>
      </c>
      <c r="AJ634">
        <v>0.2</v>
      </c>
      <c r="AK634">
        <v>0</v>
      </c>
      <c r="AL634">
        <v>0</v>
      </c>
      <c r="AM634">
        <v>3.1</v>
      </c>
      <c r="AN634">
        <v>32.957999999999998</v>
      </c>
      <c r="AO634">
        <v>0.77900000000000003</v>
      </c>
      <c r="AP634">
        <v>16.635000000000002</v>
      </c>
      <c r="AQ634">
        <v>0.29899999999999999</v>
      </c>
      <c r="AR634">
        <v>0</v>
      </c>
      <c r="AS634">
        <v>9.98</v>
      </c>
      <c r="AT634">
        <v>66.290000000000006</v>
      </c>
      <c r="AU634">
        <v>1.19</v>
      </c>
      <c r="AV634">
        <v>1.61</v>
      </c>
      <c r="AW634">
        <v>0.84</v>
      </c>
      <c r="AX634">
        <v>0.14000000000000001</v>
      </c>
      <c r="AY634">
        <v>0</v>
      </c>
      <c r="AZ634">
        <v>0</v>
      </c>
      <c r="BA634">
        <v>0</v>
      </c>
      <c r="BB634">
        <v>96</v>
      </c>
      <c r="BC634" t="s">
        <v>75</v>
      </c>
      <c r="BD634">
        <v>0</v>
      </c>
      <c r="BE634" t="s">
        <v>73</v>
      </c>
      <c r="BF634" t="s">
        <v>76</v>
      </c>
      <c r="BG634">
        <v>1.3</v>
      </c>
      <c r="BH634">
        <v>0</v>
      </c>
      <c r="BI634" s="1">
        <v>45799.562088460647</v>
      </c>
      <c r="BJ634">
        <v>3</v>
      </c>
      <c r="BK634" s="4">
        <v>1.3432999999999999</v>
      </c>
      <c r="BL634" s="42">
        <f>HLOOKUP($A634,차량별코스!$E$1:$AD$20,_xlfn.XLOOKUP(탕데이터!$I634,차량별코스!$D$2:$D$20,차량별코스!$A$2:$A$20),0)</f>
        <v>8</v>
      </c>
      <c r="BM634">
        <f t="shared" si="107"/>
        <v>2501.2210000000014</v>
      </c>
      <c r="BN634">
        <f t="shared" si="108"/>
        <v>4829.6470000000018</v>
      </c>
      <c r="BO634">
        <f>IF(COUNTIFS($BL$2:$BL634,$BL634,$O$2:$O634,$O634)=1,_xlfn.MAXIFS($BO$2:$BO633,$O$2:$O633,$O634)+1,_xlfn.MAXIFS($BO$2:$BO633,$O$2:$O633,$O634))</f>
        <v>11</v>
      </c>
      <c r="BP634">
        <f t="shared" si="109"/>
        <v>3275.3860000000004</v>
      </c>
      <c r="BQ634">
        <f t="shared" si="111"/>
        <v>72.046000000000006</v>
      </c>
      <c r="BR634">
        <f t="shared" si="112"/>
        <v>97.474000000000004</v>
      </c>
      <c r="BS634">
        <f t="shared" si="113"/>
        <v>50.856000000000002</v>
      </c>
      <c r="BT634">
        <f t="shared" si="114"/>
        <v>8.4760000000000009</v>
      </c>
      <c r="BU634">
        <f t="shared" si="115"/>
        <v>0</v>
      </c>
      <c r="BV634">
        <f t="shared" si="116"/>
        <v>0</v>
      </c>
      <c r="BW634">
        <f t="shared" si="110"/>
        <v>3504.2380000000007</v>
      </c>
    </row>
    <row r="635" spans="1:75" x14ac:dyDescent="0.3">
      <c r="A635" s="38">
        <f t="shared" si="106"/>
        <v>45799</v>
      </c>
      <c r="B635" s="3">
        <v>45799.417870370373</v>
      </c>
      <c r="C635" t="s">
        <v>61</v>
      </c>
      <c r="D635" t="s">
        <v>61</v>
      </c>
      <c r="E635" t="s">
        <v>61</v>
      </c>
      <c r="F635" t="s">
        <v>62</v>
      </c>
      <c r="G635" s="2" t="s">
        <v>63</v>
      </c>
      <c r="H635" t="s">
        <v>64</v>
      </c>
      <c r="I635" t="s">
        <v>81</v>
      </c>
      <c r="J635" t="s">
        <v>66</v>
      </c>
      <c r="K635" t="s">
        <v>72</v>
      </c>
      <c r="L635">
        <v>15</v>
      </c>
      <c r="M635">
        <v>4</v>
      </c>
      <c r="N635">
        <v>168</v>
      </c>
      <c r="O635" s="41">
        <v>9999</v>
      </c>
      <c r="P635" t="s">
        <v>62</v>
      </c>
      <c r="Q635" s="1">
        <v>45786.608721180557</v>
      </c>
      <c r="R635">
        <v>7.6999999999999999E-2</v>
      </c>
      <c r="S635">
        <v>4.2000000000000003E-2</v>
      </c>
      <c r="T635">
        <v>1.833</v>
      </c>
      <c r="U635">
        <v>59</v>
      </c>
      <c r="V635">
        <v>6</v>
      </c>
      <c r="W635">
        <v>9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11</v>
      </c>
      <c r="AD635">
        <v>4.7</v>
      </c>
      <c r="AE635">
        <v>6.3001139999999998</v>
      </c>
      <c r="AF635">
        <v>100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1.41</v>
      </c>
      <c r="AN635">
        <v>6.4089999999999998</v>
      </c>
      <c r="AO635">
        <v>10.166</v>
      </c>
      <c r="AP635">
        <v>15.255000000000001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 t="s">
        <v>75</v>
      </c>
      <c r="BD635">
        <v>0</v>
      </c>
      <c r="BE635" t="s">
        <v>73</v>
      </c>
      <c r="BF635" t="s">
        <v>76</v>
      </c>
      <c r="BG635">
        <v>1.3</v>
      </c>
      <c r="BH635">
        <v>0</v>
      </c>
      <c r="BI635" s="1">
        <v>45799.562088460647</v>
      </c>
      <c r="BJ635">
        <v>3</v>
      </c>
      <c r="BK635" s="4">
        <v>0.61109999999999998</v>
      </c>
      <c r="BL635" s="42">
        <f>HLOOKUP($A635,차량별코스!$E$1:$AD$20,_xlfn.XLOOKUP(탕데이터!$I635,차량별코스!$D$2:$D$20,차량별코스!$A$2:$A$20),0)</f>
        <v>8</v>
      </c>
      <c r="BM635">
        <f t="shared" si="107"/>
        <v>2501.2210000000014</v>
      </c>
      <c r="BN635">
        <f t="shared" si="108"/>
        <v>4829.6470000000018</v>
      </c>
      <c r="BO635">
        <f>IF(COUNTIFS($BL$2:$BL635,$BL635,$O$2:$O635,$O635)=1,_xlfn.MAXIFS($BO$2:$BO634,$O$2:$O634,$O635)+1,_xlfn.MAXIFS($BO$2:$BO634,$O$2:$O634,$O635))</f>
        <v>11</v>
      </c>
      <c r="BP635">
        <f t="shared" si="109"/>
        <v>44</v>
      </c>
      <c r="BQ635">
        <f t="shared" si="111"/>
        <v>0</v>
      </c>
      <c r="BR635">
        <f t="shared" si="112"/>
        <v>0</v>
      </c>
      <c r="BS635">
        <f t="shared" si="113"/>
        <v>0</v>
      </c>
      <c r="BT635">
        <f t="shared" si="114"/>
        <v>0</v>
      </c>
      <c r="BU635">
        <f t="shared" si="115"/>
        <v>0</v>
      </c>
      <c r="BV635">
        <f t="shared" si="116"/>
        <v>0</v>
      </c>
      <c r="BW635">
        <f t="shared" si="110"/>
        <v>44</v>
      </c>
    </row>
    <row r="636" spans="1:75" x14ac:dyDescent="0.3">
      <c r="A636" s="38">
        <f t="shared" si="106"/>
        <v>45799</v>
      </c>
      <c r="B636" s="3">
        <v>45799.554780092592</v>
      </c>
      <c r="C636" t="s">
        <v>61</v>
      </c>
      <c r="D636" t="s">
        <v>61</v>
      </c>
      <c r="E636" t="s">
        <v>61</v>
      </c>
      <c r="F636" t="s">
        <v>62</v>
      </c>
      <c r="G636" s="2" t="s">
        <v>63</v>
      </c>
      <c r="H636" t="s">
        <v>64</v>
      </c>
      <c r="I636" t="s">
        <v>81</v>
      </c>
      <c r="J636" t="s">
        <v>66</v>
      </c>
      <c r="K636" t="s">
        <v>72</v>
      </c>
      <c r="L636">
        <v>15</v>
      </c>
      <c r="M636">
        <v>4</v>
      </c>
      <c r="N636">
        <v>168</v>
      </c>
      <c r="O636" s="41">
        <v>9999</v>
      </c>
      <c r="P636" t="s">
        <v>62</v>
      </c>
      <c r="Q636" s="1">
        <v>45786.608721180557</v>
      </c>
      <c r="R636">
        <v>2.7E-2</v>
      </c>
      <c r="S636">
        <v>0.09</v>
      </c>
      <c r="T636">
        <v>0.3</v>
      </c>
      <c r="U636">
        <v>138</v>
      </c>
      <c r="V636">
        <v>114</v>
      </c>
      <c r="W636">
        <v>2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7</v>
      </c>
      <c r="AD636">
        <v>0.7</v>
      </c>
      <c r="AE636">
        <v>4.4175389999999997</v>
      </c>
      <c r="AF636">
        <v>100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0.23</v>
      </c>
      <c r="AN636">
        <v>49.445999999999998</v>
      </c>
      <c r="AO636">
        <v>82.608000000000004</v>
      </c>
      <c r="AP636">
        <v>1.448</v>
      </c>
      <c r="AQ636">
        <v>0</v>
      </c>
      <c r="AR636">
        <v>0</v>
      </c>
      <c r="AS636">
        <v>0</v>
      </c>
      <c r="AT636">
        <v>1.667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1</v>
      </c>
      <c r="BC636" t="s">
        <v>75</v>
      </c>
      <c r="BD636">
        <v>0</v>
      </c>
      <c r="BE636" t="s">
        <v>73</v>
      </c>
      <c r="BF636" t="s">
        <v>76</v>
      </c>
      <c r="BG636">
        <v>1.3</v>
      </c>
      <c r="BH636">
        <v>0</v>
      </c>
      <c r="BI636" s="1">
        <v>45799.562088460647</v>
      </c>
      <c r="BJ636">
        <v>3</v>
      </c>
      <c r="BK636" s="4">
        <v>0.1</v>
      </c>
      <c r="BL636" s="42">
        <f>HLOOKUP($A636,차량별코스!$E$1:$AD$20,_xlfn.XLOOKUP(탕데이터!$I636,차량별코스!$D$2:$D$20,차량별코스!$A$2:$A$20),0)</f>
        <v>8</v>
      </c>
      <c r="BM636">
        <f t="shared" si="107"/>
        <v>2501.2210000000014</v>
      </c>
      <c r="BN636">
        <f t="shared" si="108"/>
        <v>4829.6470000000018</v>
      </c>
      <c r="BO636">
        <f>IF(COUNTIFS($BL$2:$BL636,$BL636,$O$2:$O636,$O636)=1,_xlfn.MAXIFS($BO$2:$BO635,$O$2:$O635,$O636)+1,_xlfn.MAXIFS($BO$2:$BO635,$O$2:$O635,$O636))</f>
        <v>11</v>
      </c>
      <c r="BP636">
        <f t="shared" si="109"/>
        <v>22</v>
      </c>
      <c r="BQ636">
        <f t="shared" si="111"/>
        <v>0</v>
      </c>
      <c r="BR636">
        <f t="shared" si="112"/>
        <v>0</v>
      </c>
      <c r="BS636">
        <f t="shared" si="113"/>
        <v>0</v>
      </c>
      <c r="BT636">
        <f t="shared" si="114"/>
        <v>0</v>
      </c>
      <c r="BU636">
        <f t="shared" si="115"/>
        <v>0</v>
      </c>
      <c r="BV636">
        <f t="shared" si="116"/>
        <v>0</v>
      </c>
      <c r="BW636">
        <f t="shared" si="110"/>
        <v>22</v>
      </c>
    </row>
    <row r="637" spans="1:75" x14ac:dyDescent="0.3">
      <c r="A637" s="38">
        <f t="shared" si="106"/>
        <v>45799</v>
      </c>
      <c r="B637" s="3">
        <v>45799.561435185184</v>
      </c>
      <c r="C637" t="s">
        <v>61</v>
      </c>
      <c r="D637" t="s">
        <v>61</v>
      </c>
      <c r="E637" t="s">
        <v>61</v>
      </c>
      <c r="F637" t="s">
        <v>62</v>
      </c>
      <c r="G637" s="2" t="s">
        <v>63</v>
      </c>
      <c r="H637" t="s">
        <v>64</v>
      </c>
      <c r="I637" t="s">
        <v>81</v>
      </c>
      <c r="J637" t="s">
        <v>66</v>
      </c>
      <c r="K637" t="s">
        <v>72</v>
      </c>
      <c r="L637">
        <v>15</v>
      </c>
      <c r="M637">
        <v>4</v>
      </c>
      <c r="N637">
        <v>168</v>
      </c>
      <c r="O637" s="41">
        <v>9999</v>
      </c>
      <c r="P637" t="s">
        <v>62</v>
      </c>
      <c r="Q637" s="1">
        <v>45786.608721180557</v>
      </c>
      <c r="R637">
        <v>1E-3</v>
      </c>
      <c r="S637">
        <v>3.7999999999999999E-2</v>
      </c>
      <c r="T637">
        <v>2.5999999999999999E-2</v>
      </c>
      <c r="U637">
        <v>52</v>
      </c>
      <c r="V637">
        <v>52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7.0000000000000007E-2</v>
      </c>
      <c r="AE637" t="s">
        <v>61</v>
      </c>
      <c r="AF637">
        <v>100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0.02</v>
      </c>
      <c r="AN637" t="s">
        <v>61</v>
      </c>
      <c r="AO637">
        <v>100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1</v>
      </c>
      <c r="BC637" t="s">
        <v>75</v>
      </c>
      <c r="BD637">
        <v>0</v>
      </c>
      <c r="BE637" t="s">
        <v>73</v>
      </c>
      <c r="BF637" t="s">
        <v>76</v>
      </c>
      <c r="BG637">
        <v>1.3</v>
      </c>
      <c r="BH637">
        <v>0</v>
      </c>
      <c r="BI637" s="1">
        <v>45799.562088460647</v>
      </c>
      <c r="BJ637">
        <v>3</v>
      </c>
      <c r="BK637" s="4">
        <v>8.8000000000000005E-3</v>
      </c>
      <c r="BL637" s="42">
        <f>HLOOKUP($A637,차량별코스!$E$1:$AD$20,_xlfn.XLOOKUP(탕데이터!$I637,차량별코스!$D$2:$D$20,차량별코스!$A$2:$A$20),0)</f>
        <v>8</v>
      </c>
      <c r="BM637">
        <f t="shared" si="107"/>
        <v>2501.2210000000014</v>
      </c>
      <c r="BN637">
        <f t="shared" si="108"/>
        <v>4829.6470000000018</v>
      </c>
      <c r="BO637">
        <f>IF(COUNTIFS($BL$2:$BL637,$BL637,$O$2:$O637,$O637)=1,_xlfn.MAXIFS($BO$2:$BO636,$O$2:$O636,$O637)+1,_xlfn.MAXIFS($BO$2:$BO636,$O$2:$O636,$O637))</f>
        <v>11</v>
      </c>
      <c r="BP637">
        <f t="shared" si="109"/>
        <v>0</v>
      </c>
      <c r="BQ637">
        <f t="shared" si="111"/>
        <v>0</v>
      </c>
      <c r="BR637">
        <f t="shared" si="112"/>
        <v>0</v>
      </c>
      <c r="BS637">
        <f t="shared" si="113"/>
        <v>0</v>
      </c>
      <c r="BT637">
        <f t="shared" si="114"/>
        <v>0</v>
      </c>
      <c r="BU637">
        <f t="shared" si="115"/>
        <v>0</v>
      </c>
      <c r="BV637">
        <f t="shared" si="116"/>
        <v>0</v>
      </c>
      <c r="BW637">
        <f t="shared" si="110"/>
        <v>0</v>
      </c>
    </row>
    <row r="638" spans="1:75" x14ac:dyDescent="0.3">
      <c r="A638" s="38">
        <f t="shared" si="106"/>
        <v>45791</v>
      </c>
      <c r="B638" s="3">
        <v>45791.63144675926</v>
      </c>
      <c r="C638" t="s">
        <v>61</v>
      </c>
      <c r="D638" t="s">
        <v>61</v>
      </c>
      <c r="E638" t="s">
        <v>61</v>
      </c>
      <c r="F638" t="s">
        <v>62</v>
      </c>
      <c r="G638" s="2" t="s">
        <v>63</v>
      </c>
      <c r="H638" t="s">
        <v>64</v>
      </c>
      <c r="I638" t="s">
        <v>82</v>
      </c>
      <c r="J638" t="s">
        <v>66</v>
      </c>
      <c r="K638" t="s">
        <v>67</v>
      </c>
      <c r="L638">
        <v>19</v>
      </c>
      <c r="M638">
        <v>8</v>
      </c>
      <c r="N638">
        <v>168</v>
      </c>
      <c r="O638" s="41">
        <v>163</v>
      </c>
      <c r="P638" t="s">
        <v>61</v>
      </c>
      <c r="Q638" t="s">
        <v>61</v>
      </c>
      <c r="R638">
        <v>59.457999999999998</v>
      </c>
      <c r="S638">
        <v>16.876999999999999</v>
      </c>
      <c r="T638">
        <v>3.5230000000000001</v>
      </c>
      <c r="U638">
        <v>6758</v>
      </c>
      <c r="V638">
        <v>232</v>
      </c>
      <c r="W638">
        <v>1610</v>
      </c>
      <c r="X638">
        <v>1683</v>
      </c>
      <c r="Y638">
        <v>0</v>
      </c>
      <c r="Z638">
        <v>2</v>
      </c>
      <c r="AA638">
        <v>1</v>
      </c>
      <c r="AB638">
        <v>75</v>
      </c>
      <c r="AC638">
        <v>91</v>
      </c>
      <c r="AD638">
        <v>31.67</v>
      </c>
      <c r="AE638">
        <v>43.541238</v>
      </c>
      <c r="AF638">
        <v>81.099999999999994</v>
      </c>
      <c r="AG638">
        <v>6.8</v>
      </c>
      <c r="AH638">
        <v>5.2</v>
      </c>
      <c r="AI638">
        <v>4.9000000000000004</v>
      </c>
      <c r="AJ638">
        <v>2</v>
      </c>
      <c r="AK638">
        <v>0</v>
      </c>
      <c r="AL638">
        <v>0</v>
      </c>
      <c r="AM638">
        <v>2.71</v>
      </c>
      <c r="AN638">
        <v>41.113999999999997</v>
      </c>
      <c r="AO638">
        <v>3.4329999999999998</v>
      </c>
      <c r="AP638">
        <v>23.824000000000002</v>
      </c>
      <c r="AQ638">
        <v>0.26900000000000002</v>
      </c>
      <c r="AR638">
        <v>0</v>
      </c>
      <c r="AS638">
        <v>3.3639999999999999</v>
      </c>
      <c r="AT638">
        <v>90.561999999999998</v>
      </c>
      <c r="AU638">
        <v>7.593</v>
      </c>
      <c r="AV638">
        <v>5.8070000000000004</v>
      </c>
      <c r="AW638">
        <v>5.4720000000000004</v>
      </c>
      <c r="AX638">
        <v>2.2330000000000001</v>
      </c>
      <c r="AY638">
        <v>0</v>
      </c>
      <c r="AZ638">
        <v>0</v>
      </c>
      <c r="BA638">
        <v>0</v>
      </c>
      <c r="BB638">
        <v>155</v>
      </c>
      <c r="BC638" t="s">
        <v>75</v>
      </c>
      <c r="BD638">
        <v>0</v>
      </c>
      <c r="BE638" t="s">
        <v>69</v>
      </c>
      <c r="BF638" t="s">
        <v>76</v>
      </c>
      <c r="BG638">
        <v>1.3</v>
      </c>
      <c r="BH638">
        <v>0</v>
      </c>
      <c r="BI638" s="1">
        <v>45799.57481554398</v>
      </c>
      <c r="BJ638">
        <v>3</v>
      </c>
      <c r="BK638" s="4">
        <v>1.1742999999999999</v>
      </c>
      <c r="BL638" s="42">
        <f>HLOOKUP($A638,차량별코스!$E$1:$AD$20,_xlfn.XLOOKUP(탕데이터!$I638,차량별코스!$D$2:$D$20,차량별코스!$A$2:$A$20),0)</f>
        <v>3</v>
      </c>
      <c r="BM638">
        <f t="shared" si="107"/>
        <v>2713.0029999999992</v>
      </c>
      <c r="BN638">
        <f t="shared" si="108"/>
        <v>126.636</v>
      </c>
      <c r="BO638">
        <f>IF(COUNTIFS($BL$2:$BL638,$BL638,$O$2:$O638,$O638)=1,_xlfn.MAXIFS($BO$2:$BO637,$O$2:$O637,$O638)+1,_xlfn.MAXIFS($BO$2:$BO637,$O$2:$O637,$O638))</f>
        <v>1</v>
      </c>
      <c r="BP638">
        <f t="shared" si="109"/>
        <v>3638.7379999999994</v>
      </c>
      <c r="BQ638">
        <f t="shared" si="111"/>
        <v>459.54400000000004</v>
      </c>
      <c r="BR638">
        <f t="shared" si="112"/>
        <v>351.41600000000005</v>
      </c>
      <c r="BS638">
        <f t="shared" si="113"/>
        <v>331.142</v>
      </c>
      <c r="BT638">
        <f t="shared" si="114"/>
        <v>135.16</v>
      </c>
      <c r="BU638">
        <f t="shared" si="115"/>
        <v>0</v>
      </c>
      <c r="BV638">
        <f t="shared" si="116"/>
        <v>0</v>
      </c>
      <c r="BW638">
        <f t="shared" si="110"/>
        <v>4915.9999999999991</v>
      </c>
    </row>
    <row r="639" spans="1:75" x14ac:dyDescent="0.3">
      <c r="A639" s="38">
        <f t="shared" si="106"/>
        <v>45791</v>
      </c>
      <c r="B639" s="3">
        <v>45791.745659722219</v>
      </c>
      <c r="C639" t="s">
        <v>61</v>
      </c>
      <c r="D639" t="s">
        <v>61</v>
      </c>
      <c r="E639" t="s">
        <v>61</v>
      </c>
      <c r="F639" t="s">
        <v>62</v>
      </c>
      <c r="G639" s="2" t="s">
        <v>63</v>
      </c>
      <c r="H639" t="s">
        <v>64</v>
      </c>
      <c r="I639" t="s">
        <v>82</v>
      </c>
      <c r="J639" t="s">
        <v>66</v>
      </c>
      <c r="K639" t="s">
        <v>67</v>
      </c>
      <c r="L639">
        <v>19</v>
      </c>
      <c r="M639">
        <v>8</v>
      </c>
      <c r="N639">
        <v>168</v>
      </c>
      <c r="O639" s="41">
        <v>163</v>
      </c>
      <c r="P639" t="s">
        <v>61</v>
      </c>
      <c r="Q639" t="s">
        <v>61</v>
      </c>
      <c r="R639">
        <v>5.5E-2</v>
      </c>
      <c r="S639">
        <v>0.121</v>
      </c>
      <c r="T639">
        <v>0.45500000000000002</v>
      </c>
      <c r="U639">
        <v>215</v>
      </c>
      <c r="V639">
        <v>118</v>
      </c>
      <c r="W639">
        <v>43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7</v>
      </c>
      <c r="AD639">
        <v>0.92</v>
      </c>
      <c r="AE639">
        <v>3.6664219999999998</v>
      </c>
      <c r="AF639">
        <v>100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0.35</v>
      </c>
      <c r="AN639">
        <v>24.85</v>
      </c>
      <c r="AO639">
        <v>54.883000000000003</v>
      </c>
      <c r="AP639">
        <v>19.998999999999999</v>
      </c>
      <c r="AQ639">
        <v>0</v>
      </c>
      <c r="AR639">
        <v>0</v>
      </c>
      <c r="AS639">
        <v>0</v>
      </c>
      <c r="AT639">
        <v>3.3330000000000002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4</v>
      </c>
      <c r="BC639" t="s">
        <v>75</v>
      </c>
      <c r="BD639">
        <v>0</v>
      </c>
      <c r="BE639" t="s">
        <v>69</v>
      </c>
      <c r="BF639" t="s">
        <v>76</v>
      </c>
      <c r="BG639">
        <v>1.3</v>
      </c>
      <c r="BH639">
        <v>0</v>
      </c>
      <c r="BI639" s="1">
        <v>45799.57481554398</v>
      </c>
      <c r="BJ639">
        <v>3</v>
      </c>
      <c r="BK639" s="4">
        <v>0.1515</v>
      </c>
      <c r="BL639" s="42">
        <f>HLOOKUP($A639,차량별코스!$E$1:$AD$20,_xlfn.XLOOKUP(탕데이터!$I639,차량별코스!$D$2:$D$20,차량별코스!$A$2:$A$20),0)</f>
        <v>3</v>
      </c>
      <c r="BM639">
        <f t="shared" si="107"/>
        <v>2713.0029999999992</v>
      </c>
      <c r="BN639">
        <f t="shared" si="108"/>
        <v>126.636</v>
      </c>
      <c r="BO639">
        <f>IF(COUNTIFS($BL$2:$BL639,$BL639,$O$2:$O639,$O639)=1,_xlfn.MAXIFS($BO$2:$BO638,$O$2:$O638,$O639)+1,_xlfn.MAXIFS($BO$2:$BO638,$O$2:$O638,$O639))</f>
        <v>1</v>
      </c>
      <c r="BP639">
        <f t="shared" si="109"/>
        <v>54</v>
      </c>
      <c r="BQ639">
        <f t="shared" si="111"/>
        <v>0</v>
      </c>
      <c r="BR639">
        <f t="shared" si="112"/>
        <v>0</v>
      </c>
      <c r="BS639">
        <f t="shared" si="113"/>
        <v>0</v>
      </c>
      <c r="BT639">
        <f t="shared" si="114"/>
        <v>0</v>
      </c>
      <c r="BU639">
        <f t="shared" si="115"/>
        <v>0</v>
      </c>
      <c r="BV639">
        <f t="shared" si="116"/>
        <v>0</v>
      </c>
      <c r="BW639">
        <f t="shared" si="110"/>
        <v>54</v>
      </c>
    </row>
    <row r="640" spans="1:75" x14ac:dyDescent="0.3">
      <c r="A640" s="38">
        <f t="shared" si="106"/>
        <v>45791</v>
      </c>
      <c r="B640" s="3">
        <v>45791.750879629632</v>
      </c>
      <c r="C640" t="s">
        <v>61</v>
      </c>
      <c r="D640" t="s">
        <v>61</v>
      </c>
      <c r="E640" t="s">
        <v>61</v>
      </c>
      <c r="F640" t="s">
        <v>62</v>
      </c>
      <c r="G640" s="2" t="s">
        <v>63</v>
      </c>
      <c r="H640" t="s">
        <v>64</v>
      </c>
      <c r="I640" t="s">
        <v>82</v>
      </c>
      <c r="J640" t="s">
        <v>66</v>
      </c>
      <c r="K640" t="s">
        <v>67</v>
      </c>
      <c r="L640">
        <v>19</v>
      </c>
      <c r="M640">
        <v>8</v>
      </c>
      <c r="N640">
        <v>168</v>
      </c>
      <c r="O640" s="41">
        <v>163</v>
      </c>
      <c r="P640" t="s">
        <v>61</v>
      </c>
      <c r="Q640" t="s">
        <v>61</v>
      </c>
      <c r="R640">
        <v>67.122</v>
      </c>
      <c r="S640">
        <v>17.268000000000001</v>
      </c>
      <c r="T640">
        <v>3.887</v>
      </c>
      <c r="U640">
        <v>7584</v>
      </c>
      <c r="V640">
        <v>528</v>
      </c>
      <c r="W640">
        <v>1350</v>
      </c>
      <c r="X640">
        <v>1987</v>
      </c>
      <c r="Y640">
        <v>1</v>
      </c>
      <c r="Z640">
        <v>7</v>
      </c>
      <c r="AA640">
        <v>1</v>
      </c>
      <c r="AB640">
        <v>49</v>
      </c>
      <c r="AC640">
        <v>95</v>
      </c>
      <c r="AD640">
        <v>31.86</v>
      </c>
      <c r="AE640">
        <v>42.348264</v>
      </c>
      <c r="AF640">
        <v>91</v>
      </c>
      <c r="AG640">
        <v>3</v>
      </c>
      <c r="AH640">
        <v>3.6</v>
      </c>
      <c r="AI640">
        <v>1.9</v>
      </c>
      <c r="AJ640">
        <v>0.4</v>
      </c>
      <c r="AK640">
        <v>0</v>
      </c>
      <c r="AL640">
        <v>0</v>
      </c>
      <c r="AM640">
        <v>2.99</v>
      </c>
      <c r="AN640">
        <v>35.531999999999996</v>
      </c>
      <c r="AO640">
        <v>6.9619999999999997</v>
      </c>
      <c r="AP640">
        <v>17.800999999999998</v>
      </c>
      <c r="AQ640">
        <v>0.28299999999999997</v>
      </c>
      <c r="AR640">
        <v>1.49</v>
      </c>
      <c r="AS640">
        <v>10.429</v>
      </c>
      <c r="AT640">
        <v>113.75</v>
      </c>
      <c r="AU640">
        <v>3.75</v>
      </c>
      <c r="AV640">
        <v>4.5</v>
      </c>
      <c r="AW640">
        <v>2.375</v>
      </c>
      <c r="AX640">
        <v>0.5</v>
      </c>
      <c r="AY640">
        <v>0</v>
      </c>
      <c r="AZ640">
        <v>0</v>
      </c>
      <c r="BA640">
        <v>0</v>
      </c>
      <c r="BB640">
        <v>174</v>
      </c>
      <c r="BC640" t="s">
        <v>75</v>
      </c>
      <c r="BD640">
        <v>0</v>
      </c>
      <c r="BE640" t="s">
        <v>69</v>
      </c>
      <c r="BF640" t="s">
        <v>76</v>
      </c>
      <c r="BG640">
        <v>1.3</v>
      </c>
      <c r="BH640">
        <v>0</v>
      </c>
      <c r="BI640" s="1">
        <v>45799.57481554398</v>
      </c>
      <c r="BJ640">
        <v>3</v>
      </c>
      <c r="BK640" s="4">
        <v>1.2957000000000001</v>
      </c>
      <c r="BL640" s="42">
        <f>HLOOKUP($A640,차량별코스!$E$1:$AD$20,_xlfn.XLOOKUP(탕데이터!$I640,차량별코스!$D$2:$D$20,차량별코스!$A$2:$A$20),0)</f>
        <v>3</v>
      </c>
      <c r="BM640">
        <f t="shared" si="107"/>
        <v>2713.0029999999992</v>
      </c>
      <c r="BN640">
        <f t="shared" si="108"/>
        <v>126.636</v>
      </c>
      <c r="BO640">
        <f>IF(COUNTIFS($BL$2:$BL640,$BL640,$O$2:$O640,$O640)=1,_xlfn.MAXIFS($BO$2:$BO639,$O$2:$O639,$O640)+1,_xlfn.MAXIFS($BO$2:$BO639,$O$2:$O639,$O640))</f>
        <v>1</v>
      </c>
      <c r="BP640">
        <f t="shared" si="109"/>
        <v>5023.4400000000005</v>
      </c>
      <c r="BQ640">
        <f t="shared" si="111"/>
        <v>227.51999999999998</v>
      </c>
      <c r="BR640">
        <f t="shared" si="112"/>
        <v>273.02400000000006</v>
      </c>
      <c r="BS640">
        <f t="shared" si="113"/>
        <v>144.096</v>
      </c>
      <c r="BT640">
        <f t="shared" si="114"/>
        <v>30.336000000000002</v>
      </c>
      <c r="BU640">
        <f t="shared" si="115"/>
        <v>0</v>
      </c>
      <c r="BV640">
        <f t="shared" si="116"/>
        <v>0</v>
      </c>
      <c r="BW640">
        <f t="shared" si="110"/>
        <v>5698.416000000002</v>
      </c>
    </row>
    <row r="641" spans="1:75" x14ac:dyDescent="0.3">
      <c r="A641" s="38">
        <f t="shared" si="106"/>
        <v>45791</v>
      </c>
      <c r="B641" s="3">
        <v>45791.870150462964</v>
      </c>
      <c r="C641" t="s">
        <v>61</v>
      </c>
      <c r="D641" t="s">
        <v>61</v>
      </c>
      <c r="E641" t="s">
        <v>61</v>
      </c>
      <c r="F641" t="s">
        <v>62</v>
      </c>
      <c r="G641" s="2" t="s">
        <v>63</v>
      </c>
      <c r="H641" t="s">
        <v>64</v>
      </c>
      <c r="I641" t="s">
        <v>82</v>
      </c>
      <c r="J641" t="s">
        <v>66</v>
      </c>
      <c r="K641" t="s">
        <v>67</v>
      </c>
      <c r="L641">
        <v>19</v>
      </c>
      <c r="M641">
        <v>8</v>
      </c>
      <c r="N641">
        <v>168</v>
      </c>
      <c r="O641" s="41">
        <v>163</v>
      </c>
      <c r="P641" t="s">
        <v>61</v>
      </c>
      <c r="Q641" t="s">
        <v>61</v>
      </c>
      <c r="R641">
        <v>1E-3</v>
      </c>
      <c r="S641">
        <v>3.7999999999999999E-2</v>
      </c>
      <c r="T641">
        <v>2.5999999999999999E-2</v>
      </c>
      <c r="U641">
        <v>63</v>
      </c>
      <c r="V641">
        <v>63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0.06</v>
      </c>
      <c r="AE641" t="s">
        <v>61</v>
      </c>
      <c r="AF641">
        <v>100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0.02</v>
      </c>
      <c r="AN641" t="s">
        <v>61</v>
      </c>
      <c r="AO641">
        <v>100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1</v>
      </c>
      <c r="BC641" t="s">
        <v>75</v>
      </c>
      <c r="BD641">
        <v>0</v>
      </c>
      <c r="BE641" t="s">
        <v>69</v>
      </c>
      <c r="BF641" t="s">
        <v>76</v>
      </c>
      <c r="BG641">
        <v>1.3</v>
      </c>
      <c r="BH641">
        <v>0</v>
      </c>
      <c r="BI641" s="1">
        <v>45799.57481554398</v>
      </c>
      <c r="BJ641">
        <v>3</v>
      </c>
      <c r="BK641" s="4">
        <v>8.8000000000000005E-3</v>
      </c>
      <c r="BL641" s="42">
        <f>HLOOKUP($A641,차량별코스!$E$1:$AD$20,_xlfn.XLOOKUP(탕데이터!$I641,차량별코스!$D$2:$D$20,차량별코스!$A$2:$A$20),0)</f>
        <v>3</v>
      </c>
      <c r="BM641">
        <f t="shared" si="107"/>
        <v>2713.0029999999992</v>
      </c>
      <c r="BN641">
        <f t="shared" si="108"/>
        <v>126.636</v>
      </c>
      <c r="BO641">
        <f>IF(COUNTIFS($BL$2:$BL641,$BL641,$O$2:$O641,$O641)=1,_xlfn.MAXIFS($BO$2:$BO640,$O$2:$O640,$O641)+1,_xlfn.MAXIFS($BO$2:$BO640,$O$2:$O640,$O641))</f>
        <v>1</v>
      </c>
      <c r="BP641">
        <f t="shared" si="109"/>
        <v>0</v>
      </c>
      <c r="BQ641">
        <f t="shared" si="111"/>
        <v>0</v>
      </c>
      <c r="BR641">
        <f t="shared" si="112"/>
        <v>0</v>
      </c>
      <c r="BS641">
        <f t="shared" si="113"/>
        <v>0</v>
      </c>
      <c r="BT641">
        <f t="shared" si="114"/>
        <v>0</v>
      </c>
      <c r="BU641">
        <f t="shared" si="115"/>
        <v>0</v>
      </c>
      <c r="BV641">
        <f t="shared" si="116"/>
        <v>0</v>
      </c>
      <c r="BW641">
        <f t="shared" si="110"/>
        <v>0</v>
      </c>
    </row>
    <row r="642" spans="1:75" x14ac:dyDescent="0.3">
      <c r="A642" s="38">
        <f t="shared" si="106"/>
        <v>45792</v>
      </c>
      <c r="B642" s="3">
        <v>45792.252916666665</v>
      </c>
      <c r="C642" t="s">
        <v>61</v>
      </c>
      <c r="D642" t="s">
        <v>61</v>
      </c>
      <c r="E642" t="s">
        <v>61</v>
      </c>
      <c r="F642" t="s">
        <v>62</v>
      </c>
      <c r="G642" s="2" t="s">
        <v>63</v>
      </c>
      <c r="H642" t="s">
        <v>64</v>
      </c>
      <c r="I642" t="s">
        <v>82</v>
      </c>
      <c r="J642" t="s">
        <v>66</v>
      </c>
      <c r="K642" t="s">
        <v>67</v>
      </c>
      <c r="L642">
        <v>19</v>
      </c>
      <c r="M642">
        <v>8</v>
      </c>
      <c r="N642">
        <v>168</v>
      </c>
      <c r="O642" s="41">
        <v>163</v>
      </c>
      <c r="P642" t="s">
        <v>61</v>
      </c>
      <c r="Q642" t="s">
        <v>61</v>
      </c>
      <c r="R642">
        <v>2.7E-2</v>
      </c>
      <c r="S642">
        <v>0.16</v>
      </c>
      <c r="T642">
        <v>0.16900000000000001</v>
      </c>
      <c r="U642">
        <v>181</v>
      </c>
      <c r="V642">
        <v>90</v>
      </c>
      <c r="W642">
        <v>73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9</v>
      </c>
      <c r="AD642">
        <v>0.54</v>
      </c>
      <c r="AE642">
        <v>5.4</v>
      </c>
      <c r="AF642">
        <v>100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0.13</v>
      </c>
      <c r="AN642">
        <v>113.66500000000001</v>
      </c>
      <c r="AO642">
        <v>49.725000000000001</v>
      </c>
      <c r="AP642">
        <v>40.331000000000003</v>
      </c>
      <c r="AQ642">
        <v>0</v>
      </c>
      <c r="AR642">
        <v>0</v>
      </c>
      <c r="AS642">
        <v>0</v>
      </c>
      <c r="AT642">
        <v>1.667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4</v>
      </c>
      <c r="BC642" t="s">
        <v>75</v>
      </c>
      <c r="BD642">
        <v>0</v>
      </c>
      <c r="BE642" t="s">
        <v>69</v>
      </c>
      <c r="BF642" t="s">
        <v>76</v>
      </c>
      <c r="BG642">
        <v>1.3</v>
      </c>
      <c r="BH642">
        <v>0</v>
      </c>
      <c r="BI642" s="1">
        <v>45799.57481554398</v>
      </c>
      <c r="BJ642">
        <v>3</v>
      </c>
      <c r="BK642" s="4">
        <v>5.6300000000000003E-2</v>
      </c>
      <c r="BL642" s="42">
        <f>HLOOKUP($A642,차량별코스!$E$1:$AD$20,_xlfn.XLOOKUP(탕데이터!$I642,차량별코스!$D$2:$D$20,차량별코스!$A$2:$A$20),0)</f>
        <v>4</v>
      </c>
      <c r="BM642">
        <f t="shared" si="107"/>
        <v>2713.0029999999992</v>
      </c>
      <c r="BN642">
        <f t="shared" si="108"/>
        <v>392.34500000000003</v>
      </c>
      <c r="BO642">
        <f>IF(COUNTIFS($BL$2:$BL642,$BL642,$O$2:$O642,$O642)=1,_xlfn.MAXIFS($BO$2:$BO641,$O$2:$O641,$O642)+1,_xlfn.MAXIFS($BO$2:$BO641,$O$2:$O641,$O642))</f>
        <v>2</v>
      </c>
      <c r="BP642">
        <f t="shared" si="109"/>
        <v>18</v>
      </c>
      <c r="BQ642">
        <f t="shared" si="111"/>
        <v>0</v>
      </c>
      <c r="BR642">
        <f t="shared" si="112"/>
        <v>0</v>
      </c>
      <c r="BS642">
        <f t="shared" si="113"/>
        <v>0</v>
      </c>
      <c r="BT642">
        <f t="shared" si="114"/>
        <v>0</v>
      </c>
      <c r="BU642">
        <f t="shared" si="115"/>
        <v>0</v>
      </c>
      <c r="BV642">
        <f t="shared" si="116"/>
        <v>0</v>
      </c>
      <c r="BW642">
        <f t="shared" si="110"/>
        <v>18</v>
      </c>
    </row>
    <row r="643" spans="1:75" x14ac:dyDescent="0.3">
      <c r="A643" s="38">
        <f t="shared" ref="A643:A706" si="117">DATE(YEAR(B643),MONTH(B643),DAY(B643))</f>
        <v>45792</v>
      </c>
      <c r="B643" s="3">
        <v>45792.277858796297</v>
      </c>
      <c r="C643" t="s">
        <v>61</v>
      </c>
      <c r="D643" t="s">
        <v>61</v>
      </c>
      <c r="E643" t="s">
        <v>61</v>
      </c>
      <c r="F643" t="s">
        <v>62</v>
      </c>
      <c r="G643" s="2" t="s">
        <v>63</v>
      </c>
      <c r="H643" t="s">
        <v>64</v>
      </c>
      <c r="I643" t="s">
        <v>82</v>
      </c>
      <c r="J643" t="s">
        <v>66</v>
      </c>
      <c r="K643" t="s">
        <v>67</v>
      </c>
      <c r="L643">
        <v>19</v>
      </c>
      <c r="M643">
        <v>8</v>
      </c>
      <c r="N643">
        <v>168</v>
      </c>
      <c r="O643" s="41">
        <v>163</v>
      </c>
      <c r="P643" t="s">
        <v>61</v>
      </c>
      <c r="Q643" t="s">
        <v>61</v>
      </c>
      <c r="R643">
        <v>105.764</v>
      </c>
      <c r="S643">
        <v>29.477</v>
      </c>
      <c r="T643">
        <v>3.5880000000000001</v>
      </c>
      <c r="U643">
        <v>10335</v>
      </c>
      <c r="V643">
        <v>117</v>
      </c>
      <c r="W643">
        <v>2376</v>
      </c>
      <c r="X643">
        <v>3549</v>
      </c>
      <c r="Y643">
        <v>1</v>
      </c>
      <c r="Z643">
        <v>29</v>
      </c>
      <c r="AA643">
        <v>1</v>
      </c>
      <c r="AB643">
        <v>41</v>
      </c>
      <c r="AC643">
        <v>98</v>
      </c>
      <c r="AD643">
        <v>36.840000000000003</v>
      </c>
      <c r="AE643">
        <v>48.552723</v>
      </c>
      <c r="AF643">
        <v>37.299999999999997</v>
      </c>
      <c r="AG643">
        <v>15.7</v>
      </c>
      <c r="AH643">
        <v>20.6</v>
      </c>
      <c r="AI643">
        <v>16.5</v>
      </c>
      <c r="AJ643">
        <v>9.9</v>
      </c>
      <c r="AK643">
        <v>0</v>
      </c>
      <c r="AL643">
        <v>0</v>
      </c>
      <c r="AM643">
        <v>2.76</v>
      </c>
      <c r="AN643">
        <v>45.716000000000001</v>
      </c>
      <c r="AO643">
        <v>1.1319999999999999</v>
      </c>
      <c r="AP643">
        <v>22.99</v>
      </c>
      <c r="AQ643">
        <v>0.33100000000000002</v>
      </c>
      <c r="AR643">
        <v>0.94599999999999995</v>
      </c>
      <c r="AS643">
        <v>27.42</v>
      </c>
      <c r="AT643">
        <v>64.031999999999996</v>
      </c>
      <c r="AU643">
        <v>26.952000000000002</v>
      </c>
      <c r="AV643">
        <v>35.363</v>
      </c>
      <c r="AW643">
        <v>28.324999999999999</v>
      </c>
      <c r="AX643">
        <v>16.995000000000001</v>
      </c>
      <c r="AY643">
        <v>0</v>
      </c>
      <c r="AZ643">
        <v>0</v>
      </c>
      <c r="BA643">
        <v>0</v>
      </c>
      <c r="BB643">
        <v>229</v>
      </c>
      <c r="BC643" t="s">
        <v>75</v>
      </c>
      <c r="BD643">
        <v>0</v>
      </c>
      <c r="BE643" t="s">
        <v>69</v>
      </c>
      <c r="BF643" t="s">
        <v>76</v>
      </c>
      <c r="BG643">
        <v>1.3</v>
      </c>
      <c r="BH643">
        <v>0</v>
      </c>
      <c r="BI643" s="1">
        <v>45799.57481554398</v>
      </c>
      <c r="BJ643">
        <v>3</v>
      </c>
      <c r="BK643" s="4">
        <v>1.196</v>
      </c>
      <c r="BL643" s="42">
        <f>HLOOKUP($A643,차량별코스!$E$1:$AD$20,_xlfn.XLOOKUP(탕데이터!$I643,차량별코스!$D$2:$D$20,차량별코스!$A$2:$A$20),0)</f>
        <v>4</v>
      </c>
      <c r="BM643">
        <f t="shared" ref="BM643:BM706" si="118">SUMIFS(R:R,I:I,I643,O:O,O643)</f>
        <v>2713.0029999999992</v>
      </c>
      <c r="BN643">
        <f t="shared" ref="BN643:BN706" si="119">SUMIFS(R:R,O:O,O643,BL:BL,BL643)</f>
        <v>392.34500000000003</v>
      </c>
      <c r="BO643">
        <f>IF(COUNTIFS($BL$2:$BL643,$BL643,$O$2:$O643,$O643)=1,_xlfn.MAXIFS($BO$2:$BO642,$O$2:$O642,$O643)+1,_xlfn.MAXIFS($BO$2:$BO642,$O$2:$O642,$O643))</f>
        <v>2</v>
      </c>
      <c r="BP643">
        <f t="shared" ref="BP643:BP706" si="120">$U643*AF643%-V643-W643</f>
        <v>1361.9549999999999</v>
      </c>
      <c r="BQ643">
        <f t="shared" si="111"/>
        <v>1622.595</v>
      </c>
      <c r="BR643">
        <f t="shared" si="112"/>
        <v>2129.0100000000002</v>
      </c>
      <c r="BS643">
        <f t="shared" si="113"/>
        <v>1705.2750000000001</v>
      </c>
      <c r="BT643">
        <f t="shared" si="114"/>
        <v>1023.1650000000001</v>
      </c>
      <c r="BU643">
        <f t="shared" si="115"/>
        <v>0</v>
      </c>
      <c r="BV643">
        <f t="shared" si="116"/>
        <v>0</v>
      </c>
      <c r="BW643">
        <f t="shared" ref="BW643:BW706" si="121">SUM(BP643:BV643)</f>
        <v>7842.0000000000009</v>
      </c>
    </row>
    <row r="644" spans="1:75" x14ac:dyDescent="0.3">
      <c r="A644" s="38">
        <f t="shared" si="117"/>
        <v>45792</v>
      </c>
      <c r="B644" s="3">
        <v>45792.431909722225</v>
      </c>
      <c r="C644" t="s">
        <v>61</v>
      </c>
      <c r="D644" t="s">
        <v>61</v>
      </c>
      <c r="E644" t="s">
        <v>61</v>
      </c>
      <c r="F644" t="s">
        <v>62</v>
      </c>
      <c r="G644" s="2" t="s">
        <v>63</v>
      </c>
      <c r="H644" t="s">
        <v>64</v>
      </c>
      <c r="I644" t="s">
        <v>82</v>
      </c>
      <c r="J644" t="s">
        <v>66</v>
      </c>
      <c r="K644" t="s">
        <v>67</v>
      </c>
      <c r="L644">
        <v>19</v>
      </c>
      <c r="M644">
        <v>8</v>
      </c>
      <c r="N644">
        <v>168</v>
      </c>
      <c r="O644" s="41">
        <v>163</v>
      </c>
      <c r="P644" t="s">
        <v>61</v>
      </c>
      <c r="Q644" t="s">
        <v>61</v>
      </c>
      <c r="R644">
        <v>2.5999999999999999E-2</v>
      </c>
      <c r="S644">
        <v>4.4999999999999998E-2</v>
      </c>
      <c r="T644">
        <v>0.57799999999999996</v>
      </c>
      <c r="U644">
        <v>79</v>
      </c>
      <c r="V644">
        <v>54</v>
      </c>
      <c r="W644">
        <v>5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8</v>
      </c>
      <c r="AD644">
        <v>1.18</v>
      </c>
      <c r="AE644">
        <v>4.6796249999999997</v>
      </c>
      <c r="AF644">
        <v>100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0.44</v>
      </c>
      <c r="AN644">
        <v>24.597000000000001</v>
      </c>
      <c r="AO644">
        <v>68.355999999999995</v>
      </c>
      <c r="AP644">
        <v>6.3250000000000002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1</v>
      </c>
      <c r="BC644" t="s">
        <v>75</v>
      </c>
      <c r="BD644">
        <v>0</v>
      </c>
      <c r="BE644" t="s">
        <v>69</v>
      </c>
      <c r="BF644" t="s">
        <v>76</v>
      </c>
      <c r="BG644">
        <v>1.3</v>
      </c>
      <c r="BH644">
        <v>0</v>
      </c>
      <c r="BI644" s="1">
        <v>45799.57481554398</v>
      </c>
      <c r="BJ644">
        <v>3</v>
      </c>
      <c r="BK644" s="4">
        <v>0.19259999999999999</v>
      </c>
      <c r="BL644" s="42">
        <f>HLOOKUP($A644,차량별코스!$E$1:$AD$20,_xlfn.XLOOKUP(탕데이터!$I644,차량별코스!$D$2:$D$20,차량별코스!$A$2:$A$20),0)</f>
        <v>4</v>
      </c>
      <c r="BM644">
        <f t="shared" si="118"/>
        <v>2713.0029999999992</v>
      </c>
      <c r="BN644">
        <f t="shared" si="119"/>
        <v>392.34500000000003</v>
      </c>
      <c r="BO644">
        <f>IF(COUNTIFS($BL$2:$BL644,$BL644,$O$2:$O644,$O644)=1,_xlfn.MAXIFS($BO$2:$BO643,$O$2:$O643,$O644)+1,_xlfn.MAXIFS($BO$2:$BO643,$O$2:$O643,$O644))</f>
        <v>2</v>
      </c>
      <c r="BP644">
        <f t="shared" si="120"/>
        <v>20</v>
      </c>
      <c r="BQ644">
        <f t="shared" si="111"/>
        <v>0</v>
      </c>
      <c r="BR644">
        <f t="shared" si="112"/>
        <v>0</v>
      </c>
      <c r="BS644">
        <f t="shared" si="113"/>
        <v>0</v>
      </c>
      <c r="BT644">
        <f t="shared" si="114"/>
        <v>0</v>
      </c>
      <c r="BU644">
        <f t="shared" si="115"/>
        <v>0</v>
      </c>
      <c r="BV644">
        <f t="shared" si="116"/>
        <v>0</v>
      </c>
      <c r="BW644">
        <f t="shared" si="121"/>
        <v>20</v>
      </c>
    </row>
    <row r="645" spans="1:75" x14ac:dyDescent="0.3">
      <c r="A645" s="38">
        <f t="shared" si="117"/>
        <v>45792</v>
      </c>
      <c r="B645" s="3">
        <v>45792.439664351848</v>
      </c>
      <c r="C645" t="s">
        <v>61</v>
      </c>
      <c r="D645" t="s">
        <v>61</v>
      </c>
      <c r="E645" t="s">
        <v>61</v>
      </c>
      <c r="F645" t="s">
        <v>62</v>
      </c>
      <c r="G645" s="2" t="s">
        <v>63</v>
      </c>
      <c r="H645" t="s">
        <v>64</v>
      </c>
      <c r="I645" t="s">
        <v>82</v>
      </c>
      <c r="J645" t="s">
        <v>66</v>
      </c>
      <c r="K645" t="s">
        <v>67</v>
      </c>
      <c r="L645">
        <v>19</v>
      </c>
      <c r="M645">
        <v>8</v>
      </c>
      <c r="N645">
        <v>168</v>
      </c>
      <c r="O645" s="41">
        <v>163</v>
      </c>
      <c r="P645" t="s">
        <v>61</v>
      </c>
      <c r="Q645" t="s">
        <v>61</v>
      </c>
      <c r="R645">
        <v>107.29300000000001</v>
      </c>
      <c r="S645">
        <v>30.012</v>
      </c>
      <c r="T645">
        <v>3.5750000000000002</v>
      </c>
      <c r="U645">
        <v>11074</v>
      </c>
      <c r="V645">
        <v>127</v>
      </c>
      <c r="W645">
        <v>2980</v>
      </c>
      <c r="X645">
        <v>3815</v>
      </c>
      <c r="Y645">
        <v>0</v>
      </c>
      <c r="Z645">
        <v>39</v>
      </c>
      <c r="AA645">
        <v>2</v>
      </c>
      <c r="AB645">
        <v>285</v>
      </c>
      <c r="AC645">
        <v>106</v>
      </c>
      <c r="AD645">
        <v>34.880000000000003</v>
      </c>
      <c r="AE645">
        <v>48.481805000000001</v>
      </c>
      <c r="AF645">
        <v>65.8</v>
      </c>
      <c r="AG645">
        <v>10.3</v>
      </c>
      <c r="AH645">
        <v>10.199999999999999</v>
      </c>
      <c r="AI645">
        <v>8.6</v>
      </c>
      <c r="AJ645">
        <v>5</v>
      </c>
      <c r="AK645">
        <v>0.2</v>
      </c>
      <c r="AL645">
        <v>0</v>
      </c>
      <c r="AM645">
        <v>2.75</v>
      </c>
      <c r="AN645">
        <v>45.819000000000003</v>
      </c>
      <c r="AO645">
        <v>1.147</v>
      </c>
      <c r="AP645">
        <v>26.91</v>
      </c>
      <c r="AQ645">
        <v>0.35399999999999998</v>
      </c>
      <c r="AR645">
        <v>0</v>
      </c>
      <c r="AS645">
        <v>36.348999999999997</v>
      </c>
      <c r="AT645">
        <v>120.633</v>
      </c>
      <c r="AU645">
        <v>18.882999999999999</v>
      </c>
      <c r="AV645">
        <v>18.7</v>
      </c>
      <c r="AW645">
        <v>15.766999999999999</v>
      </c>
      <c r="AX645">
        <v>9.1669999999999998</v>
      </c>
      <c r="AY645">
        <v>0.36699999999999999</v>
      </c>
      <c r="AZ645">
        <v>0</v>
      </c>
      <c r="BA645">
        <v>0</v>
      </c>
      <c r="BB645">
        <v>242</v>
      </c>
      <c r="BC645" t="s">
        <v>75</v>
      </c>
      <c r="BD645">
        <v>0</v>
      </c>
      <c r="BE645" t="s">
        <v>69</v>
      </c>
      <c r="BF645" t="s">
        <v>76</v>
      </c>
      <c r="BG645">
        <v>1.3</v>
      </c>
      <c r="BH645">
        <v>0</v>
      </c>
      <c r="BI645" s="1">
        <v>45799.57481554398</v>
      </c>
      <c r="BJ645">
        <v>3</v>
      </c>
      <c r="BK645" s="4">
        <v>1.1917</v>
      </c>
      <c r="BL645" s="42">
        <f>HLOOKUP($A645,차량별코스!$E$1:$AD$20,_xlfn.XLOOKUP(탕데이터!$I645,차량별코스!$D$2:$D$20,차량별코스!$A$2:$A$20),0)</f>
        <v>4</v>
      </c>
      <c r="BM645">
        <f t="shared" si="118"/>
        <v>2713.0029999999992</v>
      </c>
      <c r="BN645">
        <f t="shared" si="119"/>
        <v>392.34500000000003</v>
      </c>
      <c r="BO645">
        <f>IF(COUNTIFS($BL$2:$BL645,$BL645,$O$2:$O645,$O645)=1,_xlfn.MAXIFS($BO$2:$BO644,$O$2:$O644,$O645)+1,_xlfn.MAXIFS($BO$2:$BO644,$O$2:$O644,$O645))</f>
        <v>2</v>
      </c>
      <c r="BP645">
        <f t="shared" si="120"/>
        <v>4179.6919999999991</v>
      </c>
      <c r="BQ645">
        <f t="shared" ref="BQ645:BQ708" si="122">$U645*AG645%</f>
        <v>1140.6220000000001</v>
      </c>
      <c r="BR645">
        <f t="shared" ref="BR645:BR708" si="123">$U645*AH645%</f>
        <v>1129.548</v>
      </c>
      <c r="BS645">
        <f t="shared" ref="BS645:BS708" si="124">$U645*AI645%</f>
        <v>952.36399999999992</v>
      </c>
      <c r="BT645">
        <f t="shared" ref="BT645:BT708" si="125">$U645*AJ645%</f>
        <v>553.70000000000005</v>
      </c>
      <c r="BU645">
        <f t="shared" ref="BU645:BU708" si="126">$U645*AK645%</f>
        <v>22.148</v>
      </c>
      <c r="BV645">
        <f t="shared" ref="BV645:BV708" si="127">$U645*AL645%</f>
        <v>0</v>
      </c>
      <c r="BW645">
        <f t="shared" si="121"/>
        <v>7978.0739999999987</v>
      </c>
    </row>
    <row r="646" spans="1:75" x14ac:dyDescent="0.3">
      <c r="A646" s="38">
        <f t="shared" si="117"/>
        <v>45792</v>
      </c>
      <c r="B646" s="3">
        <v>45792.579375000001</v>
      </c>
      <c r="C646" t="s">
        <v>61</v>
      </c>
      <c r="D646" t="s">
        <v>61</v>
      </c>
      <c r="E646" t="s">
        <v>61</v>
      </c>
      <c r="F646" t="s">
        <v>62</v>
      </c>
      <c r="G646" s="2" t="s">
        <v>63</v>
      </c>
      <c r="H646" t="s">
        <v>64</v>
      </c>
      <c r="I646" t="s">
        <v>82</v>
      </c>
      <c r="J646" t="s">
        <v>66</v>
      </c>
      <c r="K646" t="s">
        <v>67</v>
      </c>
      <c r="L646">
        <v>19</v>
      </c>
      <c r="M646">
        <v>8</v>
      </c>
      <c r="N646">
        <v>168</v>
      </c>
      <c r="O646" s="41">
        <v>163</v>
      </c>
      <c r="P646" t="s">
        <v>61</v>
      </c>
      <c r="Q646" t="s">
        <v>61</v>
      </c>
      <c r="R646">
        <v>36.445</v>
      </c>
      <c r="S646">
        <v>13.414</v>
      </c>
      <c r="T646">
        <v>2.7170000000000001</v>
      </c>
      <c r="U646">
        <v>4494</v>
      </c>
      <c r="V646">
        <v>45</v>
      </c>
      <c r="W646">
        <v>2416</v>
      </c>
      <c r="X646">
        <v>1127</v>
      </c>
      <c r="Y646">
        <v>0</v>
      </c>
      <c r="Z646">
        <v>4</v>
      </c>
      <c r="AA646">
        <v>1</v>
      </c>
      <c r="AB646">
        <v>1940</v>
      </c>
      <c r="AC646">
        <v>108</v>
      </c>
      <c r="AD646">
        <v>29.19</v>
      </c>
      <c r="AE646">
        <v>64.536178000000007</v>
      </c>
      <c r="AF646">
        <v>94</v>
      </c>
      <c r="AG646">
        <v>1.3</v>
      </c>
      <c r="AH646">
        <v>1.4</v>
      </c>
      <c r="AI646">
        <v>0.5</v>
      </c>
      <c r="AJ646">
        <v>1.7</v>
      </c>
      <c r="AK646">
        <v>1.3</v>
      </c>
      <c r="AL646">
        <v>0</v>
      </c>
      <c r="AM646">
        <v>2.09</v>
      </c>
      <c r="AN646">
        <v>85.841999999999999</v>
      </c>
      <c r="AO646">
        <v>1.0009999999999999</v>
      </c>
      <c r="AP646">
        <v>53.761000000000003</v>
      </c>
      <c r="AQ646">
        <v>0.30199999999999999</v>
      </c>
      <c r="AR646">
        <v>0</v>
      </c>
      <c r="AS646">
        <v>10.975</v>
      </c>
      <c r="AT646">
        <v>68.933000000000007</v>
      </c>
      <c r="AU646">
        <v>0.95299999999999996</v>
      </c>
      <c r="AV646">
        <v>1.0269999999999999</v>
      </c>
      <c r="AW646">
        <v>0.36699999999999999</v>
      </c>
      <c r="AX646">
        <v>1.2470000000000001</v>
      </c>
      <c r="AY646">
        <v>0.95299999999999996</v>
      </c>
      <c r="AZ646">
        <v>0</v>
      </c>
      <c r="BA646">
        <v>0</v>
      </c>
      <c r="BB646">
        <v>114</v>
      </c>
      <c r="BC646" t="s">
        <v>75</v>
      </c>
      <c r="BD646">
        <v>0</v>
      </c>
      <c r="BE646" t="s">
        <v>69</v>
      </c>
      <c r="BF646" t="s">
        <v>76</v>
      </c>
      <c r="BG646">
        <v>1.3</v>
      </c>
      <c r="BH646">
        <v>0</v>
      </c>
      <c r="BI646" s="1">
        <v>45799.57481554398</v>
      </c>
      <c r="BJ646">
        <v>3</v>
      </c>
      <c r="BK646" s="4">
        <v>0.90559999999999996</v>
      </c>
      <c r="BL646" s="42">
        <f>HLOOKUP($A646,차량별코스!$E$1:$AD$20,_xlfn.XLOOKUP(탕데이터!$I646,차량별코스!$D$2:$D$20,차량별코스!$A$2:$A$20),0)</f>
        <v>4</v>
      </c>
      <c r="BM646">
        <f t="shared" si="118"/>
        <v>2713.0029999999992</v>
      </c>
      <c r="BN646">
        <f t="shared" si="119"/>
        <v>392.34500000000003</v>
      </c>
      <c r="BO646">
        <f>IF(COUNTIFS($BL$2:$BL646,$BL646,$O$2:$O646,$O646)=1,_xlfn.MAXIFS($BO$2:$BO645,$O$2:$O645,$O646)+1,_xlfn.MAXIFS($BO$2:$BO645,$O$2:$O645,$O646))</f>
        <v>2</v>
      </c>
      <c r="BP646">
        <f t="shared" si="120"/>
        <v>1763.3599999999997</v>
      </c>
      <c r="BQ646">
        <f t="shared" si="122"/>
        <v>58.422000000000004</v>
      </c>
      <c r="BR646">
        <f t="shared" si="123"/>
        <v>62.915999999999997</v>
      </c>
      <c r="BS646">
        <f t="shared" si="124"/>
        <v>22.47</v>
      </c>
      <c r="BT646">
        <f t="shared" si="125"/>
        <v>76.39800000000001</v>
      </c>
      <c r="BU646">
        <f t="shared" si="126"/>
        <v>58.422000000000004</v>
      </c>
      <c r="BV646">
        <f t="shared" si="127"/>
        <v>0</v>
      </c>
      <c r="BW646">
        <f t="shared" si="121"/>
        <v>2041.9879999999996</v>
      </c>
    </row>
    <row r="647" spans="1:75" x14ac:dyDescent="0.3">
      <c r="A647" s="38">
        <f t="shared" si="117"/>
        <v>45792</v>
      </c>
      <c r="B647" s="3">
        <v>45792.647164351853</v>
      </c>
      <c r="C647" t="s">
        <v>61</v>
      </c>
      <c r="D647" t="s">
        <v>61</v>
      </c>
      <c r="E647" t="s">
        <v>61</v>
      </c>
      <c r="F647" t="s">
        <v>62</v>
      </c>
      <c r="G647" s="2" t="s">
        <v>63</v>
      </c>
      <c r="H647" t="s">
        <v>64</v>
      </c>
      <c r="I647" t="s">
        <v>82</v>
      </c>
      <c r="J647" t="s">
        <v>66</v>
      </c>
      <c r="K647" t="s">
        <v>67</v>
      </c>
      <c r="L647">
        <v>19</v>
      </c>
      <c r="M647">
        <v>8</v>
      </c>
      <c r="N647">
        <v>168</v>
      </c>
      <c r="O647" s="41">
        <v>163</v>
      </c>
      <c r="P647" t="s">
        <v>61</v>
      </c>
      <c r="Q647" t="s">
        <v>61</v>
      </c>
      <c r="R647">
        <v>37.298000000000002</v>
      </c>
      <c r="S647">
        <v>10.138</v>
      </c>
      <c r="T647">
        <v>3.6789999999999998</v>
      </c>
      <c r="U647">
        <v>3650</v>
      </c>
      <c r="V647">
        <v>119</v>
      </c>
      <c r="W647">
        <v>1004</v>
      </c>
      <c r="X647">
        <v>920</v>
      </c>
      <c r="Y647">
        <v>0</v>
      </c>
      <c r="Z647">
        <v>10</v>
      </c>
      <c r="AA647">
        <v>1</v>
      </c>
      <c r="AB647">
        <v>44</v>
      </c>
      <c r="AC647">
        <v>109</v>
      </c>
      <c r="AD647">
        <v>36.79</v>
      </c>
      <c r="AE647">
        <v>53.135216999999997</v>
      </c>
      <c r="AF647">
        <v>96.7</v>
      </c>
      <c r="AG647">
        <v>0.7</v>
      </c>
      <c r="AH647">
        <v>0.8</v>
      </c>
      <c r="AI647">
        <v>0.6</v>
      </c>
      <c r="AJ647">
        <v>0.4</v>
      </c>
      <c r="AK647">
        <v>0.8</v>
      </c>
      <c r="AL647">
        <v>0</v>
      </c>
      <c r="AM647">
        <v>2.83</v>
      </c>
      <c r="AN647">
        <v>49.332000000000001</v>
      </c>
      <c r="AO647">
        <v>3.26</v>
      </c>
      <c r="AP647">
        <v>27.507000000000001</v>
      </c>
      <c r="AQ647">
        <v>0.24099999999999999</v>
      </c>
      <c r="AR647">
        <v>0</v>
      </c>
      <c r="AS647">
        <v>26.811</v>
      </c>
      <c r="AT647">
        <v>58.02</v>
      </c>
      <c r="AU647">
        <v>0.42</v>
      </c>
      <c r="AV647">
        <v>0.48</v>
      </c>
      <c r="AW647">
        <v>0.36</v>
      </c>
      <c r="AX647">
        <v>0.24</v>
      </c>
      <c r="AY647">
        <v>0.48</v>
      </c>
      <c r="AZ647">
        <v>0</v>
      </c>
      <c r="BA647">
        <v>0</v>
      </c>
      <c r="BB647">
        <v>80</v>
      </c>
      <c r="BC647" t="s">
        <v>75</v>
      </c>
      <c r="BD647">
        <v>0</v>
      </c>
      <c r="BE647" t="s">
        <v>69</v>
      </c>
      <c r="BF647" t="s">
        <v>76</v>
      </c>
      <c r="BG647">
        <v>1.3</v>
      </c>
      <c r="BH647">
        <v>0</v>
      </c>
      <c r="BI647" s="1">
        <v>45799.57481554398</v>
      </c>
      <c r="BJ647">
        <v>3</v>
      </c>
      <c r="BK647" s="4">
        <v>1.2262999999999999</v>
      </c>
      <c r="BL647" s="42">
        <f>HLOOKUP($A647,차량별코스!$E$1:$AD$20,_xlfn.XLOOKUP(탕데이터!$I647,차량별코스!$D$2:$D$20,차량별코스!$A$2:$A$20),0)</f>
        <v>4</v>
      </c>
      <c r="BM647">
        <f t="shared" si="118"/>
        <v>2713.0029999999992</v>
      </c>
      <c r="BN647">
        <f t="shared" si="119"/>
        <v>392.34500000000003</v>
      </c>
      <c r="BO647">
        <f>IF(COUNTIFS($BL$2:$BL647,$BL647,$O$2:$O647,$O647)=1,_xlfn.MAXIFS($BO$2:$BO646,$O$2:$O646,$O647)+1,_xlfn.MAXIFS($BO$2:$BO646,$O$2:$O646,$O647))</f>
        <v>2</v>
      </c>
      <c r="BP647">
        <f t="shared" si="120"/>
        <v>2406.5500000000002</v>
      </c>
      <c r="BQ647">
        <f t="shared" si="122"/>
        <v>25.549999999999997</v>
      </c>
      <c r="BR647">
        <f t="shared" si="123"/>
        <v>29.2</v>
      </c>
      <c r="BS647">
        <f t="shared" si="124"/>
        <v>21.900000000000002</v>
      </c>
      <c r="BT647">
        <f t="shared" si="125"/>
        <v>14.6</v>
      </c>
      <c r="BU647">
        <f t="shared" si="126"/>
        <v>29.2</v>
      </c>
      <c r="BV647">
        <f t="shared" si="127"/>
        <v>0</v>
      </c>
      <c r="BW647">
        <f t="shared" si="121"/>
        <v>2527</v>
      </c>
    </row>
    <row r="648" spans="1:75" x14ac:dyDescent="0.3">
      <c r="A648" s="38">
        <f t="shared" si="117"/>
        <v>45792</v>
      </c>
      <c r="B648" s="3">
        <v>45792.696562500001</v>
      </c>
      <c r="C648" t="s">
        <v>61</v>
      </c>
      <c r="D648" t="s">
        <v>61</v>
      </c>
      <c r="E648" t="s">
        <v>61</v>
      </c>
      <c r="F648" t="s">
        <v>62</v>
      </c>
      <c r="G648" s="2" t="s">
        <v>63</v>
      </c>
      <c r="H648" t="s">
        <v>64</v>
      </c>
      <c r="I648" t="s">
        <v>82</v>
      </c>
      <c r="J648" t="s">
        <v>66</v>
      </c>
      <c r="K648" t="s">
        <v>67</v>
      </c>
      <c r="L648">
        <v>19</v>
      </c>
      <c r="M648">
        <v>8</v>
      </c>
      <c r="N648">
        <v>168</v>
      </c>
      <c r="O648" s="41">
        <v>163</v>
      </c>
      <c r="P648" t="s">
        <v>61</v>
      </c>
      <c r="Q648" t="s">
        <v>61</v>
      </c>
      <c r="R648">
        <v>105.492</v>
      </c>
      <c r="S648">
        <v>29.943999999999999</v>
      </c>
      <c r="T648">
        <v>3.5230000000000001</v>
      </c>
      <c r="U648">
        <v>10517</v>
      </c>
      <c r="V648">
        <v>120</v>
      </c>
      <c r="W648">
        <v>2720</v>
      </c>
      <c r="X648">
        <v>3762</v>
      </c>
      <c r="Y648">
        <v>3</v>
      </c>
      <c r="Z648">
        <v>28</v>
      </c>
      <c r="AA648">
        <v>0</v>
      </c>
      <c r="AB648">
        <v>0</v>
      </c>
      <c r="AC648">
        <v>98</v>
      </c>
      <c r="AD648">
        <v>36.11</v>
      </c>
      <c r="AE648">
        <v>49.468698000000003</v>
      </c>
      <c r="AF648">
        <v>39.1</v>
      </c>
      <c r="AG648">
        <v>14</v>
      </c>
      <c r="AH648">
        <v>19.7</v>
      </c>
      <c r="AI648">
        <v>18.3</v>
      </c>
      <c r="AJ648">
        <v>8.9</v>
      </c>
      <c r="AK648">
        <v>0</v>
      </c>
      <c r="AL648">
        <v>0</v>
      </c>
      <c r="AM648">
        <v>2.71</v>
      </c>
      <c r="AN648">
        <v>47.796999999999997</v>
      </c>
      <c r="AO648">
        <v>1.141</v>
      </c>
      <c r="AP648">
        <v>25.863</v>
      </c>
      <c r="AQ648">
        <v>0.35099999999999998</v>
      </c>
      <c r="AR648">
        <v>2.8439999999999999</v>
      </c>
      <c r="AS648">
        <v>26.542000000000002</v>
      </c>
      <c r="AT648">
        <v>68.424999999999997</v>
      </c>
      <c r="AU648">
        <v>24.5</v>
      </c>
      <c r="AV648">
        <v>34.475000000000001</v>
      </c>
      <c r="AW648">
        <v>32.024999999999999</v>
      </c>
      <c r="AX648">
        <v>15.574999999999999</v>
      </c>
      <c r="AY648">
        <v>0</v>
      </c>
      <c r="AZ648">
        <v>0</v>
      </c>
      <c r="BA648">
        <v>0</v>
      </c>
      <c r="BB648">
        <v>227</v>
      </c>
      <c r="BC648" t="s">
        <v>75</v>
      </c>
      <c r="BD648">
        <v>0</v>
      </c>
      <c r="BE648" t="s">
        <v>69</v>
      </c>
      <c r="BF648" t="s">
        <v>76</v>
      </c>
      <c r="BG648">
        <v>1.3</v>
      </c>
      <c r="BH648">
        <v>0</v>
      </c>
      <c r="BI648" s="1">
        <v>45799.57481554398</v>
      </c>
      <c r="BJ648">
        <v>3</v>
      </c>
      <c r="BK648" s="4">
        <v>1.1742999999999999</v>
      </c>
      <c r="BL648" s="42">
        <f>HLOOKUP($A648,차량별코스!$E$1:$AD$20,_xlfn.XLOOKUP(탕데이터!$I648,차량별코스!$D$2:$D$20,차량별코스!$A$2:$A$20),0)</f>
        <v>4</v>
      </c>
      <c r="BM648">
        <f t="shared" si="118"/>
        <v>2713.0029999999992</v>
      </c>
      <c r="BN648">
        <f t="shared" si="119"/>
        <v>392.34500000000003</v>
      </c>
      <c r="BO648">
        <f>IF(COUNTIFS($BL$2:$BL648,$BL648,$O$2:$O648,$O648)=1,_xlfn.MAXIFS($BO$2:$BO647,$O$2:$O647,$O648)+1,_xlfn.MAXIFS($BO$2:$BO647,$O$2:$O647,$O648))</f>
        <v>2</v>
      </c>
      <c r="BP648">
        <f t="shared" si="120"/>
        <v>1272.1469999999999</v>
      </c>
      <c r="BQ648">
        <f t="shared" si="122"/>
        <v>1472.38</v>
      </c>
      <c r="BR648">
        <f t="shared" si="123"/>
        <v>2071.8489999999997</v>
      </c>
      <c r="BS648">
        <f t="shared" si="124"/>
        <v>1924.6109999999999</v>
      </c>
      <c r="BT648">
        <f t="shared" si="125"/>
        <v>936.01300000000015</v>
      </c>
      <c r="BU648">
        <f t="shared" si="126"/>
        <v>0</v>
      </c>
      <c r="BV648">
        <f t="shared" si="127"/>
        <v>0</v>
      </c>
      <c r="BW648">
        <f t="shared" si="121"/>
        <v>7677</v>
      </c>
    </row>
    <row r="649" spans="1:75" x14ac:dyDescent="0.3">
      <c r="A649" s="38">
        <f t="shared" si="117"/>
        <v>45793</v>
      </c>
      <c r="B649" s="3">
        <v>45793.303483796299</v>
      </c>
      <c r="C649" t="s">
        <v>61</v>
      </c>
      <c r="D649" t="s">
        <v>61</v>
      </c>
      <c r="E649" t="s">
        <v>61</v>
      </c>
      <c r="F649" t="s">
        <v>62</v>
      </c>
      <c r="G649" s="2" t="s">
        <v>63</v>
      </c>
      <c r="H649" t="s">
        <v>64</v>
      </c>
      <c r="I649" t="s">
        <v>82</v>
      </c>
      <c r="J649" t="s">
        <v>66</v>
      </c>
      <c r="K649" t="s">
        <v>67</v>
      </c>
      <c r="L649">
        <v>19</v>
      </c>
      <c r="M649">
        <v>8</v>
      </c>
      <c r="N649">
        <v>168</v>
      </c>
      <c r="O649" s="41">
        <v>163</v>
      </c>
      <c r="P649" t="s">
        <v>61</v>
      </c>
      <c r="Q649" t="s">
        <v>61</v>
      </c>
      <c r="R649">
        <v>7.1999999999999995E-2</v>
      </c>
      <c r="S649">
        <v>0.115</v>
      </c>
      <c r="T649">
        <v>0.626</v>
      </c>
      <c r="U649">
        <v>101</v>
      </c>
      <c r="V649">
        <v>21</v>
      </c>
      <c r="W649">
        <v>15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7</v>
      </c>
      <c r="AD649">
        <v>2.57</v>
      </c>
      <c r="AE649">
        <v>3.9875940000000001</v>
      </c>
      <c r="AF649">
        <v>100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0.48</v>
      </c>
      <c r="AN649">
        <v>17.86</v>
      </c>
      <c r="AO649">
        <v>20.791</v>
      </c>
      <c r="AP649">
        <v>14.849</v>
      </c>
      <c r="AQ649">
        <v>0</v>
      </c>
      <c r="AR649">
        <v>0</v>
      </c>
      <c r="AS649">
        <v>0</v>
      </c>
      <c r="AT649">
        <v>1.667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 t="s">
        <v>75</v>
      </c>
      <c r="BD649">
        <v>0</v>
      </c>
      <c r="BE649" t="s">
        <v>69</v>
      </c>
      <c r="BF649" t="s">
        <v>76</v>
      </c>
      <c r="BG649">
        <v>1.3</v>
      </c>
      <c r="BH649">
        <v>0</v>
      </c>
      <c r="BI649" s="1">
        <v>45799.57481554398</v>
      </c>
      <c r="BJ649">
        <v>3</v>
      </c>
      <c r="BK649" s="4">
        <v>0.2087</v>
      </c>
      <c r="BL649" s="42">
        <f>HLOOKUP($A649,차량별코스!$E$1:$AD$20,_xlfn.XLOOKUP(탕데이터!$I649,차량별코스!$D$2:$D$20,차량별코스!$A$2:$A$20),0)</f>
        <v>5</v>
      </c>
      <c r="BM649">
        <f t="shared" si="118"/>
        <v>2713.0029999999992</v>
      </c>
      <c r="BN649">
        <f t="shared" si="119"/>
        <v>374.99100000000004</v>
      </c>
      <c r="BO649">
        <f>IF(COUNTIFS($BL$2:$BL649,$BL649,$O$2:$O649,$O649)=1,_xlfn.MAXIFS($BO$2:$BO648,$O$2:$O648,$O649)+1,_xlfn.MAXIFS($BO$2:$BO648,$O$2:$O648,$O649))</f>
        <v>3</v>
      </c>
      <c r="BP649">
        <f t="shared" si="120"/>
        <v>65</v>
      </c>
      <c r="BQ649">
        <f t="shared" si="122"/>
        <v>0</v>
      </c>
      <c r="BR649">
        <f t="shared" si="123"/>
        <v>0</v>
      </c>
      <c r="BS649">
        <f t="shared" si="124"/>
        <v>0</v>
      </c>
      <c r="BT649">
        <f t="shared" si="125"/>
        <v>0</v>
      </c>
      <c r="BU649">
        <f t="shared" si="126"/>
        <v>0</v>
      </c>
      <c r="BV649">
        <f t="shared" si="127"/>
        <v>0</v>
      </c>
      <c r="BW649">
        <f t="shared" si="121"/>
        <v>65</v>
      </c>
    </row>
    <row r="650" spans="1:75" x14ac:dyDescent="0.3">
      <c r="A650" s="38">
        <f t="shared" si="117"/>
        <v>45793</v>
      </c>
      <c r="B650" s="3">
        <v>45793.311631944445</v>
      </c>
      <c r="C650" t="s">
        <v>61</v>
      </c>
      <c r="D650" t="s">
        <v>61</v>
      </c>
      <c r="E650" t="s">
        <v>61</v>
      </c>
      <c r="F650" t="s">
        <v>62</v>
      </c>
      <c r="G650" s="2" t="s">
        <v>63</v>
      </c>
      <c r="H650" t="s">
        <v>64</v>
      </c>
      <c r="I650" t="s">
        <v>82</v>
      </c>
      <c r="J650" t="s">
        <v>66</v>
      </c>
      <c r="K650" t="s">
        <v>67</v>
      </c>
      <c r="L650">
        <v>19</v>
      </c>
      <c r="M650">
        <v>8</v>
      </c>
      <c r="N650">
        <v>168</v>
      </c>
      <c r="O650" s="41">
        <v>163</v>
      </c>
      <c r="P650" t="s">
        <v>61</v>
      </c>
      <c r="Q650" t="s">
        <v>61</v>
      </c>
      <c r="R650">
        <v>17.181000000000001</v>
      </c>
      <c r="S650">
        <v>4.95</v>
      </c>
      <c r="T650">
        <v>3.4710000000000001</v>
      </c>
      <c r="U650">
        <v>1614</v>
      </c>
      <c r="V650">
        <v>78</v>
      </c>
      <c r="W650">
        <v>405</v>
      </c>
      <c r="X650">
        <v>527</v>
      </c>
      <c r="Y650">
        <v>1</v>
      </c>
      <c r="Z650">
        <v>6</v>
      </c>
      <c r="AA650">
        <v>0</v>
      </c>
      <c r="AB650">
        <v>0</v>
      </c>
      <c r="AC650">
        <v>98</v>
      </c>
      <c r="AD650">
        <v>38.32</v>
      </c>
      <c r="AE650">
        <v>54.687474999999999</v>
      </c>
      <c r="AF650">
        <v>97.1</v>
      </c>
      <c r="AG650">
        <v>0.8</v>
      </c>
      <c r="AH650">
        <v>0.4</v>
      </c>
      <c r="AI650">
        <v>1</v>
      </c>
      <c r="AJ650">
        <v>0.7</v>
      </c>
      <c r="AK650">
        <v>0</v>
      </c>
      <c r="AL650">
        <v>0</v>
      </c>
      <c r="AM650">
        <v>2.67</v>
      </c>
      <c r="AN650">
        <v>54.363</v>
      </c>
      <c r="AO650">
        <v>4.8330000000000002</v>
      </c>
      <c r="AP650">
        <v>25.093</v>
      </c>
      <c r="AQ650">
        <v>0.29099999999999998</v>
      </c>
      <c r="AR650">
        <v>5.82</v>
      </c>
      <c r="AS650">
        <v>34.921999999999997</v>
      </c>
      <c r="AT650">
        <v>25.893000000000001</v>
      </c>
      <c r="AU650">
        <v>0.21299999999999999</v>
      </c>
      <c r="AV650">
        <v>0.107</v>
      </c>
      <c r="AW650">
        <v>0.26700000000000002</v>
      </c>
      <c r="AX650">
        <v>0.187</v>
      </c>
      <c r="AY650">
        <v>0</v>
      </c>
      <c r="AZ650">
        <v>0</v>
      </c>
      <c r="BA650">
        <v>0</v>
      </c>
      <c r="BB650">
        <v>37</v>
      </c>
      <c r="BC650" t="s">
        <v>75</v>
      </c>
      <c r="BD650">
        <v>0</v>
      </c>
      <c r="BE650" t="s">
        <v>69</v>
      </c>
      <c r="BF650" t="s">
        <v>76</v>
      </c>
      <c r="BG650">
        <v>1.3</v>
      </c>
      <c r="BH650">
        <v>0</v>
      </c>
      <c r="BI650" s="1">
        <v>45799.57481554398</v>
      </c>
      <c r="BJ650">
        <v>3</v>
      </c>
      <c r="BK650" s="4">
        <v>1.157</v>
      </c>
      <c r="BL650" s="42">
        <f>HLOOKUP($A650,차량별코스!$E$1:$AD$20,_xlfn.XLOOKUP(탕데이터!$I650,차량별코스!$D$2:$D$20,차량별코스!$A$2:$A$20),0)</f>
        <v>5</v>
      </c>
      <c r="BM650">
        <f t="shared" si="118"/>
        <v>2713.0029999999992</v>
      </c>
      <c r="BN650">
        <f t="shared" si="119"/>
        <v>374.99100000000004</v>
      </c>
      <c r="BO650">
        <f>IF(COUNTIFS($BL$2:$BL650,$BL650,$O$2:$O650,$O650)=1,_xlfn.MAXIFS($BO$2:$BO649,$O$2:$O649,$O650)+1,_xlfn.MAXIFS($BO$2:$BO649,$O$2:$O649,$O650))</f>
        <v>3</v>
      </c>
      <c r="BP650">
        <f t="shared" si="120"/>
        <v>1084.194</v>
      </c>
      <c r="BQ650">
        <f t="shared" si="122"/>
        <v>12.912000000000001</v>
      </c>
      <c r="BR650">
        <f t="shared" si="123"/>
        <v>6.4560000000000004</v>
      </c>
      <c r="BS650">
        <f t="shared" si="124"/>
        <v>16.14</v>
      </c>
      <c r="BT650">
        <f t="shared" si="125"/>
        <v>11.297999999999998</v>
      </c>
      <c r="BU650">
        <f t="shared" si="126"/>
        <v>0</v>
      </c>
      <c r="BV650">
        <f t="shared" si="127"/>
        <v>0</v>
      </c>
      <c r="BW650">
        <f t="shared" si="121"/>
        <v>1131</v>
      </c>
    </row>
    <row r="651" spans="1:75" x14ac:dyDescent="0.3">
      <c r="A651" s="38">
        <f t="shared" si="117"/>
        <v>45793</v>
      </c>
      <c r="B651" s="3">
        <v>45793.33357638889</v>
      </c>
      <c r="C651" t="s">
        <v>61</v>
      </c>
      <c r="D651" t="s">
        <v>61</v>
      </c>
      <c r="E651" t="s">
        <v>61</v>
      </c>
      <c r="F651" t="s">
        <v>62</v>
      </c>
      <c r="G651" s="2" t="s">
        <v>63</v>
      </c>
      <c r="H651" t="s">
        <v>64</v>
      </c>
      <c r="I651" t="s">
        <v>82</v>
      </c>
      <c r="J651" t="s">
        <v>66</v>
      </c>
      <c r="K651" t="s">
        <v>67</v>
      </c>
      <c r="L651">
        <v>19</v>
      </c>
      <c r="M651">
        <v>8</v>
      </c>
      <c r="N651">
        <v>168</v>
      </c>
      <c r="O651" s="41">
        <v>163</v>
      </c>
      <c r="P651" t="s">
        <v>61</v>
      </c>
      <c r="Q651" t="s">
        <v>61</v>
      </c>
      <c r="R651">
        <v>4.2000000000000003E-2</v>
      </c>
      <c r="S651">
        <v>4.3999999999999997E-2</v>
      </c>
      <c r="T651">
        <v>0.95499999999999996</v>
      </c>
      <c r="U651">
        <v>61</v>
      </c>
      <c r="V651">
        <v>10</v>
      </c>
      <c r="W651">
        <v>9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6</v>
      </c>
      <c r="AD651">
        <v>2.48</v>
      </c>
      <c r="AE651">
        <v>3.5998969999999999</v>
      </c>
      <c r="AF651">
        <v>100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0.74</v>
      </c>
      <c r="AN651">
        <v>7.5229999999999997</v>
      </c>
      <c r="AO651">
        <v>16.388999999999999</v>
      </c>
      <c r="AP651">
        <v>14.754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 t="s">
        <v>75</v>
      </c>
      <c r="BD651">
        <v>0</v>
      </c>
      <c r="BE651" t="s">
        <v>69</v>
      </c>
      <c r="BF651" t="s">
        <v>76</v>
      </c>
      <c r="BG651">
        <v>1.3</v>
      </c>
      <c r="BH651">
        <v>0</v>
      </c>
      <c r="BI651" s="1">
        <v>45799.57481554398</v>
      </c>
      <c r="BJ651">
        <v>3</v>
      </c>
      <c r="BK651" s="4">
        <v>0.31819999999999998</v>
      </c>
      <c r="BL651" s="42">
        <f>HLOOKUP($A651,차량별코스!$E$1:$AD$20,_xlfn.XLOOKUP(탕데이터!$I651,차량별코스!$D$2:$D$20,차량별코스!$A$2:$A$20),0)</f>
        <v>5</v>
      </c>
      <c r="BM651">
        <f t="shared" si="118"/>
        <v>2713.0029999999992</v>
      </c>
      <c r="BN651">
        <f t="shared" si="119"/>
        <v>374.99100000000004</v>
      </c>
      <c r="BO651">
        <f>IF(COUNTIFS($BL$2:$BL651,$BL651,$O$2:$O651,$O651)=1,_xlfn.MAXIFS($BO$2:$BO650,$O$2:$O650,$O651)+1,_xlfn.MAXIFS($BO$2:$BO650,$O$2:$O650,$O651))</f>
        <v>3</v>
      </c>
      <c r="BP651">
        <f t="shared" si="120"/>
        <v>42</v>
      </c>
      <c r="BQ651">
        <f t="shared" si="122"/>
        <v>0</v>
      </c>
      <c r="BR651">
        <f t="shared" si="123"/>
        <v>0</v>
      </c>
      <c r="BS651">
        <f t="shared" si="124"/>
        <v>0</v>
      </c>
      <c r="BT651">
        <f t="shared" si="125"/>
        <v>0</v>
      </c>
      <c r="BU651">
        <f t="shared" si="126"/>
        <v>0</v>
      </c>
      <c r="BV651">
        <f t="shared" si="127"/>
        <v>0</v>
      </c>
      <c r="BW651">
        <f t="shared" si="121"/>
        <v>42</v>
      </c>
    </row>
    <row r="652" spans="1:75" x14ac:dyDescent="0.3">
      <c r="A652" s="38">
        <f t="shared" si="117"/>
        <v>45793</v>
      </c>
      <c r="B652" s="3">
        <v>45793.342407407406</v>
      </c>
      <c r="C652" t="s">
        <v>61</v>
      </c>
      <c r="D652" t="s">
        <v>61</v>
      </c>
      <c r="E652" t="s">
        <v>61</v>
      </c>
      <c r="F652" t="s">
        <v>62</v>
      </c>
      <c r="G652" s="2" t="s">
        <v>63</v>
      </c>
      <c r="H652" t="s">
        <v>64</v>
      </c>
      <c r="I652" t="s">
        <v>82</v>
      </c>
      <c r="J652" t="s">
        <v>66</v>
      </c>
      <c r="K652" t="s">
        <v>67</v>
      </c>
      <c r="L652">
        <v>19</v>
      </c>
      <c r="M652">
        <v>8</v>
      </c>
      <c r="N652">
        <v>168</v>
      </c>
      <c r="O652" s="41">
        <v>163</v>
      </c>
      <c r="P652" t="s">
        <v>61</v>
      </c>
      <c r="Q652" t="s">
        <v>61</v>
      </c>
      <c r="R652">
        <v>47.344000000000001</v>
      </c>
      <c r="S652">
        <v>12.689</v>
      </c>
      <c r="T652">
        <v>3.7309999999999999</v>
      </c>
      <c r="U652">
        <v>4458</v>
      </c>
      <c r="V652">
        <v>116</v>
      </c>
      <c r="W652">
        <v>925</v>
      </c>
      <c r="X652">
        <v>1669</v>
      </c>
      <c r="Y652">
        <v>0</v>
      </c>
      <c r="Z652">
        <v>4</v>
      </c>
      <c r="AA652">
        <v>0</v>
      </c>
      <c r="AB652">
        <v>0</v>
      </c>
      <c r="AC652">
        <v>99</v>
      </c>
      <c r="AD652">
        <v>38.229999999999997</v>
      </c>
      <c r="AE652">
        <v>49.879525000000001</v>
      </c>
      <c r="AF652">
        <v>88.8</v>
      </c>
      <c r="AG652">
        <v>2.7</v>
      </c>
      <c r="AH652">
        <v>3.5</v>
      </c>
      <c r="AI652">
        <v>3.1</v>
      </c>
      <c r="AJ652">
        <v>1.9</v>
      </c>
      <c r="AK652">
        <v>0</v>
      </c>
      <c r="AL652">
        <v>0</v>
      </c>
      <c r="AM652">
        <v>2.87</v>
      </c>
      <c r="AN652">
        <v>45.186</v>
      </c>
      <c r="AO652">
        <v>2.6019999999999999</v>
      </c>
      <c r="AP652">
        <v>20.748999999999999</v>
      </c>
      <c r="AQ652">
        <v>0.33800000000000002</v>
      </c>
      <c r="AR652">
        <v>0</v>
      </c>
      <c r="AS652">
        <v>8.4489999999999998</v>
      </c>
      <c r="AT652">
        <v>65.12</v>
      </c>
      <c r="AU652">
        <v>1.98</v>
      </c>
      <c r="AV652">
        <v>2.5670000000000002</v>
      </c>
      <c r="AW652">
        <v>2.2730000000000001</v>
      </c>
      <c r="AX652">
        <v>1.393</v>
      </c>
      <c r="AY652">
        <v>0</v>
      </c>
      <c r="AZ652">
        <v>0</v>
      </c>
      <c r="BA652">
        <v>0</v>
      </c>
      <c r="BB652">
        <v>98</v>
      </c>
      <c r="BC652" t="s">
        <v>75</v>
      </c>
      <c r="BD652">
        <v>0</v>
      </c>
      <c r="BE652" t="s">
        <v>69</v>
      </c>
      <c r="BF652" t="s">
        <v>76</v>
      </c>
      <c r="BG652">
        <v>1.3</v>
      </c>
      <c r="BH652">
        <v>0</v>
      </c>
      <c r="BI652" s="1">
        <v>45799.57481554398</v>
      </c>
      <c r="BJ652">
        <v>3</v>
      </c>
      <c r="BK652" s="4">
        <v>1.2437</v>
      </c>
      <c r="BL652" s="42">
        <f>HLOOKUP($A652,차량별코스!$E$1:$AD$20,_xlfn.XLOOKUP(탕데이터!$I652,차량별코스!$D$2:$D$20,차량별코스!$A$2:$A$20),0)</f>
        <v>5</v>
      </c>
      <c r="BM652">
        <f t="shared" si="118"/>
        <v>2713.0029999999992</v>
      </c>
      <c r="BN652">
        <f t="shared" si="119"/>
        <v>374.99100000000004</v>
      </c>
      <c r="BO652">
        <f>IF(COUNTIFS($BL$2:$BL652,$BL652,$O$2:$O652,$O652)=1,_xlfn.MAXIFS($BO$2:$BO651,$O$2:$O651,$O652)+1,_xlfn.MAXIFS($BO$2:$BO651,$O$2:$O651,$O652))</f>
        <v>3</v>
      </c>
      <c r="BP652">
        <f t="shared" si="120"/>
        <v>2917.7040000000002</v>
      </c>
      <c r="BQ652">
        <f t="shared" si="122"/>
        <v>120.36600000000001</v>
      </c>
      <c r="BR652">
        <f t="shared" si="123"/>
        <v>156.03</v>
      </c>
      <c r="BS652">
        <f t="shared" si="124"/>
        <v>138.19800000000001</v>
      </c>
      <c r="BT652">
        <f t="shared" si="125"/>
        <v>84.701999999999998</v>
      </c>
      <c r="BU652">
        <f t="shared" si="126"/>
        <v>0</v>
      </c>
      <c r="BV652">
        <f t="shared" si="127"/>
        <v>0</v>
      </c>
      <c r="BW652">
        <f t="shared" si="121"/>
        <v>3417</v>
      </c>
    </row>
    <row r="653" spans="1:75" x14ac:dyDescent="0.3">
      <c r="A653" s="38">
        <f t="shared" si="117"/>
        <v>45793</v>
      </c>
      <c r="B653" s="3">
        <v>45793.406053240738</v>
      </c>
      <c r="C653" t="s">
        <v>61</v>
      </c>
      <c r="D653" t="s">
        <v>61</v>
      </c>
      <c r="E653" t="s">
        <v>61</v>
      </c>
      <c r="F653" t="s">
        <v>62</v>
      </c>
      <c r="G653" s="2" t="s">
        <v>63</v>
      </c>
      <c r="H653" t="s">
        <v>64</v>
      </c>
      <c r="I653" t="s">
        <v>82</v>
      </c>
      <c r="J653" t="s">
        <v>66</v>
      </c>
      <c r="K653" t="s">
        <v>67</v>
      </c>
      <c r="L653">
        <v>19</v>
      </c>
      <c r="M653">
        <v>8</v>
      </c>
      <c r="N653">
        <v>168</v>
      </c>
      <c r="O653" s="41">
        <v>163</v>
      </c>
      <c r="P653" t="s">
        <v>61</v>
      </c>
      <c r="Q653" t="s">
        <v>61</v>
      </c>
      <c r="R653">
        <v>60.274000000000001</v>
      </c>
      <c r="S653">
        <v>17.109000000000002</v>
      </c>
      <c r="T653">
        <v>3.5230000000000001</v>
      </c>
      <c r="U653">
        <v>6002</v>
      </c>
      <c r="V653">
        <v>4</v>
      </c>
      <c r="W653">
        <v>1705</v>
      </c>
      <c r="X653">
        <v>2068</v>
      </c>
      <c r="Y653">
        <v>1</v>
      </c>
      <c r="Z653">
        <v>21</v>
      </c>
      <c r="AA653">
        <v>1</v>
      </c>
      <c r="AB653">
        <v>4</v>
      </c>
      <c r="AC653">
        <v>101</v>
      </c>
      <c r="AD653">
        <v>36.15</v>
      </c>
      <c r="AE653">
        <v>50.544234000000003</v>
      </c>
      <c r="AF653">
        <v>85.3</v>
      </c>
      <c r="AG653">
        <v>3.5</v>
      </c>
      <c r="AH653">
        <v>4.5</v>
      </c>
      <c r="AI653">
        <v>3.7</v>
      </c>
      <c r="AJ653">
        <v>2.9</v>
      </c>
      <c r="AK653">
        <v>0</v>
      </c>
      <c r="AL653">
        <v>0</v>
      </c>
      <c r="AM653">
        <v>2.71</v>
      </c>
      <c r="AN653">
        <v>48.923999999999999</v>
      </c>
      <c r="AO653">
        <v>6.7000000000000004E-2</v>
      </c>
      <c r="AP653">
        <v>28.407</v>
      </c>
      <c r="AQ653">
        <v>0.33200000000000002</v>
      </c>
      <c r="AR653">
        <v>1.659</v>
      </c>
      <c r="AS653">
        <v>34.841000000000001</v>
      </c>
      <c r="AT653">
        <v>85.3</v>
      </c>
      <c r="AU653">
        <v>3.5</v>
      </c>
      <c r="AV653">
        <v>4.5</v>
      </c>
      <c r="AW653">
        <v>3.7</v>
      </c>
      <c r="AX653">
        <v>2.9</v>
      </c>
      <c r="AY653">
        <v>0</v>
      </c>
      <c r="AZ653">
        <v>0</v>
      </c>
      <c r="BA653">
        <v>0</v>
      </c>
      <c r="BB653">
        <v>133</v>
      </c>
      <c r="BC653" t="s">
        <v>75</v>
      </c>
      <c r="BD653">
        <v>0</v>
      </c>
      <c r="BE653" t="s">
        <v>69</v>
      </c>
      <c r="BF653" t="s">
        <v>76</v>
      </c>
      <c r="BG653">
        <v>1.3</v>
      </c>
      <c r="BH653">
        <v>0</v>
      </c>
      <c r="BI653" s="1">
        <v>45799.57481554398</v>
      </c>
      <c r="BJ653">
        <v>3</v>
      </c>
      <c r="BK653" s="4">
        <v>1.1742999999999999</v>
      </c>
      <c r="BL653" s="42">
        <f>HLOOKUP($A653,차량별코스!$E$1:$AD$20,_xlfn.XLOOKUP(탕데이터!$I653,차량별코스!$D$2:$D$20,차량별코스!$A$2:$A$20),0)</f>
        <v>5</v>
      </c>
      <c r="BM653">
        <f t="shared" si="118"/>
        <v>2713.0029999999992</v>
      </c>
      <c r="BN653">
        <f t="shared" si="119"/>
        <v>374.99100000000004</v>
      </c>
      <c r="BO653">
        <f>IF(COUNTIFS($BL$2:$BL653,$BL653,$O$2:$O653,$O653)=1,_xlfn.MAXIFS($BO$2:$BO652,$O$2:$O652,$O653)+1,_xlfn.MAXIFS($BO$2:$BO652,$O$2:$O652,$O653))</f>
        <v>3</v>
      </c>
      <c r="BP653">
        <f t="shared" si="120"/>
        <v>3410.7060000000001</v>
      </c>
      <c r="BQ653">
        <f t="shared" si="122"/>
        <v>210.07000000000002</v>
      </c>
      <c r="BR653">
        <f t="shared" si="123"/>
        <v>270.08999999999997</v>
      </c>
      <c r="BS653">
        <f t="shared" si="124"/>
        <v>222.07400000000004</v>
      </c>
      <c r="BT653">
        <f t="shared" si="125"/>
        <v>174.05799999999999</v>
      </c>
      <c r="BU653">
        <f t="shared" si="126"/>
        <v>0</v>
      </c>
      <c r="BV653">
        <f t="shared" si="127"/>
        <v>0</v>
      </c>
      <c r="BW653">
        <f t="shared" si="121"/>
        <v>4286.9980000000005</v>
      </c>
    </row>
    <row r="654" spans="1:75" x14ac:dyDescent="0.3">
      <c r="A654" s="38">
        <f t="shared" si="117"/>
        <v>45793</v>
      </c>
      <c r="B654" s="3">
        <v>45793.527025462965</v>
      </c>
      <c r="C654" t="s">
        <v>61</v>
      </c>
      <c r="D654" t="s">
        <v>61</v>
      </c>
      <c r="E654" t="s">
        <v>61</v>
      </c>
      <c r="F654" t="s">
        <v>62</v>
      </c>
      <c r="G654" s="2" t="s">
        <v>63</v>
      </c>
      <c r="H654" t="s">
        <v>64</v>
      </c>
      <c r="I654" t="s">
        <v>82</v>
      </c>
      <c r="J654" t="s">
        <v>66</v>
      </c>
      <c r="K654" t="s">
        <v>67</v>
      </c>
      <c r="L654">
        <v>19</v>
      </c>
      <c r="M654">
        <v>8</v>
      </c>
      <c r="N654">
        <v>168</v>
      </c>
      <c r="O654" s="41">
        <v>163</v>
      </c>
      <c r="P654" t="s">
        <v>61</v>
      </c>
      <c r="Q654" t="s">
        <v>61</v>
      </c>
      <c r="R654">
        <v>4.8000000000000001E-2</v>
      </c>
      <c r="S654">
        <v>5.8000000000000003E-2</v>
      </c>
      <c r="T654">
        <v>0.82799999999999996</v>
      </c>
      <c r="U654">
        <v>68</v>
      </c>
      <c r="V654">
        <v>16</v>
      </c>
      <c r="W654">
        <v>7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6</v>
      </c>
      <c r="AD654">
        <v>2.54</v>
      </c>
      <c r="AE654">
        <v>3.84</v>
      </c>
      <c r="AF654">
        <v>100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0.64</v>
      </c>
      <c r="AN654">
        <v>11.132</v>
      </c>
      <c r="AO654">
        <v>23.527999999999999</v>
      </c>
      <c r="AP654">
        <v>10.292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 t="s">
        <v>75</v>
      </c>
      <c r="BD654">
        <v>0</v>
      </c>
      <c r="BE654" t="s">
        <v>69</v>
      </c>
      <c r="BF654" t="s">
        <v>76</v>
      </c>
      <c r="BG654">
        <v>1.3</v>
      </c>
      <c r="BH654">
        <v>0</v>
      </c>
      <c r="BI654" s="1">
        <v>45799.57481554398</v>
      </c>
      <c r="BJ654">
        <v>3</v>
      </c>
      <c r="BK654" s="4">
        <v>0.27589999999999998</v>
      </c>
      <c r="BL654" s="42">
        <f>HLOOKUP($A654,차량별코스!$E$1:$AD$20,_xlfn.XLOOKUP(탕데이터!$I654,차량별코스!$D$2:$D$20,차량별코스!$A$2:$A$20),0)</f>
        <v>5</v>
      </c>
      <c r="BM654">
        <f t="shared" si="118"/>
        <v>2713.0029999999992</v>
      </c>
      <c r="BN654">
        <f t="shared" si="119"/>
        <v>374.99100000000004</v>
      </c>
      <c r="BO654">
        <f>IF(COUNTIFS($BL$2:$BL654,$BL654,$O$2:$O654,$O654)=1,_xlfn.MAXIFS($BO$2:$BO653,$O$2:$O653,$O654)+1,_xlfn.MAXIFS($BO$2:$BO653,$O$2:$O653,$O654))</f>
        <v>3</v>
      </c>
      <c r="BP654">
        <f t="shared" si="120"/>
        <v>45</v>
      </c>
      <c r="BQ654">
        <f t="shared" si="122"/>
        <v>0</v>
      </c>
      <c r="BR654">
        <f t="shared" si="123"/>
        <v>0</v>
      </c>
      <c r="BS654">
        <f t="shared" si="124"/>
        <v>0</v>
      </c>
      <c r="BT654">
        <f t="shared" si="125"/>
        <v>0</v>
      </c>
      <c r="BU654">
        <f t="shared" si="126"/>
        <v>0</v>
      </c>
      <c r="BV654">
        <f t="shared" si="127"/>
        <v>0</v>
      </c>
      <c r="BW654">
        <f t="shared" si="121"/>
        <v>45</v>
      </c>
    </row>
    <row r="655" spans="1:75" x14ac:dyDescent="0.3">
      <c r="A655" s="38">
        <f t="shared" si="117"/>
        <v>45793</v>
      </c>
      <c r="B655" s="3">
        <v>45793.532268518517</v>
      </c>
      <c r="C655" t="s">
        <v>61</v>
      </c>
      <c r="D655" t="s">
        <v>61</v>
      </c>
      <c r="E655" t="s">
        <v>61</v>
      </c>
      <c r="F655" t="s">
        <v>62</v>
      </c>
      <c r="G655" s="2" t="s">
        <v>63</v>
      </c>
      <c r="H655" t="s">
        <v>64</v>
      </c>
      <c r="I655" t="s">
        <v>82</v>
      </c>
      <c r="J655" t="s">
        <v>66</v>
      </c>
      <c r="K655" t="s">
        <v>67</v>
      </c>
      <c r="L655">
        <v>19</v>
      </c>
      <c r="M655">
        <v>8</v>
      </c>
      <c r="N655">
        <v>168</v>
      </c>
      <c r="O655" s="41">
        <v>163</v>
      </c>
      <c r="P655" t="s">
        <v>61</v>
      </c>
      <c r="Q655" t="s">
        <v>61</v>
      </c>
      <c r="R655">
        <v>59.884</v>
      </c>
      <c r="S655">
        <v>18.352</v>
      </c>
      <c r="T655">
        <v>3.2629999999999999</v>
      </c>
      <c r="U655">
        <v>6441</v>
      </c>
      <c r="V655">
        <v>215</v>
      </c>
      <c r="W655">
        <v>1703</v>
      </c>
      <c r="X655">
        <v>2029</v>
      </c>
      <c r="Y655">
        <v>0</v>
      </c>
      <c r="Z655">
        <v>10</v>
      </c>
      <c r="AA655">
        <v>1</v>
      </c>
      <c r="AB655">
        <v>72</v>
      </c>
      <c r="AC655">
        <v>94</v>
      </c>
      <c r="AD655">
        <v>33.47</v>
      </c>
      <c r="AE655">
        <v>47.663581000000001</v>
      </c>
      <c r="AF655">
        <v>89.7</v>
      </c>
      <c r="AG655">
        <v>3</v>
      </c>
      <c r="AH655">
        <v>2.9</v>
      </c>
      <c r="AI655">
        <v>3.2</v>
      </c>
      <c r="AJ655">
        <v>1.3</v>
      </c>
      <c r="AK655">
        <v>0</v>
      </c>
      <c r="AL655">
        <v>0</v>
      </c>
      <c r="AM655">
        <v>2.5099999999999998</v>
      </c>
      <c r="AN655">
        <v>49.962000000000003</v>
      </c>
      <c r="AO655">
        <v>3.3380000000000001</v>
      </c>
      <c r="AP655">
        <v>26.44</v>
      </c>
      <c r="AQ655">
        <v>0.33400000000000002</v>
      </c>
      <c r="AR655">
        <v>0</v>
      </c>
      <c r="AS655">
        <v>16.699000000000002</v>
      </c>
      <c r="AT655">
        <v>95.68</v>
      </c>
      <c r="AU655">
        <v>3.2</v>
      </c>
      <c r="AV655">
        <v>3.093</v>
      </c>
      <c r="AW655">
        <v>3.4129999999999998</v>
      </c>
      <c r="AX655">
        <v>1.387</v>
      </c>
      <c r="AY655">
        <v>0</v>
      </c>
      <c r="AZ655">
        <v>0</v>
      </c>
      <c r="BA655">
        <v>0</v>
      </c>
      <c r="BB655">
        <v>138</v>
      </c>
      <c r="BC655" t="s">
        <v>75</v>
      </c>
      <c r="BD655">
        <v>0</v>
      </c>
      <c r="BE655" t="s">
        <v>69</v>
      </c>
      <c r="BF655" t="s">
        <v>76</v>
      </c>
      <c r="BG655">
        <v>1.3</v>
      </c>
      <c r="BH655">
        <v>0</v>
      </c>
      <c r="BI655" s="1">
        <v>45799.57481554398</v>
      </c>
      <c r="BJ655">
        <v>3</v>
      </c>
      <c r="BK655" s="4">
        <v>1.0876999999999999</v>
      </c>
      <c r="BL655" s="42">
        <f>HLOOKUP($A655,차량별코스!$E$1:$AD$20,_xlfn.XLOOKUP(탕데이터!$I655,차량별코스!$D$2:$D$20,차량별코스!$A$2:$A$20),0)</f>
        <v>5</v>
      </c>
      <c r="BM655">
        <f t="shared" si="118"/>
        <v>2713.0029999999992</v>
      </c>
      <c r="BN655">
        <f t="shared" si="119"/>
        <v>374.99100000000004</v>
      </c>
      <c r="BO655">
        <f>IF(COUNTIFS($BL$2:$BL655,$BL655,$O$2:$O655,$O655)=1,_xlfn.MAXIFS($BO$2:$BO654,$O$2:$O654,$O655)+1,_xlfn.MAXIFS($BO$2:$BO654,$O$2:$O654,$O655))</f>
        <v>3</v>
      </c>
      <c r="BP655">
        <f t="shared" si="120"/>
        <v>3859.5770000000002</v>
      </c>
      <c r="BQ655">
        <f t="shared" si="122"/>
        <v>193.23</v>
      </c>
      <c r="BR655">
        <f t="shared" si="123"/>
        <v>186.78899999999999</v>
      </c>
      <c r="BS655">
        <f t="shared" si="124"/>
        <v>206.11199999999999</v>
      </c>
      <c r="BT655">
        <f t="shared" si="125"/>
        <v>83.733000000000004</v>
      </c>
      <c r="BU655">
        <f t="shared" si="126"/>
        <v>0</v>
      </c>
      <c r="BV655">
        <f t="shared" si="127"/>
        <v>0</v>
      </c>
      <c r="BW655">
        <f t="shared" si="121"/>
        <v>4529.4410000000007</v>
      </c>
    </row>
    <row r="656" spans="1:75" x14ac:dyDescent="0.3">
      <c r="A656" s="38">
        <f t="shared" si="117"/>
        <v>45793</v>
      </c>
      <c r="B656" s="3">
        <v>45793.6562962963</v>
      </c>
      <c r="C656" t="s">
        <v>61</v>
      </c>
      <c r="D656" t="s">
        <v>61</v>
      </c>
      <c r="E656" t="s">
        <v>61</v>
      </c>
      <c r="F656" t="s">
        <v>62</v>
      </c>
      <c r="G656" s="2" t="s">
        <v>63</v>
      </c>
      <c r="H656" t="s">
        <v>64</v>
      </c>
      <c r="I656" t="s">
        <v>82</v>
      </c>
      <c r="J656" t="s">
        <v>66</v>
      </c>
      <c r="K656" t="s">
        <v>67</v>
      </c>
      <c r="L656">
        <v>19</v>
      </c>
      <c r="M656">
        <v>8</v>
      </c>
      <c r="N656">
        <v>168</v>
      </c>
      <c r="O656" s="41">
        <v>163</v>
      </c>
      <c r="P656" t="s">
        <v>61</v>
      </c>
      <c r="Q656" t="s">
        <v>61</v>
      </c>
      <c r="R656">
        <v>67.119</v>
      </c>
      <c r="S656">
        <v>27.317</v>
      </c>
      <c r="T656">
        <v>2.4569999999999999</v>
      </c>
      <c r="U656">
        <v>10629</v>
      </c>
      <c r="V656">
        <v>9</v>
      </c>
      <c r="W656">
        <v>4638</v>
      </c>
      <c r="X656">
        <v>2148</v>
      </c>
      <c r="Y656">
        <v>0</v>
      </c>
      <c r="Z656">
        <v>31</v>
      </c>
      <c r="AA656">
        <v>1</v>
      </c>
      <c r="AB656">
        <v>1677</v>
      </c>
      <c r="AC656">
        <v>100</v>
      </c>
      <c r="AD656">
        <v>22.73</v>
      </c>
      <c r="AE656">
        <v>40.392569000000002</v>
      </c>
      <c r="AF656">
        <v>76.400000000000006</v>
      </c>
      <c r="AG656">
        <v>8.5</v>
      </c>
      <c r="AH656">
        <v>9.5</v>
      </c>
      <c r="AI656">
        <v>4.5</v>
      </c>
      <c r="AJ656">
        <v>1.1000000000000001</v>
      </c>
      <c r="AK656">
        <v>0</v>
      </c>
      <c r="AL656">
        <v>0</v>
      </c>
      <c r="AM656">
        <v>1.89</v>
      </c>
      <c r="AN656">
        <v>56.966000000000001</v>
      </c>
      <c r="AO656">
        <v>8.5000000000000006E-2</v>
      </c>
      <c r="AP656">
        <v>43.634999999999998</v>
      </c>
      <c r="AQ656">
        <v>0.313</v>
      </c>
      <c r="AR656">
        <v>0</v>
      </c>
      <c r="AS656">
        <v>46.186999999999998</v>
      </c>
      <c r="AT656">
        <v>134.97300000000001</v>
      </c>
      <c r="AU656">
        <v>15.016999999999999</v>
      </c>
      <c r="AV656">
        <v>16.783000000000001</v>
      </c>
      <c r="AW656">
        <v>7.95</v>
      </c>
      <c r="AX656">
        <v>1.9430000000000001</v>
      </c>
      <c r="AY656">
        <v>0</v>
      </c>
      <c r="AZ656">
        <v>0</v>
      </c>
      <c r="BA656">
        <v>0</v>
      </c>
      <c r="BB656">
        <v>238</v>
      </c>
      <c r="BC656" t="s">
        <v>75</v>
      </c>
      <c r="BD656">
        <v>0</v>
      </c>
      <c r="BE656" t="s">
        <v>69</v>
      </c>
      <c r="BF656" t="s">
        <v>76</v>
      </c>
      <c r="BG656">
        <v>1.3</v>
      </c>
      <c r="BH656">
        <v>0</v>
      </c>
      <c r="BI656" s="1">
        <v>45799.57481554398</v>
      </c>
      <c r="BJ656">
        <v>3</v>
      </c>
      <c r="BK656" s="4">
        <v>0.81899999999999995</v>
      </c>
      <c r="BL656" s="42">
        <f>HLOOKUP($A656,차량별코스!$E$1:$AD$20,_xlfn.XLOOKUP(탕데이터!$I656,차량별코스!$D$2:$D$20,차량별코스!$A$2:$A$20),0)</f>
        <v>5</v>
      </c>
      <c r="BM656">
        <f t="shared" si="118"/>
        <v>2713.0029999999992</v>
      </c>
      <c r="BN656">
        <f t="shared" si="119"/>
        <v>374.99100000000004</v>
      </c>
      <c r="BO656">
        <f>IF(COUNTIFS($BL$2:$BL656,$BL656,$O$2:$O656,$O656)=1,_xlfn.MAXIFS($BO$2:$BO655,$O$2:$O655,$O656)+1,_xlfn.MAXIFS($BO$2:$BO655,$O$2:$O655,$O656))</f>
        <v>3</v>
      </c>
      <c r="BP656">
        <f t="shared" si="120"/>
        <v>3473.5560000000005</v>
      </c>
      <c r="BQ656">
        <f t="shared" si="122"/>
        <v>903.46500000000003</v>
      </c>
      <c r="BR656">
        <f t="shared" si="123"/>
        <v>1009.755</v>
      </c>
      <c r="BS656">
        <f t="shared" si="124"/>
        <v>478.30500000000001</v>
      </c>
      <c r="BT656">
        <f t="shared" si="125"/>
        <v>116.91900000000001</v>
      </c>
      <c r="BU656">
        <f t="shared" si="126"/>
        <v>0</v>
      </c>
      <c r="BV656">
        <f t="shared" si="127"/>
        <v>0</v>
      </c>
      <c r="BW656">
        <f t="shared" si="121"/>
        <v>5982.0000000000009</v>
      </c>
    </row>
    <row r="657" spans="1:75" x14ac:dyDescent="0.3">
      <c r="A657" s="38">
        <f t="shared" si="117"/>
        <v>45793</v>
      </c>
      <c r="B657" s="3">
        <v>45793.815555555557</v>
      </c>
      <c r="C657" t="s">
        <v>61</v>
      </c>
      <c r="D657" t="s">
        <v>61</v>
      </c>
      <c r="E657" t="s">
        <v>61</v>
      </c>
      <c r="F657" t="s">
        <v>62</v>
      </c>
      <c r="G657" s="2" t="s">
        <v>63</v>
      </c>
      <c r="H657" t="s">
        <v>64</v>
      </c>
      <c r="I657" t="s">
        <v>82</v>
      </c>
      <c r="J657" t="s">
        <v>66</v>
      </c>
      <c r="K657" t="s">
        <v>67</v>
      </c>
      <c r="L657">
        <v>19</v>
      </c>
      <c r="M657">
        <v>8</v>
      </c>
      <c r="N657">
        <v>168</v>
      </c>
      <c r="O657" s="41">
        <v>163</v>
      </c>
      <c r="P657" t="s">
        <v>61</v>
      </c>
      <c r="Q657" t="s">
        <v>61</v>
      </c>
      <c r="R657">
        <v>4.1000000000000002E-2</v>
      </c>
      <c r="S657">
        <v>4.2000000000000003E-2</v>
      </c>
      <c r="T657">
        <v>0.97599999999999998</v>
      </c>
      <c r="U657">
        <v>66</v>
      </c>
      <c r="V657">
        <v>28</v>
      </c>
      <c r="W657">
        <v>7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7</v>
      </c>
      <c r="AD657">
        <v>2.2400000000000002</v>
      </c>
      <c r="AE657">
        <v>4.7607980000000003</v>
      </c>
      <c r="AF657">
        <v>100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0.75</v>
      </c>
      <c r="AN657">
        <v>12.159000000000001</v>
      </c>
      <c r="AO657">
        <v>42.420999999999999</v>
      </c>
      <c r="AP657">
        <v>10.603999999999999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 t="s">
        <v>75</v>
      </c>
      <c r="BD657">
        <v>0</v>
      </c>
      <c r="BE657" t="s">
        <v>69</v>
      </c>
      <c r="BF657" t="s">
        <v>76</v>
      </c>
      <c r="BG657">
        <v>1.3</v>
      </c>
      <c r="BH657">
        <v>0</v>
      </c>
      <c r="BI657" s="1">
        <v>45799.57481554398</v>
      </c>
      <c r="BJ657">
        <v>3</v>
      </c>
      <c r="BK657" s="4">
        <v>0.32540000000000002</v>
      </c>
      <c r="BL657" s="42">
        <f>HLOOKUP($A657,차량별코스!$E$1:$AD$20,_xlfn.XLOOKUP(탕데이터!$I657,차량별코스!$D$2:$D$20,차량별코스!$A$2:$A$20),0)</f>
        <v>5</v>
      </c>
      <c r="BM657">
        <f t="shared" si="118"/>
        <v>2713.0029999999992</v>
      </c>
      <c r="BN657">
        <f t="shared" si="119"/>
        <v>374.99100000000004</v>
      </c>
      <c r="BO657">
        <f>IF(COUNTIFS($BL$2:$BL657,$BL657,$O$2:$O657,$O657)=1,_xlfn.MAXIFS($BO$2:$BO656,$O$2:$O656,$O657)+1,_xlfn.MAXIFS($BO$2:$BO656,$O$2:$O656,$O657))</f>
        <v>3</v>
      </c>
      <c r="BP657">
        <f t="shared" si="120"/>
        <v>31</v>
      </c>
      <c r="BQ657">
        <f t="shared" si="122"/>
        <v>0</v>
      </c>
      <c r="BR657">
        <f t="shared" si="123"/>
        <v>0</v>
      </c>
      <c r="BS657">
        <f t="shared" si="124"/>
        <v>0</v>
      </c>
      <c r="BT657">
        <f t="shared" si="125"/>
        <v>0</v>
      </c>
      <c r="BU657">
        <f t="shared" si="126"/>
        <v>0</v>
      </c>
      <c r="BV657">
        <f t="shared" si="127"/>
        <v>0</v>
      </c>
      <c r="BW657">
        <f t="shared" si="121"/>
        <v>31</v>
      </c>
    </row>
    <row r="658" spans="1:75" x14ac:dyDescent="0.3">
      <c r="A658" s="38">
        <f t="shared" si="117"/>
        <v>45793</v>
      </c>
      <c r="B658" s="3">
        <v>45793.824571759258</v>
      </c>
      <c r="C658" t="s">
        <v>61</v>
      </c>
      <c r="D658" t="s">
        <v>61</v>
      </c>
      <c r="E658" t="s">
        <v>61</v>
      </c>
      <c r="F658" t="s">
        <v>62</v>
      </c>
      <c r="G658" s="2" t="s">
        <v>63</v>
      </c>
      <c r="H658" t="s">
        <v>64</v>
      </c>
      <c r="I658" t="s">
        <v>82</v>
      </c>
      <c r="J658" t="s">
        <v>66</v>
      </c>
      <c r="K658" t="s">
        <v>67</v>
      </c>
      <c r="L658">
        <v>19</v>
      </c>
      <c r="M658">
        <v>8</v>
      </c>
      <c r="N658">
        <v>168</v>
      </c>
      <c r="O658" s="41">
        <v>163</v>
      </c>
      <c r="P658" t="s">
        <v>61</v>
      </c>
      <c r="Q658" t="s">
        <v>61</v>
      </c>
      <c r="R658">
        <v>122.986</v>
      </c>
      <c r="S658">
        <v>34.780999999999999</v>
      </c>
      <c r="T658">
        <v>3.536</v>
      </c>
      <c r="U658">
        <v>11918</v>
      </c>
      <c r="V658">
        <v>164</v>
      </c>
      <c r="W658">
        <v>3093</v>
      </c>
      <c r="X658">
        <v>3771</v>
      </c>
      <c r="Y658">
        <v>2</v>
      </c>
      <c r="Z658">
        <v>27</v>
      </c>
      <c r="AA658">
        <v>0</v>
      </c>
      <c r="AB658">
        <v>0</v>
      </c>
      <c r="AC658">
        <v>97</v>
      </c>
      <c r="AD658">
        <v>37.15</v>
      </c>
      <c r="AE658">
        <v>51.119902000000003</v>
      </c>
      <c r="AF658">
        <v>60.5</v>
      </c>
      <c r="AG658">
        <v>8.9</v>
      </c>
      <c r="AH658">
        <v>12.6</v>
      </c>
      <c r="AI658">
        <v>13.4</v>
      </c>
      <c r="AJ658">
        <v>4.5999999999999996</v>
      </c>
      <c r="AK658">
        <v>0</v>
      </c>
      <c r="AL658">
        <v>0</v>
      </c>
      <c r="AM658">
        <v>2.72</v>
      </c>
      <c r="AN658">
        <v>49.417999999999999</v>
      </c>
      <c r="AO658">
        <v>1.3759999999999999</v>
      </c>
      <c r="AP658">
        <v>25.952000000000002</v>
      </c>
      <c r="AQ658">
        <v>0.30099999999999999</v>
      </c>
      <c r="AR658">
        <v>1.6259999999999999</v>
      </c>
      <c r="AS658">
        <v>21.954000000000001</v>
      </c>
      <c r="AT658">
        <v>119.992</v>
      </c>
      <c r="AU658">
        <v>17.652000000000001</v>
      </c>
      <c r="AV658">
        <v>24.99</v>
      </c>
      <c r="AW658">
        <v>26.577000000000002</v>
      </c>
      <c r="AX658">
        <v>9.1229999999999993</v>
      </c>
      <c r="AY658">
        <v>0</v>
      </c>
      <c r="AZ658">
        <v>0</v>
      </c>
      <c r="BA658">
        <v>0</v>
      </c>
      <c r="BB658">
        <v>269</v>
      </c>
      <c r="BC658" t="s">
        <v>75</v>
      </c>
      <c r="BD658">
        <v>0</v>
      </c>
      <c r="BE658" t="s">
        <v>69</v>
      </c>
      <c r="BF658" t="s">
        <v>76</v>
      </c>
      <c r="BG658">
        <v>1.3</v>
      </c>
      <c r="BH658">
        <v>0</v>
      </c>
      <c r="BI658" s="1">
        <v>45799.57481554398</v>
      </c>
      <c r="BJ658">
        <v>3</v>
      </c>
      <c r="BK658" s="4">
        <v>1.1787000000000001</v>
      </c>
      <c r="BL658" s="42">
        <f>HLOOKUP($A658,차량별코스!$E$1:$AD$20,_xlfn.XLOOKUP(탕데이터!$I658,차량별코스!$D$2:$D$20,차량별코스!$A$2:$A$20),0)</f>
        <v>5</v>
      </c>
      <c r="BM658">
        <f t="shared" si="118"/>
        <v>2713.0029999999992</v>
      </c>
      <c r="BN658">
        <f t="shared" si="119"/>
        <v>374.99100000000004</v>
      </c>
      <c r="BO658">
        <f>IF(COUNTIFS($BL$2:$BL658,$BL658,$O$2:$O658,$O658)=1,_xlfn.MAXIFS($BO$2:$BO657,$O$2:$O657,$O658)+1,_xlfn.MAXIFS($BO$2:$BO657,$O$2:$O657,$O658))</f>
        <v>3</v>
      </c>
      <c r="BP658">
        <f t="shared" si="120"/>
        <v>3953.3899999999994</v>
      </c>
      <c r="BQ658">
        <f t="shared" si="122"/>
        <v>1060.7020000000002</v>
      </c>
      <c r="BR658">
        <f t="shared" si="123"/>
        <v>1501.6680000000001</v>
      </c>
      <c r="BS658">
        <f t="shared" si="124"/>
        <v>1597.0120000000002</v>
      </c>
      <c r="BT658">
        <f t="shared" si="125"/>
        <v>548.22799999999995</v>
      </c>
      <c r="BU658">
        <f t="shared" si="126"/>
        <v>0</v>
      </c>
      <c r="BV658">
        <f t="shared" si="127"/>
        <v>0</v>
      </c>
      <c r="BW658">
        <f t="shared" si="121"/>
        <v>8661</v>
      </c>
    </row>
    <row r="659" spans="1:75" x14ac:dyDescent="0.3">
      <c r="A659" s="38">
        <f t="shared" si="117"/>
        <v>45794</v>
      </c>
      <c r="B659" s="3">
        <v>45794.32707175926</v>
      </c>
      <c r="C659" t="s">
        <v>61</v>
      </c>
      <c r="D659" t="s">
        <v>61</v>
      </c>
      <c r="E659" t="s">
        <v>61</v>
      </c>
      <c r="F659" t="s">
        <v>62</v>
      </c>
      <c r="G659" s="2" t="s">
        <v>63</v>
      </c>
      <c r="H659" t="s">
        <v>64</v>
      </c>
      <c r="I659" t="s">
        <v>82</v>
      </c>
      <c r="J659" t="s">
        <v>66</v>
      </c>
      <c r="K659" t="s">
        <v>67</v>
      </c>
      <c r="L659">
        <v>19</v>
      </c>
      <c r="M659">
        <v>8</v>
      </c>
      <c r="N659">
        <v>168</v>
      </c>
      <c r="O659" s="41">
        <v>163</v>
      </c>
      <c r="P659" t="s">
        <v>61</v>
      </c>
      <c r="Q659" t="s">
        <v>61</v>
      </c>
      <c r="R659">
        <v>2.5999999999999999E-2</v>
      </c>
      <c r="S659">
        <v>5.7000000000000002E-2</v>
      </c>
      <c r="T659">
        <v>0.45600000000000002</v>
      </c>
      <c r="U659">
        <v>53</v>
      </c>
      <c r="V659">
        <v>27</v>
      </c>
      <c r="W659">
        <v>3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5</v>
      </c>
      <c r="AD659">
        <v>1.77</v>
      </c>
      <c r="AE659">
        <v>4.0694939999999997</v>
      </c>
      <c r="AF659">
        <v>100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0.35</v>
      </c>
      <c r="AN659">
        <v>27.564</v>
      </c>
      <c r="AO659">
        <v>50.944000000000003</v>
      </c>
      <c r="AP659">
        <v>5.6580000000000004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 t="s">
        <v>75</v>
      </c>
      <c r="BD659">
        <v>0</v>
      </c>
      <c r="BE659" t="s">
        <v>69</v>
      </c>
      <c r="BF659" t="s">
        <v>76</v>
      </c>
      <c r="BG659">
        <v>1.3</v>
      </c>
      <c r="BH659">
        <v>0</v>
      </c>
      <c r="BI659" s="1">
        <v>45799.57481554398</v>
      </c>
      <c r="BJ659">
        <v>3</v>
      </c>
      <c r="BK659" s="4">
        <v>0.152</v>
      </c>
      <c r="BL659" s="42">
        <f>HLOOKUP($A659,차량별코스!$E$1:$AD$20,_xlfn.XLOOKUP(탕데이터!$I659,차량별코스!$D$2:$D$20,차량별코스!$A$2:$A$20),0)</f>
        <v>6</v>
      </c>
      <c r="BM659">
        <f t="shared" si="118"/>
        <v>2713.0029999999992</v>
      </c>
      <c r="BN659">
        <f t="shared" si="119"/>
        <v>328.49599999999998</v>
      </c>
      <c r="BO659">
        <f>IF(COUNTIFS($BL$2:$BL659,$BL659,$O$2:$O659,$O659)=1,_xlfn.MAXIFS($BO$2:$BO658,$O$2:$O658,$O659)+1,_xlfn.MAXIFS($BO$2:$BO658,$O$2:$O658,$O659))</f>
        <v>4</v>
      </c>
      <c r="BP659">
        <f t="shared" si="120"/>
        <v>23</v>
      </c>
      <c r="BQ659">
        <f t="shared" si="122"/>
        <v>0</v>
      </c>
      <c r="BR659">
        <f t="shared" si="123"/>
        <v>0</v>
      </c>
      <c r="BS659">
        <f t="shared" si="124"/>
        <v>0</v>
      </c>
      <c r="BT659">
        <f t="shared" si="125"/>
        <v>0</v>
      </c>
      <c r="BU659">
        <f t="shared" si="126"/>
        <v>0</v>
      </c>
      <c r="BV659">
        <f t="shared" si="127"/>
        <v>0</v>
      </c>
      <c r="BW659">
        <f t="shared" si="121"/>
        <v>23</v>
      </c>
    </row>
    <row r="660" spans="1:75" x14ac:dyDescent="0.3">
      <c r="A660" s="38">
        <f t="shared" si="117"/>
        <v>45794</v>
      </c>
      <c r="B660" s="3">
        <v>45794.333182870374</v>
      </c>
      <c r="C660" t="s">
        <v>61</v>
      </c>
      <c r="D660" t="s">
        <v>61</v>
      </c>
      <c r="E660" t="s">
        <v>61</v>
      </c>
      <c r="F660" t="s">
        <v>62</v>
      </c>
      <c r="G660" s="2" t="s">
        <v>63</v>
      </c>
      <c r="H660" t="s">
        <v>64</v>
      </c>
      <c r="I660" t="s">
        <v>82</v>
      </c>
      <c r="J660" t="s">
        <v>66</v>
      </c>
      <c r="K660" t="s">
        <v>67</v>
      </c>
      <c r="L660">
        <v>19</v>
      </c>
      <c r="M660">
        <v>8</v>
      </c>
      <c r="N660">
        <v>168</v>
      </c>
      <c r="O660" s="41">
        <v>163</v>
      </c>
      <c r="P660" t="s">
        <v>61</v>
      </c>
      <c r="Q660" t="s">
        <v>61</v>
      </c>
      <c r="R660">
        <v>99.13</v>
      </c>
      <c r="S660">
        <v>28.774999999999999</v>
      </c>
      <c r="T660">
        <v>3.4449999999999998</v>
      </c>
      <c r="U660">
        <v>8966</v>
      </c>
      <c r="V660">
        <v>36</v>
      </c>
      <c r="W660">
        <v>2484</v>
      </c>
      <c r="X660">
        <v>3165</v>
      </c>
      <c r="Y660">
        <v>0</v>
      </c>
      <c r="Z660">
        <v>42</v>
      </c>
      <c r="AA660">
        <v>1</v>
      </c>
      <c r="AB660">
        <v>225</v>
      </c>
      <c r="AC660">
        <v>102</v>
      </c>
      <c r="AD660">
        <v>39.799999999999997</v>
      </c>
      <c r="AE660">
        <v>55.362721999999998</v>
      </c>
      <c r="AF660">
        <v>88.6</v>
      </c>
      <c r="AG660">
        <v>2.1</v>
      </c>
      <c r="AH660">
        <v>2.9</v>
      </c>
      <c r="AI660">
        <v>3.1</v>
      </c>
      <c r="AJ660">
        <v>3.2</v>
      </c>
      <c r="AK660">
        <v>0</v>
      </c>
      <c r="AL660">
        <v>0</v>
      </c>
      <c r="AM660">
        <v>2.65</v>
      </c>
      <c r="AN660">
        <v>55.591999999999999</v>
      </c>
      <c r="AO660">
        <v>0.40200000000000002</v>
      </c>
      <c r="AP660">
        <v>27.704999999999998</v>
      </c>
      <c r="AQ660">
        <v>0.313</v>
      </c>
      <c r="AR660">
        <v>0</v>
      </c>
      <c r="AS660">
        <v>42.369</v>
      </c>
      <c r="AT660">
        <v>131.423</v>
      </c>
      <c r="AU660">
        <v>3.1150000000000002</v>
      </c>
      <c r="AV660">
        <v>4.3019999999999996</v>
      </c>
      <c r="AW660">
        <v>4.5979999999999999</v>
      </c>
      <c r="AX660">
        <v>4.7469999999999999</v>
      </c>
      <c r="AY660">
        <v>0</v>
      </c>
      <c r="AZ660">
        <v>0</v>
      </c>
      <c r="BA660">
        <v>0</v>
      </c>
      <c r="BB660">
        <v>197</v>
      </c>
      <c r="BC660" t="s">
        <v>75</v>
      </c>
      <c r="BD660">
        <v>0</v>
      </c>
      <c r="BE660" t="s">
        <v>69</v>
      </c>
      <c r="BF660" t="s">
        <v>76</v>
      </c>
      <c r="BG660">
        <v>1.3</v>
      </c>
      <c r="BH660">
        <v>0</v>
      </c>
      <c r="BI660" s="1">
        <v>45799.57481554398</v>
      </c>
      <c r="BJ660">
        <v>3</v>
      </c>
      <c r="BK660" s="4">
        <v>1.1483000000000001</v>
      </c>
      <c r="BL660" s="42">
        <f>HLOOKUP($A660,차량별코스!$E$1:$AD$20,_xlfn.XLOOKUP(탕데이터!$I660,차량별코스!$D$2:$D$20,차량별코스!$A$2:$A$20),0)</f>
        <v>6</v>
      </c>
      <c r="BM660">
        <f t="shared" si="118"/>
        <v>2713.0029999999992</v>
      </c>
      <c r="BN660">
        <f t="shared" si="119"/>
        <v>328.49599999999998</v>
      </c>
      <c r="BO660">
        <f>IF(COUNTIFS($BL$2:$BL660,$BL660,$O$2:$O660,$O660)=1,_xlfn.MAXIFS($BO$2:$BO659,$O$2:$O659,$O660)+1,_xlfn.MAXIFS($BO$2:$BO659,$O$2:$O659,$O660))</f>
        <v>4</v>
      </c>
      <c r="BP660">
        <f t="shared" si="120"/>
        <v>5423.8759999999993</v>
      </c>
      <c r="BQ660">
        <f t="shared" si="122"/>
        <v>188.286</v>
      </c>
      <c r="BR660">
        <f t="shared" si="123"/>
        <v>260.01400000000001</v>
      </c>
      <c r="BS660">
        <f t="shared" si="124"/>
        <v>277.94600000000003</v>
      </c>
      <c r="BT660">
        <f t="shared" si="125"/>
        <v>286.91199999999998</v>
      </c>
      <c r="BU660">
        <f t="shared" si="126"/>
        <v>0</v>
      </c>
      <c r="BV660">
        <f t="shared" si="127"/>
        <v>0</v>
      </c>
      <c r="BW660">
        <f t="shared" si="121"/>
        <v>6437.0339999999997</v>
      </c>
    </row>
    <row r="661" spans="1:75" x14ac:dyDescent="0.3">
      <c r="A661" s="38">
        <f t="shared" si="117"/>
        <v>45794</v>
      </c>
      <c r="B661" s="3">
        <v>45794.458506944444</v>
      </c>
      <c r="C661" t="s">
        <v>61</v>
      </c>
      <c r="D661" t="s">
        <v>61</v>
      </c>
      <c r="E661" t="s">
        <v>61</v>
      </c>
      <c r="F661" t="s">
        <v>62</v>
      </c>
      <c r="G661" s="2" t="s">
        <v>63</v>
      </c>
      <c r="H661" t="s">
        <v>64</v>
      </c>
      <c r="I661" t="s">
        <v>82</v>
      </c>
      <c r="J661" t="s">
        <v>66</v>
      </c>
      <c r="K661" t="s">
        <v>67</v>
      </c>
      <c r="L661">
        <v>19</v>
      </c>
      <c r="M661">
        <v>8</v>
      </c>
      <c r="N661">
        <v>168</v>
      </c>
      <c r="O661" s="41">
        <v>163</v>
      </c>
      <c r="P661" t="s">
        <v>61</v>
      </c>
      <c r="Q661" t="s">
        <v>61</v>
      </c>
      <c r="R661">
        <v>121.812</v>
      </c>
      <c r="S661">
        <v>40.215000000000003</v>
      </c>
      <c r="T661">
        <v>3.0289999999999999</v>
      </c>
      <c r="U661">
        <v>15260</v>
      </c>
      <c r="V661">
        <v>42</v>
      </c>
      <c r="W661">
        <v>6231</v>
      </c>
      <c r="X661">
        <v>3749</v>
      </c>
      <c r="Y661">
        <v>10</v>
      </c>
      <c r="Z661">
        <v>40</v>
      </c>
      <c r="AA661">
        <v>2</v>
      </c>
      <c r="AB661">
        <v>2356</v>
      </c>
      <c r="AC661">
        <v>102</v>
      </c>
      <c r="AD661">
        <v>28.74</v>
      </c>
      <c r="AE661">
        <v>48.795279000000001</v>
      </c>
      <c r="AF661">
        <v>58.5</v>
      </c>
      <c r="AG661">
        <v>11.6</v>
      </c>
      <c r="AH661">
        <v>10.6</v>
      </c>
      <c r="AI661">
        <v>10.8</v>
      </c>
      <c r="AJ661">
        <v>8.4</v>
      </c>
      <c r="AK661">
        <v>0.1</v>
      </c>
      <c r="AL661">
        <v>0</v>
      </c>
      <c r="AM661">
        <v>2.33</v>
      </c>
      <c r="AN661">
        <v>55.826000000000001</v>
      </c>
      <c r="AO661">
        <v>0.27500000000000002</v>
      </c>
      <c r="AP661">
        <v>40.832000000000001</v>
      </c>
      <c r="AQ661">
        <v>0.30399999999999999</v>
      </c>
      <c r="AR661">
        <v>8.2089999999999996</v>
      </c>
      <c r="AS661">
        <v>32.837000000000003</v>
      </c>
      <c r="AT661">
        <v>148.19999999999999</v>
      </c>
      <c r="AU661">
        <v>29.387</v>
      </c>
      <c r="AV661">
        <v>26.853000000000002</v>
      </c>
      <c r="AW661">
        <v>27.36</v>
      </c>
      <c r="AX661">
        <v>21.28</v>
      </c>
      <c r="AY661">
        <v>0.253</v>
      </c>
      <c r="AZ661">
        <v>0</v>
      </c>
      <c r="BA661">
        <v>0</v>
      </c>
      <c r="BB661">
        <v>344</v>
      </c>
      <c r="BC661" t="s">
        <v>75</v>
      </c>
      <c r="BD661">
        <v>0</v>
      </c>
      <c r="BE661" t="s">
        <v>69</v>
      </c>
      <c r="BF661" t="s">
        <v>76</v>
      </c>
      <c r="BG661">
        <v>1.3</v>
      </c>
      <c r="BH661">
        <v>0</v>
      </c>
      <c r="BI661" s="1">
        <v>45799.57481554398</v>
      </c>
      <c r="BJ661">
        <v>3</v>
      </c>
      <c r="BK661" s="4">
        <v>1.0097</v>
      </c>
      <c r="BL661" s="42">
        <f>HLOOKUP($A661,차량별코스!$E$1:$AD$20,_xlfn.XLOOKUP(탕데이터!$I661,차량별코스!$D$2:$D$20,차량별코스!$A$2:$A$20),0)</f>
        <v>6</v>
      </c>
      <c r="BM661">
        <f t="shared" si="118"/>
        <v>2713.0029999999992</v>
      </c>
      <c r="BN661">
        <f t="shared" si="119"/>
        <v>328.49599999999998</v>
      </c>
      <c r="BO661">
        <f>IF(COUNTIFS($BL$2:$BL661,$BL661,$O$2:$O661,$O661)=1,_xlfn.MAXIFS($BO$2:$BO660,$O$2:$O660,$O661)+1,_xlfn.MAXIFS($BO$2:$BO660,$O$2:$O660,$O661))</f>
        <v>4</v>
      </c>
      <c r="BP661">
        <f t="shared" si="120"/>
        <v>2654.1000000000004</v>
      </c>
      <c r="BQ661">
        <f t="shared" si="122"/>
        <v>1770.1599999999999</v>
      </c>
      <c r="BR661">
        <f t="shared" si="123"/>
        <v>1617.56</v>
      </c>
      <c r="BS661">
        <f t="shared" si="124"/>
        <v>1648.0800000000002</v>
      </c>
      <c r="BT661">
        <f t="shared" si="125"/>
        <v>1281.8400000000001</v>
      </c>
      <c r="BU661">
        <f t="shared" si="126"/>
        <v>15.26</v>
      </c>
      <c r="BV661">
        <f t="shared" si="127"/>
        <v>0</v>
      </c>
      <c r="BW661">
        <f t="shared" si="121"/>
        <v>8987</v>
      </c>
    </row>
    <row r="662" spans="1:75" x14ac:dyDescent="0.3">
      <c r="A662" s="38">
        <f t="shared" si="117"/>
        <v>45794</v>
      </c>
      <c r="B662" s="3">
        <v>45794.64744212963</v>
      </c>
      <c r="C662" t="s">
        <v>61</v>
      </c>
      <c r="D662" t="s">
        <v>61</v>
      </c>
      <c r="E662" t="s">
        <v>61</v>
      </c>
      <c r="F662" t="s">
        <v>62</v>
      </c>
      <c r="G662" s="2" t="s">
        <v>63</v>
      </c>
      <c r="H662" t="s">
        <v>64</v>
      </c>
      <c r="I662" t="s">
        <v>82</v>
      </c>
      <c r="J662" t="s">
        <v>66</v>
      </c>
      <c r="K662" t="s">
        <v>67</v>
      </c>
      <c r="L662">
        <v>19</v>
      </c>
      <c r="M662">
        <v>8</v>
      </c>
      <c r="N662">
        <v>168</v>
      </c>
      <c r="O662" s="41">
        <v>163</v>
      </c>
      <c r="P662" t="s">
        <v>61</v>
      </c>
      <c r="Q662" t="s">
        <v>61</v>
      </c>
      <c r="R662">
        <v>4.5999999999999999E-2</v>
      </c>
      <c r="S662">
        <v>7.3999999999999996E-2</v>
      </c>
      <c r="T662">
        <v>0.622</v>
      </c>
      <c r="U662">
        <v>104</v>
      </c>
      <c r="V662">
        <v>13</v>
      </c>
      <c r="W662">
        <v>54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7</v>
      </c>
      <c r="AD662">
        <v>1.59</v>
      </c>
      <c r="AE662">
        <v>4.4760140000000002</v>
      </c>
      <c r="AF662">
        <v>100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0.48</v>
      </c>
      <c r="AN662">
        <v>21.109000000000002</v>
      </c>
      <c r="AO662">
        <v>12.5</v>
      </c>
      <c r="AP662">
        <v>51.924999999999997</v>
      </c>
      <c r="AQ662">
        <v>0</v>
      </c>
      <c r="AR662">
        <v>0</v>
      </c>
      <c r="AS662">
        <v>0</v>
      </c>
      <c r="AT662">
        <v>1.667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1</v>
      </c>
      <c r="BC662" t="s">
        <v>75</v>
      </c>
      <c r="BD662">
        <v>0</v>
      </c>
      <c r="BE662" t="s">
        <v>69</v>
      </c>
      <c r="BF662" t="s">
        <v>76</v>
      </c>
      <c r="BG662">
        <v>1.3</v>
      </c>
      <c r="BH662">
        <v>0</v>
      </c>
      <c r="BI662" s="1">
        <v>45799.57481554398</v>
      </c>
      <c r="BJ662">
        <v>3</v>
      </c>
      <c r="BK662" s="4">
        <v>0.2072</v>
      </c>
      <c r="BL662" s="42">
        <f>HLOOKUP($A662,차량별코스!$E$1:$AD$20,_xlfn.XLOOKUP(탕데이터!$I662,차량별코스!$D$2:$D$20,차량별코스!$A$2:$A$20),0)</f>
        <v>6</v>
      </c>
      <c r="BM662">
        <f t="shared" si="118"/>
        <v>2713.0029999999992</v>
      </c>
      <c r="BN662">
        <f t="shared" si="119"/>
        <v>328.49599999999998</v>
      </c>
      <c r="BO662">
        <f>IF(COUNTIFS($BL$2:$BL662,$BL662,$O$2:$O662,$O662)=1,_xlfn.MAXIFS($BO$2:$BO661,$O$2:$O661,$O662)+1,_xlfn.MAXIFS($BO$2:$BO661,$O$2:$O661,$O662))</f>
        <v>4</v>
      </c>
      <c r="BP662">
        <f t="shared" si="120"/>
        <v>37</v>
      </c>
      <c r="BQ662">
        <f t="shared" si="122"/>
        <v>0</v>
      </c>
      <c r="BR662">
        <f t="shared" si="123"/>
        <v>0</v>
      </c>
      <c r="BS662">
        <f t="shared" si="124"/>
        <v>0</v>
      </c>
      <c r="BT662">
        <f t="shared" si="125"/>
        <v>0</v>
      </c>
      <c r="BU662">
        <f t="shared" si="126"/>
        <v>0</v>
      </c>
      <c r="BV662">
        <f t="shared" si="127"/>
        <v>0</v>
      </c>
      <c r="BW662">
        <f t="shared" si="121"/>
        <v>37</v>
      </c>
    </row>
    <row r="663" spans="1:75" x14ac:dyDescent="0.3">
      <c r="A663" s="38">
        <f t="shared" si="117"/>
        <v>45794</v>
      </c>
      <c r="B663" s="3">
        <v>45794.655127314814</v>
      </c>
      <c r="C663" t="s">
        <v>61</v>
      </c>
      <c r="D663" t="s">
        <v>61</v>
      </c>
      <c r="E663" t="s">
        <v>61</v>
      </c>
      <c r="F663" t="s">
        <v>62</v>
      </c>
      <c r="G663" s="2" t="s">
        <v>63</v>
      </c>
      <c r="H663" t="s">
        <v>64</v>
      </c>
      <c r="I663" t="s">
        <v>82</v>
      </c>
      <c r="J663" t="s">
        <v>66</v>
      </c>
      <c r="K663" t="s">
        <v>67</v>
      </c>
      <c r="L663">
        <v>19</v>
      </c>
      <c r="M663">
        <v>8</v>
      </c>
      <c r="N663">
        <v>168</v>
      </c>
      <c r="O663" s="41">
        <v>163</v>
      </c>
      <c r="P663" t="s">
        <v>61</v>
      </c>
      <c r="Q663" t="s">
        <v>61</v>
      </c>
      <c r="R663">
        <v>107.482</v>
      </c>
      <c r="S663">
        <v>29.215</v>
      </c>
      <c r="T663">
        <v>3.6789999999999998</v>
      </c>
      <c r="U663">
        <v>10501</v>
      </c>
      <c r="V663">
        <v>98</v>
      </c>
      <c r="W663">
        <v>2563</v>
      </c>
      <c r="X663">
        <v>3623</v>
      </c>
      <c r="Y663">
        <v>4</v>
      </c>
      <c r="Z663">
        <v>39</v>
      </c>
      <c r="AA663">
        <v>0</v>
      </c>
      <c r="AB663">
        <v>0</v>
      </c>
      <c r="AC663">
        <v>105</v>
      </c>
      <c r="AD663">
        <v>36.85</v>
      </c>
      <c r="AE663">
        <v>49.353974000000001</v>
      </c>
      <c r="AF663">
        <v>90.4</v>
      </c>
      <c r="AG663">
        <v>2.4</v>
      </c>
      <c r="AH663">
        <v>2.7</v>
      </c>
      <c r="AI663">
        <v>2.7</v>
      </c>
      <c r="AJ663">
        <v>1.6</v>
      </c>
      <c r="AK663">
        <v>0.1</v>
      </c>
      <c r="AL663">
        <v>0</v>
      </c>
      <c r="AM663">
        <v>2.83</v>
      </c>
      <c r="AN663">
        <v>45.237000000000002</v>
      </c>
      <c r="AO663">
        <v>0.93300000000000005</v>
      </c>
      <c r="AP663">
        <v>24.407</v>
      </c>
      <c r="AQ663">
        <v>0.33500000000000002</v>
      </c>
      <c r="AR663">
        <v>3.722</v>
      </c>
      <c r="AS663">
        <v>36.284999999999997</v>
      </c>
      <c r="AT663">
        <v>158.19999999999999</v>
      </c>
      <c r="AU663">
        <v>4.2</v>
      </c>
      <c r="AV663">
        <v>4.7249999999999996</v>
      </c>
      <c r="AW663">
        <v>4.7249999999999996</v>
      </c>
      <c r="AX663">
        <v>2.8</v>
      </c>
      <c r="AY663">
        <v>0.17499999999999999</v>
      </c>
      <c r="AZ663">
        <v>0</v>
      </c>
      <c r="BA663">
        <v>0</v>
      </c>
      <c r="BB663">
        <v>237</v>
      </c>
      <c r="BC663" t="s">
        <v>75</v>
      </c>
      <c r="BD663">
        <v>0</v>
      </c>
      <c r="BE663" t="s">
        <v>69</v>
      </c>
      <c r="BF663" t="s">
        <v>76</v>
      </c>
      <c r="BG663">
        <v>1.3</v>
      </c>
      <c r="BH663">
        <v>0</v>
      </c>
      <c r="BI663" s="1">
        <v>45799.57481554398</v>
      </c>
      <c r="BJ663">
        <v>3</v>
      </c>
      <c r="BK663" s="4">
        <v>1.2262999999999999</v>
      </c>
      <c r="BL663" s="42">
        <f>HLOOKUP($A663,차량별코스!$E$1:$AD$20,_xlfn.XLOOKUP(탕데이터!$I663,차량별코스!$D$2:$D$20,차량별코스!$A$2:$A$20),0)</f>
        <v>6</v>
      </c>
      <c r="BM663">
        <f t="shared" si="118"/>
        <v>2713.0029999999992</v>
      </c>
      <c r="BN663">
        <f t="shared" si="119"/>
        <v>328.49599999999998</v>
      </c>
      <c r="BO663">
        <f>IF(COUNTIFS($BL$2:$BL663,$BL663,$O$2:$O663,$O663)=1,_xlfn.MAXIFS($BO$2:$BO662,$O$2:$O662,$O663)+1,_xlfn.MAXIFS($BO$2:$BO662,$O$2:$O662,$O663))</f>
        <v>4</v>
      </c>
      <c r="BP663">
        <f t="shared" si="120"/>
        <v>6831.9040000000005</v>
      </c>
      <c r="BQ663">
        <f t="shared" si="122"/>
        <v>252.024</v>
      </c>
      <c r="BR663">
        <f t="shared" si="123"/>
        <v>283.52700000000004</v>
      </c>
      <c r="BS663">
        <f t="shared" si="124"/>
        <v>283.52700000000004</v>
      </c>
      <c r="BT663">
        <f t="shared" si="125"/>
        <v>168.01599999999999</v>
      </c>
      <c r="BU663">
        <f t="shared" si="126"/>
        <v>10.500999999999999</v>
      </c>
      <c r="BV663">
        <f t="shared" si="127"/>
        <v>0</v>
      </c>
      <c r="BW663">
        <f t="shared" si="121"/>
        <v>7829.4990000000007</v>
      </c>
    </row>
    <row r="664" spans="1:75" x14ac:dyDescent="0.3">
      <c r="A664" s="38">
        <f t="shared" si="117"/>
        <v>45795</v>
      </c>
      <c r="B664" s="3">
        <v>45795.264027777775</v>
      </c>
      <c r="C664" t="s">
        <v>61</v>
      </c>
      <c r="D664" t="s">
        <v>61</v>
      </c>
      <c r="E664" t="s">
        <v>61</v>
      </c>
      <c r="F664" t="s">
        <v>62</v>
      </c>
      <c r="G664" s="2" t="s">
        <v>63</v>
      </c>
      <c r="H664" t="s">
        <v>64</v>
      </c>
      <c r="I664" t="s">
        <v>82</v>
      </c>
      <c r="J664" t="s">
        <v>66</v>
      </c>
      <c r="K664" t="s">
        <v>67</v>
      </c>
      <c r="L664">
        <v>19</v>
      </c>
      <c r="M664">
        <v>8</v>
      </c>
      <c r="N664">
        <v>168</v>
      </c>
      <c r="O664" s="41">
        <v>163</v>
      </c>
      <c r="P664" t="s">
        <v>61</v>
      </c>
      <c r="Q664" t="s">
        <v>61</v>
      </c>
      <c r="R664">
        <v>115.566</v>
      </c>
      <c r="S664">
        <v>29.831</v>
      </c>
      <c r="T664">
        <v>3.8740000000000001</v>
      </c>
      <c r="U664">
        <v>11963</v>
      </c>
      <c r="V664">
        <v>445</v>
      </c>
      <c r="W664">
        <v>3043</v>
      </c>
      <c r="X664">
        <v>3525</v>
      </c>
      <c r="Y664">
        <v>1</v>
      </c>
      <c r="Z664">
        <v>10</v>
      </c>
      <c r="AA664">
        <v>1</v>
      </c>
      <c r="AB664">
        <v>116</v>
      </c>
      <c r="AC664">
        <v>101</v>
      </c>
      <c r="AD664">
        <v>34.78</v>
      </c>
      <c r="AE664">
        <v>49.089975000000003</v>
      </c>
      <c r="AF664">
        <v>89.4</v>
      </c>
      <c r="AG664">
        <v>2.6</v>
      </c>
      <c r="AH664">
        <v>3.7</v>
      </c>
      <c r="AI664">
        <v>2.7</v>
      </c>
      <c r="AJ664">
        <v>1.6</v>
      </c>
      <c r="AK664">
        <v>0</v>
      </c>
      <c r="AL664">
        <v>0</v>
      </c>
      <c r="AM664">
        <v>2.98</v>
      </c>
      <c r="AN664">
        <v>42.405000000000001</v>
      </c>
      <c r="AO664">
        <v>3.72</v>
      </c>
      <c r="AP664">
        <v>25.437000000000001</v>
      </c>
      <c r="AQ664">
        <v>0.30299999999999999</v>
      </c>
      <c r="AR664">
        <v>0.86499999999999999</v>
      </c>
      <c r="AS664">
        <v>8.6530000000000005</v>
      </c>
      <c r="AT664">
        <v>177.31</v>
      </c>
      <c r="AU664">
        <v>5.157</v>
      </c>
      <c r="AV664">
        <v>7.3380000000000001</v>
      </c>
      <c r="AW664">
        <v>5.3550000000000004</v>
      </c>
      <c r="AX664">
        <v>3.173</v>
      </c>
      <c r="AY664">
        <v>0</v>
      </c>
      <c r="AZ664">
        <v>0</v>
      </c>
      <c r="BA664">
        <v>0</v>
      </c>
      <c r="BB664">
        <v>279</v>
      </c>
      <c r="BC664" t="s">
        <v>75</v>
      </c>
      <c r="BD664">
        <v>0</v>
      </c>
      <c r="BE664" t="s">
        <v>69</v>
      </c>
      <c r="BF664" t="s">
        <v>76</v>
      </c>
      <c r="BG664">
        <v>1.3</v>
      </c>
      <c r="BH664">
        <v>0</v>
      </c>
      <c r="BI664" s="1">
        <v>45799.57481554398</v>
      </c>
      <c r="BJ664">
        <v>3</v>
      </c>
      <c r="BK664" s="4">
        <v>1.2912999999999999</v>
      </c>
      <c r="BL664" s="42">
        <f>HLOOKUP($A664,차량별코스!$E$1:$AD$20,_xlfn.XLOOKUP(탕데이터!$I664,차량별코스!$D$2:$D$20,차량별코스!$A$2:$A$20),0)</f>
        <v>7</v>
      </c>
      <c r="BM664">
        <f t="shared" si="118"/>
        <v>2713.0029999999992</v>
      </c>
      <c r="BN664">
        <f t="shared" si="119"/>
        <v>331.40999999999997</v>
      </c>
      <c r="BO664">
        <f>IF(COUNTIFS($BL$2:$BL664,$BL664,$O$2:$O664,$O664)=1,_xlfn.MAXIFS($BO$2:$BO663,$O$2:$O663,$O664)+1,_xlfn.MAXIFS($BO$2:$BO663,$O$2:$O663,$O664))</f>
        <v>5</v>
      </c>
      <c r="BP664">
        <f t="shared" si="120"/>
        <v>7206.9220000000005</v>
      </c>
      <c r="BQ664">
        <f t="shared" si="122"/>
        <v>311.03800000000001</v>
      </c>
      <c r="BR664">
        <f t="shared" si="123"/>
        <v>442.63100000000009</v>
      </c>
      <c r="BS664">
        <f t="shared" si="124"/>
        <v>323.00100000000003</v>
      </c>
      <c r="BT664">
        <f t="shared" si="125"/>
        <v>191.40800000000002</v>
      </c>
      <c r="BU664">
        <f t="shared" si="126"/>
        <v>0</v>
      </c>
      <c r="BV664">
        <f t="shared" si="127"/>
        <v>0</v>
      </c>
      <c r="BW664">
        <f t="shared" si="121"/>
        <v>8475</v>
      </c>
    </row>
    <row r="665" spans="1:75" x14ac:dyDescent="0.3">
      <c r="A665" s="38">
        <f t="shared" si="117"/>
        <v>45795</v>
      </c>
      <c r="B665" s="3">
        <v>45795.528414351851</v>
      </c>
      <c r="C665" t="s">
        <v>61</v>
      </c>
      <c r="D665" t="s">
        <v>61</v>
      </c>
      <c r="E665" t="s">
        <v>61</v>
      </c>
      <c r="F665" t="s">
        <v>62</v>
      </c>
      <c r="G665" s="2" t="s">
        <v>63</v>
      </c>
      <c r="H665" t="s">
        <v>64</v>
      </c>
      <c r="I665" t="s">
        <v>82</v>
      </c>
      <c r="J665" t="s">
        <v>66</v>
      </c>
      <c r="K665" t="s">
        <v>67</v>
      </c>
      <c r="L665">
        <v>19</v>
      </c>
      <c r="M665">
        <v>8</v>
      </c>
      <c r="N665">
        <v>168</v>
      </c>
      <c r="O665" s="41">
        <v>163</v>
      </c>
      <c r="P665" t="s">
        <v>61</v>
      </c>
      <c r="Q665" t="s">
        <v>61</v>
      </c>
      <c r="R665">
        <v>118.02800000000001</v>
      </c>
      <c r="S665">
        <v>35.19</v>
      </c>
      <c r="T665">
        <v>3.3540000000000001</v>
      </c>
      <c r="U665">
        <v>15417</v>
      </c>
      <c r="V665">
        <v>86</v>
      </c>
      <c r="W665">
        <v>6337</v>
      </c>
      <c r="X665">
        <v>3666</v>
      </c>
      <c r="Y665">
        <v>0</v>
      </c>
      <c r="Z665">
        <v>5</v>
      </c>
      <c r="AA665">
        <v>4</v>
      </c>
      <c r="AB665">
        <v>2846</v>
      </c>
      <c r="AC665">
        <v>100</v>
      </c>
      <c r="AD665">
        <v>27.56</v>
      </c>
      <c r="AE665">
        <v>47.242663</v>
      </c>
      <c r="AF665">
        <v>28.3</v>
      </c>
      <c r="AG665">
        <v>19.399999999999999</v>
      </c>
      <c r="AH665">
        <v>21.2</v>
      </c>
      <c r="AI665">
        <v>21</v>
      </c>
      <c r="AJ665">
        <v>10</v>
      </c>
      <c r="AK665">
        <v>0</v>
      </c>
      <c r="AL665">
        <v>0</v>
      </c>
      <c r="AM665">
        <v>2.58</v>
      </c>
      <c r="AN665">
        <v>47.853000000000002</v>
      </c>
      <c r="AO665">
        <v>0.55800000000000005</v>
      </c>
      <c r="AP665">
        <v>41.103999999999999</v>
      </c>
      <c r="AQ665">
        <v>0.30499999999999999</v>
      </c>
      <c r="AR665">
        <v>0</v>
      </c>
      <c r="AS665">
        <v>4.2359999999999998</v>
      </c>
      <c r="AT665">
        <v>72.637</v>
      </c>
      <c r="AU665">
        <v>49.792999999999999</v>
      </c>
      <c r="AV665">
        <v>54.412999999999997</v>
      </c>
      <c r="AW665">
        <v>53.9</v>
      </c>
      <c r="AX665">
        <v>25.667000000000002</v>
      </c>
      <c r="AY665">
        <v>0</v>
      </c>
      <c r="AZ665">
        <v>0</v>
      </c>
      <c r="BA665">
        <v>0</v>
      </c>
      <c r="BB665">
        <v>374</v>
      </c>
      <c r="BC665" t="s">
        <v>75</v>
      </c>
      <c r="BD665">
        <v>0</v>
      </c>
      <c r="BE665" t="s">
        <v>69</v>
      </c>
      <c r="BF665" t="s">
        <v>76</v>
      </c>
      <c r="BG665">
        <v>1.3</v>
      </c>
      <c r="BH665">
        <v>0</v>
      </c>
      <c r="BI665" s="1">
        <v>45799.57481554398</v>
      </c>
      <c r="BJ665">
        <v>3</v>
      </c>
      <c r="BK665" s="4">
        <v>1.1180000000000001</v>
      </c>
      <c r="BL665" s="42">
        <f>HLOOKUP($A665,차량별코스!$E$1:$AD$20,_xlfn.XLOOKUP(탕데이터!$I665,차량별코스!$D$2:$D$20,차량별코스!$A$2:$A$20),0)</f>
        <v>7</v>
      </c>
      <c r="BM665">
        <f t="shared" si="118"/>
        <v>2713.0029999999992</v>
      </c>
      <c r="BN665">
        <f t="shared" si="119"/>
        <v>331.40999999999997</v>
      </c>
      <c r="BO665">
        <f>IF(COUNTIFS($BL$2:$BL665,$BL665,$O$2:$O665,$O665)=1,_xlfn.MAXIFS($BO$2:$BO664,$O$2:$O664,$O665)+1,_xlfn.MAXIFS($BO$2:$BO664,$O$2:$O664,$O665))</f>
        <v>5</v>
      </c>
      <c r="BP665">
        <f t="shared" si="120"/>
        <v>-2059.9889999999996</v>
      </c>
      <c r="BQ665">
        <f t="shared" si="122"/>
        <v>2990.8979999999997</v>
      </c>
      <c r="BR665">
        <f t="shared" si="123"/>
        <v>3268.404</v>
      </c>
      <c r="BS665">
        <f t="shared" si="124"/>
        <v>3237.5699999999997</v>
      </c>
      <c r="BT665">
        <f t="shared" si="125"/>
        <v>1541.7</v>
      </c>
      <c r="BU665">
        <f t="shared" si="126"/>
        <v>0</v>
      </c>
      <c r="BV665">
        <f t="shared" si="127"/>
        <v>0</v>
      </c>
      <c r="BW665">
        <f t="shared" si="121"/>
        <v>8978.5830000000005</v>
      </c>
    </row>
    <row r="666" spans="1:75" x14ac:dyDescent="0.3">
      <c r="A666" s="38">
        <f t="shared" si="117"/>
        <v>45795</v>
      </c>
      <c r="B666" s="3">
        <v>45795.76258101852</v>
      </c>
      <c r="C666" t="s">
        <v>61</v>
      </c>
      <c r="D666" t="s">
        <v>61</v>
      </c>
      <c r="E666" t="s">
        <v>61</v>
      </c>
      <c r="F666" t="s">
        <v>62</v>
      </c>
      <c r="G666" s="2" t="s">
        <v>63</v>
      </c>
      <c r="H666" t="s">
        <v>64</v>
      </c>
      <c r="I666" t="s">
        <v>82</v>
      </c>
      <c r="J666" t="s">
        <v>66</v>
      </c>
      <c r="K666" t="s">
        <v>67</v>
      </c>
      <c r="L666">
        <v>19</v>
      </c>
      <c r="M666">
        <v>8</v>
      </c>
      <c r="N666">
        <v>168</v>
      </c>
      <c r="O666" s="41">
        <v>163</v>
      </c>
      <c r="P666" t="s">
        <v>61</v>
      </c>
      <c r="Q666" t="s">
        <v>61</v>
      </c>
      <c r="R666">
        <v>97.816000000000003</v>
      </c>
      <c r="S666">
        <v>23.887</v>
      </c>
      <c r="T666">
        <v>4.0949999999999998</v>
      </c>
      <c r="U666">
        <v>9314</v>
      </c>
      <c r="V666">
        <v>179</v>
      </c>
      <c r="W666">
        <v>2458</v>
      </c>
      <c r="X666">
        <v>2826</v>
      </c>
      <c r="Y666">
        <v>0</v>
      </c>
      <c r="Z666">
        <v>4</v>
      </c>
      <c r="AA666">
        <v>1</v>
      </c>
      <c r="AB666">
        <v>193</v>
      </c>
      <c r="AC666">
        <v>94</v>
      </c>
      <c r="AD666">
        <v>37.81</v>
      </c>
      <c r="AE666">
        <v>52.738872000000001</v>
      </c>
      <c r="AF666">
        <v>83.4</v>
      </c>
      <c r="AG666">
        <v>3.5</v>
      </c>
      <c r="AH666">
        <v>3.9</v>
      </c>
      <c r="AI666">
        <v>6.3</v>
      </c>
      <c r="AJ666">
        <v>2.9</v>
      </c>
      <c r="AK666">
        <v>0</v>
      </c>
      <c r="AL666">
        <v>0</v>
      </c>
      <c r="AM666">
        <v>3.15</v>
      </c>
      <c r="AN666">
        <v>43.218000000000004</v>
      </c>
      <c r="AO666">
        <v>1.9219999999999999</v>
      </c>
      <c r="AP666">
        <v>26.39</v>
      </c>
      <c r="AQ666">
        <v>0.28599999999999998</v>
      </c>
      <c r="AR666">
        <v>0</v>
      </c>
      <c r="AS666">
        <v>4.0890000000000004</v>
      </c>
      <c r="AT666">
        <v>129.27000000000001</v>
      </c>
      <c r="AU666">
        <v>5.4249999999999998</v>
      </c>
      <c r="AV666">
        <v>6.0449999999999999</v>
      </c>
      <c r="AW666">
        <v>9.7650000000000006</v>
      </c>
      <c r="AX666">
        <v>4.4950000000000001</v>
      </c>
      <c r="AY666">
        <v>0</v>
      </c>
      <c r="AZ666">
        <v>0</v>
      </c>
      <c r="BA666">
        <v>0</v>
      </c>
      <c r="BB666">
        <v>217</v>
      </c>
      <c r="BC666" t="s">
        <v>75</v>
      </c>
      <c r="BD666">
        <v>0</v>
      </c>
      <c r="BE666" t="s">
        <v>69</v>
      </c>
      <c r="BF666" t="s">
        <v>76</v>
      </c>
      <c r="BG666">
        <v>1.3</v>
      </c>
      <c r="BH666">
        <v>0</v>
      </c>
      <c r="BI666" s="1">
        <v>45799.57481554398</v>
      </c>
      <c r="BJ666">
        <v>3</v>
      </c>
      <c r="BK666" s="4">
        <v>1.365</v>
      </c>
      <c r="BL666" s="42">
        <f>HLOOKUP($A666,차량별코스!$E$1:$AD$20,_xlfn.XLOOKUP(탕데이터!$I666,차량별코스!$D$2:$D$20,차량별코스!$A$2:$A$20),0)</f>
        <v>7</v>
      </c>
      <c r="BM666">
        <f t="shared" si="118"/>
        <v>2713.0029999999992</v>
      </c>
      <c r="BN666">
        <f t="shared" si="119"/>
        <v>331.40999999999997</v>
      </c>
      <c r="BO666">
        <f>IF(COUNTIFS($BL$2:$BL666,$BL666,$O$2:$O666,$O666)=1,_xlfn.MAXIFS($BO$2:$BO665,$O$2:$O665,$O666)+1,_xlfn.MAXIFS($BO$2:$BO665,$O$2:$O665,$O666))</f>
        <v>5</v>
      </c>
      <c r="BP666">
        <f t="shared" si="120"/>
        <v>5130.8760000000011</v>
      </c>
      <c r="BQ666">
        <f t="shared" si="122"/>
        <v>325.99</v>
      </c>
      <c r="BR666">
        <f t="shared" si="123"/>
        <v>363.24599999999998</v>
      </c>
      <c r="BS666">
        <f t="shared" si="124"/>
        <v>586.78200000000004</v>
      </c>
      <c r="BT666">
        <f t="shared" si="125"/>
        <v>270.10599999999999</v>
      </c>
      <c r="BU666">
        <f t="shared" si="126"/>
        <v>0</v>
      </c>
      <c r="BV666">
        <f t="shared" si="127"/>
        <v>0</v>
      </c>
      <c r="BW666">
        <f t="shared" si="121"/>
        <v>6677.0000000000009</v>
      </c>
    </row>
    <row r="667" spans="1:75" x14ac:dyDescent="0.3">
      <c r="A667" s="38">
        <f t="shared" si="117"/>
        <v>45796</v>
      </c>
      <c r="B667" s="3">
        <v>45796.250821759262</v>
      </c>
      <c r="C667" t="s">
        <v>61</v>
      </c>
      <c r="D667" t="s">
        <v>61</v>
      </c>
      <c r="E667" t="s">
        <v>61</v>
      </c>
      <c r="F667" t="s">
        <v>62</v>
      </c>
      <c r="G667" s="2" t="s">
        <v>63</v>
      </c>
      <c r="H667" t="s">
        <v>64</v>
      </c>
      <c r="I667" t="s">
        <v>82</v>
      </c>
      <c r="J667" t="s">
        <v>66</v>
      </c>
      <c r="K667" t="s">
        <v>67</v>
      </c>
      <c r="L667">
        <v>19</v>
      </c>
      <c r="M667">
        <v>8</v>
      </c>
      <c r="N667">
        <v>168</v>
      </c>
      <c r="O667" s="41">
        <v>163</v>
      </c>
      <c r="P667" t="s">
        <v>61</v>
      </c>
      <c r="Q667" t="s">
        <v>61</v>
      </c>
      <c r="R667">
        <v>1E-3</v>
      </c>
      <c r="S667">
        <v>1E-3</v>
      </c>
      <c r="T667">
        <v>1</v>
      </c>
      <c r="U667">
        <v>326</v>
      </c>
      <c r="V667">
        <v>326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0.01</v>
      </c>
      <c r="AE667" t="s">
        <v>61</v>
      </c>
      <c r="AF667">
        <v>100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1</v>
      </c>
      <c r="AN667" t="s">
        <v>61</v>
      </c>
      <c r="AO667">
        <v>100</v>
      </c>
      <c r="AP667">
        <v>0</v>
      </c>
      <c r="AQ667">
        <v>0</v>
      </c>
      <c r="AR667">
        <v>0</v>
      </c>
      <c r="AS667">
        <v>0</v>
      </c>
      <c r="AT667">
        <v>5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8</v>
      </c>
      <c r="BC667" t="s">
        <v>75</v>
      </c>
      <c r="BD667">
        <v>0</v>
      </c>
      <c r="BE667" t="s">
        <v>69</v>
      </c>
      <c r="BF667" t="s">
        <v>76</v>
      </c>
      <c r="BG667">
        <v>1.3</v>
      </c>
      <c r="BH667">
        <v>0</v>
      </c>
      <c r="BI667" s="1">
        <v>45799.57481554398</v>
      </c>
      <c r="BJ667">
        <v>3</v>
      </c>
      <c r="BK667" s="4">
        <v>0.33329999999999999</v>
      </c>
      <c r="BL667" s="42">
        <f>HLOOKUP($A667,차량별코스!$E$1:$AD$20,_xlfn.XLOOKUP(탕데이터!$I667,차량별코스!$D$2:$D$20,차량별코스!$A$2:$A$20),0)</f>
        <v>8</v>
      </c>
      <c r="BM667">
        <f t="shared" si="118"/>
        <v>2713.0029999999992</v>
      </c>
      <c r="BN667">
        <f t="shared" si="119"/>
        <v>362.01</v>
      </c>
      <c r="BO667">
        <f>IF(COUNTIFS($BL$2:$BL667,$BL667,$O$2:$O667,$O667)=1,_xlfn.MAXIFS($BO$2:$BO666,$O$2:$O666,$O667)+1,_xlfn.MAXIFS($BO$2:$BO666,$O$2:$O666,$O667))</f>
        <v>6</v>
      </c>
      <c r="BP667">
        <f t="shared" si="120"/>
        <v>0</v>
      </c>
      <c r="BQ667">
        <f t="shared" si="122"/>
        <v>0</v>
      </c>
      <c r="BR667">
        <f t="shared" si="123"/>
        <v>0</v>
      </c>
      <c r="BS667">
        <f t="shared" si="124"/>
        <v>0</v>
      </c>
      <c r="BT667">
        <f t="shared" si="125"/>
        <v>0</v>
      </c>
      <c r="BU667">
        <f t="shared" si="126"/>
        <v>0</v>
      </c>
      <c r="BV667">
        <f t="shared" si="127"/>
        <v>0</v>
      </c>
      <c r="BW667">
        <f t="shared" si="121"/>
        <v>0</v>
      </c>
    </row>
    <row r="668" spans="1:75" x14ac:dyDescent="0.3">
      <c r="A668" s="38">
        <f t="shared" si="117"/>
        <v>45796</v>
      </c>
      <c r="B668" s="3">
        <v>45796.270740740743</v>
      </c>
      <c r="C668" t="s">
        <v>61</v>
      </c>
      <c r="D668" t="s">
        <v>61</v>
      </c>
      <c r="E668" t="s">
        <v>61</v>
      </c>
      <c r="F668" t="s">
        <v>62</v>
      </c>
      <c r="G668" s="2" t="s">
        <v>63</v>
      </c>
      <c r="H668" t="s">
        <v>64</v>
      </c>
      <c r="I668" t="s">
        <v>82</v>
      </c>
      <c r="J668" t="s">
        <v>66</v>
      </c>
      <c r="K668" t="s">
        <v>67</v>
      </c>
      <c r="L668">
        <v>19</v>
      </c>
      <c r="M668">
        <v>8</v>
      </c>
      <c r="N668">
        <v>168</v>
      </c>
      <c r="O668" s="41">
        <v>163</v>
      </c>
      <c r="P668" t="s">
        <v>61</v>
      </c>
      <c r="Q668" t="s">
        <v>61</v>
      </c>
      <c r="R668">
        <v>17.408000000000001</v>
      </c>
      <c r="S668">
        <v>4.5549999999999997</v>
      </c>
      <c r="T668">
        <v>3.8220000000000001</v>
      </c>
      <c r="U668">
        <v>1333</v>
      </c>
      <c r="V668">
        <v>62</v>
      </c>
      <c r="W668">
        <v>184</v>
      </c>
      <c r="X668">
        <v>511</v>
      </c>
      <c r="Y668">
        <v>0</v>
      </c>
      <c r="Z668">
        <v>2</v>
      </c>
      <c r="AA668">
        <v>0</v>
      </c>
      <c r="AB668">
        <v>0</v>
      </c>
      <c r="AC668">
        <v>96</v>
      </c>
      <c r="AD668">
        <v>47.01</v>
      </c>
      <c r="AE668">
        <v>57.653073999999997</v>
      </c>
      <c r="AF668">
        <v>97.7</v>
      </c>
      <c r="AG668">
        <v>0.3</v>
      </c>
      <c r="AH668">
        <v>0.4</v>
      </c>
      <c r="AI668">
        <v>0.9</v>
      </c>
      <c r="AJ668">
        <v>0.6</v>
      </c>
      <c r="AK668">
        <v>0</v>
      </c>
      <c r="AL668">
        <v>0</v>
      </c>
      <c r="AM668">
        <v>2.94</v>
      </c>
      <c r="AN668">
        <v>51.863</v>
      </c>
      <c r="AO668">
        <v>4.6509999999999998</v>
      </c>
      <c r="AP668">
        <v>13.803000000000001</v>
      </c>
      <c r="AQ668">
        <v>0.28699999999999998</v>
      </c>
      <c r="AR668">
        <v>0</v>
      </c>
      <c r="AS668">
        <v>11.489000000000001</v>
      </c>
      <c r="AT668">
        <v>21.167999999999999</v>
      </c>
      <c r="AU668">
        <v>6.5000000000000002E-2</v>
      </c>
      <c r="AV668">
        <v>8.6999999999999994E-2</v>
      </c>
      <c r="AW668">
        <v>0.19500000000000001</v>
      </c>
      <c r="AX668">
        <v>0.13</v>
      </c>
      <c r="AY668">
        <v>0</v>
      </c>
      <c r="AZ668">
        <v>0</v>
      </c>
      <c r="BA668">
        <v>0</v>
      </c>
      <c r="BB668">
        <v>28</v>
      </c>
      <c r="BC668" t="s">
        <v>75</v>
      </c>
      <c r="BD668">
        <v>0</v>
      </c>
      <c r="BE668" t="s">
        <v>69</v>
      </c>
      <c r="BF668" t="s">
        <v>76</v>
      </c>
      <c r="BG668">
        <v>1.3</v>
      </c>
      <c r="BH668">
        <v>0</v>
      </c>
      <c r="BI668" s="1">
        <v>45799.57481554398</v>
      </c>
      <c r="BJ668">
        <v>3</v>
      </c>
      <c r="BK668" s="4">
        <v>1.2739</v>
      </c>
      <c r="BL668" s="42">
        <f>HLOOKUP($A668,차량별코스!$E$1:$AD$20,_xlfn.XLOOKUP(탕데이터!$I668,차량별코스!$D$2:$D$20,차량별코스!$A$2:$A$20),0)</f>
        <v>8</v>
      </c>
      <c r="BM668">
        <f t="shared" si="118"/>
        <v>2713.0029999999992</v>
      </c>
      <c r="BN668">
        <f t="shared" si="119"/>
        <v>362.01</v>
      </c>
      <c r="BO668">
        <f>IF(COUNTIFS($BL$2:$BL668,$BL668,$O$2:$O668,$O668)=1,_xlfn.MAXIFS($BO$2:$BO667,$O$2:$O667,$O668)+1,_xlfn.MAXIFS($BO$2:$BO667,$O$2:$O667,$O668))</f>
        <v>6</v>
      </c>
      <c r="BP668">
        <f t="shared" si="120"/>
        <v>1056.3409999999999</v>
      </c>
      <c r="BQ668">
        <f t="shared" si="122"/>
        <v>3.9990000000000001</v>
      </c>
      <c r="BR668">
        <f t="shared" si="123"/>
        <v>5.3319999999999999</v>
      </c>
      <c r="BS668">
        <f t="shared" si="124"/>
        <v>11.997000000000002</v>
      </c>
      <c r="BT668">
        <f t="shared" si="125"/>
        <v>7.9980000000000002</v>
      </c>
      <c r="BU668">
        <f t="shared" si="126"/>
        <v>0</v>
      </c>
      <c r="BV668">
        <f t="shared" si="127"/>
        <v>0</v>
      </c>
      <c r="BW668">
        <f t="shared" si="121"/>
        <v>1085.6670000000001</v>
      </c>
    </row>
    <row r="669" spans="1:75" x14ac:dyDescent="0.3">
      <c r="A669" s="38">
        <f t="shared" si="117"/>
        <v>45796</v>
      </c>
      <c r="B669" s="3">
        <v>45796.291377314818</v>
      </c>
      <c r="C669" t="s">
        <v>61</v>
      </c>
      <c r="D669" t="s">
        <v>61</v>
      </c>
      <c r="E669" t="s">
        <v>61</v>
      </c>
      <c r="F669" t="s">
        <v>62</v>
      </c>
      <c r="G669" s="2" t="s">
        <v>63</v>
      </c>
      <c r="H669" t="s">
        <v>64</v>
      </c>
      <c r="I669" t="s">
        <v>82</v>
      </c>
      <c r="J669" t="s">
        <v>66</v>
      </c>
      <c r="K669" t="s">
        <v>67</v>
      </c>
      <c r="L669">
        <v>19</v>
      </c>
      <c r="M669">
        <v>8</v>
      </c>
      <c r="N669">
        <v>168</v>
      </c>
      <c r="O669" s="41">
        <v>163</v>
      </c>
      <c r="P669" t="s">
        <v>61</v>
      </c>
      <c r="Q669" t="s">
        <v>61</v>
      </c>
      <c r="R669">
        <v>41.243000000000002</v>
      </c>
      <c r="S669">
        <v>11.75</v>
      </c>
      <c r="T669">
        <v>3.51</v>
      </c>
      <c r="U669">
        <v>3583</v>
      </c>
      <c r="V669">
        <v>18</v>
      </c>
      <c r="W669">
        <v>669</v>
      </c>
      <c r="X669">
        <v>1294</v>
      </c>
      <c r="Y669">
        <v>1</v>
      </c>
      <c r="Z669">
        <v>14</v>
      </c>
      <c r="AA669">
        <v>0</v>
      </c>
      <c r="AB669">
        <v>0</v>
      </c>
      <c r="AC669">
        <v>104</v>
      </c>
      <c r="AD669">
        <v>41.44</v>
      </c>
      <c r="AE669">
        <v>51.268949999999997</v>
      </c>
      <c r="AF669">
        <v>91.8</v>
      </c>
      <c r="AG669">
        <v>2.6</v>
      </c>
      <c r="AH669">
        <v>1.7</v>
      </c>
      <c r="AI669">
        <v>1.9</v>
      </c>
      <c r="AJ669">
        <v>2</v>
      </c>
      <c r="AK669">
        <v>0.1</v>
      </c>
      <c r="AL669">
        <v>0</v>
      </c>
      <c r="AM669">
        <v>2.7</v>
      </c>
      <c r="AN669">
        <v>49.911999999999999</v>
      </c>
      <c r="AO669">
        <v>0.502</v>
      </c>
      <c r="AP669">
        <v>18.670999999999999</v>
      </c>
      <c r="AQ669">
        <v>0.29099999999999998</v>
      </c>
      <c r="AR669">
        <v>2.4249999999999998</v>
      </c>
      <c r="AS669">
        <v>33.945</v>
      </c>
      <c r="AT669">
        <v>53.55</v>
      </c>
      <c r="AU669">
        <v>1.5169999999999999</v>
      </c>
      <c r="AV669">
        <v>0.99199999999999999</v>
      </c>
      <c r="AW669">
        <v>1.1080000000000001</v>
      </c>
      <c r="AX669">
        <v>1.167</v>
      </c>
      <c r="AY669">
        <v>5.8000000000000003E-2</v>
      </c>
      <c r="AZ669">
        <v>0</v>
      </c>
      <c r="BA669">
        <v>0</v>
      </c>
      <c r="BB669">
        <v>75</v>
      </c>
      <c r="BC669" t="s">
        <v>75</v>
      </c>
      <c r="BD669">
        <v>0</v>
      </c>
      <c r="BE669" t="s">
        <v>69</v>
      </c>
      <c r="BF669" t="s">
        <v>76</v>
      </c>
      <c r="BG669">
        <v>1.3</v>
      </c>
      <c r="BH669">
        <v>0</v>
      </c>
      <c r="BI669" s="1">
        <v>45799.57481554398</v>
      </c>
      <c r="BJ669">
        <v>3</v>
      </c>
      <c r="BK669" s="4">
        <v>1.17</v>
      </c>
      <c r="BL669" s="42">
        <f>HLOOKUP($A669,차량별코스!$E$1:$AD$20,_xlfn.XLOOKUP(탕데이터!$I669,차량별코스!$D$2:$D$20,차량별코스!$A$2:$A$20),0)</f>
        <v>8</v>
      </c>
      <c r="BM669">
        <f t="shared" si="118"/>
        <v>2713.0029999999992</v>
      </c>
      <c r="BN669">
        <f t="shared" si="119"/>
        <v>362.01</v>
      </c>
      <c r="BO669">
        <f>IF(COUNTIFS($BL$2:$BL669,$BL669,$O$2:$O669,$O669)=1,_xlfn.MAXIFS($BO$2:$BO668,$O$2:$O668,$O669)+1,_xlfn.MAXIFS($BO$2:$BO668,$O$2:$O668,$O669))</f>
        <v>6</v>
      </c>
      <c r="BP669">
        <f t="shared" si="120"/>
        <v>2602.194</v>
      </c>
      <c r="BQ669">
        <f t="shared" si="122"/>
        <v>93.158000000000001</v>
      </c>
      <c r="BR669">
        <f t="shared" si="123"/>
        <v>60.911000000000001</v>
      </c>
      <c r="BS669">
        <f t="shared" si="124"/>
        <v>68.076999999999998</v>
      </c>
      <c r="BT669">
        <f t="shared" si="125"/>
        <v>71.66</v>
      </c>
      <c r="BU669">
        <f t="shared" si="126"/>
        <v>3.5830000000000002</v>
      </c>
      <c r="BV669">
        <f t="shared" si="127"/>
        <v>0</v>
      </c>
      <c r="BW669">
        <f t="shared" si="121"/>
        <v>2899.5830000000001</v>
      </c>
    </row>
    <row r="670" spans="1:75" x14ac:dyDescent="0.3">
      <c r="A670" s="38">
        <f t="shared" si="117"/>
        <v>45796</v>
      </c>
      <c r="B670" s="3">
        <v>45796.339907407404</v>
      </c>
      <c r="C670" t="s">
        <v>61</v>
      </c>
      <c r="D670" t="s">
        <v>61</v>
      </c>
      <c r="E670" t="s">
        <v>61</v>
      </c>
      <c r="F670" t="s">
        <v>62</v>
      </c>
      <c r="G670" s="2" t="s">
        <v>63</v>
      </c>
      <c r="H670" t="s">
        <v>64</v>
      </c>
      <c r="I670" t="s">
        <v>82</v>
      </c>
      <c r="J670" t="s">
        <v>66</v>
      </c>
      <c r="K670" t="s">
        <v>67</v>
      </c>
      <c r="L670">
        <v>19</v>
      </c>
      <c r="M670">
        <v>8</v>
      </c>
      <c r="N670">
        <v>168</v>
      </c>
      <c r="O670" s="41">
        <v>163</v>
      </c>
      <c r="P670" t="s">
        <v>61</v>
      </c>
      <c r="Q670" t="s">
        <v>61</v>
      </c>
      <c r="R670">
        <v>60.040999999999997</v>
      </c>
      <c r="S670">
        <v>17.901</v>
      </c>
      <c r="T670">
        <v>3.3540000000000001</v>
      </c>
      <c r="U670">
        <v>7846</v>
      </c>
      <c r="V670">
        <v>19</v>
      </c>
      <c r="W670">
        <v>2963</v>
      </c>
      <c r="X670">
        <v>2203</v>
      </c>
      <c r="Y670">
        <v>1</v>
      </c>
      <c r="Z670">
        <v>16</v>
      </c>
      <c r="AA670">
        <v>2</v>
      </c>
      <c r="AB670">
        <v>553</v>
      </c>
      <c r="AC670">
        <v>96</v>
      </c>
      <c r="AD670">
        <v>27.55</v>
      </c>
      <c r="AE670">
        <v>44.438209999999998</v>
      </c>
      <c r="AF670">
        <v>82.6</v>
      </c>
      <c r="AG670">
        <v>4.9000000000000004</v>
      </c>
      <c r="AH670">
        <v>6.6</v>
      </c>
      <c r="AI670">
        <v>4.5999999999999996</v>
      </c>
      <c r="AJ670">
        <v>1.3</v>
      </c>
      <c r="AK670">
        <v>0</v>
      </c>
      <c r="AL670">
        <v>0</v>
      </c>
      <c r="AM670">
        <v>2.58</v>
      </c>
      <c r="AN670">
        <v>44.618000000000002</v>
      </c>
      <c r="AO670">
        <v>0.24199999999999999</v>
      </c>
      <c r="AP670">
        <v>37.764000000000003</v>
      </c>
      <c r="AQ670">
        <v>0.36599999999999999</v>
      </c>
      <c r="AR670">
        <v>1.6659999999999999</v>
      </c>
      <c r="AS670">
        <v>26.648</v>
      </c>
      <c r="AT670">
        <v>107.38</v>
      </c>
      <c r="AU670">
        <v>6.37</v>
      </c>
      <c r="AV670">
        <v>8.58</v>
      </c>
      <c r="AW670">
        <v>5.98</v>
      </c>
      <c r="AX670">
        <v>1.69</v>
      </c>
      <c r="AY670">
        <v>0</v>
      </c>
      <c r="AZ670">
        <v>0</v>
      </c>
      <c r="BA670">
        <v>0</v>
      </c>
      <c r="BB670">
        <v>174</v>
      </c>
      <c r="BC670" t="s">
        <v>75</v>
      </c>
      <c r="BD670">
        <v>0</v>
      </c>
      <c r="BE670" t="s">
        <v>69</v>
      </c>
      <c r="BF670" t="s">
        <v>76</v>
      </c>
      <c r="BG670">
        <v>1.3</v>
      </c>
      <c r="BH670">
        <v>0</v>
      </c>
      <c r="BI670" s="1">
        <v>45799.57481554398</v>
      </c>
      <c r="BJ670">
        <v>3</v>
      </c>
      <c r="BK670" s="4">
        <v>1.1180000000000001</v>
      </c>
      <c r="BL670" s="42">
        <f>HLOOKUP($A670,차량별코스!$E$1:$AD$20,_xlfn.XLOOKUP(탕데이터!$I670,차량별코스!$D$2:$D$20,차량별코스!$A$2:$A$20),0)</f>
        <v>8</v>
      </c>
      <c r="BM670">
        <f t="shared" si="118"/>
        <v>2713.0029999999992</v>
      </c>
      <c r="BN670">
        <f t="shared" si="119"/>
        <v>362.01</v>
      </c>
      <c r="BO670">
        <f>IF(COUNTIFS($BL$2:$BL670,$BL670,$O$2:$O670,$O670)=1,_xlfn.MAXIFS($BO$2:$BO669,$O$2:$O669,$O670)+1,_xlfn.MAXIFS($BO$2:$BO669,$O$2:$O669,$O670))</f>
        <v>6</v>
      </c>
      <c r="BP670">
        <f t="shared" si="120"/>
        <v>3498.7959999999994</v>
      </c>
      <c r="BQ670">
        <f t="shared" si="122"/>
        <v>384.45400000000001</v>
      </c>
      <c r="BR670">
        <f t="shared" si="123"/>
        <v>517.83600000000001</v>
      </c>
      <c r="BS670">
        <f t="shared" si="124"/>
        <v>360.916</v>
      </c>
      <c r="BT670">
        <f t="shared" si="125"/>
        <v>101.998</v>
      </c>
      <c r="BU670">
        <f t="shared" si="126"/>
        <v>0</v>
      </c>
      <c r="BV670">
        <f t="shared" si="127"/>
        <v>0</v>
      </c>
      <c r="BW670">
        <f t="shared" si="121"/>
        <v>4863.9999999999991</v>
      </c>
    </row>
    <row r="671" spans="1:75" x14ac:dyDescent="0.3">
      <c r="A671" s="38">
        <f t="shared" si="117"/>
        <v>45796</v>
      </c>
      <c r="B671" s="3">
        <v>45796.431921296295</v>
      </c>
      <c r="C671" t="s">
        <v>61</v>
      </c>
      <c r="D671" t="s">
        <v>61</v>
      </c>
      <c r="E671" t="s">
        <v>61</v>
      </c>
      <c r="F671" t="s">
        <v>62</v>
      </c>
      <c r="G671" s="2" t="s">
        <v>63</v>
      </c>
      <c r="H671" t="s">
        <v>64</v>
      </c>
      <c r="I671" t="s">
        <v>82</v>
      </c>
      <c r="J671" t="s">
        <v>66</v>
      </c>
      <c r="K671" t="s">
        <v>67</v>
      </c>
      <c r="L671">
        <v>19</v>
      </c>
      <c r="M671">
        <v>8</v>
      </c>
      <c r="N671">
        <v>168</v>
      </c>
      <c r="O671" s="41">
        <v>163</v>
      </c>
      <c r="P671" t="s">
        <v>61</v>
      </c>
      <c r="Q671" t="s">
        <v>61</v>
      </c>
      <c r="R671">
        <v>5.1999999999999998E-2</v>
      </c>
      <c r="S671">
        <v>4.9000000000000002E-2</v>
      </c>
      <c r="T671">
        <v>1.0609999999999999</v>
      </c>
      <c r="U671">
        <v>62</v>
      </c>
      <c r="V671">
        <v>3</v>
      </c>
      <c r="W671">
        <v>21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10</v>
      </c>
      <c r="AD671">
        <v>3.02</v>
      </c>
      <c r="AE671">
        <v>4.9261080000000002</v>
      </c>
      <c r="AF671">
        <v>100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0.82</v>
      </c>
      <c r="AN671">
        <v>10.946</v>
      </c>
      <c r="AO671">
        <v>4.8369999999999997</v>
      </c>
      <c r="AP671">
        <v>33.869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 t="s">
        <v>75</v>
      </c>
      <c r="BD671">
        <v>0</v>
      </c>
      <c r="BE671" t="s">
        <v>69</v>
      </c>
      <c r="BF671" t="s">
        <v>76</v>
      </c>
      <c r="BG671">
        <v>1.3</v>
      </c>
      <c r="BH671">
        <v>0</v>
      </c>
      <c r="BI671" s="1">
        <v>45799.57481554398</v>
      </c>
      <c r="BJ671">
        <v>3</v>
      </c>
      <c r="BK671" s="4">
        <v>0.35370000000000001</v>
      </c>
      <c r="BL671" s="42">
        <f>HLOOKUP($A671,차량별코스!$E$1:$AD$20,_xlfn.XLOOKUP(탕데이터!$I671,차량별코스!$D$2:$D$20,차량별코스!$A$2:$A$20),0)</f>
        <v>8</v>
      </c>
      <c r="BM671">
        <f t="shared" si="118"/>
        <v>2713.0029999999992</v>
      </c>
      <c r="BN671">
        <f t="shared" si="119"/>
        <v>362.01</v>
      </c>
      <c r="BO671">
        <f>IF(COUNTIFS($BL$2:$BL671,$BL671,$O$2:$O671,$O671)=1,_xlfn.MAXIFS($BO$2:$BO670,$O$2:$O670,$O671)+1,_xlfn.MAXIFS($BO$2:$BO670,$O$2:$O670,$O671))</f>
        <v>6</v>
      </c>
      <c r="BP671">
        <f t="shared" si="120"/>
        <v>38</v>
      </c>
      <c r="BQ671">
        <f t="shared" si="122"/>
        <v>0</v>
      </c>
      <c r="BR671">
        <f t="shared" si="123"/>
        <v>0</v>
      </c>
      <c r="BS671">
        <f t="shared" si="124"/>
        <v>0</v>
      </c>
      <c r="BT671">
        <f t="shared" si="125"/>
        <v>0</v>
      </c>
      <c r="BU671">
        <f t="shared" si="126"/>
        <v>0</v>
      </c>
      <c r="BV671">
        <f t="shared" si="127"/>
        <v>0</v>
      </c>
      <c r="BW671">
        <f t="shared" si="121"/>
        <v>38</v>
      </c>
    </row>
    <row r="672" spans="1:75" x14ac:dyDescent="0.3">
      <c r="A672" s="38">
        <f t="shared" si="117"/>
        <v>45796</v>
      </c>
      <c r="B672" s="3">
        <v>45796.554791666669</v>
      </c>
      <c r="C672" t="s">
        <v>61</v>
      </c>
      <c r="D672" t="s">
        <v>61</v>
      </c>
      <c r="E672" t="s">
        <v>61</v>
      </c>
      <c r="F672" t="s">
        <v>62</v>
      </c>
      <c r="G672" s="2" t="s">
        <v>63</v>
      </c>
      <c r="H672" t="s">
        <v>64</v>
      </c>
      <c r="I672" t="s">
        <v>82</v>
      </c>
      <c r="J672" t="s">
        <v>66</v>
      </c>
      <c r="K672" t="s">
        <v>67</v>
      </c>
      <c r="L672">
        <v>19</v>
      </c>
      <c r="M672">
        <v>8</v>
      </c>
      <c r="N672">
        <v>168</v>
      </c>
      <c r="O672" s="41">
        <v>163</v>
      </c>
      <c r="P672" t="s">
        <v>61</v>
      </c>
      <c r="Q672" t="s">
        <v>61</v>
      </c>
      <c r="R672">
        <v>2.8000000000000001E-2</v>
      </c>
      <c r="S672">
        <v>3.6999999999999998E-2</v>
      </c>
      <c r="T672">
        <v>0.75700000000000001</v>
      </c>
      <c r="U672">
        <v>43</v>
      </c>
      <c r="V672">
        <v>22</v>
      </c>
      <c r="W672">
        <v>3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10</v>
      </c>
      <c r="AD672">
        <v>2.34</v>
      </c>
      <c r="AE672">
        <v>5.6</v>
      </c>
      <c r="AF672">
        <v>100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0.59</v>
      </c>
      <c r="AN672">
        <v>21.666</v>
      </c>
      <c r="AO672">
        <v>51.164000000000001</v>
      </c>
      <c r="AP672">
        <v>6.9740000000000002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 t="s">
        <v>75</v>
      </c>
      <c r="BD672">
        <v>0</v>
      </c>
      <c r="BE672" t="s">
        <v>69</v>
      </c>
      <c r="BF672" t="s">
        <v>76</v>
      </c>
      <c r="BG672">
        <v>1.3</v>
      </c>
      <c r="BH672">
        <v>0</v>
      </c>
      <c r="BI672" s="1">
        <v>45799.57481554398</v>
      </c>
      <c r="BJ672">
        <v>3</v>
      </c>
      <c r="BK672" s="4">
        <v>0.25230000000000002</v>
      </c>
      <c r="BL672" s="42">
        <f>HLOOKUP($A672,차량별코스!$E$1:$AD$20,_xlfn.XLOOKUP(탕데이터!$I672,차량별코스!$D$2:$D$20,차량별코스!$A$2:$A$20),0)</f>
        <v>8</v>
      </c>
      <c r="BM672">
        <f t="shared" si="118"/>
        <v>2713.0029999999992</v>
      </c>
      <c r="BN672">
        <f t="shared" si="119"/>
        <v>362.01</v>
      </c>
      <c r="BO672">
        <f>IF(COUNTIFS($BL$2:$BL672,$BL672,$O$2:$O672,$O672)=1,_xlfn.MAXIFS($BO$2:$BO671,$O$2:$O671,$O672)+1,_xlfn.MAXIFS($BO$2:$BO671,$O$2:$O671,$O672))</f>
        <v>6</v>
      </c>
      <c r="BP672">
        <f t="shared" si="120"/>
        <v>18</v>
      </c>
      <c r="BQ672">
        <f t="shared" si="122"/>
        <v>0</v>
      </c>
      <c r="BR672">
        <f t="shared" si="123"/>
        <v>0</v>
      </c>
      <c r="BS672">
        <f t="shared" si="124"/>
        <v>0</v>
      </c>
      <c r="BT672">
        <f t="shared" si="125"/>
        <v>0</v>
      </c>
      <c r="BU672">
        <f t="shared" si="126"/>
        <v>0</v>
      </c>
      <c r="BV672">
        <f t="shared" si="127"/>
        <v>0</v>
      </c>
      <c r="BW672">
        <f t="shared" si="121"/>
        <v>18</v>
      </c>
    </row>
    <row r="673" spans="1:75" x14ac:dyDescent="0.3">
      <c r="A673" s="38">
        <f t="shared" si="117"/>
        <v>45796</v>
      </c>
      <c r="B673" s="3">
        <v>45796.560995370368</v>
      </c>
      <c r="C673" t="s">
        <v>61</v>
      </c>
      <c r="D673" t="s">
        <v>61</v>
      </c>
      <c r="E673" t="s">
        <v>61</v>
      </c>
      <c r="F673" t="s">
        <v>62</v>
      </c>
      <c r="G673" s="2" t="s">
        <v>63</v>
      </c>
      <c r="H673" t="s">
        <v>64</v>
      </c>
      <c r="I673" t="s">
        <v>82</v>
      </c>
      <c r="J673" t="s">
        <v>66</v>
      </c>
      <c r="K673" t="s">
        <v>67</v>
      </c>
      <c r="L673">
        <v>19</v>
      </c>
      <c r="M673">
        <v>8</v>
      </c>
      <c r="N673">
        <v>168</v>
      </c>
      <c r="O673" s="41">
        <v>163</v>
      </c>
      <c r="P673" t="s">
        <v>61</v>
      </c>
      <c r="Q673" t="s">
        <v>61</v>
      </c>
      <c r="R673">
        <v>116.901</v>
      </c>
      <c r="S673">
        <v>32.116</v>
      </c>
      <c r="T673">
        <v>3.64</v>
      </c>
      <c r="U673">
        <v>12166</v>
      </c>
      <c r="V673">
        <v>135</v>
      </c>
      <c r="W673">
        <v>3326</v>
      </c>
      <c r="X673">
        <v>4050</v>
      </c>
      <c r="Y673">
        <v>1</v>
      </c>
      <c r="Z673">
        <v>29</v>
      </c>
      <c r="AA673">
        <v>2</v>
      </c>
      <c r="AB673">
        <v>271</v>
      </c>
      <c r="AC673">
        <v>96</v>
      </c>
      <c r="AD673">
        <v>34.590000000000003</v>
      </c>
      <c r="AE673">
        <v>48.345033999999998</v>
      </c>
      <c r="AF673">
        <v>86.3</v>
      </c>
      <c r="AG673">
        <v>3.3</v>
      </c>
      <c r="AH673">
        <v>4.0999999999999996</v>
      </c>
      <c r="AI673">
        <v>4.7</v>
      </c>
      <c r="AJ673">
        <v>1.5</v>
      </c>
      <c r="AK673">
        <v>0</v>
      </c>
      <c r="AL673">
        <v>0</v>
      </c>
      <c r="AM673">
        <v>2.8</v>
      </c>
      <c r="AN673">
        <v>44.710999999999999</v>
      </c>
      <c r="AO673">
        <v>1.1100000000000001</v>
      </c>
      <c r="AP673">
        <v>27.338000000000001</v>
      </c>
      <c r="AQ673">
        <v>0.34200000000000003</v>
      </c>
      <c r="AR673">
        <v>0.85499999999999998</v>
      </c>
      <c r="AS673">
        <v>24.806999999999999</v>
      </c>
      <c r="AT673">
        <v>174.03800000000001</v>
      </c>
      <c r="AU673">
        <v>6.6550000000000002</v>
      </c>
      <c r="AV673">
        <v>8.2680000000000007</v>
      </c>
      <c r="AW673">
        <v>9.4779999999999998</v>
      </c>
      <c r="AX673">
        <v>3.0249999999999999</v>
      </c>
      <c r="AY673">
        <v>0</v>
      </c>
      <c r="AZ673">
        <v>0</v>
      </c>
      <c r="BA673">
        <v>0</v>
      </c>
      <c r="BB673">
        <v>266</v>
      </c>
      <c r="BC673" t="s">
        <v>75</v>
      </c>
      <c r="BD673">
        <v>0</v>
      </c>
      <c r="BE673" t="s">
        <v>69</v>
      </c>
      <c r="BF673" t="s">
        <v>76</v>
      </c>
      <c r="BG673">
        <v>1.3</v>
      </c>
      <c r="BH673">
        <v>0</v>
      </c>
      <c r="BI673" s="1">
        <v>45799.57481554398</v>
      </c>
      <c r="BJ673">
        <v>3</v>
      </c>
      <c r="BK673" s="4">
        <v>1.2133</v>
      </c>
      <c r="BL673" s="42">
        <f>HLOOKUP($A673,차량별코스!$E$1:$AD$20,_xlfn.XLOOKUP(탕데이터!$I673,차량별코스!$D$2:$D$20,차량별코스!$A$2:$A$20),0)</f>
        <v>8</v>
      </c>
      <c r="BM673">
        <f t="shared" si="118"/>
        <v>2713.0029999999992</v>
      </c>
      <c r="BN673">
        <f t="shared" si="119"/>
        <v>362.01</v>
      </c>
      <c r="BO673">
        <f>IF(COUNTIFS($BL$2:$BL673,$BL673,$O$2:$O673,$O673)=1,_xlfn.MAXIFS($BO$2:$BO672,$O$2:$O672,$O673)+1,_xlfn.MAXIFS($BO$2:$BO672,$O$2:$O672,$O673))</f>
        <v>6</v>
      </c>
      <c r="BP673">
        <f t="shared" si="120"/>
        <v>7038.2579999999998</v>
      </c>
      <c r="BQ673">
        <f t="shared" si="122"/>
        <v>401.47800000000001</v>
      </c>
      <c r="BR673">
        <f t="shared" si="123"/>
        <v>498.80599999999993</v>
      </c>
      <c r="BS673">
        <f t="shared" si="124"/>
        <v>571.80200000000002</v>
      </c>
      <c r="BT673">
        <f t="shared" si="125"/>
        <v>182.48999999999998</v>
      </c>
      <c r="BU673">
        <f t="shared" si="126"/>
        <v>0</v>
      </c>
      <c r="BV673">
        <f t="shared" si="127"/>
        <v>0</v>
      </c>
      <c r="BW673">
        <f t="shared" si="121"/>
        <v>8692.8339999999989</v>
      </c>
    </row>
    <row r="674" spans="1:75" x14ac:dyDescent="0.3">
      <c r="A674" s="38">
        <f t="shared" si="117"/>
        <v>45796</v>
      </c>
      <c r="B674" s="3">
        <v>45796.704513888886</v>
      </c>
      <c r="C674" t="s">
        <v>61</v>
      </c>
      <c r="D674" t="s">
        <v>61</v>
      </c>
      <c r="E674" t="s">
        <v>61</v>
      </c>
      <c r="F674" t="s">
        <v>62</v>
      </c>
      <c r="G674" s="2" t="s">
        <v>63</v>
      </c>
      <c r="H674" t="s">
        <v>64</v>
      </c>
      <c r="I674" t="s">
        <v>82</v>
      </c>
      <c r="J674" t="s">
        <v>66</v>
      </c>
      <c r="K674" t="s">
        <v>67</v>
      </c>
      <c r="L674">
        <v>19</v>
      </c>
      <c r="M674">
        <v>8</v>
      </c>
      <c r="N674">
        <v>168</v>
      </c>
      <c r="O674" s="41">
        <v>163</v>
      </c>
      <c r="P674" t="s">
        <v>61</v>
      </c>
      <c r="Q674" t="s">
        <v>61</v>
      </c>
      <c r="R674">
        <v>0.11799999999999999</v>
      </c>
      <c r="S674">
        <v>4.5380000000000003</v>
      </c>
      <c r="T674">
        <v>2.5999999999999999E-2</v>
      </c>
      <c r="U674">
        <v>2288</v>
      </c>
      <c r="V674">
        <v>15</v>
      </c>
      <c r="W674">
        <v>2159</v>
      </c>
      <c r="X674">
        <v>0</v>
      </c>
      <c r="Y674">
        <v>0</v>
      </c>
      <c r="Z674">
        <v>0</v>
      </c>
      <c r="AA674">
        <v>1</v>
      </c>
      <c r="AB674">
        <v>1733</v>
      </c>
      <c r="AC674">
        <v>11</v>
      </c>
      <c r="AD674">
        <v>0.19</v>
      </c>
      <c r="AE674">
        <v>3.7262759999999999</v>
      </c>
      <c r="AF674">
        <v>100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0.02</v>
      </c>
      <c r="AN674">
        <v>635.23800000000006</v>
      </c>
      <c r="AO674">
        <v>0.65500000000000003</v>
      </c>
      <c r="AP674">
        <v>94.361999999999995</v>
      </c>
      <c r="AQ674">
        <v>0</v>
      </c>
      <c r="AR674">
        <v>0</v>
      </c>
      <c r="AS674">
        <v>0</v>
      </c>
      <c r="AT674">
        <v>36.667000000000002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59</v>
      </c>
      <c r="BC674" t="s">
        <v>75</v>
      </c>
      <c r="BD674">
        <v>0</v>
      </c>
      <c r="BE674" t="s">
        <v>69</v>
      </c>
      <c r="BF674" t="s">
        <v>76</v>
      </c>
      <c r="BG674">
        <v>1.3</v>
      </c>
      <c r="BH674">
        <v>0</v>
      </c>
      <c r="BI674" s="1">
        <v>45799.57481554398</v>
      </c>
      <c r="BJ674">
        <v>3</v>
      </c>
      <c r="BK674" s="4">
        <v>8.6999999999999994E-3</v>
      </c>
      <c r="BL674" s="42">
        <f>HLOOKUP($A674,차량별코스!$E$1:$AD$20,_xlfn.XLOOKUP(탕데이터!$I674,차량별코스!$D$2:$D$20,차량별코스!$A$2:$A$20),0)</f>
        <v>8</v>
      </c>
      <c r="BM674">
        <f t="shared" si="118"/>
        <v>2713.0029999999992</v>
      </c>
      <c r="BN674">
        <f t="shared" si="119"/>
        <v>362.01</v>
      </c>
      <c r="BO674">
        <f>IF(COUNTIFS($BL$2:$BL674,$BL674,$O$2:$O674,$O674)=1,_xlfn.MAXIFS($BO$2:$BO673,$O$2:$O673,$O674)+1,_xlfn.MAXIFS($BO$2:$BO673,$O$2:$O673,$O674))</f>
        <v>6</v>
      </c>
      <c r="BP674">
        <f t="shared" si="120"/>
        <v>114</v>
      </c>
      <c r="BQ674">
        <f t="shared" si="122"/>
        <v>0</v>
      </c>
      <c r="BR674">
        <f t="shared" si="123"/>
        <v>0</v>
      </c>
      <c r="BS674">
        <f t="shared" si="124"/>
        <v>0</v>
      </c>
      <c r="BT674">
        <f t="shared" si="125"/>
        <v>0</v>
      </c>
      <c r="BU674">
        <f t="shared" si="126"/>
        <v>0</v>
      </c>
      <c r="BV674">
        <f t="shared" si="127"/>
        <v>0</v>
      </c>
      <c r="BW674">
        <f t="shared" si="121"/>
        <v>114</v>
      </c>
    </row>
    <row r="675" spans="1:75" x14ac:dyDescent="0.3">
      <c r="A675" s="38">
        <f t="shared" si="117"/>
        <v>45796</v>
      </c>
      <c r="B675" s="3">
        <v>45796.768506944441</v>
      </c>
      <c r="C675" t="s">
        <v>61</v>
      </c>
      <c r="D675" t="s">
        <v>61</v>
      </c>
      <c r="E675" t="s">
        <v>61</v>
      </c>
      <c r="F675" t="s">
        <v>62</v>
      </c>
      <c r="G675" s="2" t="s">
        <v>63</v>
      </c>
      <c r="H675" t="s">
        <v>64</v>
      </c>
      <c r="I675" t="s">
        <v>82</v>
      </c>
      <c r="J675" t="s">
        <v>66</v>
      </c>
      <c r="K675" t="s">
        <v>67</v>
      </c>
      <c r="L675">
        <v>19</v>
      </c>
      <c r="M675">
        <v>8</v>
      </c>
      <c r="N675">
        <v>168</v>
      </c>
      <c r="O675" s="41">
        <v>163</v>
      </c>
      <c r="P675" t="s">
        <v>61</v>
      </c>
      <c r="Q675" t="s">
        <v>61</v>
      </c>
      <c r="R675">
        <v>4.8000000000000001E-2</v>
      </c>
      <c r="S675">
        <v>3.3000000000000002E-2</v>
      </c>
      <c r="T675">
        <v>1.4550000000000001</v>
      </c>
      <c r="U675">
        <v>51</v>
      </c>
      <c r="V675">
        <v>12</v>
      </c>
      <c r="W675">
        <v>3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7</v>
      </c>
      <c r="AD675">
        <v>3.39</v>
      </c>
      <c r="AE675">
        <v>4.8</v>
      </c>
      <c r="AF675">
        <v>100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1.1299999999999999</v>
      </c>
      <c r="AN675">
        <v>5.7489999999999997</v>
      </c>
      <c r="AO675">
        <v>23.527999999999999</v>
      </c>
      <c r="AP675">
        <v>5.88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1</v>
      </c>
      <c r="BC675" t="s">
        <v>75</v>
      </c>
      <c r="BD675">
        <v>0</v>
      </c>
      <c r="BE675" t="s">
        <v>69</v>
      </c>
      <c r="BF675" t="s">
        <v>76</v>
      </c>
      <c r="BG675">
        <v>1.3</v>
      </c>
      <c r="BH675">
        <v>0</v>
      </c>
      <c r="BI675" s="1">
        <v>45799.57481554398</v>
      </c>
      <c r="BJ675">
        <v>3</v>
      </c>
      <c r="BK675" s="4">
        <v>0.48480000000000001</v>
      </c>
      <c r="BL675" s="42">
        <f>HLOOKUP($A675,차량별코스!$E$1:$AD$20,_xlfn.XLOOKUP(탕데이터!$I675,차량별코스!$D$2:$D$20,차량별코스!$A$2:$A$20),0)</f>
        <v>8</v>
      </c>
      <c r="BM675">
        <f t="shared" si="118"/>
        <v>2713.0029999999992</v>
      </c>
      <c r="BN675">
        <f t="shared" si="119"/>
        <v>362.01</v>
      </c>
      <c r="BO675">
        <f>IF(COUNTIFS($BL$2:$BL675,$BL675,$O$2:$O675,$O675)=1,_xlfn.MAXIFS($BO$2:$BO674,$O$2:$O674,$O675)+1,_xlfn.MAXIFS($BO$2:$BO674,$O$2:$O674,$O675))</f>
        <v>6</v>
      </c>
      <c r="BP675">
        <f t="shared" si="120"/>
        <v>36</v>
      </c>
      <c r="BQ675">
        <f t="shared" si="122"/>
        <v>0</v>
      </c>
      <c r="BR675">
        <f t="shared" si="123"/>
        <v>0</v>
      </c>
      <c r="BS675">
        <f t="shared" si="124"/>
        <v>0</v>
      </c>
      <c r="BT675">
        <f t="shared" si="125"/>
        <v>0</v>
      </c>
      <c r="BU675">
        <f t="shared" si="126"/>
        <v>0</v>
      </c>
      <c r="BV675">
        <f t="shared" si="127"/>
        <v>0</v>
      </c>
      <c r="BW675">
        <f t="shared" si="121"/>
        <v>36</v>
      </c>
    </row>
    <row r="676" spans="1:75" x14ac:dyDescent="0.3">
      <c r="A676" s="38">
        <f t="shared" si="117"/>
        <v>45796</v>
      </c>
      <c r="B676" s="3">
        <v>45796.773587962962</v>
      </c>
      <c r="C676" t="s">
        <v>61</v>
      </c>
      <c r="D676" t="s">
        <v>61</v>
      </c>
      <c r="E676" t="s">
        <v>61</v>
      </c>
      <c r="F676" t="s">
        <v>62</v>
      </c>
      <c r="G676" s="2" t="s">
        <v>63</v>
      </c>
      <c r="H676" t="s">
        <v>64</v>
      </c>
      <c r="I676" t="s">
        <v>82</v>
      </c>
      <c r="J676" t="s">
        <v>66</v>
      </c>
      <c r="K676" t="s">
        <v>67</v>
      </c>
      <c r="L676">
        <v>19</v>
      </c>
      <c r="M676">
        <v>8</v>
      </c>
      <c r="N676">
        <v>168</v>
      </c>
      <c r="O676" s="41">
        <v>163</v>
      </c>
      <c r="P676" t="s">
        <v>61</v>
      </c>
      <c r="Q676" t="s">
        <v>61</v>
      </c>
      <c r="R676">
        <v>17.344999999999999</v>
      </c>
      <c r="S676">
        <v>4.4770000000000003</v>
      </c>
      <c r="T676">
        <v>3.8740000000000001</v>
      </c>
      <c r="U676">
        <v>1614</v>
      </c>
      <c r="V676">
        <v>71</v>
      </c>
      <c r="W676">
        <v>364</v>
      </c>
      <c r="X676">
        <v>570</v>
      </c>
      <c r="Y676">
        <v>1</v>
      </c>
      <c r="Z676">
        <v>4</v>
      </c>
      <c r="AA676">
        <v>0</v>
      </c>
      <c r="AB676">
        <v>0</v>
      </c>
      <c r="AC676">
        <v>89</v>
      </c>
      <c r="AD676">
        <v>38.69</v>
      </c>
      <c r="AE676">
        <v>52.961832000000001</v>
      </c>
      <c r="AF676">
        <v>97.3</v>
      </c>
      <c r="AG676">
        <v>0.5</v>
      </c>
      <c r="AH676">
        <v>0.7</v>
      </c>
      <c r="AI676">
        <v>1.1000000000000001</v>
      </c>
      <c r="AJ676">
        <v>0.4</v>
      </c>
      <c r="AK676">
        <v>0</v>
      </c>
      <c r="AL676">
        <v>0</v>
      </c>
      <c r="AM676">
        <v>2.98</v>
      </c>
      <c r="AN676">
        <v>46.389000000000003</v>
      </c>
      <c r="AO676">
        <v>4.399</v>
      </c>
      <c r="AP676">
        <v>22.553000000000001</v>
      </c>
      <c r="AQ676">
        <v>0.28799999999999998</v>
      </c>
      <c r="AR676">
        <v>5.7649999999999997</v>
      </c>
      <c r="AS676">
        <v>23.061</v>
      </c>
      <c r="AT676">
        <v>25.946999999999999</v>
      </c>
      <c r="AU676">
        <v>0.13300000000000001</v>
      </c>
      <c r="AV676">
        <v>0.187</v>
      </c>
      <c r="AW676">
        <v>0.29299999999999998</v>
      </c>
      <c r="AX676">
        <v>0.107</v>
      </c>
      <c r="AY676">
        <v>0</v>
      </c>
      <c r="AZ676">
        <v>0</v>
      </c>
      <c r="BA676">
        <v>0</v>
      </c>
      <c r="BB676">
        <v>33</v>
      </c>
      <c r="BC676" t="s">
        <v>75</v>
      </c>
      <c r="BD676">
        <v>0</v>
      </c>
      <c r="BE676" t="s">
        <v>69</v>
      </c>
      <c r="BF676" t="s">
        <v>76</v>
      </c>
      <c r="BG676">
        <v>1.3</v>
      </c>
      <c r="BH676">
        <v>0</v>
      </c>
      <c r="BI676" s="1">
        <v>45799.57481554398</v>
      </c>
      <c r="BJ676">
        <v>3</v>
      </c>
      <c r="BK676" s="4">
        <v>1.2914000000000001</v>
      </c>
      <c r="BL676" s="42">
        <f>HLOOKUP($A676,차량별코스!$E$1:$AD$20,_xlfn.XLOOKUP(탕데이터!$I676,차량별코스!$D$2:$D$20,차량별코스!$A$2:$A$20),0)</f>
        <v>8</v>
      </c>
      <c r="BM676">
        <f t="shared" si="118"/>
        <v>2713.0029999999992</v>
      </c>
      <c r="BN676">
        <f t="shared" si="119"/>
        <v>362.01</v>
      </c>
      <c r="BO676">
        <f>IF(COUNTIFS($BL$2:$BL676,$BL676,$O$2:$O676,$O676)=1,_xlfn.MAXIFS($BO$2:$BO675,$O$2:$O675,$O676)+1,_xlfn.MAXIFS($BO$2:$BO675,$O$2:$O675,$O676))</f>
        <v>6</v>
      </c>
      <c r="BP676">
        <f t="shared" si="120"/>
        <v>1135.422</v>
      </c>
      <c r="BQ676">
        <f t="shared" si="122"/>
        <v>8.07</v>
      </c>
      <c r="BR676">
        <f t="shared" si="123"/>
        <v>11.297999999999998</v>
      </c>
      <c r="BS676">
        <f t="shared" si="124"/>
        <v>17.754000000000001</v>
      </c>
      <c r="BT676">
        <f t="shared" si="125"/>
        <v>6.4560000000000004</v>
      </c>
      <c r="BU676">
        <f t="shared" si="126"/>
        <v>0</v>
      </c>
      <c r="BV676">
        <f t="shared" si="127"/>
        <v>0</v>
      </c>
      <c r="BW676">
        <f t="shared" si="121"/>
        <v>1178.9999999999998</v>
      </c>
    </row>
    <row r="677" spans="1:75" x14ac:dyDescent="0.3">
      <c r="A677" s="38">
        <f t="shared" si="117"/>
        <v>45796</v>
      </c>
      <c r="B677" s="3">
        <v>45796.79791666667</v>
      </c>
      <c r="C677" t="s">
        <v>61</v>
      </c>
      <c r="D677" t="s">
        <v>61</v>
      </c>
      <c r="E677" t="s">
        <v>61</v>
      </c>
      <c r="F677" t="s">
        <v>62</v>
      </c>
      <c r="G677" s="2" t="s">
        <v>63</v>
      </c>
      <c r="H677" t="s">
        <v>64</v>
      </c>
      <c r="I677" t="s">
        <v>82</v>
      </c>
      <c r="J677" t="s">
        <v>66</v>
      </c>
      <c r="K677" t="s">
        <v>67</v>
      </c>
      <c r="L677">
        <v>19</v>
      </c>
      <c r="M677">
        <v>8</v>
      </c>
      <c r="N677">
        <v>168</v>
      </c>
      <c r="O677" s="41">
        <v>163</v>
      </c>
      <c r="P677" t="s">
        <v>61</v>
      </c>
      <c r="Q677" t="s">
        <v>61</v>
      </c>
      <c r="R677">
        <v>108.825</v>
      </c>
      <c r="S677">
        <v>28.766999999999999</v>
      </c>
      <c r="T677">
        <v>3.7829999999999999</v>
      </c>
      <c r="U677">
        <v>9389</v>
      </c>
      <c r="V677">
        <v>81</v>
      </c>
      <c r="W677">
        <v>2243</v>
      </c>
      <c r="X677">
        <v>3677</v>
      </c>
      <c r="Y677">
        <v>6</v>
      </c>
      <c r="Z677">
        <v>34</v>
      </c>
      <c r="AA677">
        <v>1</v>
      </c>
      <c r="AB677">
        <v>11</v>
      </c>
      <c r="AC677">
        <v>106</v>
      </c>
      <c r="AD677">
        <v>41.73</v>
      </c>
      <c r="AE677">
        <v>55.452229000000003</v>
      </c>
      <c r="AF677">
        <v>89</v>
      </c>
      <c r="AG677">
        <v>2.6</v>
      </c>
      <c r="AH677">
        <v>2.5</v>
      </c>
      <c r="AI677">
        <v>2.4</v>
      </c>
      <c r="AJ677">
        <v>3.4</v>
      </c>
      <c r="AK677">
        <v>0.1</v>
      </c>
      <c r="AL677">
        <v>0</v>
      </c>
      <c r="AM677">
        <v>2.91</v>
      </c>
      <c r="AN677">
        <v>50.145000000000003</v>
      </c>
      <c r="AO677">
        <v>0.86299999999999999</v>
      </c>
      <c r="AP677">
        <v>23.89</v>
      </c>
      <c r="AQ677">
        <v>0.33100000000000002</v>
      </c>
      <c r="AR677">
        <v>5.5129999999999999</v>
      </c>
      <c r="AS677">
        <v>31.242999999999999</v>
      </c>
      <c r="AT677">
        <v>137.94999999999999</v>
      </c>
      <c r="AU677">
        <v>4.03</v>
      </c>
      <c r="AV677">
        <v>3.875</v>
      </c>
      <c r="AW677">
        <v>3.72</v>
      </c>
      <c r="AX677">
        <v>5.27</v>
      </c>
      <c r="AY677">
        <v>0.155</v>
      </c>
      <c r="AZ677">
        <v>0</v>
      </c>
      <c r="BA677">
        <v>0</v>
      </c>
      <c r="BB677">
        <v>212</v>
      </c>
      <c r="BC677" t="s">
        <v>75</v>
      </c>
      <c r="BD677">
        <v>0</v>
      </c>
      <c r="BE677" t="s">
        <v>69</v>
      </c>
      <c r="BF677" t="s">
        <v>76</v>
      </c>
      <c r="BG677">
        <v>1.3</v>
      </c>
      <c r="BH677">
        <v>0</v>
      </c>
      <c r="BI677" s="1">
        <v>45799.57481554398</v>
      </c>
      <c r="BJ677">
        <v>3</v>
      </c>
      <c r="BK677" s="4">
        <v>1.2609999999999999</v>
      </c>
      <c r="BL677" s="42">
        <f>HLOOKUP($A677,차량별코스!$E$1:$AD$20,_xlfn.XLOOKUP(탕데이터!$I677,차량별코스!$D$2:$D$20,차량별코스!$A$2:$A$20),0)</f>
        <v>8</v>
      </c>
      <c r="BM677">
        <f t="shared" si="118"/>
        <v>2713.0029999999992</v>
      </c>
      <c r="BN677">
        <f t="shared" si="119"/>
        <v>362.01</v>
      </c>
      <c r="BO677">
        <f>IF(COUNTIFS($BL$2:$BL677,$BL677,$O$2:$O677,$O677)=1,_xlfn.MAXIFS($BO$2:$BO676,$O$2:$O676,$O677)+1,_xlfn.MAXIFS($BO$2:$BO676,$O$2:$O676,$O677))</f>
        <v>6</v>
      </c>
      <c r="BP677">
        <f t="shared" si="120"/>
        <v>6032.2100000000009</v>
      </c>
      <c r="BQ677">
        <f t="shared" si="122"/>
        <v>244.11400000000003</v>
      </c>
      <c r="BR677">
        <f t="shared" si="123"/>
        <v>234.72500000000002</v>
      </c>
      <c r="BS677">
        <f t="shared" si="124"/>
        <v>225.33600000000001</v>
      </c>
      <c r="BT677">
        <f t="shared" si="125"/>
        <v>319.226</v>
      </c>
      <c r="BU677">
        <f t="shared" si="126"/>
        <v>9.3889999999999993</v>
      </c>
      <c r="BV677">
        <f t="shared" si="127"/>
        <v>0</v>
      </c>
      <c r="BW677">
        <f t="shared" si="121"/>
        <v>7065.0000000000009</v>
      </c>
    </row>
    <row r="678" spans="1:75" x14ac:dyDescent="0.3">
      <c r="A678" s="38">
        <f t="shared" si="117"/>
        <v>45797</v>
      </c>
      <c r="B678" s="3">
        <v>45797.391840277778</v>
      </c>
      <c r="C678" t="s">
        <v>61</v>
      </c>
      <c r="D678" t="s">
        <v>61</v>
      </c>
      <c r="E678" t="s">
        <v>61</v>
      </c>
      <c r="F678" t="s">
        <v>62</v>
      </c>
      <c r="G678" s="2" t="s">
        <v>63</v>
      </c>
      <c r="H678" t="s">
        <v>64</v>
      </c>
      <c r="I678" t="s">
        <v>82</v>
      </c>
      <c r="J678" t="s">
        <v>66</v>
      </c>
      <c r="K678" t="s">
        <v>67</v>
      </c>
      <c r="L678">
        <v>19</v>
      </c>
      <c r="M678">
        <v>8</v>
      </c>
      <c r="N678">
        <v>168</v>
      </c>
      <c r="O678" s="41">
        <v>163</v>
      </c>
      <c r="P678" t="s">
        <v>61</v>
      </c>
      <c r="Q678" t="s">
        <v>61</v>
      </c>
      <c r="R678">
        <v>134.38800000000001</v>
      </c>
      <c r="S678">
        <v>38.863</v>
      </c>
      <c r="T678">
        <v>3.4580000000000002</v>
      </c>
      <c r="U678">
        <v>14751</v>
      </c>
      <c r="V678">
        <v>27</v>
      </c>
      <c r="W678">
        <v>5158</v>
      </c>
      <c r="X678">
        <v>4495</v>
      </c>
      <c r="Y678">
        <v>0</v>
      </c>
      <c r="Z678">
        <v>19</v>
      </c>
      <c r="AA678">
        <v>6</v>
      </c>
      <c r="AB678">
        <v>1475</v>
      </c>
      <c r="AC678">
        <v>95</v>
      </c>
      <c r="AD678">
        <v>32.799999999999997</v>
      </c>
      <c r="AE678">
        <v>50.574603000000003</v>
      </c>
      <c r="AF678">
        <v>86.9</v>
      </c>
      <c r="AG678">
        <v>3</v>
      </c>
      <c r="AH678">
        <v>3.7</v>
      </c>
      <c r="AI678">
        <v>4.9000000000000004</v>
      </c>
      <c r="AJ678">
        <v>1.5</v>
      </c>
      <c r="AK678">
        <v>0</v>
      </c>
      <c r="AL678">
        <v>0</v>
      </c>
      <c r="AM678">
        <v>2.66</v>
      </c>
      <c r="AN678">
        <v>50.055</v>
      </c>
      <c r="AO678">
        <v>0.183</v>
      </c>
      <c r="AP678">
        <v>34.966999999999999</v>
      </c>
      <c r="AQ678">
        <v>0.32700000000000001</v>
      </c>
      <c r="AR678">
        <v>0</v>
      </c>
      <c r="AS678">
        <v>14.138</v>
      </c>
      <c r="AT678">
        <v>212.905</v>
      </c>
      <c r="AU678">
        <v>7.35</v>
      </c>
      <c r="AV678">
        <v>9.0649999999999995</v>
      </c>
      <c r="AW678">
        <v>12.005000000000001</v>
      </c>
      <c r="AX678">
        <v>3.6749999999999998</v>
      </c>
      <c r="AY678">
        <v>0</v>
      </c>
      <c r="AZ678">
        <v>0</v>
      </c>
      <c r="BA678">
        <v>0</v>
      </c>
      <c r="BB678">
        <v>342</v>
      </c>
      <c r="BC678" t="s">
        <v>75</v>
      </c>
      <c r="BD678">
        <v>0</v>
      </c>
      <c r="BE678" t="s">
        <v>69</v>
      </c>
      <c r="BF678" t="s">
        <v>76</v>
      </c>
      <c r="BG678">
        <v>1.3</v>
      </c>
      <c r="BH678">
        <v>0</v>
      </c>
      <c r="BI678" s="1">
        <v>45799.57481554398</v>
      </c>
      <c r="BJ678">
        <v>3</v>
      </c>
      <c r="BK678" s="4">
        <v>1.1527000000000001</v>
      </c>
      <c r="BL678" s="42">
        <f>HLOOKUP($A678,차량별코스!$E$1:$AD$20,_xlfn.XLOOKUP(탕데이터!$I678,차량별코스!$D$2:$D$20,차량별코스!$A$2:$A$20),0)</f>
        <v>9</v>
      </c>
      <c r="BM678">
        <f t="shared" si="118"/>
        <v>2713.0029999999992</v>
      </c>
      <c r="BN678">
        <f t="shared" si="119"/>
        <v>330.92399999999998</v>
      </c>
      <c r="BO678">
        <f>IF(COUNTIFS($BL$2:$BL678,$BL678,$O$2:$O678,$O678)=1,_xlfn.MAXIFS($BO$2:$BO677,$O$2:$O677,$O678)+1,_xlfn.MAXIFS($BO$2:$BO677,$O$2:$O677,$O678))</f>
        <v>7</v>
      </c>
      <c r="BP678">
        <f t="shared" si="120"/>
        <v>7633.6190000000024</v>
      </c>
      <c r="BQ678">
        <f t="shared" si="122"/>
        <v>442.53</v>
      </c>
      <c r="BR678">
        <f t="shared" si="123"/>
        <v>545.78700000000003</v>
      </c>
      <c r="BS678">
        <f t="shared" si="124"/>
        <v>722.79899999999998</v>
      </c>
      <c r="BT678">
        <f t="shared" si="125"/>
        <v>221.26499999999999</v>
      </c>
      <c r="BU678">
        <f t="shared" si="126"/>
        <v>0</v>
      </c>
      <c r="BV678">
        <f t="shared" si="127"/>
        <v>0</v>
      </c>
      <c r="BW678">
        <f t="shared" si="121"/>
        <v>9566</v>
      </c>
    </row>
    <row r="679" spans="1:75" x14ac:dyDescent="0.3">
      <c r="A679" s="38">
        <f t="shared" si="117"/>
        <v>45797</v>
      </c>
      <c r="B679" s="3">
        <v>45797.604467592595</v>
      </c>
      <c r="C679" t="s">
        <v>61</v>
      </c>
      <c r="D679" t="s">
        <v>61</v>
      </c>
      <c r="E679" t="s">
        <v>61</v>
      </c>
      <c r="F679" t="s">
        <v>62</v>
      </c>
      <c r="G679" s="2" t="s">
        <v>63</v>
      </c>
      <c r="H679" t="s">
        <v>64</v>
      </c>
      <c r="I679" t="s">
        <v>82</v>
      </c>
      <c r="J679" t="s">
        <v>66</v>
      </c>
      <c r="K679" t="s">
        <v>67</v>
      </c>
      <c r="L679">
        <v>19</v>
      </c>
      <c r="M679">
        <v>8</v>
      </c>
      <c r="N679">
        <v>168</v>
      </c>
      <c r="O679" s="41">
        <v>163</v>
      </c>
      <c r="P679" t="s">
        <v>61</v>
      </c>
      <c r="Q679" t="s">
        <v>61</v>
      </c>
      <c r="R679">
        <v>36.375</v>
      </c>
      <c r="S679">
        <v>9.9580000000000002</v>
      </c>
      <c r="T679">
        <v>3.653</v>
      </c>
      <c r="U679">
        <v>3579</v>
      </c>
      <c r="V679">
        <v>27</v>
      </c>
      <c r="W679">
        <v>1120</v>
      </c>
      <c r="X679">
        <v>1067</v>
      </c>
      <c r="Y679">
        <v>0</v>
      </c>
      <c r="Z679">
        <v>6</v>
      </c>
      <c r="AA679">
        <v>1</v>
      </c>
      <c r="AB679">
        <v>165</v>
      </c>
      <c r="AC679">
        <v>99</v>
      </c>
      <c r="AD679">
        <v>36.590000000000003</v>
      </c>
      <c r="AE679">
        <v>53.844616000000002</v>
      </c>
      <c r="AF679">
        <v>76</v>
      </c>
      <c r="AG679">
        <v>4.0999999999999996</v>
      </c>
      <c r="AH679">
        <v>5.7</v>
      </c>
      <c r="AI679">
        <v>8.6</v>
      </c>
      <c r="AJ679">
        <v>5.5</v>
      </c>
      <c r="AK679">
        <v>0</v>
      </c>
      <c r="AL679">
        <v>0</v>
      </c>
      <c r="AM679">
        <v>2.81</v>
      </c>
      <c r="AN679">
        <v>50.393999999999998</v>
      </c>
      <c r="AO679">
        <v>0.754</v>
      </c>
      <c r="AP679">
        <v>31.294</v>
      </c>
      <c r="AQ679">
        <v>0.27500000000000002</v>
      </c>
      <c r="AR679">
        <v>0</v>
      </c>
      <c r="AS679">
        <v>16.495000000000001</v>
      </c>
      <c r="AT679">
        <v>44.332999999999998</v>
      </c>
      <c r="AU679">
        <v>2.3919999999999999</v>
      </c>
      <c r="AV679">
        <v>3.3250000000000002</v>
      </c>
      <c r="AW679">
        <v>5.0170000000000003</v>
      </c>
      <c r="AX679">
        <v>3.2080000000000002</v>
      </c>
      <c r="AY679">
        <v>0</v>
      </c>
      <c r="AZ679">
        <v>0</v>
      </c>
      <c r="BA679">
        <v>0</v>
      </c>
      <c r="BB679">
        <v>82</v>
      </c>
      <c r="BC679" t="s">
        <v>75</v>
      </c>
      <c r="BD679">
        <v>0</v>
      </c>
      <c r="BE679" t="s">
        <v>69</v>
      </c>
      <c r="BF679" t="s">
        <v>76</v>
      </c>
      <c r="BG679">
        <v>1.3</v>
      </c>
      <c r="BH679">
        <v>0</v>
      </c>
      <c r="BI679" s="1">
        <v>45799.57481554398</v>
      </c>
      <c r="BJ679">
        <v>3</v>
      </c>
      <c r="BK679" s="4">
        <v>1.2176</v>
      </c>
      <c r="BL679" s="42">
        <f>HLOOKUP($A679,차량별코스!$E$1:$AD$20,_xlfn.XLOOKUP(탕데이터!$I679,차량별코스!$D$2:$D$20,차량별코스!$A$2:$A$20),0)</f>
        <v>9</v>
      </c>
      <c r="BM679">
        <f t="shared" si="118"/>
        <v>2713.0029999999992</v>
      </c>
      <c r="BN679">
        <f t="shared" si="119"/>
        <v>330.92399999999998</v>
      </c>
      <c r="BO679">
        <f>IF(COUNTIFS($BL$2:$BL679,$BL679,$O$2:$O679,$O679)=1,_xlfn.MAXIFS($BO$2:$BO678,$O$2:$O678,$O679)+1,_xlfn.MAXIFS($BO$2:$BO678,$O$2:$O678,$O679))</f>
        <v>7</v>
      </c>
      <c r="BP679">
        <f t="shared" si="120"/>
        <v>1573.04</v>
      </c>
      <c r="BQ679">
        <f t="shared" si="122"/>
        <v>146.73899999999998</v>
      </c>
      <c r="BR679">
        <f t="shared" si="123"/>
        <v>204.00300000000001</v>
      </c>
      <c r="BS679">
        <f t="shared" si="124"/>
        <v>307.79399999999998</v>
      </c>
      <c r="BT679">
        <f t="shared" si="125"/>
        <v>196.845</v>
      </c>
      <c r="BU679">
        <f t="shared" si="126"/>
        <v>0</v>
      </c>
      <c r="BV679">
        <f t="shared" si="127"/>
        <v>0</v>
      </c>
      <c r="BW679">
        <f t="shared" si="121"/>
        <v>2428.4209999999998</v>
      </c>
    </row>
    <row r="680" spans="1:75" x14ac:dyDescent="0.3">
      <c r="A680" s="38">
        <f t="shared" si="117"/>
        <v>45797</v>
      </c>
      <c r="B680" s="3">
        <v>45797.652141203704</v>
      </c>
      <c r="C680" t="s">
        <v>61</v>
      </c>
      <c r="D680" t="s">
        <v>61</v>
      </c>
      <c r="E680" t="s">
        <v>61</v>
      </c>
      <c r="F680" t="s">
        <v>62</v>
      </c>
      <c r="G680" s="2" t="s">
        <v>63</v>
      </c>
      <c r="H680" t="s">
        <v>64</v>
      </c>
      <c r="I680" t="s">
        <v>82</v>
      </c>
      <c r="J680" t="s">
        <v>66</v>
      </c>
      <c r="K680" t="s">
        <v>67</v>
      </c>
      <c r="L680">
        <v>19</v>
      </c>
      <c r="M680">
        <v>8</v>
      </c>
      <c r="N680">
        <v>168</v>
      </c>
      <c r="O680" s="41">
        <v>163</v>
      </c>
      <c r="P680" t="s">
        <v>61</v>
      </c>
      <c r="Q680" t="s">
        <v>61</v>
      </c>
      <c r="R680">
        <v>101.06699999999999</v>
      </c>
      <c r="S680">
        <v>36.844999999999999</v>
      </c>
      <c r="T680">
        <v>2.7429999999999999</v>
      </c>
      <c r="U680">
        <v>13604</v>
      </c>
      <c r="V680">
        <v>48</v>
      </c>
      <c r="W680">
        <v>5620</v>
      </c>
      <c r="X680">
        <v>3141</v>
      </c>
      <c r="Y680">
        <v>2</v>
      </c>
      <c r="Z680">
        <v>36</v>
      </c>
      <c r="AA680">
        <v>1</v>
      </c>
      <c r="AB680">
        <v>2717</v>
      </c>
      <c r="AC680">
        <v>102</v>
      </c>
      <c r="AD680">
        <v>26.75</v>
      </c>
      <c r="AE680">
        <v>45.846933999999997</v>
      </c>
      <c r="AF680">
        <v>73.5</v>
      </c>
      <c r="AG680">
        <v>8.3000000000000007</v>
      </c>
      <c r="AH680">
        <v>7.8</v>
      </c>
      <c r="AI680">
        <v>6.9</v>
      </c>
      <c r="AJ680">
        <v>3.5</v>
      </c>
      <c r="AK680">
        <v>0</v>
      </c>
      <c r="AL680">
        <v>0</v>
      </c>
      <c r="AM680">
        <v>2.11</v>
      </c>
      <c r="AN680">
        <v>58.14</v>
      </c>
      <c r="AO680">
        <v>0.35299999999999998</v>
      </c>
      <c r="AP680">
        <v>41.311</v>
      </c>
      <c r="AQ680">
        <v>0.307</v>
      </c>
      <c r="AR680">
        <v>1.9790000000000001</v>
      </c>
      <c r="AS680">
        <v>35.619999999999997</v>
      </c>
      <c r="AT680">
        <v>166.6</v>
      </c>
      <c r="AU680">
        <v>18.812999999999999</v>
      </c>
      <c r="AV680">
        <v>17.68</v>
      </c>
      <c r="AW680">
        <v>15.64</v>
      </c>
      <c r="AX680">
        <v>7.9329999999999998</v>
      </c>
      <c r="AY680">
        <v>0</v>
      </c>
      <c r="AZ680">
        <v>0</v>
      </c>
      <c r="BA680">
        <v>0</v>
      </c>
      <c r="BB680">
        <v>297</v>
      </c>
      <c r="BC680" t="s">
        <v>75</v>
      </c>
      <c r="BD680">
        <v>0</v>
      </c>
      <c r="BE680" t="s">
        <v>69</v>
      </c>
      <c r="BF680" t="s">
        <v>76</v>
      </c>
      <c r="BG680">
        <v>1.3</v>
      </c>
      <c r="BH680">
        <v>0</v>
      </c>
      <c r="BI680" s="1">
        <v>45799.57481554398</v>
      </c>
      <c r="BJ680">
        <v>3</v>
      </c>
      <c r="BK680" s="4">
        <v>0.9143</v>
      </c>
      <c r="BL680" s="42">
        <f>HLOOKUP($A680,차량별코스!$E$1:$AD$20,_xlfn.XLOOKUP(탕데이터!$I680,차량별코스!$D$2:$D$20,차량별코스!$A$2:$A$20),0)</f>
        <v>9</v>
      </c>
      <c r="BM680">
        <f t="shared" si="118"/>
        <v>2713.0029999999992</v>
      </c>
      <c r="BN680">
        <f t="shared" si="119"/>
        <v>330.92399999999998</v>
      </c>
      <c r="BO680">
        <f>IF(COUNTIFS($BL$2:$BL680,$BL680,$O$2:$O680,$O680)=1,_xlfn.MAXIFS($BO$2:$BO679,$O$2:$O679,$O680)+1,_xlfn.MAXIFS($BO$2:$BO679,$O$2:$O679,$O680))</f>
        <v>7</v>
      </c>
      <c r="BP680">
        <f t="shared" si="120"/>
        <v>4330.9400000000005</v>
      </c>
      <c r="BQ680">
        <f t="shared" si="122"/>
        <v>1129.1320000000001</v>
      </c>
      <c r="BR680">
        <f t="shared" si="123"/>
        <v>1061.1120000000001</v>
      </c>
      <c r="BS680">
        <f t="shared" si="124"/>
        <v>938.67600000000004</v>
      </c>
      <c r="BT680">
        <f t="shared" si="125"/>
        <v>476.14000000000004</v>
      </c>
      <c r="BU680">
        <f t="shared" si="126"/>
        <v>0</v>
      </c>
      <c r="BV680">
        <f t="shared" si="127"/>
        <v>0</v>
      </c>
      <c r="BW680">
        <f t="shared" si="121"/>
        <v>7936.0000000000009</v>
      </c>
    </row>
    <row r="681" spans="1:75" x14ac:dyDescent="0.3">
      <c r="A681" s="38">
        <f t="shared" si="117"/>
        <v>45797</v>
      </c>
      <c r="B681" s="3">
        <v>45797.834236111114</v>
      </c>
      <c r="C681" t="s">
        <v>61</v>
      </c>
      <c r="D681" t="s">
        <v>61</v>
      </c>
      <c r="E681" t="s">
        <v>61</v>
      </c>
      <c r="F681" t="s">
        <v>62</v>
      </c>
      <c r="G681" s="2" t="s">
        <v>63</v>
      </c>
      <c r="H681" t="s">
        <v>64</v>
      </c>
      <c r="I681" t="s">
        <v>82</v>
      </c>
      <c r="J681" t="s">
        <v>66</v>
      </c>
      <c r="K681" t="s">
        <v>67</v>
      </c>
      <c r="L681">
        <v>19</v>
      </c>
      <c r="M681">
        <v>8</v>
      </c>
      <c r="N681">
        <v>168</v>
      </c>
      <c r="O681" s="41">
        <v>163</v>
      </c>
      <c r="P681" t="s">
        <v>61</v>
      </c>
      <c r="Q681" t="s">
        <v>61</v>
      </c>
      <c r="R681">
        <v>2.7E-2</v>
      </c>
      <c r="S681">
        <v>2.1999999999999999E-2</v>
      </c>
      <c r="T681">
        <v>1.2270000000000001</v>
      </c>
      <c r="U681">
        <v>24</v>
      </c>
      <c r="V681">
        <v>7</v>
      </c>
      <c r="W681">
        <v>3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12</v>
      </c>
      <c r="AD681">
        <v>4.05</v>
      </c>
      <c r="AE681">
        <v>6.9426579999999998</v>
      </c>
      <c r="AF681">
        <v>100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0.93</v>
      </c>
      <c r="AN681">
        <v>15.282999999999999</v>
      </c>
      <c r="AO681">
        <v>29.163</v>
      </c>
      <c r="AP681">
        <v>12.496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 t="s">
        <v>75</v>
      </c>
      <c r="BD681">
        <v>0</v>
      </c>
      <c r="BE681" t="s">
        <v>69</v>
      </c>
      <c r="BF681" t="s">
        <v>76</v>
      </c>
      <c r="BG681">
        <v>1.3</v>
      </c>
      <c r="BH681">
        <v>0</v>
      </c>
      <c r="BI681" s="1">
        <v>45799.57481554398</v>
      </c>
      <c r="BJ681">
        <v>3</v>
      </c>
      <c r="BK681" s="4">
        <v>0.40910000000000002</v>
      </c>
      <c r="BL681" s="42">
        <f>HLOOKUP($A681,차량별코스!$E$1:$AD$20,_xlfn.XLOOKUP(탕데이터!$I681,차량별코스!$D$2:$D$20,차량별코스!$A$2:$A$20),0)</f>
        <v>9</v>
      </c>
      <c r="BM681">
        <f t="shared" si="118"/>
        <v>2713.0029999999992</v>
      </c>
      <c r="BN681">
        <f t="shared" si="119"/>
        <v>330.92399999999998</v>
      </c>
      <c r="BO681">
        <f>IF(COUNTIFS($BL$2:$BL681,$BL681,$O$2:$O681,$O681)=1,_xlfn.MAXIFS($BO$2:$BO680,$O$2:$O680,$O681)+1,_xlfn.MAXIFS($BO$2:$BO680,$O$2:$O680,$O681))</f>
        <v>7</v>
      </c>
      <c r="BP681">
        <f t="shared" si="120"/>
        <v>14</v>
      </c>
      <c r="BQ681">
        <f t="shared" si="122"/>
        <v>0</v>
      </c>
      <c r="BR681">
        <f t="shared" si="123"/>
        <v>0</v>
      </c>
      <c r="BS681">
        <f t="shared" si="124"/>
        <v>0</v>
      </c>
      <c r="BT681">
        <f t="shared" si="125"/>
        <v>0</v>
      </c>
      <c r="BU681">
        <f t="shared" si="126"/>
        <v>0</v>
      </c>
      <c r="BV681">
        <f t="shared" si="127"/>
        <v>0</v>
      </c>
      <c r="BW681">
        <f t="shared" si="121"/>
        <v>14</v>
      </c>
    </row>
    <row r="682" spans="1:75" x14ac:dyDescent="0.3">
      <c r="A682" s="38">
        <f t="shared" si="117"/>
        <v>45797</v>
      </c>
      <c r="B682" s="3">
        <v>45797.837453703702</v>
      </c>
      <c r="C682" t="s">
        <v>61</v>
      </c>
      <c r="D682" t="s">
        <v>61</v>
      </c>
      <c r="E682" t="s">
        <v>61</v>
      </c>
      <c r="F682" t="s">
        <v>62</v>
      </c>
      <c r="G682" s="2" t="s">
        <v>63</v>
      </c>
      <c r="H682" t="s">
        <v>64</v>
      </c>
      <c r="I682" t="s">
        <v>82</v>
      </c>
      <c r="J682" t="s">
        <v>66</v>
      </c>
      <c r="K682" t="s">
        <v>67</v>
      </c>
      <c r="L682">
        <v>19</v>
      </c>
      <c r="M682">
        <v>8</v>
      </c>
      <c r="N682">
        <v>168</v>
      </c>
      <c r="O682" s="41">
        <v>163</v>
      </c>
      <c r="P682" t="s">
        <v>61</v>
      </c>
      <c r="Q682" t="s">
        <v>61</v>
      </c>
      <c r="R682">
        <v>59.067</v>
      </c>
      <c r="S682">
        <v>15.999000000000001</v>
      </c>
      <c r="T682">
        <v>3.6920000000000002</v>
      </c>
      <c r="U682">
        <v>5754</v>
      </c>
      <c r="V682">
        <v>245</v>
      </c>
      <c r="W682">
        <v>1462</v>
      </c>
      <c r="X682">
        <v>1790</v>
      </c>
      <c r="Y682">
        <v>0</v>
      </c>
      <c r="Z682">
        <v>10</v>
      </c>
      <c r="AA682">
        <v>0</v>
      </c>
      <c r="AB682">
        <v>0</v>
      </c>
      <c r="AC682">
        <v>101</v>
      </c>
      <c r="AD682">
        <v>36.96</v>
      </c>
      <c r="AE682">
        <v>52.542904999999998</v>
      </c>
      <c r="AF682">
        <v>61.1</v>
      </c>
      <c r="AG682">
        <v>9.6</v>
      </c>
      <c r="AH682">
        <v>9.5</v>
      </c>
      <c r="AI682">
        <v>10.6</v>
      </c>
      <c r="AJ682">
        <v>9.1999999999999993</v>
      </c>
      <c r="AK682">
        <v>0</v>
      </c>
      <c r="AL682">
        <v>0</v>
      </c>
      <c r="AM682">
        <v>2.84</v>
      </c>
      <c r="AN682">
        <v>48.45</v>
      </c>
      <c r="AO682">
        <v>4.258</v>
      </c>
      <c r="AP682">
        <v>25.408000000000001</v>
      </c>
      <c r="AQ682">
        <v>0.28799999999999998</v>
      </c>
      <c r="AR682">
        <v>0</v>
      </c>
      <c r="AS682">
        <v>16.93</v>
      </c>
      <c r="AT682">
        <v>58.045000000000002</v>
      </c>
      <c r="AU682">
        <v>9.1199999999999992</v>
      </c>
      <c r="AV682">
        <v>9.0250000000000004</v>
      </c>
      <c r="AW682">
        <v>10.07</v>
      </c>
      <c r="AX682">
        <v>8.74</v>
      </c>
      <c r="AY682">
        <v>0</v>
      </c>
      <c r="AZ682">
        <v>0</v>
      </c>
      <c r="BA682">
        <v>0</v>
      </c>
      <c r="BB682">
        <v>129</v>
      </c>
      <c r="BC682" t="s">
        <v>75</v>
      </c>
      <c r="BD682">
        <v>0</v>
      </c>
      <c r="BE682" t="s">
        <v>69</v>
      </c>
      <c r="BF682" t="s">
        <v>76</v>
      </c>
      <c r="BG682">
        <v>1.3</v>
      </c>
      <c r="BH682">
        <v>0</v>
      </c>
      <c r="BI682" s="1">
        <v>45799.57481554398</v>
      </c>
      <c r="BJ682">
        <v>3</v>
      </c>
      <c r="BK682" s="4">
        <v>1.2305999999999999</v>
      </c>
      <c r="BL682" s="42">
        <f>HLOOKUP($A682,차량별코스!$E$1:$AD$20,_xlfn.XLOOKUP(탕데이터!$I682,차량별코스!$D$2:$D$20,차량별코스!$A$2:$A$20),0)</f>
        <v>9</v>
      </c>
      <c r="BM682">
        <f t="shared" si="118"/>
        <v>2713.0029999999992</v>
      </c>
      <c r="BN682">
        <f t="shared" si="119"/>
        <v>330.92399999999998</v>
      </c>
      <c r="BO682">
        <f>IF(COUNTIFS($BL$2:$BL682,$BL682,$O$2:$O682,$O682)=1,_xlfn.MAXIFS($BO$2:$BO681,$O$2:$O681,$O682)+1,_xlfn.MAXIFS($BO$2:$BO681,$O$2:$O681,$O682))</f>
        <v>7</v>
      </c>
      <c r="BP682">
        <f t="shared" si="120"/>
        <v>1808.694</v>
      </c>
      <c r="BQ682">
        <f t="shared" si="122"/>
        <v>552.38400000000001</v>
      </c>
      <c r="BR682">
        <f t="shared" si="123"/>
        <v>546.63</v>
      </c>
      <c r="BS682">
        <f t="shared" si="124"/>
        <v>609.92399999999998</v>
      </c>
      <c r="BT682">
        <f t="shared" si="125"/>
        <v>529.36799999999994</v>
      </c>
      <c r="BU682">
        <f t="shared" si="126"/>
        <v>0</v>
      </c>
      <c r="BV682">
        <f t="shared" si="127"/>
        <v>0</v>
      </c>
      <c r="BW682">
        <f t="shared" si="121"/>
        <v>4047</v>
      </c>
    </row>
    <row r="683" spans="1:75" x14ac:dyDescent="0.3">
      <c r="A683" s="38">
        <f t="shared" si="117"/>
        <v>45798</v>
      </c>
      <c r="B683" s="3">
        <v>45798.302523148152</v>
      </c>
      <c r="C683" t="s">
        <v>61</v>
      </c>
      <c r="D683" t="s">
        <v>61</v>
      </c>
      <c r="E683" t="s">
        <v>61</v>
      </c>
      <c r="F683" t="s">
        <v>62</v>
      </c>
      <c r="G683" s="2" t="s">
        <v>63</v>
      </c>
      <c r="H683" t="s">
        <v>64</v>
      </c>
      <c r="I683" t="s">
        <v>82</v>
      </c>
      <c r="J683" t="s">
        <v>66</v>
      </c>
      <c r="K683" t="s">
        <v>67</v>
      </c>
      <c r="L683">
        <v>19</v>
      </c>
      <c r="M683">
        <v>8</v>
      </c>
      <c r="N683">
        <v>168</v>
      </c>
      <c r="O683" s="41">
        <v>163</v>
      </c>
      <c r="P683" t="s">
        <v>61</v>
      </c>
      <c r="Q683" t="s">
        <v>61</v>
      </c>
      <c r="R683">
        <v>46.814</v>
      </c>
      <c r="S683">
        <v>13.64</v>
      </c>
      <c r="T683">
        <v>3.4319999999999999</v>
      </c>
      <c r="U683">
        <v>4075</v>
      </c>
      <c r="V683">
        <v>260</v>
      </c>
      <c r="W683">
        <v>540</v>
      </c>
      <c r="X683">
        <v>1565</v>
      </c>
      <c r="Y683">
        <v>1</v>
      </c>
      <c r="Z683">
        <v>16</v>
      </c>
      <c r="AA683">
        <v>0</v>
      </c>
      <c r="AB683">
        <v>0</v>
      </c>
      <c r="AC683">
        <v>100</v>
      </c>
      <c r="AD683">
        <v>41.36</v>
      </c>
      <c r="AE683">
        <v>51.459676000000002</v>
      </c>
      <c r="AF683">
        <v>71.400000000000006</v>
      </c>
      <c r="AG683">
        <v>6.3</v>
      </c>
      <c r="AH683">
        <v>8.8000000000000007</v>
      </c>
      <c r="AI683">
        <v>8.9</v>
      </c>
      <c r="AJ683">
        <v>4.5999999999999996</v>
      </c>
      <c r="AK683">
        <v>0</v>
      </c>
      <c r="AL683">
        <v>0</v>
      </c>
      <c r="AM683">
        <v>2.64</v>
      </c>
      <c r="AN683">
        <v>51.481000000000002</v>
      </c>
      <c r="AO683">
        <v>6.38</v>
      </c>
      <c r="AP683">
        <v>13.252000000000001</v>
      </c>
      <c r="AQ683">
        <v>0.32</v>
      </c>
      <c r="AR683">
        <v>2.1360000000000001</v>
      </c>
      <c r="AS683">
        <v>34.177999999999997</v>
      </c>
      <c r="AT683">
        <v>47.6</v>
      </c>
      <c r="AU683">
        <v>4.2</v>
      </c>
      <c r="AV683">
        <v>5.867</v>
      </c>
      <c r="AW683">
        <v>5.9329999999999998</v>
      </c>
      <c r="AX683">
        <v>3.0670000000000002</v>
      </c>
      <c r="AY683">
        <v>0</v>
      </c>
      <c r="AZ683">
        <v>0</v>
      </c>
      <c r="BA683">
        <v>0</v>
      </c>
      <c r="BB683">
        <v>90</v>
      </c>
      <c r="BC683" t="s">
        <v>75</v>
      </c>
      <c r="BD683">
        <v>0</v>
      </c>
      <c r="BE683" t="s">
        <v>69</v>
      </c>
      <c r="BF683" t="s">
        <v>76</v>
      </c>
      <c r="BG683">
        <v>1.3</v>
      </c>
      <c r="BH683">
        <v>0</v>
      </c>
      <c r="BI683" s="1">
        <v>45799.57481554398</v>
      </c>
      <c r="BJ683">
        <v>3</v>
      </c>
      <c r="BK683" s="4">
        <v>1.1439999999999999</v>
      </c>
      <c r="BL683" s="42">
        <f>HLOOKUP($A683,차량별코스!$E$1:$AD$20,_xlfn.XLOOKUP(탕데이터!$I683,차량별코스!$D$2:$D$20,차량별코스!$A$2:$A$20),0)</f>
        <v>10</v>
      </c>
      <c r="BM683">
        <f t="shared" si="118"/>
        <v>2713.0029999999992</v>
      </c>
      <c r="BN683">
        <f t="shared" si="119"/>
        <v>277.74099999999999</v>
      </c>
      <c r="BO683">
        <f>IF(COUNTIFS($BL$2:$BL683,$BL683,$O$2:$O683,$O683)=1,_xlfn.MAXIFS($BO$2:$BO682,$O$2:$O682,$O683)+1,_xlfn.MAXIFS($BO$2:$BO682,$O$2:$O682,$O683))</f>
        <v>8</v>
      </c>
      <c r="BP683">
        <f t="shared" si="120"/>
        <v>2109.5500000000002</v>
      </c>
      <c r="BQ683">
        <f t="shared" si="122"/>
        <v>256.72500000000002</v>
      </c>
      <c r="BR683">
        <f t="shared" si="123"/>
        <v>358.6</v>
      </c>
      <c r="BS683">
        <f t="shared" si="124"/>
        <v>362.67500000000001</v>
      </c>
      <c r="BT683">
        <f t="shared" si="125"/>
        <v>187.45</v>
      </c>
      <c r="BU683">
        <f t="shared" si="126"/>
        <v>0</v>
      </c>
      <c r="BV683">
        <f t="shared" si="127"/>
        <v>0</v>
      </c>
      <c r="BW683">
        <f t="shared" si="121"/>
        <v>3275</v>
      </c>
    </row>
    <row r="684" spans="1:75" x14ac:dyDescent="0.3">
      <c r="A684" s="38">
        <f t="shared" si="117"/>
        <v>45798</v>
      </c>
      <c r="B684" s="3">
        <v>45798.352071759262</v>
      </c>
      <c r="C684" t="s">
        <v>61</v>
      </c>
      <c r="D684" t="s">
        <v>61</v>
      </c>
      <c r="E684" t="s">
        <v>61</v>
      </c>
      <c r="F684" t="s">
        <v>62</v>
      </c>
      <c r="G684" s="2" t="s">
        <v>63</v>
      </c>
      <c r="H684" t="s">
        <v>64</v>
      </c>
      <c r="I684" t="s">
        <v>82</v>
      </c>
      <c r="J684" t="s">
        <v>66</v>
      </c>
      <c r="K684" t="s">
        <v>67</v>
      </c>
      <c r="L684">
        <v>19</v>
      </c>
      <c r="M684">
        <v>8</v>
      </c>
      <c r="N684">
        <v>168</v>
      </c>
      <c r="O684" s="41">
        <v>163</v>
      </c>
      <c r="P684" t="s">
        <v>61</v>
      </c>
      <c r="Q684" t="s">
        <v>61</v>
      </c>
      <c r="R684">
        <v>3.3000000000000002E-2</v>
      </c>
      <c r="S684">
        <v>5.1999999999999998E-2</v>
      </c>
      <c r="T684">
        <v>0.63500000000000001</v>
      </c>
      <c r="U684">
        <v>73</v>
      </c>
      <c r="V684">
        <v>6</v>
      </c>
      <c r="W684">
        <v>21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5</v>
      </c>
      <c r="AD684">
        <v>1.63</v>
      </c>
      <c r="AE684">
        <v>2.5825629999999999</v>
      </c>
      <c r="AF684">
        <v>100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0.49</v>
      </c>
      <c r="AN684">
        <v>8.8689999999999998</v>
      </c>
      <c r="AO684">
        <v>8.2159999999999993</v>
      </c>
      <c r="AP684">
        <v>28.766999999999999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 t="s">
        <v>75</v>
      </c>
      <c r="BD684">
        <v>0</v>
      </c>
      <c r="BE684" t="s">
        <v>69</v>
      </c>
      <c r="BF684" t="s">
        <v>76</v>
      </c>
      <c r="BG684">
        <v>1.3</v>
      </c>
      <c r="BH684">
        <v>0</v>
      </c>
      <c r="BI684" s="1">
        <v>45799.57481554398</v>
      </c>
      <c r="BJ684">
        <v>3</v>
      </c>
      <c r="BK684" s="4">
        <v>0.21149999999999999</v>
      </c>
      <c r="BL684" s="42">
        <f>HLOOKUP($A684,차량별코스!$E$1:$AD$20,_xlfn.XLOOKUP(탕데이터!$I684,차량별코스!$D$2:$D$20,차량별코스!$A$2:$A$20),0)</f>
        <v>10</v>
      </c>
      <c r="BM684">
        <f t="shared" si="118"/>
        <v>2713.0029999999992</v>
      </c>
      <c r="BN684">
        <f t="shared" si="119"/>
        <v>277.74099999999999</v>
      </c>
      <c r="BO684">
        <f>IF(COUNTIFS($BL$2:$BL684,$BL684,$O$2:$O684,$O684)=1,_xlfn.MAXIFS($BO$2:$BO683,$O$2:$O683,$O684)+1,_xlfn.MAXIFS($BO$2:$BO683,$O$2:$O683,$O684))</f>
        <v>8</v>
      </c>
      <c r="BP684">
        <f t="shared" si="120"/>
        <v>46</v>
      </c>
      <c r="BQ684">
        <f t="shared" si="122"/>
        <v>0</v>
      </c>
      <c r="BR684">
        <f t="shared" si="123"/>
        <v>0</v>
      </c>
      <c r="BS684">
        <f t="shared" si="124"/>
        <v>0</v>
      </c>
      <c r="BT684">
        <f t="shared" si="125"/>
        <v>0</v>
      </c>
      <c r="BU684">
        <f t="shared" si="126"/>
        <v>0</v>
      </c>
      <c r="BV684">
        <f t="shared" si="127"/>
        <v>0</v>
      </c>
      <c r="BW684">
        <f t="shared" si="121"/>
        <v>46</v>
      </c>
    </row>
    <row r="685" spans="1:75" x14ac:dyDescent="0.3">
      <c r="A685" s="38">
        <f t="shared" si="117"/>
        <v>45798</v>
      </c>
      <c r="B685" s="3">
        <v>45798.504664351851</v>
      </c>
      <c r="C685" t="s">
        <v>61</v>
      </c>
      <c r="D685" t="s">
        <v>61</v>
      </c>
      <c r="E685" t="s">
        <v>61</v>
      </c>
      <c r="F685" t="s">
        <v>62</v>
      </c>
      <c r="G685" s="2" t="s">
        <v>63</v>
      </c>
      <c r="H685" t="s">
        <v>64</v>
      </c>
      <c r="I685" t="s">
        <v>82</v>
      </c>
      <c r="J685" t="s">
        <v>66</v>
      </c>
      <c r="K685" t="s">
        <v>67</v>
      </c>
      <c r="L685">
        <v>19</v>
      </c>
      <c r="M685">
        <v>8</v>
      </c>
      <c r="N685">
        <v>168</v>
      </c>
      <c r="O685" s="41">
        <v>163</v>
      </c>
      <c r="P685" t="s">
        <v>61</v>
      </c>
      <c r="Q685" t="s">
        <v>61</v>
      </c>
      <c r="R685">
        <v>116.27</v>
      </c>
      <c r="S685">
        <v>43.841999999999999</v>
      </c>
      <c r="T685">
        <v>2.6520000000000001</v>
      </c>
      <c r="U685">
        <v>15359</v>
      </c>
      <c r="V685">
        <v>23</v>
      </c>
      <c r="W685">
        <v>6308</v>
      </c>
      <c r="X685">
        <v>3719</v>
      </c>
      <c r="Y685">
        <v>2</v>
      </c>
      <c r="Z685">
        <v>54</v>
      </c>
      <c r="AA685">
        <v>5</v>
      </c>
      <c r="AB685">
        <v>2330</v>
      </c>
      <c r="AC685">
        <v>101</v>
      </c>
      <c r="AD685">
        <v>27.25</v>
      </c>
      <c r="AE685">
        <v>46.363753000000003</v>
      </c>
      <c r="AF685">
        <v>82.4</v>
      </c>
      <c r="AG685">
        <v>4.7</v>
      </c>
      <c r="AH685">
        <v>7</v>
      </c>
      <c r="AI685">
        <v>4.4000000000000004</v>
      </c>
      <c r="AJ685">
        <v>1.5</v>
      </c>
      <c r="AK685">
        <v>0</v>
      </c>
      <c r="AL685">
        <v>0</v>
      </c>
      <c r="AM685">
        <v>2.04</v>
      </c>
      <c r="AN685">
        <v>61.05</v>
      </c>
      <c r="AO685">
        <v>0.15</v>
      </c>
      <c r="AP685">
        <v>41.07</v>
      </c>
      <c r="AQ685">
        <v>0.318</v>
      </c>
      <c r="AR685">
        <v>1.72</v>
      </c>
      <c r="AS685">
        <v>46.444000000000003</v>
      </c>
      <c r="AT685">
        <v>210.12</v>
      </c>
      <c r="AU685">
        <v>11.984999999999999</v>
      </c>
      <c r="AV685">
        <v>17.850000000000001</v>
      </c>
      <c r="AW685">
        <v>11.22</v>
      </c>
      <c r="AX685">
        <v>3.8250000000000002</v>
      </c>
      <c r="AY685">
        <v>0</v>
      </c>
      <c r="AZ685">
        <v>0</v>
      </c>
      <c r="BA685">
        <v>0</v>
      </c>
      <c r="BB685">
        <v>344</v>
      </c>
      <c r="BC685" t="s">
        <v>75</v>
      </c>
      <c r="BD685">
        <v>0</v>
      </c>
      <c r="BE685" t="s">
        <v>69</v>
      </c>
      <c r="BF685" t="s">
        <v>76</v>
      </c>
      <c r="BG685">
        <v>1.3</v>
      </c>
      <c r="BH685">
        <v>0</v>
      </c>
      <c r="BI685" s="1">
        <v>45799.57481554398</v>
      </c>
      <c r="BJ685">
        <v>3</v>
      </c>
      <c r="BK685" s="4">
        <v>0.88400000000000001</v>
      </c>
      <c r="BL685" s="42">
        <f>HLOOKUP($A685,차량별코스!$E$1:$AD$20,_xlfn.XLOOKUP(탕데이터!$I685,차량별코스!$D$2:$D$20,차량별코스!$A$2:$A$20),0)</f>
        <v>10</v>
      </c>
      <c r="BM685">
        <f t="shared" si="118"/>
        <v>2713.0029999999992</v>
      </c>
      <c r="BN685">
        <f t="shared" si="119"/>
        <v>277.74099999999999</v>
      </c>
      <c r="BO685">
        <f>IF(COUNTIFS($BL$2:$BL685,$BL685,$O$2:$O685,$O685)=1,_xlfn.MAXIFS($BO$2:$BO684,$O$2:$O684,$O685)+1,_xlfn.MAXIFS($BO$2:$BO684,$O$2:$O684,$O685))</f>
        <v>8</v>
      </c>
      <c r="BP685">
        <f t="shared" si="120"/>
        <v>6324.8160000000007</v>
      </c>
      <c r="BQ685">
        <f t="shared" si="122"/>
        <v>721.87300000000005</v>
      </c>
      <c r="BR685">
        <f t="shared" si="123"/>
        <v>1075.1300000000001</v>
      </c>
      <c r="BS685">
        <f t="shared" si="124"/>
        <v>675.79600000000005</v>
      </c>
      <c r="BT685">
        <f t="shared" si="125"/>
        <v>230.38499999999999</v>
      </c>
      <c r="BU685">
        <f t="shared" si="126"/>
        <v>0</v>
      </c>
      <c r="BV685">
        <f t="shared" si="127"/>
        <v>0</v>
      </c>
      <c r="BW685">
        <f t="shared" si="121"/>
        <v>9028</v>
      </c>
    </row>
    <row r="686" spans="1:75" x14ac:dyDescent="0.3">
      <c r="A686" s="38">
        <f t="shared" si="117"/>
        <v>45798</v>
      </c>
      <c r="B686" s="3">
        <v>45798.778217592589</v>
      </c>
      <c r="C686" t="s">
        <v>61</v>
      </c>
      <c r="D686" t="s">
        <v>61</v>
      </c>
      <c r="E686" t="s">
        <v>61</v>
      </c>
      <c r="F686" t="s">
        <v>62</v>
      </c>
      <c r="G686" s="2" t="s">
        <v>63</v>
      </c>
      <c r="H686" t="s">
        <v>64</v>
      </c>
      <c r="I686" t="s">
        <v>82</v>
      </c>
      <c r="J686" t="s">
        <v>66</v>
      </c>
      <c r="K686" t="s">
        <v>67</v>
      </c>
      <c r="L686">
        <v>19</v>
      </c>
      <c r="M686">
        <v>8</v>
      </c>
      <c r="N686">
        <v>168</v>
      </c>
      <c r="O686" s="41">
        <v>163</v>
      </c>
      <c r="P686" t="s">
        <v>61</v>
      </c>
      <c r="Q686" t="s">
        <v>61</v>
      </c>
      <c r="R686">
        <v>114.624</v>
      </c>
      <c r="S686">
        <v>35.268999999999998</v>
      </c>
      <c r="T686">
        <v>3.25</v>
      </c>
      <c r="U686">
        <v>11799</v>
      </c>
      <c r="V686">
        <v>12</v>
      </c>
      <c r="W686">
        <v>3313</v>
      </c>
      <c r="X686">
        <v>4012</v>
      </c>
      <c r="Y686">
        <v>1</v>
      </c>
      <c r="Z686">
        <v>57</v>
      </c>
      <c r="AA686">
        <v>1</v>
      </c>
      <c r="AB686">
        <v>226</v>
      </c>
      <c r="AC686">
        <v>96</v>
      </c>
      <c r="AD686">
        <v>34.97</v>
      </c>
      <c r="AE686">
        <v>48.695563</v>
      </c>
      <c r="AF686">
        <v>90</v>
      </c>
      <c r="AG686">
        <v>2.7</v>
      </c>
      <c r="AH686">
        <v>3.2</v>
      </c>
      <c r="AI686">
        <v>2.9</v>
      </c>
      <c r="AJ686">
        <v>1.1000000000000001</v>
      </c>
      <c r="AK686">
        <v>0</v>
      </c>
      <c r="AL686">
        <v>0</v>
      </c>
      <c r="AM686">
        <v>2.5</v>
      </c>
      <c r="AN686">
        <v>51.48</v>
      </c>
      <c r="AO686">
        <v>0.10199999999999999</v>
      </c>
      <c r="AP686">
        <v>28.079000000000001</v>
      </c>
      <c r="AQ686">
        <v>0.34899999999999998</v>
      </c>
      <c r="AR686">
        <v>0.872</v>
      </c>
      <c r="AS686">
        <v>49.728000000000002</v>
      </c>
      <c r="AT686">
        <v>175.5</v>
      </c>
      <c r="AU686">
        <v>5.2649999999999997</v>
      </c>
      <c r="AV686">
        <v>6.24</v>
      </c>
      <c r="AW686">
        <v>5.6550000000000002</v>
      </c>
      <c r="AX686">
        <v>2.145</v>
      </c>
      <c r="AY686">
        <v>0</v>
      </c>
      <c r="AZ686">
        <v>0</v>
      </c>
      <c r="BA686">
        <v>0</v>
      </c>
      <c r="BB686">
        <v>255</v>
      </c>
      <c r="BC686" t="s">
        <v>75</v>
      </c>
      <c r="BD686">
        <v>0</v>
      </c>
      <c r="BE686" t="s">
        <v>69</v>
      </c>
      <c r="BF686" t="s">
        <v>76</v>
      </c>
      <c r="BG686">
        <v>1.3</v>
      </c>
      <c r="BH686">
        <v>0</v>
      </c>
      <c r="BI686" s="1">
        <v>45799.57481554398</v>
      </c>
      <c r="BJ686">
        <v>3</v>
      </c>
      <c r="BK686" s="4">
        <v>1.0832999999999999</v>
      </c>
      <c r="BL686" s="42">
        <f>HLOOKUP($A686,차량별코스!$E$1:$AD$20,_xlfn.XLOOKUP(탕데이터!$I686,차량별코스!$D$2:$D$20,차량별코스!$A$2:$A$20),0)</f>
        <v>10</v>
      </c>
      <c r="BM686">
        <f t="shared" si="118"/>
        <v>2713.0029999999992</v>
      </c>
      <c r="BN686">
        <f t="shared" si="119"/>
        <v>277.74099999999999</v>
      </c>
      <c r="BO686">
        <f>IF(COUNTIFS($BL$2:$BL686,$BL686,$O$2:$O686,$O686)=1,_xlfn.MAXIFS($BO$2:$BO685,$O$2:$O685,$O686)+1,_xlfn.MAXIFS($BO$2:$BO685,$O$2:$O685,$O686))</f>
        <v>8</v>
      </c>
      <c r="BP686">
        <f t="shared" si="120"/>
        <v>7294.1</v>
      </c>
      <c r="BQ686">
        <f t="shared" si="122"/>
        <v>318.57300000000004</v>
      </c>
      <c r="BR686">
        <f t="shared" si="123"/>
        <v>377.56799999999998</v>
      </c>
      <c r="BS686">
        <f t="shared" si="124"/>
        <v>342.17099999999999</v>
      </c>
      <c r="BT686">
        <f t="shared" si="125"/>
        <v>129.78900000000002</v>
      </c>
      <c r="BU686">
        <f t="shared" si="126"/>
        <v>0</v>
      </c>
      <c r="BV686">
        <f t="shared" si="127"/>
        <v>0</v>
      </c>
      <c r="BW686">
        <f t="shared" si="121"/>
        <v>8462.2010000000009</v>
      </c>
    </row>
    <row r="687" spans="1:75" x14ac:dyDescent="0.3">
      <c r="A687" s="38">
        <f t="shared" si="117"/>
        <v>45799</v>
      </c>
      <c r="B687" s="3">
        <v>45799.310370370367</v>
      </c>
      <c r="C687" t="s">
        <v>61</v>
      </c>
      <c r="D687" t="s">
        <v>61</v>
      </c>
      <c r="E687" t="s">
        <v>61</v>
      </c>
      <c r="F687" t="s">
        <v>62</v>
      </c>
      <c r="G687" s="2" t="s">
        <v>63</v>
      </c>
      <c r="H687" t="s">
        <v>64</v>
      </c>
      <c r="I687" t="s">
        <v>82</v>
      </c>
      <c r="J687" t="s">
        <v>66</v>
      </c>
      <c r="K687" t="s">
        <v>67</v>
      </c>
      <c r="L687">
        <v>19</v>
      </c>
      <c r="M687">
        <v>8</v>
      </c>
      <c r="N687">
        <v>168</v>
      </c>
      <c r="O687" s="41">
        <v>163</v>
      </c>
      <c r="P687" t="s">
        <v>61</v>
      </c>
      <c r="Q687" t="s">
        <v>61</v>
      </c>
      <c r="R687">
        <v>2.4E-2</v>
      </c>
      <c r="S687">
        <v>4.7E-2</v>
      </c>
      <c r="T687">
        <v>0.51100000000000001</v>
      </c>
      <c r="U687">
        <v>48</v>
      </c>
      <c r="V687">
        <v>19</v>
      </c>
      <c r="W687">
        <v>8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5</v>
      </c>
      <c r="AD687">
        <v>1.8</v>
      </c>
      <c r="AE687">
        <v>4.1138149999999998</v>
      </c>
      <c r="AF687">
        <v>100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0.39</v>
      </c>
      <c r="AN687">
        <v>24.995999999999999</v>
      </c>
      <c r="AO687">
        <v>39.578000000000003</v>
      </c>
      <c r="AP687">
        <v>16.664999999999999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 t="s">
        <v>75</v>
      </c>
      <c r="BD687">
        <v>0</v>
      </c>
      <c r="BE687" t="s">
        <v>69</v>
      </c>
      <c r="BF687" t="s">
        <v>76</v>
      </c>
      <c r="BG687">
        <v>1.3</v>
      </c>
      <c r="BH687">
        <v>0</v>
      </c>
      <c r="BI687" s="1">
        <v>45799.57481554398</v>
      </c>
      <c r="BJ687">
        <v>3</v>
      </c>
      <c r="BK687" s="4">
        <v>0.17019999999999999</v>
      </c>
      <c r="BL687" s="42">
        <f>HLOOKUP($A687,차량별코스!$E$1:$AD$20,_xlfn.XLOOKUP(탕데이터!$I687,차량별코스!$D$2:$D$20,차량별코스!$A$2:$A$20),0)</f>
        <v>11</v>
      </c>
      <c r="BM687">
        <f t="shared" si="118"/>
        <v>2713.0029999999992</v>
      </c>
      <c r="BN687">
        <f t="shared" si="119"/>
        <v>188.45</v>
      </c>
      <c r="BO687">
        <f>IF(COUNTIFS($BL$2:$BL687,$BL687,$O$2:$O687,$O687)=1,_xlfn.MAXIFS($BO$2:$BO686,$O$2:$O686,$O687)+1,_xlfn.MAXIFS($BO$2:$BO686,$O$2:$O686,$O687))</f>
        <v>9</v>
      </c>
      <c r="BP687">
        <f t="shared" si="120"/>
        <v>21</v>
      </c>
      <c r="BQ687">
        <f t="shared" si="122"/>
        <v>0</v>
      </c>
      <c r="BR687">
        <f t="shared" si="123"/>
        <v>0</v>
      </c>
      <c r="BS687">
        <f t="shared" si="124"/>
        <v>0</v>
      </c>
      <c r="BT687">
        <f t="shared" si="125"/>
        <v>0</v>
      </c>
      <c r="BU687">
        <f t="shared" si="126"/>
        <v>0</v>
      </c>
      <c r="BV687">
        <f t="shared" si="127"/>
        <v>0</v>
      </c>
      <c r="BW687">
        <f t="shared" si="121"/>
        <v>21</v>
      </c>
    </row>
    <row r="688" spans="1:75" x14ac:dyDescent="0.3">
      <c r="A688" s="38">
        <f t="shared" si="117"/>
        <v>45799</v>
      </c>
      <c r="B688" s="3">
        <v>45799.318298611113</v>
      </c>
      <c r="C688" t="s">
        <v>61</v>
      </c>
      <c r="D688" t="s">
        <v>61</v>
      </c>
      <c r="E688" t="s">
        <v>61</v>
      </c>
      <c r="F688" t="s">
        <v>62</v>
      </c>
      <c r="G688" s="2" t="s">
        <v>63</v>
      </c>
      <c r="H688" t="s">
        <v>64</v>
      </c>
      <c r="I688" t="s">
        <v>82</v>
      </c>
      <c r="J688" t="s">
        <v>66</v>
      </c>
      <c r="K688" t="s">
        <v>67</v>
      </c>
      <c r="L688">
        <v>19</v>
      </c>
      <c r="M688">
        <v>8</v>
      </c>
      <c r="N688">
        <v>168</v>
      </c>
      <c r="O688" s="41">
        <v>163</v>
      </c>
      <c r="P688" t="s">
        <v>61</v>
      </c>
      <c r="Q688" t="s">
        <v>61</v>
      </c>
      <c r="R688">
        <v>17.407</v>
      </c>
      <c r="S688">
        <v>4.508</v>
      </c>
      <c r="T688">
        <v>3.8610000000000002</v>
      </c>
      <c r="U688">
        <v>1375</v>
      </c>
      <c r="V688">
        <v>119</v>
      </c>
      <c r="W688">
        <v>179</v>
      </c>
      <c r="X688">
        <v>382</v>
      </c>
      <c r="Y688">
        <v>0</v>
      </c>
      <c r="Z688">
        <v>3</v>
      </c>
      <c r="AA688">
        <v>0</v>
      </c>
      <c r="AB688">
        <v>0</v>
      </c>
      <c r="AC688">
        <v>98</v>
      </c>
      <c r="AD688">
        <v>45.57</v>
      </c>
      <c r="AE688">
        <v>58.184893000000002</v>
      </c>
      <c r="AF688">
        <v>98.5</v>
      </c>
      <c r="AG688">
        <v>0.2</v>
      </c>
      <c r="AH688">
        <v>0.2</v>
      </c>
      <c r="AI688">
        <v>0.7</v>
      </c>
      <c r="AJ688">
        <v>0.4</v>
      </c>
      <c r="AK688">
        <v>0</v>
      </c>
      <c r="AL688">
        <v>0</v>
      </c>
      <c r="AM688">
        <v>2.97</v>
      </c>
      <c r="AN688">
        <v>51.728000000000002</v>
      </c>
      <c r="AO688">
        <v>8.6539999999999999</v>
      </c>
      <c r="AP688">
        <v>13.018000000000001</v>
      </c>
      <c r="AQ688">
        <v>0.17199999999999999</v>
      </c>
      <c r="AR688">
        <v>0</v>
      </c>
      <c r="AS688">
        <v>17.234000000000002</v>
      </c>
      <c r="AT688">
        <v>21.341999999999999</v>
      </c>
      <c r="AU688">
        <v>4.2999999999999997E-2</v>
      </c>
      <c r="AV688">
        <v>4.2999999999999997E-2</v>
      </c>
      <c r="AW688">
        <v>0.152</v>
      </c>
      <c r="AX688">
        <v>8.6999999999999994E-2</v>
      </c>
      <c r="AY688">
        <v>0</v>
      </c>
      <c r="AZ688">
        <v>0</v>
      </c>
      <c r="BA688">
        <v>0</v>
      </c>
      <c r="BB688">
        <v>30</v>
      </c>
      <c r="BC688" t="s">
        <v>75</v>
      </c>
      <c r="BD688">
        <v>0</v>
      </c>
      <c r="BE688" t="s">
        <v>69</v>
      </c>
      <c r="BF688" t="s">
        <v>76</v>
      </c>
      <c r="BG688">
        <v>1.3</v>
      </c>
      <c r="BH688">
        <v>0</v>
      </c>
      <c r="BI688" s="1">
        <v>45799.57481554398</v>
      </c>
      <c r="BJ688">
        <v>3</v>
      </c>
      <c r="BK688" s="4">
        <v>1.2870999999999999</v>
      </c>
      <c r="BL688" s="42">
        <f>HLOOKUP($A688,차량별코스!$E$1:$AD$20,_xlfn.XLOOKUP(탕데이터!$I688,차량별코스!$D$2:$D$20,차량별코스!$A$2:$A$20),0)</f>
        <v>11</v>
      </c>
      <c r="BM688">
        <f t="shared" si="118"/>
        <v>2713.0029999999992</v>
      </c>
      <c r="BN688">
        <f t="shared" si="119"/>
        <v>188.45</v>
      </c>
      <c r="BO688">
        <f>IF(COUNTIFS($BL$2:$BL688,$BL688,$O$2:$O688,$O688)=1,_xlfn.MAXIFS($BO$2:$BO687,$O$2:$O687,$O688)+1,_xlfn.MAXIFS($BO$2:$BO687,$O$2:$O687,$O688))</f>
        <v>9</v>
      </c>
      <c r="BP688">
        <f t="shared" si="120"/>
        <v>1056.375</v>
      </c>
      <c r="BQ688">
        <f t="shared" si="122"/>
        <v>2.75</v>
      </c>
      <c r="BR688">
        <f t="shared" si="123"/>
        <v>2.75</v>
      </c>
      <c r="BS688">
        <f t="shared" si="124"/>
        <v>9.6249999999999982</v>
      </c>
      <c r="BT688">
        <f t="shared" si="125"/>
        <v>5.5</v>
      </c>
      <c r="BU688">
        <f t="shared" si="126"/>
        <v>0</v>
      </c>
      <c r="BV688">
        <f t="shared" si="127"/>
        <v>0</v>
      </c>
      <c r="BW688">
        <f t="shared" si="121"/>
        <v>1077</v>
      </c>
    </row>
    <row r="689" spans="1:75" x14ac:dyDescent="0.3">
      <c r="A689" s="38">
        <f t="shared" si="117"/>
        <v>45799</v>
      </c>
      <c r="B689" s="3">
        <v>45799.33966435185</v>
      </c>
      <c r="C689" t="s">
        <v>61</v>
      </c>
      <c r="D689" t="s">
        <v>61</v>
      </c>
      <c r="E689" t="s">
        <v>61</v>
      </c>
      <c r="F689" t="s">
        <v>62</v>
      </c>
      <c r="G689" s="2" t="s">
        <v>63</v>
      </c>
      <c r="H689" t="s">
        <v>64</v>
      </c>
      <c r="I689" t="s">
        <v>82</v>
      </c>
      <c r="J689" t="s">
        <v>66</v>
      </c>
      <c r="K689" t="s">
        <v>67</v>
      </c>
      <c r="L689">
        <v>19</v>
      </c>
      <c r="M689">
        <v>8</v>
      </c>
      <c r="N689">
        <v>168</v>
      </c>
      <c r="O689" s="41">
        <v>163</v>
      </c>
      <c r="P689" t="s">
        <v>61</v>
      </c>
      <c r="Q689" t="s">
        <v>61</v>
      </c>
      <c r="R689">
        <v>29.931000000000001</v>
      </c>
      <c r="S689">
        <v>8.3119999999999994</v>
      </c>
      <c r="T689">
        <v>3.601</v>
      </c>
      <c r="U689">
        <v>2592</v>
      </c>
      <c r="V689">
        <v>66</v>
      </c>
      <c r="W689">
        <v>349</v>
      </c>
      <c r="X689">
        <v>1184</v>
      </c>
      <c r="Y689">
        <v>0</v>
      </c>
      <c r="Z689">
        <v>5</v>
      </c>
      <c r="AA689">
        <v>0</v>
      </c>
      <c r="AB689">
        <v>0</v>
      </c>
      <c r="AC689">
        <v>107</v>
      </c>
      <c r="AD689">
        <v>41.57</v>
      </c>
      <c r="AE689">
        <v>49.495387999999998</v>
      </c>
      <c r="AF689">
        <v>96.4</v>
      </c>
      <c r="AG689">
        <v>0.9</v>
      </c>
      <c r="AH689">
        <v>1.4</v>
      </c>
      <c r="AI689">
        <v>0.8</v>
      </c>
      <c r="AJ689">
        <v>0.3</v>
      </c>
      <c r="AK689">
        <v>0.2</v>
      </c>
      <c r="AL689">
        <v>0</v>
      </c>
      <c r="AM689">
        <v>2.77</v>
      </c>
      <c r="AN689">
        <v>46.578000000000003</v>
      </c>
      <c r="AO689">
        <v>2.5459999999999998</v>
      </c>
      <c r="AP689">
        <v>13.464</v>
      </c>
      <c r="AQ689">
        <v>0.36799999999999999</v>
      </c>
      <c r="AR689">
        <v>0</v>
      </c>
      <c r="AS689">
        <v>16.704999999999998</v>
      </c>
      <c r="AT689">
        <v>40.167000000000002</v>
      </c>
      <c r="AU689">
        <v>0.375</v>
      </c>
      <c r="AV689">
        <v>0.58299999999999996</v>
      </c>
      <c r="AW689">
        <v>0.33300000000000002</v>
      </c>
      <c r="AX689">
        <v>0.125</v>
      </c>
      <c r="AY689">
        <v>8.3000000000000004E-2</v>
      </c>
      <c r="AZ689">
        <v>0</v>
      </c>
      <c r="BA689">
        <v>0</v>
      </c>
      <c r="BB689">
        <v>55</v>
      </c>
      <c r="BC689" t="s">
        <v>75</v>
      </c>
      <c r="BD689">
        <v>0</v>
      </c>
      <c r="BE689" t="s">
        <v>69</v>
      </c>
      <c r="BF689" t="s">
        <v>76</v>
      </c>
      <c r="BG689">
        <v>1.3</v>
      </c>
      <c r="BH689">
        <v>0</v>
      </c>
      <c r="BI689" s="1">
        <v>45799.57481554398</v>
      </c>
      <c r="BJ689">
        <v>3</v>
      </c>
      <c r="BK689" s="4">
        <v>1.2002999999999999</v>
      </c>
      <c r="BL689" s="42">
        <f>HLOOKUP($A689,차량별코스!$E$1:$AD$20,_xlfn.XLOOKUP(탕데이터!$I689,차량별코스!$D$2:$D$20,차량별코스!$A$2:$A$20),0)</f>
        <v>11</v>
      </c>
      <c r="BM689">
        <f t="shared" si="118"/>
        <v>2713.0029999999992</v>
      </c>
      <c r="BN689">
        <f t="shared" si="119"/>
        <v>188.45</v>
      </c>
      <c r="BO689">
        <f>IF(COUNTIFS($BL$2:$BL689,$BL689,$O$2:$O689,$O689)=1,_xlfn.MAXIFS($BO$2:$BO688,$O$2:$O688,$O689)+1,_xlfn.MAXIFS($BO$2:$BO688,$O$2:$O688,$O689))</f>
        <v>9</v>
      </c>
      <c r="BP689">
        <f t="shared" si="120"/>
        <v>2083.6880000000001</v>
      </c>
      <c r="BQ689">
        <f t="shared" si="122"/>
        <v>23.328000000000003</v>
      </c>
      <c r="BR689">
        <f t="shared" si="123"/>
        <v>36.287999999999997</v>
      </c>
      <c r="BS689">
        <f t="shared" si="124"/>
        <v>20.736000000000001</v>
      </c>
      <c r="BT689">
        <f t="shared" si="125"/>
        <v>7.7759999999999998</v>
      </c>
      <c r="BU689">
        <f t="shared" si="126"/>
        <v>5.1840000000000002</v>
      </c>
      <c r="BV689">
        <f t="shared" si="127"/>
        <v>0</v>
      </c>
      <c r="BW689">
        <f t="shared" si="121"/>
        <v>2177</v>
      </c>
    </row>
    <row r="690" spans="1:75" x14ac:dyDescent="0.3">
      <c r="A690" s="38">
        <f t="shared" si="117"/>
        <v>45799</v>
      </c>
      <c r="B690" s="3">
        <v>45799.374247685184</v>
      </c>
      <c r="C690" t="s">
        <v>61</v>
      </c>
      <c r="D690" t="s">
        <v>61</v>
      </c>
      <c r="E690" t="s">
        <v>61</v>
      </c>
      <c r="F690" t="s">
        <v>62</v>
      </c>
      <c r="G690" s="2" t="s">
        <v>63</v>
      </c>
      <c r="H690" t="s">
        <v>64</v>
      </c>
      <c r="I690" t="s">
        <v>82</v>
      </c>
      <c r="J690" t="s">
        <v>66</v>
      </c>
      <c r="K690" t="s">
        <v>67</v>
      </c>
      <c r="L690">
        <v>19</v>
      </c>
      <c r="M690">
        <v>8</v>
      </c>
      <c r="N690">
        <v>168</v>
      </c>
      <c r="O690" s="41">
        <v>163</v>
      </c>
      <c r="P690" t="s">
        <v>61</v>
      </c>
      <c r="Q690" t="s">
        <v>61</v>
      </c>
      <c r="R690">
        <v>67.242000000000004</v>
      </c>
      <c r="S690">
        <v>19.445</v>
      </c>
      <c r="T690">
        <v>3.4580000000000002</v>
      </c>
      <c r="U690">
        <v>7178</v>
      </c>
      <c r="V690">
        <v>68</v>
      </c>
      <c r="W690">
        <v>1667</v>
      </c>
      <c r="X690">
        <v>2461</v>
      </c>
      <c r="Y690">
        <v>1</v>
      </c>
      <c r="Z690">
        <v>32</v>
      </c>
      <c r="AA690">
        <v>0</v>
      </c>
      <c r="AB690">
        <v>0</v>
      </c>
      <c r="AC690">
        <v>106</v>
      </c>
      <c r="AD690">
        <v>33.72</v>
      </c>
      <c r="AE690">
        <v>44.473838999999998</v>
      </c>
      <c r="AF690">
        <v>78.5</v>
      </c>
      <c r="AG690">
        <v>6.9</v>
      </c>
      <c r="AH690">
        <v>8.1</v>
      </c>
      <c r="AI690">
        <v>5.0999999999999996</v>
      </c>
      <c r="AJ690">
        <v>1.3</v>
      </c>
      <c r="AK690">
        <v>0.1</v>
      </c>
      <c r="AL690">
        <v>0</v>
      </c>
      <c r="AM690">
        <v>2.66</v>
      </c>
      <c r="AN690">
        <v>43.113</v>
      </c>
      <c r="AO690">
        <v>0.94699999999999995</v>
      </c>
      <c r="AP690">
        <v>23.224</v>
      </c>
      <c r="AQ690">
        <v>0.35699999999999998</v>
      </c>
      <c r="AR690">
        <v>1.4870000000000001</v>
      </c>
      <c r="AS690">
        <v>47.588999999999999</v>
      </c>
      <c r="AT690">
        <v>92.891999999999996</v>
      </c>
      <c r="AU690">
        <v>8.1649999999999991</v>
      </c>
      <c r="AV690">
        <v>9.5850000000000009</v>
      </c>
      <c r="AW690">
        <v>6.0350000000000001</v>
      </c>
      <c r="AX690">
        <v>1.538</v>
      </c>
      <c r="AY690">
        <v>0.11799999999999999</v>
      </c>
      <c r="AZ690">
        <v>0</v>
      </c>
      <c r="BA690">
        <v>0</v>
      </c>
      <c r="BB690">
        <v>161</v>
      </c>
      <c r="BC690" t="s">
        <v>75</v>
      </c>
      <c r="BD690">
        <v>0</v>
      </c>
      <c r="BE690" t="s">
        <v>69</v>
      </c>
      <c r="BF690" t="s">
        <v>76</v>
      </c>
      <c r="BG690">
        <v>1.3</v>
      </c>
      <c r="BH690">
        <v>0</v>
      </c>
      <c r="BI690" s="1">
        <v>45799.57481554398</v>
      </c>
      <c r="BJ690">
        <v>3</v>
      </c>
      <c r="BK690" s="4">
        <v>1.1527000000000001</v>
      </c>
      <c r="BL690" s="42">
        <f>HLOOKUP($A690,차량별코스!$E$1:$AD$20,_xlfn.XLOOKUP(탕데이터!$I690,차량별코스!$D$2:$D$20,차량별코스!$A$2:$A$20),0)</f>
        <v>11</v>
      </c>
      <c r="BM690">
        <f t="shared" si="118"/>
        <v>2713.0029999999992</v>
      </c>
      <c r="BN690">
        <f t="shared" si="119"/>
        <v>188.45</v>
      </c>
      <c r="BO690">
        <f>IF(COUNTIFS($BL$2:$BL690,$BL690,$O$2:$O690,$O690)=1,_xlfn.MAXIFS($BO$2:$BO689,$O$2:$O689,$O690)+1,_xlfn.MAXIFS($BO$2:$BO689,$O$2:$O689,$O690))</f>
        <v>9</v>
      </c>
      <c r="BP690">
        <f t="shared" si="120"/>
        <v>3899.7300000000005</v>
      </c>
      <c r="BQ690">
        <f t="shared" si="122"/>
        <v>495.28200000000004</v>
      </c>
      <c r="BR690">
        <f t="shared" si="123"/>
        <v>581.41800000000001</v>
      </c>
      <c r="BS690">
        <f t="shared" si="124"/>
        <v>366.07799999999997</v>
      </c>
      <c r="BT690">
        <f t="shared" si="125"/>
        <v>93.314000000000007</v>
      </c>
      <c r="BU690">
        <f t="shared" si="126"/>
        <v>7.1779999999999999</v>
      </c>
      <c r="BV690">
        <f t="shared" si="127"/>
        <v>0</v>
      </c>
      <c r="BW690">
        <f t="shared" si="121"/>
        <v>5443</v>
      </c>
    </row>
    <row r="691" spans="1:75" x14ac:dyDescent="0.3">
      <c r="A691" s="38">
        <f t="shared" si="117"/>
        <v>45799</v>
      </c>
      <c r="B691" s="3">
        <v>45799.471250000002</v>
      </c>
      <c r="C691" t="s">
        <v>61</v>
      </c>
      <c r="D691" t="s">
        <v>61</v>
      </c>
      <c r="E691" t="s">
        <v>61</v>
      </c>
      <c r="F691" t="s">
        <v>62</v>
      </c>
      <c r="G691" s="2" t="s">
        <v>63</v>
      </c>
      <c r="H691" t="s">
        <v>64</v>
      </c>
      <c r="I691" t="s">
        <v>82</v>
      </c>
      <c r="J691" t="s">
        <v>66</v>
      </c>
      <c r="K691" t="s">
        <v>67</v>
      </c>
      <c r="L691">
        <v>19</v>
      </c>
      <c r="M691">
        <v>8</v>
      </c>
      <c r="N691">
        <v>168</v>
      </c>
      <c r="O691" s="41">
        <v>163</v>
      </c>
      <c r="P691" t="s">
        <v>61</v>
      </c>
      <c r="Q691" t="s">
        <v>61</v>
      </c>
      <c r="R691">
        <v>36.597999999999999</v>
      </c>
      <c r="S691">
        <v>8.2560000000000002</v>
      </c>
      <c r="T691">
        <v>4.4329999999999998</v>
      </c>
      <c r="U691">
        <v>2415</v>
      </c>
      <c r="V691">
        <v>82</v>
      </c>
      <c r="W691">
        <v>418</v>
      </c>
      <c r="X691">
        <v>1103</v>
      </c>
      <c r="Y691">
        <v>0</v>
      </c>
      <c r="Z691">
        <v>6</v>
      </c>
      <c r="AA691">
        <v>0</v>
      </c>
      <c r="AB691">
        <v>0</v>
      </c>
      <c r="AC691">
        <v>106</v>
      </c>
      <c r="AD691">
        <v>54.56</v>
      </c>
      <c r="AE691">
        <v>68.800344999999993</v>
      </c>
      <c r="AF691">
        <v>94.6</v>
      </c>
      <c r="AG691">
        <v>0.6</v>
      </c>
      <c r="AH691">
        <v>1</v>
      </c>
      <c r="AI691">
        <v>1.3</v>
      </c>
      <c r="AJ691">
        <v>2.1</v>
      </c>
      <c r="AK691">
        <v>0.3</v>
      </c>
      <c r="AL691">
        <v>0</v>
      </c>
      <c r="AM691">
        <v>3.41</v>
      </c>
      <c r="AN691">
        <v>53.533000000000001</v>
      </c>
      <c r="AO691">
        <v>3.395</v>
      </c>
      <c r="AP691">
        <v>17.308</v>
      </c>
      <c r="AQ691">
        <v>0.30099999999999999</v>
      </c>
      <c r="AR691">
        <v>0</v>
      </c>
      <c r="AS691">
        <v>16.393999999999998</v>
      </c>
      <c r="AT691">
        <v>37.840000000000003</v>
      </c>
      <c r="AU691">
        <v>0.24</v>
      </c>
      <c r="AV691">
        <v>0.4</v>
      </c>
      <c r="AW691">
        <v>0.52</v>
      </c>
      <c r="AX691">
        <v>0.84</v>
      </c>
      <c r="AY691">
        <v>0.12</v>
      </c>
      <c r="AZ691">
        <v>0</v>
      </c>
      <c r="BA691">
        <v>0</v>
      </c>
      <c r="BB691">
        <v>54</v>
      </c>
      <c r="BC691" t="s">
        <v>75</v>
      </c>
      <c r="BD691">
        <v>0</v>
      </c>
      <c r="BE691" t="s">
        <v>69</v>
      </c>
      <c r="BF691" t="s">
        <v>76</v>
      </c>
      <c r="BG691">
        <v>1.3</v>
      </c>
      <c r="BH691">
        <v>0</v>
      </c>
      <c r="BI691" s="1">
        <v>45799.57481554398</v>
      </c>
      <c r="BJ691">
        <v>3</v>
      </c>
      <c r="BK691" s="4">
        <v>1.4776</v>
      </c>
      <c r="BL691" s="42">
        <f>HLOOKUP($A691,차량별코스!$E$1:$AD$20,_xlfn.XLOOKUP(탕데이터!$I691,차량별코스!$D$2:$D$20,차량별코스!$A$2:$A$20),0)</f>
        <v>11</v>
      </c>
      <c r="BM691">
        <f t="shared" si="118"/>
        <v>2713.0029999999992</v>
      </c>
      <c r="BN691">
        <f t="shared" si="119"/>
        <v>188.45</v>
      </c>
      <c r="BO691">
        <f>IF(COUNTIFS($BL$2:$BL691,$BL691,$O$2:$O691,$O691)=1,_xlfn.MAXIFS($BO$2:$BO690,$O$2:$O690,$O691)+1,_xlfn.MAXIFS($BO$2:$BO690,$O$2:$O690,$O691))</f>
        <v>9</v>
      </c>
      <c r="BP691">
        <f t="shared" si="120"/>
        <v>1784.5899999999997</v>
      </c>
      <c r="BQ691">
        <f t="shared" si="122"/>
        <v>14.49</v>
      </c>
      <c r="BR691">
        <f t="shared" si="123"/>
        <v>24.150000000000002</v>
      </c>
      <c r="BS691">
        <f t="shared" si="124"/>
        <v>31.395000000000003</v>
      </c>
      <c r="BT691">
        <f t="shared" si="125"/>
        <v>50.715000000000003</v>
      </c>
      <c r="BU691">
        <f t="shared" si="126"/>
        <v>7.2450000000000001</v>
      </c>
      <c r="BV691">
        <f t="shared" si="127"/>
        <v>0</v>
      </c>
      <c r="BW691">
        <f t="shared" si="121"/>
        <v>1912.5849999999996</v>
      </c>
    </row>
    <row r="692" spans="1:75" x14ac:dyDescent="0.3">
      <c r="A692" s="38">
        <f t="shared" si="117"/>
        <v>45799</v>
      </c>
      <c r="B692" s="3">
        <v>45799.534398148149</v>
      </c>
      <c r="C692" t="s">
        <v>61</v>
      </c>
      <c r="D692" t="s">
        <v>61</v>
      </c>
      <c r="E692" t="s">
        <v>61</v>
      </c>
      <c r="F692" t="s">
        <v>62</v>
      </c>
      <c r="G692" s="2" t="s">
        <v>63</v>
      </c>
      <c r="H692" t="s">
        <v>64</v>
      </c>
      <c r="I692" t="s">
        <v>82</v>
      </c>
      <c r="J692" t="s">
        <v>66</v>
      </c>
      <c r="K692" t="s">
        <v>67</v>
      </c>
      <c r="L692">
        <v>19</v>
      </c>
      <c r="M692">
        <v>8</v>
      </c>
      <c r="N692">
        <v>168</v>
      </c>
      <c r="O692" s="41">
        <v>163</v>
      </c>
      <c r="P692" t="s">
        <v>61</v>
      </c>
      <c r="Q692" t="s">
        <v>61</v>
      </c>
      <c r="R692">
        <v>5.7000000000000002E-2</v>
      </c>
      <c r="S692">
        <v>7.5999999999999998E-2</v>
      </c>
      <c r="T692">
        <v>0.75</v>
      </c>
      <c r="U692">
        <v>106</v>
      </c>
      <c r="V692">
        <v>9</v>
      </c>
      <c r="W692">
        <v>50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10</v>
      </c>
      <c r="AD692">
        <v>1.94</v>
      </c>
      <c r="AE692">
        <v>4.3658080000000004</v>
      </c>
      <c r="AF692">
        <v>100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0.57999999999999996</v>
      </c>
      <c r="AN692">
        <v>15.552</v>
      </c>
      <c r="AO692">
        <v>8.4909999999999997</v>
      </c>
      <c r="AP692">
        <v>47.167999999999999</v>
      </c>
      <c r="AQ692">
        <v>0</v>
      </c>
      <c r="AR692">
        <v>0</v>
      </c>
      <c r="AS692">
        <v>0</v>
      </c>
      <c r="AT692">
        <v>1.667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 t="s">
        <v>75</v>
      </c>
      <c r="BD692">
        <v>0</v>
      </c>
      <c r="BE692" t="s">
        <v>69</v>
      </c>
      <c r="BF692" t="s">
        <v>76</v>
      </c>
      <c r="BG692">
        <v>1.3</v>
      </c>
      <c r="BH692">
        <v>0</v>
      </c>
      <c r="BI692" s="1">
        <v>45799.57481554398</v>
      </c>
      <c r="BJ692">
        <v>3</v>
      </c>
      <c r="BK692" s="4">
        <v>0.25</v>
      </c>
      <c r="BL692" s="42">
        <f>HLOOKUP($A692,차량별코스!$E$1:$AD$20,_xlfn.XLOOKUP(탕데이터!$I692,차량별코스!$D$2:$D$20,차량별코스!$A$2:$A$20),0)</f>
        <v>11</v>
      </c>
      <c r="BM692">
        <f t="shared" si="118"/>
        <v>2713.0029999999992</v>
      </c>
      <c r="BN692">
        <f t="shared" si="119"/>
        <v>188.45</v>
      </c>
      <c r="BO692">
        <f>IF(COUNTIFS($BL$2:$BL692,$BL692,$O$2:$O692,$O692)=1,_xlfn.MAXIFS($BO$2:$BO691,$O$2:$O691,$O692)+1,_xlfn.MAXIFS($BO$2:$BO691,$O$2:$O691,$O692))</f>
        <v>9</v>
      </c>
      <c r="BP692">
        <f t="shared" si="120"/>
        <v>47</v>
      </c>
      <c r="BQ692">
        <f t="shared" si="122"/>
        <v>0</v>
      </c>
      <c r="BR692">
        <f t="shared" si="123"/>
        <v>0</v>
      </c>
      <c r="BS692">
        <f t="shared" si="124"/>
        <v>0</v>
      </c>
      <c r="BT692">
        <f t="shared" si="125"/>
        <v>0</v>
      </c>
      <c r="BU692">
        <f t="shared" si="126"/>
        <v>0</v>
      </c>
      <c r="BV692">
        <f t="shared" si="127"/>
        <v>0</v>
      </c>
      <c r="BW692">
        <f t="shared" si="121"/>
        <v>47</v>
      </c>
    </row>
    <row r="693" spans="1:75" x14ac:dyDescent="0.3">
      <c r="A693" s="38">
        <f t="shared" si="117"/>
        <v>45799</v>
      </c>
      <c r="B693" s="3">
        <v>45799.540949074071</v>
      </c>
      <c r="C693" t="s">
        <v>61</v>
      </c>
      <c r="D693" t="s">
        <v>61</v>
      </c>
      <c r="E693" t="s">
        <v>61</v>
      </c>
      <c r="F693" t="s">
        <v>62</v>
      </c>
      <c r="G693" s="2" t="s">
        <v>63</v>
      </c>
      <c r="H693" t="s">
        <v>64</v>
      </c>
      <c r="I693" t="s">
        <v>82</v>
      </c>
      <c r="J693" t="s">
        <v>66</v>
      </c>
      <c r="K693" t="s">
        <v>67</v>
      </c>
      <c r="L693">
        <v>19</v>
      </c>
      <c r="M693">
        <v>8</v>
      </c>
      <c r="N693">
        <v>168</v>
      </c>
      <c r="O693" s="41">
        <v>163</v>
      </c>
      <c r="P693" t="s">
        <v>61</v>
      </c>
      <c r="Q693" t="s">
        <v>61</v>
      </c>
      <c r="R693">
        <v>37.191000000000003</v>
      </c>
      <c r="S693">
        <v>9.8989999999999991</v>
      </c>
      <c r="T693">
        <v>3.7570000000000001</v>
      </c>
      <c r="U693">
        <v>2893</v>
      </c>
      <c r="V693">
        <v>60</v>
      </c>
      <c r="W693">
        <v>537</v>
      </c>
      <c r="X693">
        <v>910</v>
      </c>
      <c r="Y693">
        <v>1</v>
      </c>
      <c r="Z693">
        <v>5</v>
      </c>
      <c r="AA693">
        <v>0</v>
      </c>
      <c r="AB693">
        <v>0</v>
      </c>
      <c r="AC693">
        <v>109</v>
      </c>
      <c r="AD693">
        <v>46.28</v>
      </c>
      <c r="AE693">
        <v>58.313302</v>
      </c>
      <c r="AF693">
        <v>21.7</v>
      </c>
      <c r="AG693">
        <v>17.3</v>
      </c>
      <c r="AH693">
        <v>15.7</v>
      </c>
      <c r="AI693">
        <v>11.4</v>
      </c>
      <c r="AJ693">
        <v>22.6</v>
      </c>
      <c r="AK693">
        <v>11.5</v>
      </c>
      <c r="AL693">
        <v>0</v>
      </c>
      <c r="AM693">
        <v>2.89</v>
      </c>
      <c r="AN693">
        <v>53.481000000000002</v>
      </c>
      <c r="AO693">
        <v>2.0739999999999998</v>
      </c>
      <c r="AP693">
        <v>18.562000000000001</v>
      </c>
      <c r="AQ693">
        <v>0.24199999999999999</v>
      </c>
      <c r="AR693">
        <v>2.6890000000000001</v>
      </c>
      <c r="AS693">
        <v>13.444000000000001</v>
      </c>
      <c r="AT693">
        <v>10.127000000000001</v>
      </c>
      <c r="AU693">
        <v>8.0730000000000004</v>
      </c>
      <c r="AV693">
        <v>7.327</v>
      </c>
      <c r="AW693">
        <v>5.32</v>
      </c>
      <c r="AX693">
        <v>10.547000000000001</v>
      </c>
      <c r="AY693">
        <v>5.367</v>
      </c>
      <c r="AZ693">
        <v>0</v>
      </c>
      <c r="BA693">
        <v>0</v>
      </c>
      <c r="BB693">
        <v>62</v>
      </c>
      <c r="BC693" t="s">
        <v>75</v>
      </c>
      <c r="BD693">
        <v>0</v>
      </c>
      <c r="BE693" t="s">
        <v>69</v>
      </c>
      <c r="BF693" t="s">
        <v>76</v>
      </c>
      <c r="BG693">
        <v>1.3</v>
      </c>
      <c r="BH693">
        <v>0</v>
      </c>
      <c r="BI693" s="1">
        <v>45799.57481554398</v>
      </c>
      <c r="BJ693">
        <v>3</v>
      </c>
      <c r="BK693" s="4">
        <v>1.2523</v>
      </c>
      <c r="BL693" s="42">
        <f>HLOOKUP($A693,차량별코스!$E$1:$AD$20,_xlfn.XLOOKUP(탕데이터!$I693,차량별코스!$D$2:$D$20,차량별코스!$A$2:$A$20),0)</f>
        <v>11</v>
      </c>
      <c r="BM693">
        <f t="shared" si="118"/>
        <v>2713.0029999999992</v>
      </c>
      <c r="BN693">
        <f t="shared" si="119"/>
        <v>188.45</v>
      </c>
      <c r="BO693">
        <f>IF(COUNTIFS($BL$2:$BL693,$BL693,$O$2:$O693,$O693)=1,_xlfn.MAXIFS($BO$2:$BO692,$O$2:$O692,$O693)+1,_xlfn.MAXIFS($BO$2:$BO692,$O$2:$O692,$O693))</f>
        <v>9</v>
      </c>
      <c r="BP693">
        <f t="shared" si="120"/>
        <v>30.780999999999949</v>
      </c>
      <c r="BQ693">
        <f t="shared" si="122"/>
        <v>500.48900000000003</v>
      </c>
      <c r="BR693">
        <f t="shared" si="123"/>
        <v>454.20100000000002</v>
      </c>
      <c r="BS693">
        <f t="shared" si="124"/>
        <v>329.80200000000002</v>
      </c>
      <c r="BT693">
        <f t="shared" si="125"/>
        <v>653.81799999999998</v>
      </c>
      <c r="BU693">
        <f t="shared" si="126"/>
        <v>332.69499999999999</v>
      </c>
      <c r="BV693">
        <f t="shared" si="127"/>
        <v>0</v>
      </c>
      <c r="BW693">
        <f t="shared" si="121"/>
        <v>2301.7860000000001</v>
      </c>
    </row>
    <row r="694" spans="1:75" x14ac:dyDescent="0.3">
      <c r="A694" s="38">
        <f t="shared" si="117"/>
        <v>45791</v>
      </c>
      <c r="B694" s="3">
        <v>45791.620115740741</v>
      </c>
      <c r="C694" t="s">
        <v>61</v>
      </c>
      <c r="D694" t="s">
        <v>61</v>
      </c>
      <c r="E694" t="s">
        <v>61</v>
      </c>
      <c r="F694" t="s">
        <v>62</v>
      </c>
      <c r="G694" s="2" t="s">
        <v>63</v>
      </c>
      <c r="H694" t="s">
        <v>64</v>
      </c>
      <c r="I694" t="s">
        <v>83</v>
      </c>
      <c r="J694" t="s">
        <v>66</v>
      </c>
      <c r="K694" t="s">
        <v>67</v>
      </c>
      <c r="L694">
        <v>18</v>
      </c>
      <c r="M694">
        <v>8</v>
      </c>
      <c r="N694">
        <v>168</v>
      </c>
      <c r="O694" s="41">
        <v>9999</v>
      </c>
      <c r="P694" t="s">
        <v>62</v>
      </c>
      <c r="Q694" s="1">
        <v>45786.608721180557</v>
      </c>
      <c r="R694">
        <v>1E-3</v>
      </c>
      <c r="S694">
        <v>1.4999999999999999E-2</v>
      </c>
      <c r="T694">
        <v>6.7000000000000004E-2</v>
      </c>
      <c r="U694">
        <v>30</v>
      </c>
      <c r="V694">
        <v>30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0.12</v>
      </c>
      <c r="AE694" t="s">
        <v>61</v>
      </c>
      <c r="AF694">
        <v>100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0.05</v>
      </c>
      <c r="AN694" t="s">
        <v>61</v>
      </c>
      <c r="AO694">
        <v>100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 t="s">
        <v>75</v>
      </c>
      <c r="BD694">
        <v>0</v>
      </c>
      <c r="BE694" t="s">
        <v>69</v>
      </c>
      <c r="BF694" t="s">
        <v>76</v>
      </c>
      <c r="BG694">
        <v>1.3</v>
      </c>
      <c r="BH694">
        <v>0</v>
      </c>
      <c r="BI694" s="1">
        <v>45798.834463344909</v>
      </c>
      <c r="BJ694">
        <v>3</v>
      </c>
      <c r="BK694" s="4">
        <v>2.2200000000000001E-2</v>
      </c>
      <c r="BL694" s="42">
        <f>HLOOKUP($A694,차량별코스!$E$1:$AD$20,_xlfn.XLOOKUP(탕데이터!$I694,차량별코스!$D$2:$D$20,차량별코스!$A$2:$A$20),0)</f>
        <v>2</v>
      </c>
      <c r="BM694">
        <f t="shared" si="118"/>
        <v>2498.882000000001</v>
      </c>
      <c r="BN694">
        <f t="shared" si="119"/>
        <v>4171.0680000000048</v>
      </c>
      <c r="BO694">
        <f>IF(COUNTIFS($BL$2:$BL694,$BL694,$O$2:$O694,$O694)=1,_xlfn.MAXIFS($BO$2:$BO693,$O$2:$O693,$O694)+1,_xlfn.MAXIFS($BO$2:$BO693,$O$2:$O693,$O694))</f>
        <v>11</v>
      </c>
      <c r="BP694">
        <f t="shared" si="120"/>
        <v>0</v>
      </c>
      <c r="BQ694">
        <f t="shared" si="122"/>
        <v>0</v>
      </c>
      <c r="BR694">
        <f t="shared" si="123"/>
        <v>0</v>
      </c>
      <c r="BS694">
        <f t="shared" si="124"/>
        <v>0</v>
      </c>
      <c r="BT694">
        <f t="shared" si="125"/>
        <v>0</v>
      </c>
      <c r="BU694">
        <f t="shared" si="126"/>
        <v>0</v>
      </c>
      <c r="BV694">
        <f t="shared" si="127"/>
        <v>0</v>
      </c>
      <c r="BW694">
        <f t="shared" si="121"/>
        <v>0</v>
      </c>
    </row>
    <row r="695" spans="1:75" x14ac:dyDescent="0.3">
      <c r="A695" s="38">
        <f t="shared" si="117"/>
        <v>45791</v>
      </c>
      <c r="B695" s="3">
        <v>45791.620995370373</v>
      </c>
      <c r="C695" t="s">
        <v>61</v>
      </c>
      <c r="D695" t="s">
        <v>61</v>
      </c>
      <c r="E695" t="s">
        <v>61</v>
      </c>
      <c r="F695" t="s">
        <v>62</v>
      </c>
      <c r="G695" s="2" t="s">
        <v>63</v>
      </c>
      <c r="H695" t="s">
        <v>64</v>
      </c>
      <c r="I695" t="s">
        <v>83</v>
      </c>
      <c r="J695" t="s">
        <v>66</v>
      </c>
      <c r="K695" t="s">
        <v>67</v>
      </c>
      <c r="L695">
        <v>18</v>
      </c>
      <c r="M695">
        <v>8</v>
      </c>
      <c r="N695">
        <v>168</v>
      </c>
      <c r="O695" s="41">
        <v>9999</v>
      </c>
      <c r="P695" t="s">
        <v>62</v>
      </c>
      <c r="Q695" s="1">
        <v>45786.608721180557</v>
      </c>
      <c r="R695">
        <v>1E-3</v>
      </c>
      <c r="S695">
        <v>1.9E-2</v>
      </c>
      <c r="T695">
        <v>5.2999999999999999E-2</v>
      </c>
      <c r="U695">
        <v>36</v>
      </c>
      <c r="V695">
        <v>36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0.1</v>
      </c>
      <c r="AE695" t="s">
        <v>61</v>
      </c>
      <c r="AF695">
        <v>100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0.04</v>
      </c>
      <c r="AN695" t="s">
        <v>61</v>
      </c>
      <c r="AO695">
        <v>100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 t="s">
        <v>75</v>
      </c>
      <c r="BD695">
        <v>0</v>
      </c>
      <c r="BE695" t="s">
        <v>69</v>
      </c>
      <c r="BF695" t="s">
        <v>76</v>
      </c>
      <c r="BG695">
        <v>1.3</v>
      </c>
      <c r="BH695">
        <v>0</v>
      </c>
      <c r="BI695" s="1">
        <v>45798.834463344909</v>
      </c>
      <c r="BJ695">
        <v>3</v>
      </c>
      <c r="BK695" s="4">
        <v>1.7500000000000002E-2</v>
      </c>
      <c r="BL695" s="42">
        <f>HLOOKUP($A695,차량별코스!$E$1:$AD$20,_xlfn.XLOOKUP(탕데이터!$I695,차량별코스!$D$2:$D$20,차량별코스!$A$2:$A$20),0)</f>
        <v>2</v>
      </c>
      <c r="BM695">
        <f t="shared" si="118"/>
        <v>2498.882000000001</v>
      </c>
      <c r="BN695">
        <f t="shared" si="119"/>
        <v>4171.0680000000048</v>
      </c>
      <c r="BO695">
        <f>IF(COUNTIFS($BL$2:$BL695,$BL695,$O$2:$O695,$O695)=1,_xlfn.MAXIFS($BO$2:$BO694,$O$2:$O694,$O695)+1,_xlfn.MAXIFS($BO$2:$BO694,$O$2:$O694,$O695))</f>
        <v>11</v>
      </c>
      <c r="BP695">
        <f t="shared" si="120"/>
        <v>0</v>
      </c>
      <c r="BQ695">
        <f t="shared" si="122"/>
        <v>0</v>
      </c>
      <c r="BR695">
        <f t="shared" si="123"/>
        <v>0</v>
      </c>
      <c r="BS695">
        <f t="shared" si="124"/>
        <v>0</v>
      </c>
      <c r="BT695">
        <f t="shared" si="125"/>
        <v>0</v>
      </c>
      <c r="BU695">
        <f t="shared" si="126"/>
        <v>0</v>
      </c>
      <c r="BV695">
        <f t="shared" si="127"/>
        <v>0</v>
      </c>
      <c r="BW695">
        <f t="shared" si="121"/>
        <v>0</v>
      </c>
    </row>
    <row r="696" spans="1:75" x14ac:dyDescent="0.3">
      <c r="A696" s="38">
        <f t="shared" si="117"/>
        <v>45791</v>
      </c>
      <c r="B696" s="3">
        <v>45791.655057870368</v>
      </c>
      <c r="C696" t="s">
        <v>61</v>
      </c>
      <c r="D696" t="s">
        <v>61</v>
      </c>
      <c r="E696" t="s">
        <v>61</v>
      </c>
      <c r="F696" t="s">
        <v>62</v>
      </c>
      <c r="G696" s="2" t="s">
        <v>63</v>
      </c>
      <c r="H696" t="s">
        <v>64</v>
      </c>
      <c r="I696" t="s">
        <v>83</v>
      </c>
      <c r="J696" t="s">
        <v>66</v>
      </c>
      <c r="K696" t="s">
        <v>67</v>
      </c>
      <c r="L696">
        <v>18</v>
      </c>
      <c r="M696">
        <v>8</v>
      </c>
      <c r="N696">
        <v>168</v>
      </c>
      <c r="O696" s="41">
        <v>9999</v>
      </c>
      <c r="P696" t="s">
        <v>62</v>
      </c>
      <c r="Q696" s="1">
        <v>45786.608721180557</v>
      </c>
      <c r="R696">
        <v>39.381</v>
      </c>
      <c r="S696">
        <v>12.836</v>
      </c>
      <c r="T696">
        <v>3.0680000000000001</v>
      </c>
      <c r="U696">
        <v>5012</v>
      </c>
      <c r="V696">
        <v>81</v>
      </c>
      <c r="W696">
        <v>1493</v>
      </c>
      <c r="X696">
        <v>795</v>
      </c>
      <c r="Y696">
        <v>0</v>
      </c>
      <c r="Z696">
        <v>6</v>
      </c>
      <c r="AA696">
        <v>1</v>
      </c>
      <c r="AB696">
        <v>55</v>
      </c>
      <c r="AC696">
        <v>88</v>
      </c>
      <c r="AD696">
        <v>28.29</v>
      </c>
      <c r="AE696">
        <v>41.236649</v>
      </c>
      <c r="AF696">
        <v>95.6</v>
      </c>
      <c r="AG696">
        <v>1.4</v>
      </c>
      <c r="AH696">
        <v>2.1</v>
      </c>
      <c r="AI696">
        <v>0.8</v>
      </c>
      <c r="AJ696">
        <v>0.1</v>
      </c>
      <c r="AK696">
        <v>0</v>
      </c>
      <c r="AL696">
        <v>0</v>
      </c>
      <c r="AM696">
        <v>2.36</v>
      </c>
      <c r="AN696">
        <v>45.481999999999999</v>
      </c>
      <c r="AO696">
        <v>1.6160000000000001</v>
      </c>
      <c r="AP696">
        <v>29.788</v>
      </c>
      <c r="AQ696">
        <v>0.17799999999999999</v>
      </c>
      <c r="AR696">
        <v>0</v>
      </c>
      <c r="AS696">
        <v>15.236000000000001</v>
      </c>
      <c r="AT696">
        <v>79.667000000000002</v>
      </c>
      <c r="AU696">
        <v>1.167</v>
      </c>
      <c r="AV696">
        <v>1.75</v>
      </c>
      <c r="AW696">
        <v>0.66700000000000004</v>
      </c>
      <c r="AX696">
        <v>8.3000000000000004E-2</v>
      </c>
      <c r="AY696">
        <v>0</v>
      </c>
      <c r="AZ696">
        <v>0</v>
      </c>
      <c r="BA696">
        <v>0</v>
      </c>
      <c r="BB696">
        <v>97</v>
      </c>
      <c r="BC696" t="s">
        <v>75</v>
      </c>
      <c r="BD696">
        <v>0</v>
      </c>
      <c r="BE696" t="s">
        <v>69</v>
      </c>
      <c r="BF696" t="s">
        <v>76</v>
      </c>
      <c r="BG696">
        <v>1.3</v>
      </c>
      <c r="BH696">
        <v>0</v>
      </c>
      <c r="BI696" s="1">
        <v>45798.834463344909</v>
      </c>
      <c r="BJ696">
        <v>3</v>
      </c>
      <c r="BK696" s="4">
        <v>1.0226999999999999</v>
      </c>
      <c r="BL696" s="42">
        <f>HLOOKUP($A696,차량별코스!$E$1:$AD$20,_xlfn.XLOOKUP(탕데이터!$I696,차량별코스!$D$2:$D$20,차량별코스!$A$2:$A$20),0)</f>
        <v>2</v>
      </c>
      <c r="BM696">
        <f t="shared" si="118"/>
        <v>2498.882000000001</v>
      </c>
      <c r="BN696">
        <f t="shared" si="119"/>
        <v>4171.0680000000048</v>
      </c>
      <c r="BO696">
        <f>IF(COUNTIFS($BL$2:$BL696,$BL696,$O$2:$O696,$O696)=1,_xlfn.MAXIFS($BO$2:$BO695,$O$2:$O695,$O696)+1,_xlfn.MAXIFS($BO$2:$BO695,$O$2:$O695,$O696))</f>
        <v>11</v>
      </c>
      <c r="BP696">
        <f t="shared" si="120"/>
        <v>3217.4719999999998</v>
      </c>
      <c r="BQ696">
        <f t="shared" si="122"/>
        <v>70.167999999999992</v>
      </c>
      <c r="BR696">
        <f t="shared" si="123"/>
        <v>105.25200000000001</v>
      </c>
      <c r="BS696">
        <f t="shared" si="124"/>
        <v>40.096000000000004</v>
      </c>
      <c r="BT696">
        <f t="shared" si="125"/>
        <v>5.0120000000000005</v>
      </c>
      <c r="BU696">
        <f t="shared" si="126"/>
        <v>0</v>
      </c>
      <c r="BV696">
        <f t="shared" si="127"/>
        <v>0</v>
      </c>
      <c r="BW696">
        <f t="shared" si="121"/>
        <v>3438</v>
      </c>
    </row>
    <row r="697" spans="1:75" x14ac:dyDescent="0.3">
      <c r="A697" s="38">
        <f t="shared" si="117"/>
        <v>45791</v>
      </c>
      <c r="B697" s="3">
        <v>45791.715358796297</v>
      </c>
      <c r="C697" t="s">
        <v>61</v>
      </c>
      <c r="D697" t="s">
        <v>61</v>
      </c>
      <c r="E697" t="s">
        <v>61</v>
      </c>
      <c r="F697" t="s">
        <v>62</v>
      </c>
      <c r="G697" s="2" t="s">
        <v>63</v>
      </c>
      <c r="H697" t="s">
        <v>64</v>
      </c>
      <c r="I697" t="s">
        <v>83</v>
      </c>
      <c r="J697" t="s">
        <v>66</v>
      </c>
      <c r="K697" t="s">
        <v>67</v>
      </c>
      <c r="L697">
        <v>18</v>
      </c>
      <c r="M697">
        <v>8</v>
      </c>
      <c r="N697">
        <v>168</v>
      </c>
      <c r="O697" s="41">
        <v>9999</v>
      </c>
      <c r="P697" t="s">
        <v>62</v>
      </c>
      <c r="Q697" s="1">
        <v>45786.608721180557</v>
      </c>
      <c r="R697">
        <v>83.394000000000005</v>
      </c>
      <c r="S697">
        <v>22.588000000000001</v>
      </c>
      <c r="T697">
        <v>3.6920000000000002</v>
      </c>
      <c r="U697">
        <v>7039</v>
      </c>
      <c r="V697">
        <v>24</v>
      </c>
      <c r="W697">
        <v>1677</v>
      </c>
      <c r="X697">
        <v>1983</v>
      </c>
      <c r="Y697">
        <v>7</v>
      </c>
      <c r="Z697">
        <v>33</v>
      </c>
      <c r="AA697">
        <v>0</v>
      </c>
      <c r="AB697">
        <v>0</v>
      </c>
      <c r="AC697">
        <v>102</v>
      </c>
      <c r="AD697">
        <v>42.65</v>
      </c>
      <c r="AE697">
        <v>56.241729999999997</v>
      </c>
      <c r="AF697">
        <v>88.6</v>
      </c>
      <c r="AG697">
        <v>2.4</v>
      </c>
      <c r="AH697">
        <v>2.5</v>
      </c>
      <c r="AI697">
        <v>3.2</v>
      </c>
      <c r="AJ697">
        <v>3.3</v>
      </c>
      <c r="AK697">
        <v>0.1</v>
      </c>
      <c r="AL697">
        <v>0</v>
      </c>
      <c r="AM697">
        <v>2.84</v>
      </c>
      <c r="AN697">
        <v>52.34</v>
      </c>
      <c r="AO697">
        <v>0.34100000000000003</v>
      </c>
      <c r="AP697">
        <v>23.824000000000002</v>
      </c>
      <c r="AQ697">
        <v>0.22800000000000001</v>
      </c>
      <c r="AR697">
        <v>8.3940000000000001</v>
      </c>
      <c r="AS697">
        <v>39.570999999999998</v>
      </c>
      <c r="AT697">
        <v>103.367</v>
      </c>
      <c r="AU697">
        <v>2.8</v>
      </c>
      <c r="AV697">
        <v>2.9169999999999998</v>
      </c>
      <c r="AW697">
        <v>3.7330000000000001</v>
      </c>
      <c r="AX697">
        <v>3.85</v>
      </c>
      <c r="AY697">
        <v>0.11700000000000001</v>
      </c>
      <c r="AZ697">
        <v>0</v>
      </c>
      <c r="BA697">
        <v>0</v>
      </c>
      <c r="BB697">
        <v>155</v>
      </c>
      <c r="BC697" t="s">
        <v>75</v>
      </c>
      <c r="BD697">
        <v>0</v>
      </c>
      <c r="BE697" t="s">
        <v>69</v>
      </c>
      <c r="BF697" t="s">
        <v>76</v>
      </c>
      <c r="BG697">
        <v>1.3</v>
      </c>
      <c r="BH697">
        <v>0</v>
      </c>
      <c r="BI697" s="1">
        <v>45798.834463344909</v>
      </c>
      <c r="BJ697">
        <v>3</v>
      </c>
      <c r="BK697" s="4">
        <v>1.2306999999999999</v>
      </c>
      <c r="BL697" s="42">
        <f>HLOOKUP($A697,차량별코스!$E$1:$AD$20,_xlfn.XLOOKUP(탕데이터!$I697,차량별코스!$D$2:$D$20,차량별코스!$A$2:$A$20),0)</f>
        <v>2</v>
      </c>
      <c r="BM697">
        <f t="shared" si="118"/>
        <v>2498.882000000001</v>
      </c>
      <c r="BN697">
        <f t="shared" si="119"/>
        <v>4171.0680000000048</v>
      </c>
      <c r="BO697">
        <f>IF(COUNTIFS($BL$2:$BL697,$BL697,$O$2:$O697,$O697)=1,_xlfn.MAXIFS($BO$2:$BO696,$O$2:$O696,$O697)+1,_xlfn.MAXIFS($BO$2:$BO696,$O$2:$O696,$O697))</f>
        <v>11</v>
      </c>
      <c r="BP697">
        <f t="shared" si="120"/>
        <v>4535.5539999999992</v>
      </c>
      <c r="BQ697">
        <f t="shared" si="122"/>
        <v>168.93600000000001</v>
      </c>
      <c r="BR697">
        <f t="shared" si="123"/>
        <v>175.97500000000002</v>
      </c>
      <c r="BS697">
        <f t="shared" si="124"/>
        <v>225.24800000000002</v>
      </c>
      <c r="BT697">
        <f t="shared" si="125"/>
        <v>232.28700000000001</v>
      </c>
      <c r="BU697">
        <f t="shared" si="126"/>
        <v>7.0390000000000006</v>
      </c>
      <c r="BV697">
        <f t="shared" si="127"/>
        <v>0</v>
      </c>
      <c r="BW697">
        <f t="shared" si="121"/>
        <v>5345.0389999999989</v>
      </c>
    </row>
    <row r="698" spans="1:75" x14ac:dyDescent="0.3">
      <c r="A698" s="38">
        <f t="shared" si="117"/>
        <v>45791</v>
      </c>
      <c r="B698" s="3">
        <v>45791.803333333337</v>
      </c>
      <c r="C698" t="s">
        <v>61</v>
      </c>
      <c r="D698" t="s">
        <v>61</v>
      </c>
      <c r="E698" t="s">
        <v>61</v>
      </c>
      <c r="F698" t="s">
        <v>62</v>
      </c>
      <c r="G698" s="2" t="s">
        <v>63</v>
      </c>
      <c r="H698" t="s">
        <v>64</v>
      </c>
      <c r="I698" t="s">
        <v>83</v>
      </c>
      <c r="J698" t="s">
        <v>66</v>
      </c>
      <c r="K698" t="s">
        <v>67</v>
      </c>
      <c r="L698">
        <v>18</v>
      </c>
      <c r="M698">
        <v>8</v>
      </c>
      <c r="N698">
        <v>168</v>
      </c>
      <c r="O698" s="41">
        <v>9999</v>
      </c>
      <c r="P698" t="s">
        <v>62</v>
      </c>
      <c r="Q698" s="1">
        <v>45786.608721180557</v>
      </c>
      <c r="R698">
        <v>29.379000000000001</v>
      </c>
      <c r="S698">
        <v>6.7869999999999999</v>
      </c>
      <c r="T698">
        <v>4.3289999999999997</v>
      </c>
      <c r="U698">
        <v>2325</v>
      </c>
      <c r="V698">
        <v>25</v>
      </c>
      <c r="W698">
        <v>198</v>
      </c>
      <c r="X698">
        <v>882</v>
      </c>
      <c r="Y698">
        <v>2</v>
      </c>
      <c r="Z698">
        <v>9</v>
      </c>
      <c r="AA698">
        <v>0</v>
      </c>
      <c r="AB698">
        <v>0</v>
      </c>
      <c r="AC698">
        <v>82</v>
      </c>
      <c r="AD698">
        <v>45.49</v>
      </c>
      <c r="AE698">
        <v>50.316070000000003</v>
      </c>
      <c r="AF698">
        <v>96.4</v>
      </c>
      <c r="AG698">
        <v>0.9</v>
      </c>
      <c r="AH698">
        <v>1</v>
      </c>
      <c r="AI698">
        <v>1.7</v>
      </c>
      <c r="AJ698">
        <v>0</v>
      </c>
      <c r="AK698">
        <v>0</v>
      </c>
      <c r="AL698">
        <v>0</v>
      </c>
      <c r="AM698">
        <v>3.33</v>
      </c>
      <c r="AN698">
        <v>38.35</v>
      </c>
      <c r="AO698">
        <v>1.075</v>
      </c>
      <c r="AP698">
        <v>8.516</v>
      </c>
      <c r="AQ698">
        <v>0.27200000000000002</v>
      </c>
      <c r="AR698">
        <v>6.8079999999999998</v>
      </c>
      <c r="AS698">
        <v>30.634</v>
      </c>
      <c r="AT698">
        <v>36.953000000000003</v>
      </c>
      <c r="AU698">
        <v>0.34499999999999997</v>
      </c>
      <c r="AV698">
        <v>0.38300000000000001</v>
      </c>
      <c r="AW698">
        <v>0.65200000000000002</v>
      </c>
      <c r="AX698">
        <v>0</v>
      </c>
      <c r="AY698">
        <v>0</v>
      </c>
      <c r="AZ698">
        <v>0</v>
      </c>
      <c r="BA698">
        <v>0</v>
      </c>
      <c r="BB698">
        <v>52</v>
      </c>
      <c r="BC698" t="s">
        <v>75</v>
      </c>
      <c r="BD698">
        <v>0</v>
      </c>
      <c r="BE698" t="s">
        <v>69</v>
      </c>
      <c r="BF698" t="s">
        <v>76</v>
      </c>
      <c r="BG698">
        <v>1.3</v>
      </c>
      <c r="BH698">
        <v>0</v>
      </c>
      <c r="BI698" s="1">
        <v>45798.834463344909</v>
      </c>
      <c r="BJ698">
        <v>3</v>
      </c>
      <c r="BK698" s="4">
        <v>1.4429000000000001</v>
      </c>
      <c r="BL698" s="42">
        <f>HLOOKUP($A698,차량별코스!$E$1:$AD$20,_xlfn.XLOOKUP(탕데이터!$I698,차량별코스!$D$2:$D$20,차량별코스!$A$2:$A$20),0)</f>
        <v>2</v>
      </c>
      <c r="BM698">
        <f t="shared" si="118"/>
        <v>2498.882000000001</v>
      </c>
      <c r="BN698">
        <f t="shared" si="119"/>
        <v>4171.0680000000048</v>
      </c>
      <c r="BO698">
        <f>IF(COUNTIFS($BL$2:$BL698,$BL698,$O$2:$O698,$O698)=1,_xlfn.MAXIFS($BO$2:$BO697,$O$2:$O697,$O698)+1,_xlfn.MAXIFS($BO$2:$BO697,$O$2:$O697,$O698))</f>
        <v>11</v>
      </c>
      <c r="BP698">
        <f t="shared" si="120"/>
        <v>2018.3000000000002</v>
      </c>
      <c r="BQ698">
        <f t="shared" si="122"/>
        <v>20.925000000000001</v>
      </c>
      <c r="BR698">
        <f t="shared" si="123"/>
        <v>23.25</v>
      </c>
      <c r="BS698">
        <f t="shared" si="124"/>
        <v>39.525000000000006</v>
      </c>
      <c r="BT698">
        <f t="shared" si="125"/>
        <v>0</v>
      </c>
      <c r="BU698">
        <f t="shared" si="126"/>
        <v>0</v>
      </c>
      <c r="BV698">
        <f t="shared" si="127"/>
        <v>0</v>
      </c>
      <c r="BW698">
        <f t="shared" si="121"/>
        <v>2102.0000000000005</v>
      </c>
    </row>
    <row r="699" spans="1:75" x14ac:dyDescent="0.3">
      <c r="A699" s="38">
        <f t="shared" si="117"/>
        <v>45792</v>
      </c>
      <c r="B699" s="3">
        <v>45792.331585648149</v>
      </c>
      <c r="C699" t="s">
        <v>61</v>
      </c>
      <c r="D699" t="s">
        <v>61</v>
      </c>
      <c r="E699" t="s">
        <v>61</v>
      </c>
      <c r="F699" t="s">
        <v>62</v>
      </c>
      <c r="G699" s="2" t="s">
        <v>63</v>
      </c>
      <c r="H699" t="s">
        <v>64</v>
      </c>
      <c r="I699" t="s">
        <v>83</v>
      </c>
      <c r="J699" t="s">
        <v>66</v>
      </c>
      <c r="K699" t="s">
        <v>67</v>
      </c>
      <c r="L699">
        <v>18</v>
      </c>
      <c r="M699">
        <v>8</v>
      </c>
      <c r="N699">
        <v>168</v>
      </c>
      <c r="O699" s="41">
        <v>9999</v>
      </c>
      <c r="P699" t="s">
        <v>62</v>
      </c>
      <c r="Q699" s="1">
        <v>45786.608721180557</v>
      </c>
      <c r="R699">
        <v>1E-3</v>
      </c>
      <c r="S699">
        <v>3.7999999999999999E-2</v>
      </c>
      <c r="T699">
        <v>2.5999999999999999E-2</v>
      </c>
      <c r="U699">
        <v>43</v>
      </c>
      <c r="V699">
        <v>43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0.08</v>
      </c>
      <c r="AE699" t="s">
        <v>61</v>
      </c>
      <c r="AF699">
        <v>100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0.02</v>
      </c>
      <c r="AN699" t="s">
        <v>61</v>
      </c>
      <c r="AO699">
        <v>100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 t="s">
        <v>75</v>
      </c>
      <c r="BD699">
        <v>0</v>
      </c>
      <c r="BE699" t="s">
        <v>69</v>
      </c>
      <c r="BF699" t="s">
        <v>76</v>
      </c>
      <c r="BG699">
        <v>1.3</v>
      </c>
      <c r="BH699">
        <v>0</v>
      </c>
      <c r="BI699" s="1">
        <v>45798.834463344909</v>
      </c>
      <c r="BJ699">
        <v>3</v>
      </c>
      <c r="BK699" s="4">
        <v>8.8000000000000005E-3</v>
      </c>
      <c r="BL699" s="42">
        <f>HLOOKUP($A699,차량별코스!$E$1:$AD$20,_xlfn.XLOOKUP(탕데이터!$I699,차량별코스!$D$2:$D$20,차량별코스!$A$2:$A$20),0)</f>
        <v>3</v>
      </c>
      <c r="BM699">
        <f t="shared" si="118"/>
        <v>2498.882000000001</v>
      </c>
      <c r="BN699">
        <f t="shared" si="119"/>
        <v>4291.5689999999995</v>
      </c>
      <c r="BO699">
        <f>IF(COUNTIFS($BL$2:$BL699,$BL699,$O$2:$O699,$O699)=1,_xlfn.MAXIFS($BO$2:$BO698,$O$2:$O698,$O699)+1,_xlfn.MAXIFS($BO$2:$BO698,$O$2:$O698,$O699))</f>
        <v>11</v>
      </c>
      <c r="BP699">
        <f t="shared" si="120"/>
        <v>0</v>
      </c>
      <c r="BQ699">
        <f t="shared" si="122"/>
        <v>0</v>
      </c>
      <c r="BR699">
        <f t="shared" si="123"/>
        <v>0</v>
      </c>
      <c r="BS699">
        <f t="shared" si="124"/>
        <v>0</v>
      </c>
      <c r="BT699">
        <f t="shared" si="125"/>
        <v>0</v>
      </c>
      <c r="BU699">
        <f t="shared" si="126"/>
        <v>0</v>
      </c>
      <c r="BV699">
        <f t="shared" si="127"/>
        <v>0</v>
      </c>
      <c r="BW699">
        <f t="shared" si="121"/>
        <v>0</v>
      </c>
    </row>
    <row r="700" spans="1:75" x14ac:dyDescent="0.3">
      <c r="A700" s="38">
        <f t="shared" si="117"/>
        <v>45792</v>
      </c>
      <c r="B700" s="3">
        <v>45792.335185185184</v>
      </c>
      <c r="C700" t="s">
        <v>61</v>
      </c>
      <c r="D700" t="s">
        <v>61</v>
      </c>
      <c r="E700" t="s">
        <v>61</v>
      </c>
      <c r="F700" t="s">
        <v>62</v>
      </c>
      <c r="G700" s="2" t="s">
        <v>63</v>
      </c>
      <c r="H700" t="s">
        <v>64</v>
      </c>
      <c r="I700" t="s">
        <v>83</v>
      </c>
      <c r="J700" t="s">
        <v>66</v>
      </c>
      <c r="K700" t="s">
        <v>67</v>
      </c>
      <c r="L700">
        <v>18</v>
      </c>
      <c r="M700">
        <v>8</v>
      </c>
      <c r="N700">
        <v>168</v>
      </c>
      <c r="O700" s="41">
        <v>9999</v>
      </c>
      <c r="P700" t="s">
        <v>62</v>
      </c>
      <c r="Q700" s="1">
        <v>45786.608721180557</v>
      </c>
      <c r="R700">
        <v>1.7000000000000001E-2</v>
      </c>
      <c r="S700">
        <v>4.7E-2</v>
      </c>
      <c r="T700">
        <v>0.36199999999999999</v>
      </c>
      <c r="U700">
        <v>37</v>
      </c>
      <c r="V700">
        <v>14</v>
      </c>
      <c r="W700">
        <v>6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7</v>
      </c>
      <c r="AD700">
        <v>1.65</v>
      </c>
      <c r="AE700">
        <v>3.5994069999999998</v>
      </c>
      <c r="AF700">
        <v>100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0.28000000000000003</v>
      </c>
      <c r="AN700">
        <v>32.167000000000002</v>
      </c>
      <c r="AO700">
        <v>37.832000000000001</v>
      </c>
      <c r="AP700">
        <v>16.210999999999999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 t="s">
        <v>75</v>
      </c>
      <c r="BD700">
        <v>0</v>
      </c>
      <c r="BE700" t="s">
        <v>69</v>
      </c>
      <c r="BF700" t="s">
        <v>76</v>
      </c>
      <c r="BG700">
        <v>1.3</v>
      </c>
      <c r="BH700">
        <v>0</v>
      </c>
      <c r="BI700" s="1">
        <v>45798.834463344909</v>
      </c>
      <c r="BJ700">
        <v>3</v>
      </c>
      <c r="BK700" s="4">
        <v>0.1206</v>
      </c>
      <c r="BL700" s="42">
        <f>HLOOKUP($A700,차량별코스!$E$1:$AD$20,_xlfn.XLOOKUP(탕데이터!$I700,차량별코스!$D$2:$D$20,차량별코스!$A$2:$A$20),0)</f>
        <v>3</v>
      </c>
      <c r="BM700">
        <f t="shared" si="118"/>
        <v>2498.882000000001</v>
      </c>
      <c r="BN700">
        <f t="shared" si="119"/>
        <v>4291.5689999999995</v>
      </c>
      <c r="BO700">
        <f>IF(COUNTIFS($BL$2:$BL700,$BL700,$O$2:$O700,$O700)=1,_xlfn.MAXIFS($BO$2:$BO699,$O$2:$O699,$O700)+1,_xlfn.MAXIFS($BO$2:$BO699,$O$2:$O699,$O700))</f>
        <v>11</v>
      </c>
      <c r="BP700">
        <f t="shared" si="120"/>
        <v>17</v>
      </c>
      <c r="BQ700">
        <f t="shared" si="122"/>
        <v>0</v>
      </c>
      <c r="BR700">
        <f t="shared" si="123"/>
        <v>0</v>
      </c>
      <c r="BS700">
        <f t="shared" si="124"/>
        <v>0</v>
      </c>
      <c r="BT700">
        <f t="shared" si="125"/>
        <v>0</v>
      </c>
      <c r="BU700">
        <f t="shared" si="126"/>
        <v>0</v>
      </c>
      <c r="BV700">
        <f t="shared" si="127"/>
        <v>0</v>
      </c>
      <c r="BW700">
        <f t="shared" si="121"/>
        <v>17</v>
      </c>
    </row>
    <row r="701" spans="1:75" x14ac:dyDescent="0.3">
      <c r="A701" s="38">
        <f t="shared" si="117"/>
        <v>45792</v>
      </c>
      <c r="B701" s="3">
        <v>45792.348067129627</v>
      </c>
      <c r="C701" t="s">
        <v>61</v>
      </c>
      <c r="D701" t="s">
        <v>61</v>
      </c>
      <c r="E701" t="s">
        <v>61</v>
      </c>
      <c r="F701" t="s">
        <v>62</v>
      </c>
      <c r="G701" s="2" t="s">
        <v>63</v>
      </c>
      <c r="H701" t="s">
        <v>64</v>
      </c>
      <c r="I701" t="s">
        <v>83</v>
      </c>
      <c r="J701" t="s">
        <v>66</v>
      </c>
      <c r="K701" t="s">
        <v>67</v>
      </c>
      <c r="L701">
        <v>18</v>
      </c>
      <c r="M701">
        <v>8</v>
      </c>
      <c r="N701">
        <v>168</v>
      </c>
      <c r="O701" s="41">
        <v>9999</v>
      </c>
      <c r="P701" t="s">
        <v>62</v>
      </c>
      <c r="Q701" s="1">
        <v>45786.608721180557</v>
      </c>
      <c r="R701">
        <v>31.016999999999999</v>
      </c>
      <c r="S701">
        <v>7.0590000000000002</v>
      </c>
      <c r="T701">
        <v>4.3940000000000001</v>
      </c>
      <c r="U701">
        <v>2481</v>
      </c>
      <c r="V701">
        <v>66</v>
      </c>
      <c r="W701">
        <v>158</v>
      </c>
      <c r="X701">
        <v>706</v>
      </c>
      <c r="Y701">
        <v>0</v>
      </c>
      <c r="Z701">
        <v>3</v>
      </c>
      <c r="AA701">
        <v>0</v>
      </c>
      <c r="AB701">
        <v>0</v>
      </c>
      <c r="AC701">
        <v>79</v>
      </c>
      <c r="AD701">
        <v>45.01</v>
      </c>
      <c r="AE701">
        <v>49.473239</v>
      </c>
      <c r="AF701">
        <v>96.4</v>
      </c>
      <c r="AG701">
        <v>0.8</v>
      </c>
      <c r="AH701">
        <v>1.2</v>
      </c>
      <c r="AI701">
        <v>1.6</v>
      </c>
      <c r="AJ701">
        <v>0</v>
      </c>
      <c r="AK701">
        <v>0</v>
      </c>
      <c r="AL701">
        <v>0</v>
      </c>
      <c r="AM701">
        <v>3.38</v>
      </c>
      <c r="AN701">
        <v>36.97</v>
      </c>
      <c r="AO701">
        <v>2.66</v>
      </c>
      <c r="AP701">
        <v>6.3680000000000003</v>
      </c>
      <c r="AQ701">
        <v>0.22600000000000001</v>
      </c>
      <c r="AR701">
        <v>0</v>
      </c>
      <c r="AS701">
        <v>9.6720000000000006</v>
      </c>
      <c r="AT701">
        <v>38.56</v>
      </c>
      <c r="AU701">
        <v>0.32</v>
      </c>
      <c r="AV701">
        <v>0.48</v>
      </c>
      <c r="AW701">
        <v>0.64</v>
      </c>
      <c r="AX701">
        <v>0</v>
      </c>
      <c r="AY701">
        <v>0</v>
      </c>
      <c r="AZ701">
        <v>0</v>
      </c>
      <c r="BA701">
        <v>0</v>
      </c>
      <c r="BB701">
        <v>57</v>
      </c>
      <c r="BC701" t="s">
        <v>75</v>
      </c>
      <c r="BD701">
        <v>0</v>
      </c>
      <c r="BE701" t="s">
        <v>69</v>
      </c>
      <c r="BF701" t="s">
        <v>76</v>
      </c>
      <c r="BG701">
        <v>1.3</v>
      </c>
      <c r="BH701">
        <v>0</v>
      </c>
      <c r="BI701" s="1">
        <v>45798.834463344909</v>
      </c>
      <c r="BJ701">
        <v>3</v>
      </c>
      <c r="BK701" s="4">
        <v>1.4646999999999999</v>
      </c>
      <c r="BL701" s="42">
        <f>HLOOKUP($A701,차량별코스!$E$1:$AD$20,_xlfn.XLOOKUP(탕데이터!$I701,차량별코스!$D$2:$D$20,차량별코스!$A$2:$A$20),0)</f>
        <v>3</v>
      </c>
      <c r="BM701">
        <f t="shared" si="118"/>
        <v>2498.882000000001</v>
      </c>
      <c r="BN701">
        <f t="shared" si="119"/>
        <v>4291.5689999999995</v>
      </c>
      <c r="BO701">
        <f>IF(COUNTIFS($BL$2:$BL701,$BL701,$O$2:$O701,$O701)=1,_xlfn.MAXIFS($BO$2:$BO700,$O$2:$O700,$O701)+1,_xlfn.MAXIFS($BO$2:$BO700,$O$2:$O700,$O701))</f>
        <v>11</v>
      </c>
      <c r="BP701">
        <f t="shared" si="120"/>
        <v>2167.6840000000002</v>
      </c>
      <c r="BQ701">
        <f t="shared" si="122"/>
        <v>19.847999999999999</v>
      </c>
      <c r="BR701">
        <f t="shared" si="123"/>
        <v>29.772000000000002</v>
      </c>
      <c r="BS701">
        <f t="shared" si="124"/>
        <v>39.695999999999998</v>
      </c>
      <c r="BT701">
        <f t="shared" si="125"/>
        <v>0</v>
      </c>
      <c r="BU701">
        <f t="shared" si="126"/>
        <v>0</v>
      </c>
      <c r="BV701">
        <f t="shared" si="127"/>
        <v>0</v>
      </c>
      <c r="BW701">
        <f t="shared" si="121"/>
        <v>2257</v>
      </c>
    </row>
    <row r="702" spans="1:75" x14ac:dyDescent="0.3">
      <c r="A702" s="38">
        <f t="shared" si="117"/>
        <v>45792</v>
      </c>
      <c r="B702" s="3">
        <v>45792.381921296299</v>
      </c>
      <c r="C702" t="s">
        <v>61</v>
      </c>
      <c r="D702" t="s">
        <v>61</v>
      </c>
      <c r="E702" t="s">
        <v>61</v>
      </c>
      <c r="F702" t="s">
        <v>62</v>
      </c>
      <c r="G702" s="2" t="s">
        <v>63</v>
      </c>
      <c r="H702" t="s">
        <v>64</v>
      </c>
      <c r="I702" t="s">
        <v>83</v>
      </c>
      <c r="J702" t="s">
        <v>66</v>
      </c>
      <c r="K702" t="s">
        <v>67</v>
      </c>
      <c r="L702">
        <v>18</v>
      </c>
      <c r="M702">
        <v>8</v>
      </c>
      <c r="N702">
        <v>168</v>
      </c>
      <c r="O702" s="41">
        <v>9999</v>
      </c>
      <c r="P702" t="s">
        <v>62</v>
      </c>
      <c r="Q702" s="1">
        <v>45786.608721180557</v>
      </c>
      <c r="R702">
        <v>17.39</v>
      </c>
      <c r="S702">
        <v>3.726</v>
      </c>
      <c r="T702">
        <v>4.6669999999999998</v>
      </c>
      <c r="U702">
        <v>1453</v>
      </c>
      <c r="V702">
        <v>9</v>
      </c>
      <c r="W702">
        <v>206</v>
      </c>
      <c r="X702">
        <v>367</v>
      </c>
      <c r="Y702">
        <v>0</v>
      </c>
      <c r="Z702">
        <v>4</v>
      </c>
      <c r="AA702">
        <v>0</v>
      </c>
      <c r="AB702">
        <v>0</v>
      </c>
      <c r="AC702">
        <v>83</v>
      </c>
      <c r="AD702">
        <v>43.09</v>
      </c>
      <c r="AE702">
        <v>50.568641999999997</v>
      </c>
      <c r="AF702">
        <v>97.9</v>
      </c>
      <c r="AG702">
        <v>0.4</v>
      </c>
      <c r="AH702">
        <v>0.5</v>
      </c>
      <c r="AI702">
        <v>1</v>
      </c>
      <c r="AJ702">
        <v>0.1</v>
      </c>
      <c r="AK702">
        <v>0</v>
      </c>
      <c r="AL702">
        <v>0</v>
      </c>
      <c r="AM702">
        <v>3.59</v>
      </c>
      <c r="AN702">
        <v>35.252000000000002</v>
      </c>
      <c r="AO702">
        <v>0.61899999999999999</v>
      </c>
      <c r="AP702">
        <v>14.178000000000001</v>
      </c>
      <c r="AQ702">
        <v>0.17299999999999999</v>
      </c>
      <c r="AR702">
        <v>0</v>
      </c>
      <c r="AS702">
        <v>23.001999999999999</v>
      </c>
      <c r="AT702">
        <v>22.843</v>
      </c>
      <c r="AU702">
        <v>9.2999999999999999E-2</v>
      </c>
      <c r="AV702">
        <v>0.11700000000000001</v>
      </c>
      <c r="AW702">
        <v>0.23300000000000001</v>
      </c>
      <c r="AX702">
        <v>2.3E-2</v>
      </c>
      <c r="AY702">
        <v>0</v>
      </c>
      <c r="AZ702">
        <v>0</v>
      </c>
      <c r="BA702">
        <v>0</v>
      </c>
      <c r="BB702">
        <v>31</v>
      </c>
      <c r="BC702" t="s">
        <v>75</v>
      </c>
      <c r="BD702">
        <v>0</v>
      </c>
      <c r="BE702" t="s">
        <v>69</v>
      </c>
      <c r="BF702" t="s">
        <v>76</v>
      </c>
      <c r="BG702">
        <v>1.3</v>
      </c>
      <c r="BH702">
        <v>0</v>
      </c>
      <c r="BI702" s="1">
        <v>45798.834463344909</v>
      </c>
      <c r="BJ702">
        <v>3</v>
      </c>
      <c r="BK702" s="4">
        <v>1.5557000000000001</v>
      </c>
      <c r="BL702" s="42">
        <f>HLOOKUP($A702,차량별코스!$E$1:$AD$20,_xlfn.XLOOKUP(탕데이터!$I702,차량별코스!$D$2:$D$20,차량별코스!$A$2:$A$20),0)</f>
        <v>3</v>
      </c>
      <c r="BM702">
        <f t="shared" si="118"/>
        <v>2498.882000000001</v>
      </c>
      <c r="BN702">
        <f t="shared" si="119"/>
        <v>4291.5689999999995</v>
      </c>
      <c r="BO702">
        <f>IF(COUNTIFS($BL$2:$BL702,$BL702,$O$2:$O702,$O702)=1,_xlfn.MAXIFS($BO$2:$BO701,$O$2:$O701,$O702)+1,_xlfn.MAXIFS($BO$2:$BO701,$O$2:$O701,$O702))</f>
        <v>11</v>
      </c>
      <c r="BP702">
        <f t="shared" si="120"/>
        <v>1207.4870000000001</v>
      </c>
      <c r="BQ702">
        <f t="shared" si="122"/>
        <v>5.8120000000000003</v>
      </c>
      <c r="BR702">
        <f t="shared" si="123"/>
        <v>7.2650000000000006</v>
      </c>
      <c r="BS702">
        <f t="shared" si="124"/>
        <v>14.530000000000001</v>
      </c>
      <c r="BT702">
        <f t="shared" si="125"/>
        <v>1.4530000000000001</v>
      </c>
      <c r="BU702">
        <f t="shared" si="126"/>
        <v>0</v>
      </c>
      <c r="BV702">
        <f t="shared" si="127"/>
        <v>0</v>
      </c>
      <c r="BW702">
        <f t="shared" si="121"/>
        <v>1236.547</v>
      </c>
    </row>
    <row r="703" spans="1:75" x14ac:dyDescent="0.3">
      <c r="A703" s="38">
        <f t="shared" si="117"/>
        <v>45792</v>
      </c>
      <c r="B703" s="3">
        <v>45792.409745370373</v>
      </c>
      <c r="C703" t="s">
        <v>61</v>
      </c>
      <c r="D703" t="s">
        <v>61</v>
      </c>
      <c r="E703" t="s">
        <v>61</v>
      </c>
      <c r="F703" t="s">
        <v>62</v>
      </c>
      <c r="G703" s="2" t="s">
        <v>63</v>
      </c>
      <c r="H703" t="s">
        <v>64</v>
      </c>
      <c r="I703" t="s">
        <v>83</v>
      </c>
      <c r="J703" t="s">
        <v>66</v>
      </c>
      <c r="K703" t="s">
        <v>67</v>
      </c>
      <c r="L703">
        <v>18</v>
      </c>
      <c r="M703">
        <v>8</v>
      </c>
      <c r="N703">
        <v>168</v>
      </c>
      <c r="O703" s="41">
        <v>9999</v>
      </c>
      <c r="P703" t="s">
        <v>62</v>
      </c>
      <c r="Q703" s="1">
        <v>45786.608721180557</v>
      </c>
      <c r="R703">
        <v>40.729999999999997</v>
      </c>
      <c r="S703">
        <v>9.3520000000000003</v>
      </c>
      <c r="T703">
        <v>4.3550000000000004</v>
      </c>
      <c r="U703">
        <v>3454</v>
      </c>
      <c r="V703">
        <v>33</v>
      </c>
      <c r="W703">
        <v>586</v>
      </c>
      <c r="X703">
        <v>851</v>
      </c>
      <c r="Y703">
        <v>0</v>
      </c>
      <c r="Z703">
        <v>1</v>
      </c>
      <c r="AA703">
        <v>0</v>
      </c>
      <c r="AB703">
        <v>0</v>
      </c>
      <c r="AC703">
        <v>96</v>
      </c>
      <c r="AD703">
        <v>42.45</v>
      </c>
      <c r="AE703">
        <v>51.720568999999998</v>
      </c>
      <c r="AF703">
        <v>95.3</v>
      </c>
      <c r="AG703">
        <v>1.4</v>
      </c>
      <c r="AH703">
        <v>1</v>
      </c>
      <c r="AI703">
        <v>1.5</v>
      </c>
      <c r="AJ703">
        <v>0.8</v>
      </c>
      <c r="AK703">
        <v>0</v>
      </c>
      <c r="AL703">
        <v>0</v>
      </c>
      <c r="AM703">
        <v>3.35</v>
      </c>
      <c r="AN703">
        <v>39.296999999999997</v>
      </c>
      <c r="AO703">
        <v>0.95499999999999996</v>
      </c>
      <c r="AP703">
        <v>16.966000000000001</v>
      </c>
      <c r="AQ703">
        <v>0.19600000000000001</v>
      </c>
      <c r="AR703">
        <v>0</v>
      </c>
      <c r="AS703">
        <v>2.4550000000000001</v>
      </c>
      <c r="AT703">
        <v>54.003</v>
      </c>
      <c r="AU703">
        <v>0.79300000000000004</v>
      </c>
      <c r="AV703">
        <v>0.56699999999999995</v>
      </c>
      <c r="AW703">
        <v>0.85</v>
      </c>
      <c r="AX703">
        <v>0.45300000000000001</v>
      </c>
      <c r="AY703">
        <v>0</v>
      </c>
      <c r="AZ703">
        <v>0</v>
      </c>
      <c r="BA703">
        <v>0</v>
      </c>
      <c r="BB703">
        <v>76</v>
      </c>
      <c r="BC703" t="s">
        <v>75</v>
      </c>
      <c r="BD703">
        <v>0</v>
      </c>
      <c r="BE703" t="s">
        <v>69</v>
      </c>
      <c r="BF703" t="s">
        <v>76</v>
      </c>
      <c r="BG703">
        <v>1.3</v>
      </c>
      <c r="BH703">
        <v>0</v>
      </c>
      <c r="BI703" s="1">
        <v>45798.834463344909</v>
      </c>
      <c r="BJ703">
        <v>3</v>
      </c>
      <c r="BK703" s="4">
        <v>1.4517</v>
      </c>
      <c r="BL703" s="42">
        <f>HLOOKUP($A703,차량별코스!$E$1:$AD$20,_xlfn.XLOOKUP(탕데이터!$I703,차량별코스!$D$2:$D$20,차량별코스!$A$2:$A$20),0)</f>
        <v>3</v>
      </c>
      <c r="BM703">
        <f t="shared" si="118"/>
        <v>2498.882000000001</v>
      </c>
      <c r="BN703">
        <f t="shared" si="119"/>
        <v>4291.5689999999995</v>
      </c>
      <c r="BO703">
        <f>IF(COUNTIFS($BL$2:$BL703,$BL703,$O$2:$O703,$O703)=1,_xlfn.MAXIFS($BO$2:$BO702,$O$2:$O702,$O703)+1,_xlfn.MAXIFS($BO$2:$BO702,$O$2:$O702,$O703))</f>
        <v>11</v>
      </c>
      <c r="BP703">
        <f t="shared" si="120"/>
        <v>2672.6619999999998</v>
      </c>
      <c r="BQ703">
        <f t="shared" si="122"/>
        <v>48.355999999999995</v>
      </c>
      <c r="BR703">
        <f t="shared" si="123"/>
        <v>34.54</v>
      </c>
      <c r="BS703">
        <f t="shared" si="124"/>
        <v>51.809999999999995</v>
      </c>
      <c r="BT703">
        <f t="shared" si="125"/>
        <v>27.632000000000001</v>
      </c>
      <c r="BU703">
        <f t="shared" si="126"/>
        <v>0</v>
      </c>
      <c r="BV703">
        <f t="shared" si="127"/>
        <v>0</v>
      </c>
      <c r="BW703">
        <f t="shared" si="121"/>
        <v>2835</v>
      </c>
    </row>
    <row r="704" spans="1:75" x14ac:dyDescent="0.3">
      <c r="A704" s="38">
        <f t="shared" si="117"/>
        <v>45792</v>
      </c>
      <c r="B704" s="3">
        <v>45792.452326388891</v>
      </c>
      <c r="C704" t="s">
        <v>61</v>
      </c>
      <c r="D704" t="s">
        <v>61</v>
      </c>
      <c r="E704" t="s">
        <v>61</v>
      </c>
      <c r="F704" t="s">
        <v>62</v>
      </c>
      <c r="G704" s="2" t="s">
        <v>63</v>
      </c>
      <c r="H704" t="s">
        <v>64</v>
      </c>
      <c r="I704" t="s">
        <v>83</v>
      </c>
      <c r="J704" t="s">
        <v>66</v>
      </c>
      <c r="K704" t="s">
        <v>67</v>
      </c>
      <c r="L704">
        <v>18</v>
      </c>
      <c r="M704">
        <v>8</v>
      </c>
      <c r="N704">
        <v>168</v>
      </c>
      <c r="O704" s="41">
        <v>9999</v>
      </c>
      <c r="P704" t="s">
        <v>62</v>
      </c>
      <c r="Q704" s="1">
        <v>45786.608721180557</v>
      </c>
      <c r="R704">
        <v>25.917999999999999</v>
      </c>
      <c r="S704">
        <v>6.39</v>
      </c>
      <c r="T704">
        <v>4.056</v>
      </c>
      <c r="U704">
        <v>2137</v>
      </c>
      <c r="V704">
        <v>13</v>
      </c>
      <c r="W704">
        <v>342</v>
      </c>
      <c r="X704">
        <v>595</v>
      </c>
      <c r="Y704">
        <v>0</v>
      </c>
      <c r="Z704">
        <v>6</v>
      </c>
      <c r="AA704">
        <v>0</v>
      </c>
      <c r="AB704">
        <v>0</v>
      </c>
      <c r="AC704">
        <v>96</v>
      </c>
      <c r="AD704">
        <v>43.66</v>
      </c>
      <c r="AE704">
        <v>52.359594999999999</v>
      </c>
      <c r="AF704">
        <v>92.6</v>
      </c>
      <c r="AG704">
        <v>1.5</v>
      </c>
      <c r="AH704">
        <v>2.9</v>
      </c>
      <c r="AI704">
        <v>1.5</v>
      </c>
      <c r="AJ704">
        <v>1.4</v>
      </c>
      <c r="AK704">
        <v>0</v>
      </c>
      <c r="AL704">
        <v>0</v>
      </c>
      <c r="AM704">
        <v>3.12</v>
      </c>
      <c r="AN704">
        <v>43.366999999999997</v>
      </c>
      <c r="AO704">
        <v>0.60799999999999998</v>
      </c>
      <c r="AP704">
        <v>16.004000000000001</v>
      </c>
      <c r="AQ704">
        <v>0.193</v>
      </c>
      <c r="AR704">
        <v>0</v>
      </c>
      <c r="AS704">
        <v>23.15</v>
      </c>
      <c r="AT704">
        <v>32.409999999999997</v>
      </c>
      <c r="AU704">
        <v>0.52500000000000002</v>
      </c>
      <c r="AV704">
        <v>1.0149999999999999</v>
      </c>
      <c r="AW704">
        <v>0.52500000000000002</v>
      </c>
      <c r="AX704">
        <v>0.49</v>
      </c>
      <c r="AY704">
        <v>0</v>
      </c>
      <c r="AZ704">
        <v>0</v>
      </c>
      <c r="BA704">
        <v>0</v>
      </c>
      <c r="BB704">
        <v>44</v>
      </c>
      <c r="BC704" t="s">
        <v>75</v>
      </c>
      <c r="BD704">
        <v>0</v>
      </c>
      <c r="BE704" t="s">
        <v>69</v>
      </c>
      <c r="BF704" t="s">
        <v>76</v>
      </c>
      <c r="BG704">
        <v>1.3</v>
      </c>
      <c r="BH704">
        <v>0</v>
      </c>
      <c r="BI704" s="1">
        <v>45798.834463344909</v>
      </c>
      <c r="BJ704">
        <v>3</v>
      </c>
      <c r="BK704" s="4">
        <v>1.3520000000000001</v>
      </c>
      <c r="BL704" s="42">
        <f>HLOOKUP($A704,차량별코스!$E$1:$AD$20,_xlfn.XLOOKUP(탕데이터!$I704,차량별코스!$D$2:$D$20,차량별코스!$A$2:$A$20),0)</f>
        <v>3</v>
      </c>
      <c r="BM704">
        <f t="shared" si="118"/>
        <v>2498.882000000001</v>
      </c>
      <c r="BN704">
        <f t="shared" si="119"/>
        <v>4291.5689999999995</v>
      </c>
      <c r="BO704">
        <f>IF(COUNTIFS($BL$2:$BL704,$BL704,$O$2:$O704,$O704)=1,_xlfn.MAXIFS($BO$2:$BO703,$O$2:$O703,$O704)+1,_xlfn.MAXIFS($BO$2:$BO703,$O$2:$O703,$O704))</f>
        <v>11</v>
      </c>
      <c r="BP704">
        <f t="shared" si="120"/>
        <v>1623.8619999999999</v>
      </c>
      <c r="BQ704">
        <f t="shared" si="122"/>
        <v>32.055</v>
      </c>
      <c r="BR704">
        <f t="shared" si="123"/>
        <v>61.972999999999999</v>
      </c>
      <c r="BS704">
        <f t="shared" si="124"/>
        <v>32.055</v>
      </c>
      <c r="BT704">
        <f t="shared" si="125"/>
        <v>29.917999999999996</v>
      </c>
      <c r="BU704">
        <f t="shared" si="126"/>
        <v>0</v>
      </c>
      <c r="BV704">
        <f t="shared" si="127"/>
        <v>0</v>
      </c>
      <c r="BW704">
        <f t="shared" si="121"/>
        <v>1779.8629999999998</v>
      </c>
    </row>
    <row r="705" spans="1:75" x14ac:dyDescent="0.3">
      <c r="A705" s="38">
        <f t="shared" si="117"/>
        <v>45792</v>
      </c>
      <c r="B705" s="3">
        <v>45792.480462962965</v>
      </c>
      <c r="C705" t="s">
        <v>61</v>
      </c>
      <c r="D705" t="s">
        <v>61</v>
      </c>
      <c r="E705" t="s">
        <v>61</v>
      </c>
      <c r="F705" t="s">
        <v>62</v>
      </c>
      <c r="G705" s="2" t="s">
        <v>63</v>
      </c>
      <c r="H705" t="s">
        <v>64</v>
      </c>
      <c r="I705" t="s">
        <v>83</v>
      </c>
      <c r="J705" t="s">
        <v>66</v>
      </c>
      <c r="K705" t="s">
        <v>67</v>
      </c>
      <c r="L705">
        <v>18</v>
      </c>
      <c r="M705">
        <v>8</v>
      </c>
      <c r="N705">
        <v>168</v>
      </c>
      <c r="O705" s="41">
        <v>9999</v>
      </c>
      <c r="P705" t="s">
        <v>62</v>
      </c>
      <c r="Q705" s="1">
        <v>45786.608721180557</v>
      </c>
      <c r="R705">
        <v>41.095999999999997</v>
      </c>
      <c r="S705">
        <v>11.092000000000001</v>
      </c>
      <c r="T705">
        <v>3.7050000000000001</v>
      </c>
      <c r="U705">
        <v>3894</v>
      </c>
      <c r="V705">
        <v>7</v>
      </c>
      <c r="W705">
        <v>756</v>
      </c>
      <c r="X705">
        <v>976</v>
      </c>
      <c r="Y705">
        <v>2</v>
      </c>
      <c r="Z705">
        <v>12</v>
      </c>
      <c r="AA705">
        <v>0</v>
      </c>
      <c r="AB705">
        <v>0</v>
      </c>
      <c r="AC705">
        <v>89</v>
      </c>
      <c r="AD705">
        <v>37.99</v>
      </c>
      <c r="AE705">
        <v>47.25188</v>
      </c>
      <c r="AF705">
        <v>95.2</v>
      </c>
      <c r="AG705">
        <v>1.1000000000000001</v>
      </c>
      <c r="AH705">
        <v>2</v>
      </c>
      <c r="AI705">
        <v>1.4</v>
      </c>
      <c r="AJ705">
        <v>0.3</v>
      </c>
      <c r="AK705">
        <v>0</v>
      </c>
      <c r="AL705">
        <v>0</v>
      </c>
      <c r="AM705">
        <v>2.85</v>
      </c>
      <c r="AN705">
        <v>42.747999999999998</v>
      </c>
      <c r="AO705">
        <v>0.18</v>
      </c>
      <c r="AP705">
        <v>19.414000000000001</v>
      </c>
      <c r="AQ705">
        <v>0.219</v>
      </c>
      <c r="AR705">
        <v>4.867</v>
      </c>
      <c r="AS705">
        <v>29.2</v>
      </c>
      <c r="AT705">
        <v>60.292999999999999</v>
      </c>
      <c r="AU705">
        <v>0.69699999999999995</v>
      </c>
      <c r="AV705">
        <v>1.2669999999999999</v>
      </c>
      <c r="AW705">
        <v>0.88700000000000001</v>
      </c>
      <c r="AX705">
        <v>0.19</v>
      </c>
      <c r="AY705">
        <v>0</v>
      </c>
      <c r="AZ705">
        <v>0</v>
      </c>
      <c r="BA705">
        <v>0</v>
      </c>
      <c r="BB705">
        <v>80</v>
      </c>
      <c r="BC705" t="s">
        <v>75</v>
      </c>
      <c r="BD705">
        <v>0</v>
      </c>
      <c r="BE705" t="s">
        <v>69</v>
      </c>
      <c r="BF705" t="s">
        <v>76</v>
      </c>
      <c r="BG705">
        <v>1.3</v>
      </c>
      <c r="BH705">
        <v>0</v>
      </c>
      <c r="BI705" s="1">
        <v>45798.834463344909</v>
      </c>
      <c r="BJ705">
        <v>3</v>
      </c>
      <c r="BK705" s="4">
        <v>1.2350000000000001</v>
      </c>
      <c r="BL705" s="42">
        <f>HLOOKUP($A705,차량별코스!$E$1:$AD$20,_xlfn.XLOOKUP(탕데이터!$I705,차량별코스!$D$2:$D$20,차량별코스!$A$2:$A$20),0)</f>
        <v>3</v>
      </c>
      <c r="BM705">
        <f t="shared" si="118"/>
        <v>2498.882000000001</v>
      </c>
      <c r="BN705">
        <f t="shared" si="119"/>
        <v>4291.5689999999995</v>
      </c>
      <c r="BO705">
        <f>IF(COUNTIFS($BL$2:$BL705,$BL705,$O$2:$O705,$O705)=1,_xlfn.MAXIFS($BO$2:$BO704,$O$2:$O704,$O705)+1,_xlfn.MAXIFS($BO$2:$BO704,$O$2:$O704,$O705))</f>
        <v>11</v>
      </c>
      <c r="BP705">
        <f t="shared" si="120"/>
        <v>2944.0880000000002</v>
      </c>
      <c r="BQ705">
        <f t="shared" si="122"/>
        <v>42.834000000000003</v>
      </c>
      <c r="BR705">
        <f t="shared" si="123"/>
        <v>77.88</v>
      </c>
      <c r="BS705">
        <f t="shared" si="124"/>
        <v>54.515999999999991</v>
      </c>
      <c r="BT705">
        <f t="shared" si="125"/>
        <v>11.682</v>
      </c>
      <c r="BU705">
        <f t="shared" si="126"/>
        <v>0</v>
      </c>
      <c r="BV705">
        <f t="shared" si="127"/>
        <v>0</v>
      </c>
      <c r="BW705">
        <f t="shared" si="121"/>
        <v>3131</v>
      </c>
    </row>
    <row r="706" spans="1:75" x14ac:dyDescent="0.3">
      <c r="A706" s="38">
        <f t="shared" si="117"/>
        <v>45792</v>
      </c>
      <c r="B706" s="3">
        <v>45792.528680555559</v>
      </c>
      <c r="C706" t="s">
        <v>61</v>
      </c>
      <c r="D706" t="s">
        <v>61</v>
      </c>
      <c r="E706" t="s">
        <v>61</v>
      </c>
      <c r="F706" t="s">
        <v>62</v>
      </c>
      <c r="G706" s="2" t="s">
        <v>63</v>
      </c>
      <c r="H706" t="s">
        <v>64</v>
      </c>
      <c r="I706" t="s">
        <v>83</v>
      </c>
      <c r="J706" t="s">
        <v>66</v>
      </c>
      <c r="K706" t="s">
        <v>67</v>
      </c>
      <c r="L706">
        <v>18</v>
      </c>
      <c r="M706">
        <v>8</v>
      </c>
      <c r="N706">
        <v>168</v>
      </c>
      <c r="O706" s="41">
        <v>9999</v>
      </c>
      <c r="P706" t="s">
        <v>62</v>
      </c>
      <c r="Q706" s="1">
        <v>45786.608721180557</v>
      </c>
      <c r="R706">
        <v>9.6000000000000002E-2</v>
      </c>
      <c r="S706">
        <v>6.8000000000000005E-2</v>
      </c>
      <c r="T706">
        <v>1.4119999999999999</v>
      </c>
      <c r="U706">
        <v>80</v>
      </c>
      <c r="V706">
        <v>8</v>
      </c>
      <c r="W706">
        <v>10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11</v>
      </c>
      <c r="AD706">
        <v>4.32</v>
      </c>
      <c r="AE706">
        <v>5.5739409999999996</v>
      </c>
      <c r="AF706">
        <v>100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1.08</v>
      </c>
      <c r="AN706">
        <v>8.4830000000000005</v>
      </c>
      <c r="AO706">
        <v>9.9990000000000006</v>
      </c>
      <c r="AP706">
        <v>12.497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 t="s">
        <v>75</v>
      </c>
      <c r="BD706">
        <v>0</v>
      </c>
      <c r="BE706" t="s">
        <v>69</v>
      </c>
      <c r="BF706" t="s">
        <v>76</v>
      </c>
      <c r="BG706">
        <v>1.3</v>
      </c>
      <c r="BH706">
        <v>0</v>
      </c>
      <c r="BI706" s="1">
        <v>45798.834463344909</v>
      </c>
      <c r="BJ706">
        <v>3</v>
      </c>
      <c r="BK706" s="4">
        <v>0.47060000000000002</v>
      </c>
      <c r="BL706" s="42">
        <f>HLOOKUP($A706,차량별코스!$E$1:$AD$20,_xlfn.XLOOKUP(탕데이터!$I706,차량별코스!$D$2:$D$20,차량별코스!$A$2:$A$20),0)</f>
        <v>3</v>
      </c>
      <c r="BM706">
        <f t="shared" si="118"/>
        <v>2498.882000000001</v>
      </c>
      <c r="BN706">
        <f t="shared" si="119"/>
        <v>4291.5689999999995</v>
      </c>
      <c r="BO706">
        <f>IF(COUNTIFS($BL$2:$BL706,$BL706,$O$2:$O706,$O706)=1,_xlfn.MAXIFS($BO$2:$BO705,$O$2:$O705,$O706)+1,_xlfn.MAXIFS($BO$2:$BO705,$O$2:$O705,$O706))</f>
        <v>11</v>
      </c>
      <c r="BP706">
        <f t="shared" si="120"/>
        <v>62</v>
      </c>
      <c r="BQ706">
        <f t="shared" si="122"/>
        <v>0</v>
      </c>
      <c r="BR706">
        <f t="shared" si="123"/>
        <v>0</v>
      </c>
      <c r="BS706">
        <f t="shared" si="124"/>
        <v>0</v>
      </c>
      <c r="BT706">
        <f t="shared" si="125"/>
        <v>0</v>
      </c>
      <c r="BU706">
        <f t="shared" si="126"/>
        <v>0</v>
      </c>
      <c r="BV706">
        <f t="shared" si="127"/>
        <v>0</v>
      </c>
      <c r="BW706">
        <f t="shared" si="121"/>
        <v>62</v>
      </c>
    </row>
    <row r="707" spans="1:75" x14ac:dyDescent="0.3">
      <c r="A707" s="38">
        <f t="shared" ref="A707:A770" si="128">DATE(YEAR(B707),MONTH(B707),DAY(B707))</f>
        <v>45792</v>
      </c>
      <c r="B707" s="3">
        <v>45792.632337962961</v>
      </c>
      <c r="C707" t="s">
        <v>61</v>
      </c>
      <c r="D707" t="s">
        <v>61</v>
      </c>
      <c r="E707" t="s">
        <v>61</v>
      </c>
      <c r="F707" t="s">
        <v>62</v>
      </c>
      <c r="G707" s="2" t="s">
        <v>63</v>
      </c>
      <c r="H707" t="s">
        <v>64</v>
      </c>
      <c r="I707" t="s">
        <v>83</v>
      </c>
      <c r="J707" t="s">
        <v>66</v>
      </c>
      <c r="K707" t="s">
        <v>67</v>
      </c>
      <c r="L707">
        <v>18</v>
      </c>
      <c r="M707">
        <v>8</v>
      </c>
      <c r="N707">
        <v>168</v>
      </c>
      <c r="O707" s="41">
        <v>9999</v>
      </c>
      <c r="P707" t="s">
        <v>62</v>
      </c>
      <c r="Q707" s="1">
        <v>45786.608721180557</v>
      </c>
      <c r="R707">
        <v>2.5999999999999999E-2</v>
      </c>
      <c r="S707">
        <v>4.7E-2</v>
      </c>
      <c r="T707">
        <v>0.55300000000000005</v>
      </c>
      <c r="U707">
        <v>54</v>
      </c>
      <c r="V707">
        <v>36</v>
      </c>
      <c r="W707">
        <v>3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9</v>
      </c>
      <c r="AD707">
        <v>1.73</v>
      </c>
      <c r="AE707">
        <v>6.2394999999999996</v>
      </c>
      <c r="AF707">
        <v>100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0.43</v>
      </c>
      <c r="AN707">
        <v>36.197000000000003</v>
      </c>
      <c r="AO707">
        <v>66.667000000000002</v>
      </c>
      <c r="AP707">
        <v>5.5529999999999999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 t="s">
        <v>75</v>
      </c>
      <c r="BD707">
        <v>0</v>
      </c>
      <c r="BE707" t="s">
        <v>69</v>
      </c>
      <c r="BF707" t="s">
        <v>76</v>
      </c>
      <c r="BG707">
        <v>1.3</v>
      </c>
      <c r="BH707">
        <v>0</v>
      </c>
      <c r="BI707" s="1">
        <v>45798.834463344909</v>
      </c>
      <c r="BJ707">
        <v>3</v>
      </c>
      <c r="BK707" s="4">
        <v>0.18440000000000001</v>
      </c>
      <c r="BL707" s="42">
        <f>HLOOKUP($A707,차량별코스!$E$1:$AD$20,_xlfn.XLOOKUP(탕데이터!$I707,차량별코스!$D$2:$D$20,차량별코스!$A$2:$A$20),0)</f>
        <v>3</v>
      </c>
      <c r="BM707">
        <f t="shared" ref="BM707:BM770" si="129">SUMIFS(R:R,I:I,I707,O:O,O707)</f>
        <v>2498.882000000001</v>
      </c>
      <c r="BN707">
        <f t="shared" ref="BN707:BN770" si="130">SUMIFS(R:R,O:O,O707,BL:BL,BL707)</f>
        <v>4291.5689999999995</v>
      </c>
      <c r="BO707">
        <f>IF(COUNTIFS($BL$2:$BL707,$BL707,$O$2:$O707,$O707)=1,_xlfn.MAXIFS($BO$2:$BO706,$O$2:$O706,$O707)+1,_xlfn.MAXIFS($BO$2:$BO706,$O$2:$O706,$O707))</f>
        <v>11</v>
      </c>
      <c r="BP707">
        <f t="shared" ref="BP707:BP770" si="131">$U707*AF707%-V707-W707</f>
        <v>15</v>
      </c>
      <c r="BQ707">
        <f t="shared" si="122"/>
        <v>0</v>
      </c>
      <c r="BR707">
        <f t="shared" si="123"/>
        <v>0</v>
      </c>
      <c r="BS707">
        <f t="shared" si="124"/>
        <v>0</v>
      </c>
      <c r="BT707">
        <f t="shared" si="125"/>
        <v>0</v>
      </c>
      <c r="BU707">
        <f t="shared" si="126"/>
        <v>0</v>
      </c>
      <c r="BV707">
        <f t="shared" si="127"/>
        <v>0</v>
      </c>
      <c r="BW707">
        <f t="shared" ref="BW707:BW770" si="132">SUM(BP707:BV707)</f>
        <v>15</v>
      </c>
    </row>
    <row r="708" spans="1:75" x14ac:dyDescent="0.3">
      <c r="A708" s="38">
        <f t="shared" si="128"/>
        <v>45792</v>
      </c>
      <c r="B708" s="3">
        <v>45792.639317129629</v>
      </c>
      <c r="C708" t="s">
        <v>61</v>
      </c>
      <c r="D708" t="s">
        <v>61</v>
      </c>
      <c r="E708" t="s">
        <v>61</v>
      </c>
      <c r="F708" t="s">
        <v>62</v>
      </c>
      <c r="G708" s="2" t="s">
        <v>63</v>
      </c>
      <c r="H708" t="s">
        <v>64</v>
      </c>
      <c r="I708" t="s">
        <v>83</v>
      </c>
      <c r="J708" t="s">
        <v>66</v>
      </c>
      <c r="K708" t="s">
        <v>67</v>
      </c>
      <c r="L708">
        <v>18</v>
      </c>
      <c r="M708">
        <v>8</v>
      </c>
      <c r="N708">
        <v>168</v>
      </c>
      <c r="O708" s="41">
        <v>9999</v>
      </c>
      <c r="P708" t="s">
        <v>62</v>
      </c>
      <c r="Q708" s="1">
        <v>45786.608721180557</v>
      </c>
      <c r="R708">
        <v>61.756</v>
      </c>
      <c r="S708">
        <v>17.792000000000002</v>
      </c>
      <c r="T708">
        <v>3.4710000000000001</v>
      </c>
      <c r="U708">
        <v>5814</v>
      </c>
      <c r="V708">
        <v>18</v>
      </c>
      <c r="W708">
        <v>1195</v>
      </c>
      <c r="X708">
        <v>1327</v>
      </c>
      <c r="Y708">
        <v>1</v>
      </c>
      <c r="Z708">
        <v>22</v>
      </c>
      <c r="AA708">
        <v>0</v>
      </c>
      <c r="AB708">
        <v>0</v>
      </c>
      <c r="AC708">
        <v>108</v>
      </c>
      <c r="AD708">
        <v>38.24</v>
      </c>
      <c r="AE708">
        <v>48.320261000000002</v>
      </c>
      <c r="AF708">
        <v>57.8</v>
      </c>
      <c r="AG708">
        <v>12.4</v>
      </c>
      <c r="AH708">
        <v>13.6</v>
      </c>
      <c r="AI708">
        <v>7.1</v>
      </c>
      <c r="AJ708">
        <v>8.3000000000000007</v>
      </c>
      <c r="AK708">
        <v>0.8</v>
      </c>
      <c r="AL708">
        <v>0</v>
      </c>
      <c r="AM708">
        <v>2.67</v>
      </c>
      <c r="AN708">
        <v>47.335999999999999</v>
      </c>
      <c r="AO708">
        <v>0.31</v>
      </c>
      <c r="AP708">
        <v>20.553999999999998</v>
      </c>
      <c r="AQ708">
        <v>0.21099999999999999</v>
      </c>
      <c r="AR708">
        <v>1.619</v>
      </c>
      <c r="AS708">
        <v>35.624000000000002</v>
      </c>
      <c r="AT708">
        <v>55.872999999999998</v>
      </c>
      <c r="AU708">
        <v>11.987</v>
      </c>
      <c r="AV708">
        <v>13.147</v>
      </c>
      <c r="AW708">
        <v>6.8630000000000004</v>
      </c>
      <c r="AX708">
        <v>8.0229999999999997</v>
      </c>
      <c r="AY708">
        <v>0.77300000000000002</v>
      </c>
      <c r="AZ708">
        <v>0</v>
      </c>
      <c r="BA708">
        <v>0</v>
      </c>
      <c r="BB708">
        <v>119</v>
      </c>
      <c r="BC708" t="s">
        <v>75</v>
      </c>
      <c r="BD708">
        <v>0</v>
      </c>
      <c r="BE708" t="s">
        <v>69</v>
      </c>
      <c r="BF708" t="s">
        <v>76</v>
      </c>
      <c r="BG708">
        <v>1.3</v>
      </c>
      <c r="BH708">
        <v>0</v>
      </c>
      <c r="BI708" s="1">
        <v>45798.834463344909</v>
      </c>
      <c r="BJ708">
        <v>3</v>
      </c>
      <c r="BK708" s="4">
        <v>1.157</v>
      </c>
      <c r="BL708" s="42">
        <f>HLOOKUP($A708,차량별코스!$E$1:$AD$20,_xlfn.XLOOKUP(탕데이터!$I708,차량별코스!$D$2:$D$20,차량별코스!$A$2:$A$20),0)</f>
        <v>3</v>
      </c>
      <c r="BM708">
        <f t="shared" si="129"/>
        <v>2498.882000000001</v>
      </c>
      <c r="BN708">
        <f t="shared" si="130"/>
        <v>4291.5689999999995</v>
      </c>
      <c r="BO708">
        <f>IF(COUNTIFS($BL$2:$BL708,$BL708,$O$2:$O708,$O708)=1,_xlfn.MAXIFS($BO$2:$BO707,$O$2:$O707,$O708)+1,_xlfn.MAXIFS($BO$2:$BO707,$O$2:$O707,$O708))</f>
        <v>11</v>
      </c>
      <c r="BP708">
        <f t="shared" si="131"/>
        <v>2147.4919999999997</v>
      </c>
      <c r="BQ708">
        <f t="shared" si="122"/>
        <v>720.93600000000004</v>
      </c>
      <c r="BR708">
        <f t="shared" si="123"/>
        <v>790.70400000000006</v>
      </c>
      <c r="BS708">
        <f t="shared" si="124"/>
        <v>412.79399999999998</v>
      </c>
      <c r="BT708">
        <f t="shared" si="125"/>
        <v>482.56200000000001</v>
      </c>
      <c r="BU708">
        <f t="shared" si="126"/>
        <v>46.512</v>
      </c>
      <c r="BV708">
        <f t="shared" si="127"/>
        <v>0</v>
      </c>
      <c r="BW708">
        <f t="shared" si="132"/>
        <v>4601</v>
      </c>
    </row>
    <row r="709" spans="1:75" x14ac:dyDescent="0.3">
      <c r="A709" s="38">
        <f t="shared" si="128"/>
        <v>45792</v>
      </c>
      <c r="B709" s="3">
        <v>45792.710312499999</v>
      </c>
      <c r="C709" t="s">
        <v>61</v>
      </c>
      <c r="D709" t="s">
        <v>61</v>
      </c>
      <c r="E709" t="s">
        <v>61</v>
      </c>
      <c r="F709" t="s">
        <v>62</v>
      </c>
      <c r="G709" s="2" t="s">
        <v>63</v>
      </c>
      <c r="H709" t="s">
        <v>64</v>
      </c>
      <c r="I709" t="s">
        <v>83</v>
      </c>
      <c r="J709" t="s">
        <v>66</v>
      </c>
      <c r="K709" t="s">
        <v>67</v>
      </c>
      <c r="L709">
        <v>18</v>
      </c>
      <c r="M709">
        <v>8</v>
      </c>
      <c r="N709">
        <v>168</v>
      </c>
      <c r="O709" s="41">
        <v>9999</v>
      </c>
      <c r="P709" t="s">
        <v>62</v>
      </c>
      <c r="Q709" s="1">
        <v>45786.608721180557</v>
      </c>
      <c r="R709">
        <v>9.7000000000000003E-2</v>
      </c>
      <c r="S709">
        <v>5.3999999999999999E-2</v>
      </c>
      <c r="T709">
        <v>1.796</v>
      </c>
      <c r="U709">
        <v>58</v>
      </c>
      <c r="V709">
        <v>7</v>
      </c>
      <c r="W709">
        <v>9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15</v>
      </c>
      <c r="AD709">
        <v>6.02</v>
      </c>
      <c r="AE709">
        <v>8.3140479999999997</v>
      </c>
      <c r="AF709">
        <v>100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1.39</v>
      </c>
      <c r="AN709">
        <v>10.952</v>
      </c>
      <c r="AO709">
        <v>12.066000000000001</v>
      </c>
      <c r="AP709">
        <v>15.516999999999999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 t="s">
        <v>75</v>
      </c>
      <c r="BD709">
        <v>0</v>
      </c>
      <c r="BE709" t="s">
        <v>69</v>
      </c>
      <c r="BF709" t="s">
        <v>76</v>
      </c>
      <c r="BG709">
        <v>1.3</v>
      </c>
      <c r="BH709">
        <v>0</v>
      </c>
      <c r="BI709" s="1">
        <v>45798.834463344909</v>
      </c>
      <c r="BJ709">
        <v>3</v>
      </c>
      <c r="BK709" s="4">
        <v>0.5988</v>
      </c>
      <c r="BL709" s="42">
        <f>HLOOKUP($A709,차량별코스!$E$1:$AD$20,_xlfn.XLOOKUP(탕데이터!$I709,차량별코스!$D$2:$D$20,차량별코스!$A$2:$A$20),0)</f>
        <v>3</v>
      </c>
      <c r="BM709">
        <f t="shared" si="129"/>
        <v>2498.882000000001</v>
      </c>
      <c r="BN709">
        <f t="shared" si="130"/>
        <v>4291.5689999999995</v>
      </c>
      <c r="BO709">
        <f>IF(COUNTIFS($BL$2:$BL709,$BL709,$O$2:$O709,$O709)=1,_xlfn.MAXIFS($BO$2:$BO708,$O$2:$O708,$O709)+1,_xlfn.MAXIFS($BO$2:$BO708,$O$2:$O708,$O709))</f>
        <v>11</v>
      </c>
      <c r="BP709">
        <f t="shared" si="131"/>
        <v>42</v>
      </c>
      <c r="BQ709">
        <f t="shared" ref="BQ709:BQ772" si="133">$U709*AG709%</f>
        <v>0</v>
      </c>
      <c r="BR709">
        <f t="shared" ref="BR709:BR772" si="134">$U709*AH709%</f>
        <v>0</v>
      </c>
      <c r="BS709">
        <f t="shared" ref="BS709:BS772" si="135">$U709*AI709%</f>
        <v>0</v>
      </c>
      <c r="BT709">
        <f t="shared" ref="BT709:BT772" si="136">$U709*AJ709%</f>
        <v>0</v>
      </c>
      <c r="BU709">
        <f t="shared" ref="BU709:BU772" si="137">$U709*AK709%</f>
        <v>0</v>
      </c>
      <c r="BV709">
        <f t="shared" ref="BV709:BV772" si="138">$U709*AL709%</f>
        <v>0</v>
      </c>
      <c r="BW709">
        <f t="shared" si="132"/>
        <v>42</v>
      </c>
    </row>
    <row r="710" spans="1:75" x14ac:dyDescent="0.3">
      <c r="A710" s="38">
        <f t="shared" si="128"/>
        <v>45792</v>
      </c>
      <c r="B710" s="3">
        <v>45792.714803240742</v>
      </c>
      <c r="C710" t="s">
        <v>61</v>
      </c>
      <c r="D710" t="s">
        <v>61</v>
      </c>
      <c r="E710" t="s">
        <v>61</v>
      </c>
      <c r="F710" t="s">
        <v>62</v>
      </c>
      <c r="G710" s="2" t="s">
        <v>63</v>
      </c>
      <c r="H710" t="s">
        <v>64</v>
      </c>
      <c r="I710" t="s">
        <v>83</v>
      </c>
      <c r="J710" t="s">
        <v>66</v>
      </c>
      <c r="K710" t="s">
        <v>67</v>
      </c>
      <c r="L710">
        <v>18</v>
      </c>
      <c r="M710">
        <v>8</v>
      </c>
      <c r="N710">
        <v>168</v>
      </c>
      <c r="O710" s="41">
        <v>9999</v>
      </c>
      <c r="P710" t="s">
        <v>62</v>
      </c>
      <c r="Q710" s="1">
        <v>45786.608721180557</v>
      </c>
      <c r="R710">
        <v>2.4E-2</v>
      </c>
      <c r="S710">
        <v>2.3E-2</v>
      </c>
      <c r="T710">
        <v>1.0429999999999999</v>
      </c>
      <c r="U710">
        <v>33</v>
      </c>
      <c r="V710">
        <v>3</v>
      </c>
      <c r="W710">
        <v>5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5</v>
      </c>
      <c r="AD710">
        <v>2.62</v>
      </c>
      <c r="AE710">
        <v>3.4557229999999999</v>
      </c>
      <c r="AF710">
        <v>100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0.79</v>
      </c>
      <c r="AN710">
        <v>6.1980000000000004</v>
      </c>
      <c r="AO710">
        <v>9.0879999999999992</v>
      </c>
      <c r="AP710">
        <v>15.143000000000001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 t="s">
        <v>75</v>
      </c>
      <c r="BD710">
        <v>0</v>
      </c>
      <c r="BE710" t="s">
        <v>69</v>
      </c>
      <c r="BF710" t="s">
        <v>76</v>
      </c>
      <c r="BG710">
        <v>1.3</v>
      </c>
      <c r="BH710">
        <v>0</v>
      </c>
      <c r="BI710" s="1">
        <v>45798.834463344909</v>
      </c>
      <c r="BJ710">
        <v>3</v>
      </c>
      <c r="BK710" s="4">
        <v>0.3478</v>
      </c>
      <c r="BL710" s="42">
        <f>HLOOKUP($A710,차량별코스!$E$1:$AD$20,_xlfn.XLOOKUP(탕데이터!$I710,차량별코스!$D$2:$D$20,차량별코스!$A$2:$A$20),0)</f>
        <v>3</v>
      </c>
      <c r="BM710">
        <f t="shared" si="129"/>
        <v>2498.882000000001</v>
      </c>
      <c r="BN710">
        <f t="shared" si="130"/>
        <v>4291.5689999999995</v>
      </c>
      <c r="BO710">
        <f>IF(COUNTIFS($BL$2:$BL710,$BL710,$O$2:$O710,$O710)=1,_xlfn.MAXIFS($BO$2:$BO709,$O$2:$O709,$O710)+1,_xlfn.MAXIFS($BO$2:$BO709,$O$2:$O709,$O710))</f>
        <v>11</v>
      </c>
      <c r="BP710">
        <f t="shared" si="131"/>
        <v>25</v>
      </c>
      <c r="BQ710">
        <f t="shared" si="133"/>
        <v>0</v>
      </c>
      <c r="BR710">
        <f t="shared" si="134"/>
        <v>0</v>
      </c>
      <c r="BS710">
        <f t="shared" si="135"/>
        <v>0</v>
      </c>
      <c r="BT710">
        <f t="shared" si="136"/>
        <v>0</v>
      </c>
      <c r="BU710">
        <f t="shared" si="137"/>
        <v>0</v>
      </c>
      <c r="BV710">
        <f t="shared" si="138"/>
        <v>0</v>
      </c>
      <c r="BW710">
        <f t="shared" si="132"/>
        <v>25</v>
      </c>
    </row>
    <row r="711" spans="1:75" x14ac:dyDescent="0.3">
      <c r="A711" s="38">
        <f t="shared" si="128"/>
        <v>45792</v>
      </c>
      <c r="B711" s="3">
        <v>45792.746898148151</v>
      </c>
      <c r="C711" t="s">
        <v>61</v>
      </c>
      <c r="D711" t="s">
        <v>61</v>
      </c>
      <c r="E711" t="s">
        <v>61</v>
      </c>
      <c r="F711" t="s">
        <v>62</v>
      </c>
      <c r="G711" s="2" t="s">
        <v>63</v>
      </c>
      <c r="H711" t="s">
        <v>64</v>
      </c>
      <c r="I711" t="s">
        <v>83</v>
      </c>
      <c r="J711" t="s">
        <v>66</v>
      </c>
      <c r="K711" t="s">
        <v>67</v>
      </c>
      <c r="L711">
        <v>18</v>
      </c>
      <c r="M711">
        <v>8</v>
      </c>
      <c r="N711">
        <v>168</v>
      </c>
      <c r="O711" s="41">
        <v>9999</v>
      </c>
      <c r="P711" t="s">
        <v>62</v>
      </c>
      <c r="Q711" s="1">
        <v>45786.608721180557</v>
      </c>
      <c r="R711">
        <v>4.5999999999999999E-2</v>
      </c>
      <c r="S711">
        <v>0.122</v>
      </c>
      <c r="T711">
        <v>0.377</v>
      </c>
      <c r="U711">
        <v>192</v>
      </c>
      <c r="V711">
        <v>159</v>
      </c>
      <c r="W711">
        <v>3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8</v>
      </c>
      <c r="AD711">
        <v>0.86</v>
      </c>
      <c r="AE711">
        <v>5.519558</v>
      </c>
      <c r="AF711">
        <v>100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0.28999999999999998</v>
      </c>
      <c r="AN711">
        <v>50.594999999999999</v>
      </c>
      <c r="AO711">
        <v>82.811999999999998</v>
      </c>
      <c r="AP711">
        <v>1.5620000000000001</v>
      </c>
      <c r="AQ711">
        <v>0</v>
      </c>
      <c r="AR711">
        <v>0</v>
      </c>
      <c r="AS711">
        <v>0</v>
      </c>
      <c r="AT711">
        <v>1.667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4</v>
      </c>
      <c r="BC711" t="s">
        <v>75</v>
      </c>
      <c r="BD711">
        <v>0</v>
      </c>
      <c r="BE711" t="s">
        <v>69</v>
      </c>
      <c r="BF711" t="s">
        <v>76</v>
      </c>
      <c r="BG711">
        <v>1.3</v>
      </c>
      <c r="BH711">
        <v>0</v>
      </c>
      <c r="BI711" s="1">
        <v>45798.834463344909</v>
      </c>
      <c r="BJ711">
        <v>3</v>
      </c>
      <c r="BK711" s="4">
        <v>0.12570000000000001</v>
      </c>
      <c r="BL711" s="42">
        <f>HLOOKUP($A711,차량별코스!$E$1:$AD$20,_xlfn.XLOOKUP(탕데이터!$I711,차량별코스!$D$2:$D$20,차량별코스!$A$2:$A$20),0)</f>
        <v>3</v>
      </c>
      <c r="BM711">
        <f t="shared" si="129"/>
        <v>2498.882000000001</v>
      </c>
      <c r="BN711">
        <f t="shared" si="130"/>
        <v>4291.5689999999995</v>
      </c>
      <c r="BO711">
        <f>IF(COUNTIFS($BL$2:$BL711,$BL711,$O$2:$O711,$O711)=1,_xlfn.MAXIFS($BO$2:$BO710,$O$2:$O710,$O711)+1,_xlfn.MAXIFS($BO$2:$BO710,$O$2:$O710,$O711))</f>
        <v>11</v>
      </c>
      <c r="BP711">
        <f t="shared" si="131"/>
        <v>30</v>
      </c>
      <c r="BQ711">
        <f t="shared" si="133"/>
        <v>0</v>
      </c>
      <c r="BR711">
        <f t="shared" si="134"/>
        <v>0</v>
      </c>
      <c r="BS711">
        <f t="shared" si="135"/>
        <v>0</v>
      </c>
      <c r="BT711">
        <f t="shared" si="136"/>
        <v>0</v>
      </c>
      <c r="BU711">
        <f t="shared" si="137"/>
        <v>0</v>
      </c>
      <c r="BV711">
        <f t="shared" si="138"/>
        <v>0</v>
      </c>
      <c r="BW711">
        <f t="shared" si="132"/>
        <v>30</v>
      </c>
    </row>
    <row r="712" spans="1:75" x14ac:dyDescent="0.3">
      <c r="A712" s="38">
        <f t="shared" si="128"/>
        <v>45792</v>
      </c>
      <c r="B712" s="3">
        <v>45792.757430555554</v>
      </c>
      <c r="C712" t="s">
        <v>61</v>
      </c>
      <c r="D712" t="s">
        <v>61</v>
      </c>
      <c r="E712" t="s">
        <v>61</v>
      </c>
      <c r="F712" t="s">
        <v>62</v>
      </c>
      <c r="G712" s="2" t="s">
        <v>63</v>
      </c>
      <c r="H712" t="s">
        <v>64</v>
      </c>
      <c r="I712" t="s">
        <v>83</v>
      </c>
      <c r="J712" t="s">
        <v>66</v>
      </c>
      <c r="K712" t="s">
        <v>67</v>
      </c>
      <c r="L712">
        <v>18</v>
      </c>
      <c r="M712">
        <v>8</v>
      </c>
      <c r="N712">
        <v>168</v>
      </c>
      <c r="O712" s="41">
        <v>9999</v>
      </c>
      <c r="P712" t="s">
        <v>62</v>
      </c>
      <c r="Q712" s="1">
        <v>45786.608721180557</v>
      </c>
      <c r="R712">
        <v>67.180000000000007</v>
      </c>
      <c r="S712">
        <v>21.622</v>
      </c>
      <c r="T712">
        <v>3.1070000000000002</v>
      </c>
      <c r="U712">
        <v>7400</v>
      </c>
      <c r="V712">
        <v>63</v>
      </c>
      <c r="W712">
        <v>2294</v>
      </c>
      <c r="X712">
        <v>1437</v>
      </c>
      <c r="Y712">
        <v>4</v>
      </c>
      <c r="Z712">
        <v>23</v>
      </c>
      <c r="AA712">
        <v>1</v>
      </c>
      <c r="AB712">
        <v>360</v>
      </c>
      <c r="AC712">
        <v>102</v>
      </c>
      <c r="AD712">
        <v>32.68</v>
      </c>
      <c r="AE712">
        <v>47.957178999999996</v>
      </c>
      <c r="AF712">
        <v>68.8</v>
      </c>
      <c r="AG712">
        <v>8.4</v>
      </c>
      <c r="AH712">
        <v>11.2</v>
      </c>
      <c r="AI712">
        <v>7.6</v>
      </c>
      <c r="AJ712">
        <v>3.9</v>
      </c>
      <c r="AK712">
        <v>0.1</v>
      </c>
      <c r="AL712">
        <v>0</v>
      </c>
      <c r="AM712">
        <v>2.39</v>
      </c>
      <c r="AN712">
        <v>53.162999999999997</v>
      </c>
      <c r="AO712">
        <v>0.85099999999999998</v>
      </c>
      <c r="AP712">
        <v>31</v>
      </c>
      <c r="AQ712">
        <v>0.20799999999999999</v>
      </c>
      <c r="AR712">
        <v>5.9539999999999997</v>
      </c>
      <c r="AS712">
        <v>34.235999999999997</v>
      </c>
      <c r="AT712">
        <v>84.852999999999994</v>
      </c>
      <c r="AU712">
        <v>10.36</v>
      </c>
      <c r="AV712">
        <v>13.813000000000001</v>
      </c>
      <c r="AW712">
        <v>9.3729999999999993</v>
      </c>
      <c r="AX712">
        <v>4.8099999999999996</v>
      </c>
      <c r="AY712">
        <v>0.123</v>
      </c>
      <c r="AZ712">
        <v>0</v>
      </c>
      <c r="BA712">
        <v>0</v>
      </c>
      <c r="BB712">
        <v>171</v>
      </c>
      <c r="BC712" t="s">
        <v>75</v>
      </c>
      <c r="BD712">
        <v>0</v>
      </c>
      <c r="BE712" t="s">
        <v>69</v>
      </c>
      <c r="BF712" t="s">
        <v>76</v>
      </c>
      <c r="BG712">
        <v>1.3</v>
      </c>
      <c r="BH712">
        <v>0</v>
      </c>
      <c r="BI712" s="1">
        <v>45798.834463344909</v>
      </c>
      <c r="BJ712">
        <v>3</v>
      </c>
      <c r="BK712" s="4">
        <v>1.0357000000000001</v>
      </c>
      <c r="BL712" s="42">
        <f>HLOOKUP($A712,차량별코스!$E$1:$AD$20,_xlfn.XLOOKUP(탕데이터!$I712,차량별코스!$D$2:$D$20,차량별코스!$A$2:$A$20),0)</f>
        <v>3</v>
      </c>
      <c r="BM712">
        <f t="shared" si="129"/>
        <v>2498.882000000001</v>
      </c>
      <c r="BN712">
        <f t="shared" si="130"/>
        <v>4291.5689999999995</v>
      </c>
      <c r="BO712">
        <f>IF(COUNTIFS($BL$2:$BL712,$BL712,$O$2:$O712,$O712)=1,_xlfn.MAXIFS($BO$2:$BO711,$O$2:$O711,$O712)+1,_xlfn.MAXIFS($BO$2:$BO711,$O$2:$O711,$O712))</f>
        <v>11</v>
      </c>
      <c r="BP712">
        <f t="shared" si="131"/>
        <v>2734.2</v>
      </c>
      <c r="BQ712">
        <f t="shared" si="133"/>
        <v>621.6</v>
      </c>
      <c r="BR712">
        <f t="shared" si="134"/>
        <v>828.8</v>
      </c>
      <c r="BS712">
        <f t="shared" si="135"/>
        <v>562.4</v>
      </c>
      <c r="BT712">
        <f t="shared" si="136"/>
        <v>288.60000000000002</v>
      </c>
      <c r="BU712">
        <f t="shared" si="137"/>
        <v>7.4</v>
      </c>
      <c r="BV712">
        <f t="shared" si="138"/>
        <v>0</v>
      </c>
      <c r="BW712">
        <f t="shared" si="132"/>
        <v>5042.9999999999991</v>
      </c>
    </row>
    <row r="713" spans="1:75" x14ac:dyDescent="0.3">
      <c r="A713" s="38">
        <f t="shared" si="128"/>
        <v>45792</v>
      </c>
      <c r="B713" s="3">
        <v>45792.878067129626</v>
      </c>
      <c r="C713" t="s">
        <v>61</v>
      </c>
      <c r="D713" t="s">
        <v>61</v>
      </c>
      <c r="E713" t="s">
        <v>61</v>
      </c>
      <c r="F713" t="s">
        <v>62</v>
      </c>
      <c r="G713" s="2" t="s">
        <v>63</v>
      </c>
      <c r="H713" t="s">
        <v>64</v>
      </c>
      <c r="I713" t="s">
        <v>83</v>
      </c>
      <c r="J713" t="s">
        <v>66</v>
      </c>
      <c r="K713" t="s">
        <v>67</v>
      </c>
      <c r="L713">
        <v>18</v>
      </c>
      <c r="M713">
        <v>8</v>
      </c>
      <c r="N713">
        <v>168</v>
      </c>
      <c r="O713" s="41">
        <v>9999</v>
      </c>
      <c r="P713" t="s">
        <v>62</v>
      </c>
      <c r="Q713" s="1">
        <v>45786.608721180557</v>
      </c>
      <c r="R713">
        <v>1E-3</v>
      </c>
      <c r="S713">
        <v>1E-3</v>
      </c>
      <c r="T713">
        <v>1</v>
      </c>
      <c r="U713">
        <v>604</v>
      </c>
      <c r="V713">
        <v>604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0.01</v>
      </c>
      <c r="AE713" t="s">
        <v>61</v>
      </c>
      <c r="AF713">
        <v>100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1</v>
      </c>
      <c r="AN713" t="s">
        <v>61</v>
      </c>
      <c r="AO713">
        <v>100</v>
      </c>
      <c r="AP713">
        <v>0</v>
      </c>
      <c r="AQ713">
        <v>0</v>
      </c>
      <c r="AR713">
        <v>0</v>
      </c>
      <c r="AS713">
        <v>0</v>
      </c>
      <c r="AT713">
        <v>10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15</v>
      </c>
      <c r="BC713" t="s">
        <v>75</v>
      </c>
      <c r="BD713">
        <v>0</v>
      </c>
      <c r="BE713" t="s">
        <v>69</v>
      </c>
      <c r="BF713" t="s">
        <v>76</v>
      </c>
      <c r="BG713">
        <v>1.3</v>
      </c>
      <c r="BH713">
        <v>0</v>
      </c>
      <c r="BI713" s="1">
        <v>45798.834463344909</v>
      </c>
      <c r="BJ713">
        <v>3</v>
      </c>
      <c r="BK713" s="4">
        <v>0.33329999999999999</v>
      </c>
      <c r="BL713" s="42">
        <f>HLOOKUP($A713,차량별코스!$E$1:$AD$20,_xlfn.XLOOKUP(탕데이터!$I713,차량별코스!$D$2:$D$20,차량별코스!$A$2:$A$20),0)</f>
        <v>3</v>
      </c>
      <c r="BM713">
        <f t="shared" si="129"/>
        <v>2498.882000000001</v>
      </c>
      <c r="BN713">
        <f t="shared" si="130"/>
        <v>4291.5689999999995</v>
      </c>
      <c r="BO713">
        <f>IF(COUNTIFS($BL$2:$BL713,$BL713,$O$2:$O713,$O713)=1,_xlfn.MAXIFS($BO$2:$BO712,$O$2:$O712,$O713)+1,_xlfn.MAXIFS($BO$2:$BO712,$O$2:$O712,$O713))</f>
        <v>11</v>
      </c>
      <c r="BP713">
        <f t="shared" si="131"/>
        <v>0</v>
      </c>
      <c r="BQ713">
        <f t="shared" si="133"/>
        <v>0</v>
      </c>
      <c r="BR713">
        <f t="shared" si="134"/>
        <v>0</v>
      </c>
      <c r="BS713">
        <f t="shared" si="135"/>
        <v>0</v>
      </c>
      <c r="BT713">
        <f t="shared" si="136"/>
        <v>0</v>
      </c>
      <c r="BU713">
        <f t="shared" si="137"/>
        <v>0</v>
      </c>
      <c r="BV713">
        <f t="shared" si="138"/>
        <v>0</v>
      </c>
      <c r="BW713">
        <f t="shared" si="132"/>
        <v>0</v>
      </c>
    </row>
    <row r="714" spans="1:75" x14ac:dyDescent="0.3">
      <c r="A714" s="38">
        <f t="shared" si="128"/>
        <v>45793</v>
      </c>
      <c r="B714" s="3">
        <v>45793.267476851855</v>
      </c>
      <c r="C714" t="s">
        <v>61</v>
      </c>
      <c r="D714" t="s">
        <v>61</v>
      </c>
      <c r="E714" t="s">
        <v>61</v>
      </c>
      <c r="F714" t="s">
        <v>62</v>
      </c>
      <c r="G714" s="2" t="s">
        <v>63</v>
      </c>
      <c r="H714" t="s">
        <v>64</v>
      </c>
      <c r="I714" t="s">
        <v>83</v>
      </c>
      <c r="J714" t="s">
        <v>66</v>
      </c>
      <c r="K714" t="s">
        <v>67</v>
      </c>
      <c r="L714">
        <v>18</v>
      </c>
      <c r="M714">
        <v>8</v>
      </c>
      <c r="N714">
        <v>168</v>
      </c>
      <c r="O714" s="41">
        <v>9999</v>
      </c>
      <c r="P714" t="s">
        <v>62</v>
      </c>
      <c r="Q714" s="1">
        <v>45786.608721180557</v>
      </c>
      <c r="R714">
        <v>1E-3</v>
      </c>
      <c r="S714">
        <v>7.6999999999999999E-2</v>
      </c>
      <c r="T714">
        <v>1.2999999999999999E-2</v>
      </c>
      <c r="U714">
        <v>100</v>
      </c>
      <c r="V714">
        <v>100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0.04</v>
      </c>
      <c r="AE714" t="s">
        <v>61</v>
      </c>
      <c r="AF714">
        <v>100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0.01</v>
      </c>
      <c r="AN714" t="s">
        <v>61</v>
      </c>
      <c r="AO714">
        <v>100</v>
      </c>
      <c r="AP714">
        <v>0</v>
      </c>
      <c r="AQ714">
        <v>0</v>
      </c>
      <c r="AR714">
        <v>0</v>
      </c>
      <c r="AS714">
        <v>0</v>
      </c>
      <c r="AT714">
        <v>1.667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1</v>
      </c>
      <c r="BC714" t="s">
        <v>75</v>
      </c>
      <c r="BD714">
        <v>0</v>
      </c>
      <c r="BE714" t="s">
        <v>69</v>
      </c>
      <c r="BF714" t="s">
        <v>76</v>
      </c>
      <c r="BG714">
        <v>1.3</v>
      </c>
      <c r="BH714">
        <v>0</v>
      </c>
      <c r="BI714" s="1">
        <v>45798.834463344909</v>
      </c>
      <c r="BJ714">
        <v>3</v>
      </c>
      <c r="BK714" s="4">
        <v>4.3E-3</v>
      </c>
      <c r="BL714" s="42">
        <f>HLOOKUP($A714,차량별코스!$E$1:$AD$20,_xlfn.XLOOKUP(탕데이터!$I714,차량별코스!$D$2:$D$20,차량별코스!$A$2:$A$20),0)</f>
        <v>4</v>
      </c>
      <c r="BM714">
        <f t="shared" si="129"/>
        <v>2498.882000000001</v>
      </c>
      <c r="BN714">
        <f t="shared" si="130"/>
        <v>5029.0960000000023</v>
      </c>
      <c r="BO714">
        <f>IF(COUNTIFS($BL$2:$BL714,$BL714,$O$2:$O714,$O714)=1,_xlfn.MAXIFS($BO$2:$BO713,$O$2:$O713,$O714)+1,_xlfn.MAXIFS($BO$2:$BO713,$O$2:$O713,$O714))</f>
        <v>11</v>
      </c>
      <c r="BP714">
        <f t="shared" si="131"/>
        <v>0</v>
      </c>
      <c r="BQ714">
        <f t="shared" si="133"/>
        <v>0</v>
      </c>
      <c r="BR714">
        <f t="shared" si="134"/>
        <v>0</v>
      </c>
      <c r="BS714">
        <f t="shared" si="135"/>
        <v>0</v>
      </c>
      <c r="BT714">
        <f t="shared" si="136"/>
        <v>0</v>
      </c>
      <c r="BU714">
        <f t="shared" si="137"/>
        <v>0</v>
      </c>
      <c r="BV714">
        <f t="shared" si="138"/>
        <v>0</v>
      </c>
      <c r="BW714">
        <f t="shared" si="132"/>
        <v>0</v>
      </c>
    </row>
    <row r="715" spans="1:75" x14ac:dyDescent="0.3">
      <c r="A715" s="38">
        <f t="shared" si="128"/>
        <v>45793</v>
      </c>
      <c r="B715" s="3">
        <v>45793.274837962963</v>
      </c>
      <c r="C715" t="s">
        <v>61</v>
      </c>
      <c r="D715" t="s">
        <v>61</v>
      </c>
      <c r="E715" t="s">
        <v>61</v>
      </c>
      <c r="F715" t="s">
        <v>62</v>
      </c>
      <c r="G715" s="2" t="s">
        <v>63</v>
      </c>
      <c r="H715" t="s">
        <v>64</v>
      </c>
      <c r="I715" t="s">
        <v>83</v>
      </c>
      <c r="J715" t="s">
        <v>66</v>
      </c>
      <c r="K715" t="s">
        <v>67</v>
      </c>
      <c r="L715">
        <v>18</v>
      </c>
      <c r="M715">
        <v>8</v>
      </c>
      <c r="N715">
        <v>168</v>
      </c>
      <c r="O715" s="41">
        <v>9999</v>
      </c>
      <c r="P715" t="s">
        <v>62</v>
      </c>
      <c r="Q715" s="1">
        <v>45786.608721180557</v>
      </c>
      <c r="R715">
        <v>4.2999999999999997E-2</v>
      </c>
      <c r="S715">
        <v>0.1</v>
      </c>
      <c r="T715">
        <v>0.43</v>
      </c>
      <c r="U715">
        <v>82</v>
      </c>
      <c r="V715">
        <v>35</v>
      </c>
      <c r="W715">
        <v>14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9</v>
      </c>
      <c r="AD715">
        <v>1.89</v>
      </c>
      <c r="AE715">
        <v>4.6907379999999996</v>
      </c>
      <c r="AF715">
        <v>100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0.33</v>
      </c>
      <c r="AN715">
        <v>35.238999999999997</v>
      </c>
      <c r="AO715">
        <v>42.683</v>
      </c>
      <c r="AP715">
        <v>17.07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 t="s">
        <v>75</v>
      </c>
      <c r="BD715">
        <v>0</v>
      </c>
      <c r="BE715" t="s">
        <v>69</v>
      </c>
      <c r="BF715" t="s">
        <v>76</v>
      </c>
      <c r="BG715">
        <v>1.3</v>
      </c>
      <c r="BH715">
        <v>0</v>
      </c>
      <c r="BI715" s="1">
        <v>45798.834463344909</v>
      </c>
      <c r="BJ715">
        <v>3</v>
      </c>
      <c r="BK715" s="4">
        <v>0.14330000000000001</v>
      </c>
      <c r="BL715" s="42">
        <f>HLOOKUP($A715,차량별코스!$E$1:$AD$20,_xlfn.XLOOKUP(탕데이터!$I715,차량별코스!$D$2:$D$20,차량별코스!$A$2:$A$20),0)</f>
        <v>4</v>
      </c>
      <c r="BM715">
        <f t="shared" si="129"/>
        <v>2498.882000000001</v>
      </c>
      <c r="BN715">
        <f t="shared" si="130"/>
        <v>5029.0960000000023</v>
      </c>
      <c r="BO715">
        <f>IF(COUNTIFS($BL$2:$BL715,$BL715,$O$2:$O715,$O715)=1,_xlfn.MAXIFS($BO$2:$BO714,$O$2:$O714,$O715)+1,_xlfn.MAXIFS($BO$2:$BO714,$O$2:$O714,$O715))</f>
        <v>11</v>
      </c>
      <c r="BP715">
        <f t="shared" si="131"/>
        <v>33</v>
      </c>
      <c r="BQ715">
        <f t="shared" si="133"/>
        <v>0</v>
      </c>
      <c r="BR715">
        <f t="shared" si="134"/>
        <v>0</v>
      </c>
      <c r="BS715">
        <f t="shared" si="135"/>
        <v>0</v>
      </c>
      <c r="BT715">
        <f t="shared" si="136"/>
        <v>0</v>
      </c>
      <c r="BU715">
        <f t="shared" si="137"/>
        <v>0</v>
      </c>
      <c r="BV715">
        <f t="shared" si="138"/>
        <v>0</v>
      </c>
      <c r="BW715">
        <f t="shared" si="132"/>
        <v>33</v>
      </c>
    </row>
    <row r="716" spans="1:75" x14ac:dyDescent="0.3">
      <c r="A716" s="38">
        <f t="shared" si="128"/>
        <v>45793</v>
      </c>
      <c r="B716" s="3">
        <v>45793.278981481482</v>
      </c>
      <c r="C716" t="s">
        <v>61</v>
      </c>
      <c r="D716" t="s">
        <v>61</v>
      </c>
      <c r="E716" t="s">
        <v>61</v>
      </c>
      <c r="F716" t="s">
        <v>62</v>
      </c>
      <c r="G716" s="2" t="s">
        <v>63</v>
      </c>
      <c r="H716" t="s">
        <v>64</v>
      </c>
      <c r="I716" t="s">
        <v>83</v>
      </c>
      <c r="J716" t="s">
        <v>66</v>
      </c>
      <c r="K716" t="s">
        <v>67</v>
      </c>
      <c r="L716">
        <v>18</v>
      </c>
      <c r="M716">
        <v>8</v>
      </c>
      <c r="N716">
        <v>168</v>
      </c>
      <c r="O716" s="41">
        <v>9999</v>
      </c>
      <c r="P716" t="s">
        <v>62</v>
      </c>
      <c r="Q716" s="1">
        <v>45786.608721180557</v>
      </c>
      <c r="R716">
        <v>16.224</v>
      </c>
      <c r="S716">
        <v>4.8940000000000001</v>
      </c>
      <c r="T716">
        <v>3.3149999999999999</v>
      </c>
      <c r="U716">
        <v>1807</v>
      </c>
      <c r="V716">
        <v>15</v>
      </c>
      <c r="W716">
        <v>554</v>
      </c>
      <c r="X716">
        <v>227</v>
      </c>
      <c r="Y716">
        <v>0</v>
      </c>
      <c r="Z716">
        <v>9</v>
      </c>
      <c r="AA716">
        <v>0</v>
      </c>
      <c r="AB716">
        <v>0</v>
      </c>
      <c r="AC716">
        <v>102</v>
      </c>
      <c r="AD716">
        <v>32.32</v>
      </c>
      <c r="AE716">
        <v>47.177875999999998</v>
      </c>
      <c r="AF716">
        <v>85.8</v>
      </c>
      <c r="AG716">
        <v>4.0999999999999996</v>
      </c>
      <c r="AH716">
        <v>4.7</v>
      </c>
      <c r="AI716">
        <v>3.4</v>
      </c>
      <c r="AJ716">
        <v>1.8</v>
      </c>
      <c r="AK716">
        <v>0.1</v>
      </c>
      <c r="AL716">
        <v>0</v>
      </c>
      <c r="AM716">
        <v>2.5499999999999998</v>
      </c>
      <c r="AN716">
        <v>48.465000000000003</v>
      </c>
      <c r="AO716">
        <v>0.83</v>
      </c>
      <c r="AP716">
        <v>30.658000000000001</v>
      </c>
      <c r="AQ716">
        <v>0.123</v>
      </c>
      <c r="AR716">
        <v>0</v>
      </c>
      <c r="AS716">
        <v>55.472999999999999</v>
      </c>
      <c r="AT716">
        <v>25.74</v>
      </c>
      <c r="AU716">
        <v>1.23</v>
      </c>
      <c r="AV716">
        <v>1.41</v>
      </c>
      <c r="AW716">
        <v>1.02</v>
      </c>
      <c r="AX716">
        <v>0.54</v>
      </c>
      <c r="AY716">
        <v>0.03</v>
      </c>
      <c r="AZ716">
        <v>0</v>
      </c>
      <c r="BA716">
        <v>0</v>
      </c>
      <c r="BB716">
        <v>38</v>
      </c>
      <c r="BC716" t="s">
        <v>75</v>
      </c>
      <c r="BD716">
        <v>0</v>
      </c>
      <c r="BE716" t="s">
        <v>69</v>
      </c>
      <c r="BF716" t="s">
        <v>76</v>
      </c>
      <c r="BG716">
        <v>1.3</v>
      </c>
      <c r="BH716">
        <v>0</v>
      </c>
      <c r="BI716" s="1">
        <v>45798.834463344909</v>
      </c>
      <c r="BJ716">
        <v>3</v>
      </c>
      <c r="BK716" s="4">
        <v>1.105</v>
      </c>
      <c r="BL716" s="42">
        <f>HLOOKUP($A716,차량별코스!$E$1:$AD$20,_xlfn.XLOOKUP(탕데이터!$I716,차량별코스!$D$2:$D$20,차량별코스!$A$2:$A$20),0)</f>
        <v>4</v>
      </c>
      <c r="BM716">
        <f t="shared" si="129"/>
        <v>2498.882000000001</v>
      </c>
      <c r="BN716">
        <f t="shared" si="130"/>
        <v>5029.0960000000023</v>
      </c>
      <c r="BO716">
        <f>IF(COUNTIFS($BL$2:$BL716,$BL716,$O$2:$O716,$O716)=1,_xlfn.MAXIFS($BO$2:$BO715,$O$2:$O715,$O716)+1,_xlfn.MAXIFS($BO$2:$BO715,$O$2:$O715,$O716))</f>
        <v>11</v>
      </c>
      <c r="BP716">
        <f t="shared" si="131"/>
        <v>981.40599999999995</v>
      </c>
      <c r="BQ716">
        <f t="shared" si="133"/>
        <v>74.086999999999989</v>
      </c>
      <c r="BR716">
        <f t="shared" si="134"/>
        <v>84.929000000000002</v>
      </c>
      <c r="BS716">
        <f t="shared" si="135"/>
        <v>61.438000000000002</v>
      </c>
      <c r="BT716">
        <f t="shared" si="136"/>
        <v>32.526000000000003</v>
      </c>
      <c r="BU716">
        <f t="shared" si="137"/>
        <v>1.8069999999999999</v>
      </c>
      <c r="BV716">
        <f t="shared" si="138"/>
        <v>0</v>
      </c>
      <c r="BW716">
        <f t="shared" si="132"/>
        <v>1236.1930000000002</v>
      </c>
    </row>
    <row r="717" spans="1:75" x14ac:dyDescent="0.3">
      <c r="A717" s="38">
        <f t="shared" si="128"/>
        <v>45793</v>
      </c>
      <c r="B717" s="3">
        <v>45793.303391203706</v>
      </c>
      <c r="C717" t="s">
        <v>61</v>
      </c>
      <c r="D717" t="s">
        <v>61</v>
      </c>
      <c r="E717" t="s">
        <v>61</v>
      </c>
      <c r="F717" t="s">
        <v>62</v>
      </c>
      <c r="G717" s="2" t="s">
        <v>63</v>
      </c>
      <c r="H717" t="s">
        <v>64</v>
      </c>
      <c r="I717" t="s">
        <v>83</v>
      </c>
      <c r="J717" t="s">
        <v>66</v>
      </c>
      <c r="K717" t="s">
        <v>67</v>
      </c>
      <c r="L717">
        <v>18</v>
      </c>
      <c r="M717">
        <v>8</v>
      </c>
      <c r="N717">
        <v>168</v>
      </c>
      <c r="O717" s="41">
        <v>9999</v>
      </c>
      <c r="P717" t="s">
        <v>62</v>
      </c>
      <c r="Q717" s="1">
        <v>45786.608721180557</v>
      </c>
      <c r="R717">
        <v>48.006999999999998</v>
      </c>
      <c r="S717">
        <v>13.677</v>
      </c>
      <c r="T717">
        <v>3.51</v>
      </c>
      <c r="U717">
        <v>4684</v>
      </c>
      <c r="V717">
        <v>15</v>
      </c>
      <c r="W717">
        <v>995</v>
      </c>
      <c r="X717">
        <v>927</v>
      </c>
      <c r="Y717">
        <v>2</v>
      </c>
      <c r="Z717">
        <v>17</v>
      </c>
      <c r="AA717">
        <v>0</v>
      </c>
      <c r="AB717">
        <v>0</v>
      </c>
      <c r="AC717">
        <v>92</v>
      </c>
      <c r="AD717">
        <v>36.9</v>
      </c>
      <c r="AE717">
        <v>47.039997999999997</v>
      </c>
      <c r="AF717">
        <v>77.599999999999994</v>
      </c>
      <c r="AG717">
        <v>5.2</v>
      </c>
      <c r="AH717">
        <v>9.5</v>
      </c>
      <c r="AI717">
        <v>6.9</v>
      </c>
      <c r="AJ717">
        <v>0.9</v>
      </c>
      <c r="AK717">
        <v>0</v>
      </c>
      <c r="AL717">
        <v>0</v>
      </c>
      <c r="AM717">
        <v>2.7</v>
      </c>
      <c r="AN717">
        <v>45.271000000000001</v>
      </c>
      <c r="AO717">
        <v>0.32</v>
      </c>
      <c r="AP717">
        <v>21.242000000000001</v>
      </c>
      <c r="AQ717">
        <v>0.187</v>
      </c>
      <c r="AR717">
        <v>4.1660000000000004</v>
      </c>
      <c r="AS717">
        <v>35.411999999999999</v>
      </c>
      <c r="AT717">
        <v>59.493000000000002</v>
      </c>
      <c r="AU717">
        <v>3.9870000000000001</v>
      </c>
      <c r="AV717">
        <v>7.2830000000000004</v>
      </c>
      <c r="AW717">
        <v>5.29</v>
      </c>
      <c r="AX717">
        <v>0.69</v>
      </c>
      <c r="AY717">
        <v>0</v>
      </c>
      <c r="AZ717">
        <v>0</v>
      </c>
      <c r="BA717">
        <v>0</v>
      </c>
      <c r="BB717">
        <v>105</v>
      </c>
      <c r="BC717" t="s">
        <v>75</v>
      </c>
      <c r="BD717">
        <v>0</v>
      </c>
      <c r="BE717" t="s">
        <v>69</v>
      </c>
      <c r="BF717" t="s">
        <v>76</v>
      </c>
      <c r="BG717">
        <v>1.3</v>
      </c>
      <c r="BH717">
        <v>0</v>
      </c>
      <c r="BI717" s="1">
        <v>45798.834463344909</v>
      </c>
      <c r="BJ717">
        <v>3</v>
      </c>
      <c r="BK717" s="4">
        <v>1.17</v>
      </c>
      <c r="BL717" s="42">
        <f>HLOOKUP($A717,차량별코스!$E$1:$AD$20,_xlfn.XLOOKUP(탕데이터!$I717,차량별코스!$D$2:$D$20,차량별코스!$A$2:$A$20),0)</f>
        <v>4</v>
      </c>
      <c r="BM717">
        <f t="shared" si="129"/>
        <v>2498.882000000001</v>
      </c>
      <c r="BN717">
        <f t="shared" si="130"/>
        <v>5029.0960000000023</v>
      </c>
      <c r="BO717">
        <f>IF(COUNTIFS($BL$2:$BL717,$BL717,$O$2:$O717,$O717)=1,_xlfn.MAXIFS($BO$2:$BO716,$O$2:$O716,$O717)+1,_xlfn.MAXIFS($BO$2:$BO716,$O$2:$O716,$O717))</f>
        <v>11</v>
      </c>
      <c r="BP717">
        <f t="shared" si="131"/>
        <v>2624.7839999999997</v>
      </c>
      <c r="BQ717">
        <f t="shared" si="133"/>
        <v>243.56800000000001</v>
      </c>
      <c r="BR717">
        <f t="shared" si="134"/>
        <v>444.98</v>
      </c>
      <c r="BS717">
        <f t="shared" si="135"/>
        <v>323.19600000000003</v>
      </c>
      <c r="BT717">
        <f t="shared" si="136"/>
        <v>42.156000000000006</v>
      </c>
      <c r="BU717">
        <f t="shared" si="137"/>
        <v>0</v>
      </c>
      <c r="BV717">
        <f t="shared" si="138"/>
        <v>0</v>
      </c>
      <c r="BW717">
        <f t="shared" si="132"/>
        <v>3678.6839999999997</v>
      </c>
    </row>
    <row r="718" spans="1:75" x14ac:dyDescent="0.3">
      <c r="A718" s="38">
        <f t="shared" si="128"/>
        <v>45793</v>
      </c>
      <c r="B718" s="3">
        <v>45793.361840277779</v>
      </c>
      <c r="C718" t="s">
        <v>61</v>
      </c>
      <c r="D718" t="s">
        <v>61</v>
      </c>
      <c r="E718" t="s">
        <v>61</v>
      </c>
      <c r="F718" t="s">
        <v>62</v>
      </c>
      <c r="G718" s="2" t="s">
        <v>63</v>
      </c>
      <c r="H718" t="s">
        <v>64</v>
      </c>
      <c r="I718" t="s">
        <v>83</v>
      </c>
      <c r="J718" t="s">
        <v>66</v>
      </c>
      <c r="K718" t="s">
        <v>67</v>
      </c>
      <c r="L718">
        <v>18</v>
      </c>
      <c r="M718">
        <v>8</v>
      </c>
      <c r="N718">
        <v>168</v>
      </c>
      <c r="O718" s="41">
        <v>9999</v>
      </c>
      <c r="P718" t="s">
        <v>62</v>
      </c>
      <c r="Q718" s="1">
        <v>45786.608721180557</v>
      </c>
      <c r="R718">
        <v>41.537999999999997</v>
      </c>
      <c r="S718">
        <v>11.095000000000001</v>
      </c>
      <c r="T718">
        <v>3.7440000000000002</v>
      </c>
      <c r="U718">
        <v>3249</v>
      </c>
      <c r="V718">
        <v>5</v>
      </c>
      <c r="W718">
        <v>415</v>
      </c>
      <c r="X718">
        <v>719</v>
      </c>
      <c r="Y718">
        <v>0</v>
      </c>
      <c r="Z718">
        <v>16</v>
      </c>
      <c r="AA718">
        <v>0</v>
      </c>
      <c r="AB718">
        <v>0</v>
      </c>
      <c r="AC718">
        <v>108</v>
      </c>
      <c r="AD718">
        <v>46.03</v>
      </c>
      <c r="AE718">
        <v>52.858423999999999</v>
      </c>
      <c r="AF718">
        <v>90.7</v>
      </c>
      <c r="AG718">
        <v>2.4</v>
      </c>
      <c r="AH718">
        <v>2.1</v>
      </c>
      <c r="AI718">
        <v>2.4</v>
      </c>
      <c r="AJ718">
        <v>2</v>
      </c>
      <c r="AK718">
        <v>0.4</v>
      </c>
      <c r="AL718">
        <v>0</v>
      </c>
      <c r="AM718">
        <v>2.88</v>
      </c>
      <c r="AN718">
        <v>48.125999999999998</v>
      </c>
      <c r="AO718">
        <v>0.154</v>
      </c>
      <c r="AP718">
        <v>12.773</v>
      </c>
      <c r="AQ718">
        <v>0.16900000000000001</v>
      </c>
      <c r="AR718">
        <v>0</v>
      </c>
      <c r="AS718">
        <v>38.518999999999998</v>
      </c>
      <c r="AT718">
        <v>48.372999999999998</v>
      </c>
      <c r="AU718">
        <v>1.28</v>
      </c>
      <c r="AV718">
        <v>1.1200000000000001</v>
      </c>
      <c r="AW718">
        <v>1.28</v>
      </c>
      <c r="AX718">
        <v>1.0669999999999999</v>
      </c>
      <c r="AY718">
        <v>0.21299999999999999</v>
      </c>
      <c r="AZ718">
        <v>0</v>
      </c>
      <c r="BA718">
        <v>0</v>
      </c>
      <c r="BB718">
        <v>71</v>
      </c>
      <c r="BC718" t="s">
        <v>75</v>
      </c>
      <c r="BD718">
        <v>0</v>
      </c>
      <c r="BE718" t="s">
        <v>69</v>
      </c>
      <c r="BF718" t="s">
        <v>76</v>
      </c>
      <c r="BG718">
        <v>1.3</v>
      </c>
      <c r="BH718">
        <v>0</v>
      </c>
      <c r="BI718" s="1">
        <v>45798.834463344909</v>
      </c>
      <c r="BJ718">
        <v>3</v>
      </c>
      <c r="BK718" s="4">
        <v>1.2479</v>
      </c>
      <c r="BL718" s="42">
        <f>HLOOKUP($A718,차량별코스!$E$1:$AD$20,_xlfn.XLOOKUP(탕데이터!$I718,차량별코스!$D$2:$D$20,차량별코스!$A$2:$A$20),0)</f>
        <v>4</v>
      </c>
      <c r="BM718">
        <f t="shared" si="129"/>
        <v>2498.882000000001</v>
      </c>
      <c r="BN718">
        <f t="shared" si="130"/>
        <v>5029.0960000000023</v>
      </c>
      <c r="BO718">
        <f>IF(COUNTIFS($BL$2:$BL718,$BL718,$O$2:$O718,$O718)=1,_xlfn.MAXIFS($BO$2:$BO717,$O$2:$O717,$O718)+1,_xlfn.MAXIFS($BO$2:$BO717,$O$2:$O717,$O718))</f>
        <v>11</v>
      </c>
      <c r="BP718">
        <f t="shared" si="131"/>
        <v>2526.8430000000003</v>
      </c>
      <c r="BQ718">
        <f t="shared" si="133"/>
        <v>77.975999999999999</v>
      </c>
      <c r="BR718">
        <f t="shared" si="134"/>
        <v>68.228999999999999</v>
      </c>
      <c r="BS718">
        <f t="shared" si="135"/>
        <v>77.975999999999999</v>
      </c>
      <c r="BT718">
        <f t="shared" si="136"/>
        <v>64.98</v>
      </c>
      <c r="BU718">
        <f t="shared" si="137"/>
        <v>12.996</v>
      </c>
      <c r="BV718">
        <f t="shared" si="138"/>
        <v>0</v>
      </c>
      <c r="BW718">
        <f t="shared" si="132"/>
        <v>2829.0000000000005</v>
      </c>
    </row>
    <row r="719" spans="1:75" x14ac:dyDescent="0.3">
      <c r="A719" s="38">
        <f t="shared" si="128"/>
        <v>45793</v>
      </c>
      <c r="B719" s="3">
        <v>45793.433796296296</v>
      </c>
      <c r="C719" t="s">
        <v>61</v>
      </c>
      <c r="D719" t="s">
        <v>61</v>
      </c>
      <c r="E719" t="s">
        <v>61</v>
      </c>
      <c r="F719" t="s">
        <v>62</v>
      </c>
      <c r="G719" s="2" t="s">
        <v>63</v>
      </c>
      <c r="H719" t="s">
        <v>64</v>
      </c>
      <c r="I719" t="s">
        <v>83</v>
      </c>
      <c r="J719" t="s">
        <v>66</v>
      </c>
      <c r="K719" t="s">
        <v>67</v>
      </c>
      <c r="L719">
        <v>18</v>
      </c>
      <c r="M719">
        <v>8</v>
      </c>
      <c r="N719">
        <v>168</v>
      </c>
      <c r="O719" s="41">
        <v>9999</v>
      </c>
      <c r="P719" t="s">
        <v>62</v>
      </c>
      <c r="Q719" s="1">
        <v>45786.608721180557</v>
      </c>
      <c r="R719">
        <v>2.9000000000000001E-2</v>
      </c>
      <c r="S719">
        <v>4.1000000000000002E-2</v>
      </c>
      <c r="T719">
        <v>0.70699999999999996</v>
      </c>
      <c r="U719">
        <v>53</v>
      </c>
      <c r="V719">
        <v>28</v>
      </c>
      <c r="W719">
        <v>2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7</v>
      </c>
      <c r="AD719">
        <v>1.97</v>
      </c>
      <c r="AE719">
        <v>4.538341</v>
      </c>
      <c r="AF719">
        <v>100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0.54</v>
      </c>
      <c r="AN719">
        <v>18.343</v>
      </c>
      <c r="AO719">
        <v>52.826000000000001</v>
      </c>
      <c r="AP719">
        <v>3.77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 t="s">
        <v>75</v>
      </c>
      <c r="BD719">
        <v>0</v>
      </c>
      <c r="BE719" t="s">
        <v>69</v>
      </c>
      <c r="BF719" t="s">
        <v>76</v>
      </c>
      <c r="BG719">
        <v>1.3</v>
      </c>
      <c r="BH719">
        <v>0</v>
      </c>
      <c r="BI719" s="1">
        <v>45798.834463344909</v>
      </c>
      <c r="BJ719">
        <v>3</v>
      </c>
      <c r="BK719" s="4">
        <v>0.23580000000000001</v>
      </c>
      <c r="BL719" s="42">
        <f>HLOOKUP($A719,차량별코스!$E$1:$AD$20,_xlfn.XLOOKUP(탕데이터!$I719,차량별코스!$D$2:$D$20,차량별코스!$A$2:$A$20),0)</f>
        <v>4</v>
      </c>
      <c r="BM719">
        <f t="shared" si="129"/>
        <v>2498.882000000001</v>
      </c>
      <c r="BN719">
        <f t="shared" si="130"/>
        <v>5029.0960000000023</v>
      </c>
      <c r="BO719">
        <f>IF(COUNTIFS($BL$2:$BL719,$BL719,$O$2:$O719,$O719)=1,_xlfn.MAXIFS($BO$2:$BO718,$O$2:$O718,$O719)+1,_xlfn.MAXIFS($BO$2:$BO718,$O$2:$O718,$O719))</f>
        <v>11</v>
      </c>
      <c r="BP719">
        <f t="shared" si="131"/>
        <v>23</v>
      </c>
      <c r="BQ719">
        <f t="shared" si="133"/>
        <v>0</v>
      </c>
      <c r="BR719">
        <f t="shared" si="134"/>
        <v>0</v>
      </c>
      <c r="BS719">
        <f t="shared" si="135"/>
        <v>0</v>
      </c>
      <c r="BT719">
        <f t="shared" si="136"/>
        <v>0</v>
      </c>
      <c r="BU719">
        <f t="shared" si="137"/>
        <v>0</v>
      </c>
      <c r="BV719">
        <f t="shared" si="138"/>
        <v>0</v>
      </c>
      <c r="BW719">
        <f t="shared" si="132"/>
        <v>23</v>
      </c>
    </row>
    <row r="720" spans="1:75" x14ac:dyDescent="0.3">
      <c r="A720" s="38">
        <f t="shared" si="128"/>
        <v>45793</v>
      </c>
      <c r="B720" s="3">
        <v>45793.440671296295</v>
      </c>
      <c r="C720" t="s">
        <v>61</v>
      </c>
      <c r="D720" t="s">
        <v>61</v>
      </c>
      <c r="E720" t="s">
        <v>61</v>
      </c>
      <c r="F720" t="s">
        <v>62</v>
      </c>
      <c r="G720" s="2" t="s">
        <v>63</v>
      </c>
      <c r="H720" t="s">
        <v>64</v>
      </c>
      <c r="I720" t="s">
        <v>83</v>
      </c>
      <c r="J720" t="s">
        <v>66</v>
      </c>
      <c r="K720" t="s">
        <v>67</v>
      </c>
      <c r="L720">
        <v>18</v>
      </c>
      <c r="M720">
        <v>8</v>
      </c>
      <c r="N720">
        <v>168</v>
      </c>
      <c r="O720" s="41">
        <v>9999</v>
      </c>
      <c r="P720" t="s">
        <v>62</v>
      </c>
      <c r="Q720" s="1">
        <v>45786.608721180557</v>
      </c>
      <c r="R720">
        <v>40.414999999999999</v>
      </c>
      <c r="S720">
        <v>10.87</v>
      </c>
      <c r="T720">
        <v>3.718</v>
      </c>
      <c r="U720">
        <v>3174</v>
      </c>
      <c r="V720">
        <v>31</v>
      </c>
      <c r="W720">
        <v>571</v>
      </c>
      <c r="X720">
        <v>580</v>
      </c>
      <c r="Y720">
        <v>0</v>
      </c>
      <c r="Z720">
        <v>11</v>
      </c>
      <c r="AA720">
        <v>0</v>
      </c>
      <c r="AB720">
        <v>0</v>
      </c>
      <c r="AC720">
        <v>110</v>
      </c>
      <c r="AD720">
        <v>45.84</v>
      </c>
      <c r="AE720">
        <v>56.568463999999999</v>
      </c>
      <c r="AF720">
        <v>92.5</v>
      </c>
      <c r="AG720">
        <v>1.9</v>
      </c>
      <c r="AH720">
        <v>1.6</v>
      </c>
      <c r="AI720">
        <v>2</v>
      </c>
      <c r="AJ720">
        <v>1.8</v>
      </c>
      <c r="AK720">
        <v>0.3</v>
      </c>
      <c r="AL720">
        <v>0</v>
      </c>
      <c r="AM720">
        <v>2.86</v>
      </c>
      <c r="AN720">
        <v>52.234999999999999</v>
      </c>
      <c r="AO720">
        <v>0.97699999999999998</v>
      </c>
      <c r="AP720">
        <v>17.989999999999998</v>
      </c>
      <c r="AQ720">
        <v>0.124</v>
      </c>
      <c r="AR720">
        <v>0</v>
      </c>
      <c r="AS720">
        <v>27.218</v>
      </c>
      <c r="AT720">
        <v>47.792000000000002</v>
      </c>
      <c r="AU720">
        <v>0.98199999999999998</v>
      </c>
      <c r="AV720">
        <v>0.82699999999999996</v>
      </c>
      <c r="AW720">
        <v>1.0329999999999999</v>
      </c>
      <c r="AX720">
        <v>0.93</v>
      </c>
      <c r="AY720">
        <v>0.155</v>
      </c>
      <c r="AZ720">
        <v>0</v>
      </c>
      <c r="BA720">
        <v>0</v>
      </c>
      <c r="BB720">
        <v>73</v>
      </c>
      <c r="BC720" t="s">
        <v>75</v>
      </c>
      <c r="BD720">
        <v>0</v>
      </c>
      <c r="BE720" t="s">
        <v>69</v>
      </c>
      <c r="BF720" t="s">
        <v>76</v>
      </c>
      <c r="BG720">
        <v>1.3</v>
      </c>
      <c r="BH720">
        <v>0</v>
      </c>
      <c r="BI720" s="1">
        <v>45798.834463344909</v>
      </c>
      <c r="BJ720">
        <v>3</v>
      </c>
      <c r="BK720" s="4">
        <v>1.2393000000000001</v>
      </c>
      <c r="BL720" s="42">
        <f>HLOOKUP($A720,차량별코스!$E$1:$AD$20,_xlfn.XLOOKUP(탕데이터!$I720,차량별코스!$D$2:$D$20,차량별코스!$A$2:$A$20),0)</f>
        <v>4</v>
      </c>
      <c r="BM720">
        <f t="shared" si="129"/>
        <v>2498.882000000001</v>
      </c>
      <c r="BN720">
        <f t="shared" si="130"/>
        <v>5029.0960000000023</v>
      </c>
      <c r="BO720">
        <f>IF(COUNTIFS($BL$2:$BL720,$BL720,$O$2:$O720,$O720)=1,_xlfn.MAXIFS($BO$2:$BO719,$O$2:$O719,$O720)+1,_xlfn.MAXIFS($BO$2:$BO719,$O$2:$O719,$O720))</f>
        <v>11</v>
      </c>
      <c r="BP720">
        <f t="shared" si="131"/>
        <v>2333.9500000000003</v>
      </c>
      <c r="BQ720">
        <f t="shared" si="133"/>
        <v>60.305999999999997</v>
      </c>
      <c r="BR720">
        <f t="shared" si="134"/>
        <v>50.783999999999999</v>
      </c>
      <c r="BS720">
        <f t="shared" si="135"/>
        <v>63.480000000000004</v>
      </c>
      <c r="BT720">
        <f t="shared" si="136"/>
        <v>57.132000000000005</v>
      </c>
      <c r="BU720">
        <f t="shared" si="137"/>
        <v>9.5220000000000002</v>
      </c>
      <c r="BV720">
        <f t="shared" si="138"/>
        <v>0</v>
      </c>
      <c r="BW720">
        <f t="shared" si="132"/>
        <v>2575.1740000000004</v>
      </c>
    </row>
    <row r="721" spans="1:75" x14ac:dyDescent="0.3">
      <c r="A721" s="38">
        <f t="shared" si="128"/>
        <v>45793</v>
      </c>
      <c r="B721" s="3">
        <v>45793.482442129629</v>
      </c>
      <c r="C721" t="s">
        <v>61</v>
      </c>
      <c r="D721" t="s">
        <v>61</v>
      </c>
      <c r="E721" t="s">
        <v>61</v>
      </c>
      <c r="F721" t="s">
        <v>62</v>
      </c>
      <c r="G721" s="2" t="s">
        <v>63</v>
      </c>
      <c r="H721" t="s">
        <v>64</v>
      </c>
      <c r="I721" t="s">
        <v>83</v>
      </c>
      <c r="J721" t="s">
        <v>66</v>
      </c>
      <c r="K721" t="s">
        <v>67</v>
      </c>
      <c r="L721">
        <v>18</v>
      </c>
      <c r="M721">
        <v>8</v>
      </c>
      <c r="N721">
        <v>168</v>
      </c>
      <c r="O721" s="41">
        <v>9999</v>
      </c>
      <c r="P721" t="s">
        <v>62</v>
      </c>
      <c r="Q721" s="1">
        <v>45786.608721180557</v>
      </c>
      <c r="R721">
        <v>25.641999999999999</v>
      </c>
      <c r="S721">
        <v>7.766</v>
      </c>
      <c r="T721">
        <v>3.302</v>
      </c>
      <c r="U721">
        <v>2055</v>
      </c>
      <c r="V721">
        <v>20</v>
      </c>
      <c r="W721">
        <v>338</v>
      </c>
      <c r="X721">
        <v>425</v>
      </c>
      <c r="Y721">
        <v>2</v>
      </c>
      <c r="Z721">
        <v>11</v>
      </c>
      <c r="AA721">
        <v>0</v>
      </c>
      <c r="AB721">
        <v>0</v>
      </c>
      <c r="AC721">
        <v>107</v>
      </c>
      <c r="AD721">
        <v>44.92</v>
      </c>
      <c r="AE721">
        <v>54.396571000000002</v>
      </c>
      <c r="AF721">
        <v>96.4</v>
      </c>
      <c r="AG721">
        <v>0.8</v>
      </c>
      <c r="AH721">
        <v>0.7</v>
      </c>
      <c r="AI721">
        <v>0.9</v>
      </c>
      <c r="AJ721">
        <v>1</v>
      </c>
      <c r="AK721">
        <v>0.1</v>
      </c>
      <c r="AL721">
        <v>0</v>
      </c>
      <c r="AM721">
        <v>2.54</v>
      </c>
      <c r="AN721">
        <v>57.180999999999997</v>
      </c>
      <c r="AO721">
        <v>0.97299999999999998</v>
      </c>
      <c r="AP721">
        <v>16.448</v>
      </c>
      <c r="AQ721">
        <v>0.156</v>
      </c>
      <c r="AR721">
        <v>7.8</v>
      </c>
      <c r="AS721">
        <v>42.898000000000003</v>
      </c>
      <c r="AT721">
        <v>32.133000000000003</v>
      </c>
      <c r="AU721">
        <v>0.26700000000000002</v>
      </c>
      <c r="AV721">
        <v>0.23300000000000001</v>
      </c>
      <c r="AW721">
        <v>0.3</v>
      </c>
      <c r="AX721">
        <v>0.33300000000000002</v>
      </c>
      <c r="AY721">
        <v>3.3000000000000002E-2</v>
      </c>
      <c r="AZ721">
        <v>0</v>
      </c>
      <c r="BA721">
        <v>0</v>
      </c>
      <c r="BB721">
        <v>39</v>
      </c>
      <c r="BC721" t="s">
        <v>75</v>
      </c>
      <c r="BD721">
        <v>0</v>
      </c>
      <c r="BE721" t="s">
        <v>69</v>
      </c>
      <c r="BF721" t="s">
        <v>76</v>
      </c>
      <c r="BG721">
        <v>1.3</v>
      </c>
      <c r="BH721">
        <v>0</v>
      </c>
      <c r="BI721" s="1">
        <v>45798.834463344909</v>
      </c>
      <c r="BJ721">
        <v>3</v>
      </c>
      <c r="BK721" s="4">
        <v>1.1006</v>
      </c>
      <c r="BL721" s="42">
        <f>HLOOKUP($A721,차량별코스!$E$1:$AD$20,_xlfn.XLOOKUP(탕데이터!$I721,차량별코스!$D$2:$D$20,차량별코스!$A$2:$A$20),0)</f>
        <v>4</v>
      </c>
      <c r="BM721">
        <f t="shared" si="129"/>
        <v>2498.882000000001</v>
      </c>
      <c r="BN721">
        <f t="shared" si="130"/>
        <v>5029.0960000000023</v>
      </c>
      <c r="BO721">
        <f>IF(COUNTIFS($BL$2:$BL721,$BL721,$O$2:$O721,$O721)=1,_xlfn.MAXIFS($BO$2:$BO720,$O$2:$O720,$O721)+1,_xlfn.MAXIFS($BO$2:$BO720,$O$2:$O720,$O721))</f>
        <v>11</v>
      </c>
      <c r="BP721">
        <f t="shared" si="131"/>
        <v>1623.0200000000002</v>
      </c>
      <c r="BQ721">
        <f t="shared" si="133"/>
        <v>16.440000000000001</v>
      </c>
      <c r="BR721">
        <f t="shared" si="134"/>
        <v>14.384999999999998</v>
      </c>
      <c r="BS721">
        <f t="shared" si="135"/>
        <v>18.495000000000001</v>
      </c>
      <c r="BT721">
        <f t="shared" si="136"/>
        <v>20.55</v>
      </c>
      <c r="BU721">
        <f t="shared" si="137"/>
        <v>2.0550000000000002</v>
      </c>
      <c r="BV721">
        <f t="shared" si="138"/>
        <v>0</v>
      </c>
      <c r="BW721">
        <f t="shared" si="132"/>
        <v>1694.9450000000002</v>
      </c>
    </row>
    <row r="722" spans="1:75" x14ac:dyDescent="0.3">
      <c r="A722" s="38">
        <f t="shared" si="128"/>
        <v>45793</v>
      </c>
      <c r="B722" s="3">
        <v>45793.507662037038</v>
      </c>
      <c r="C722" t="s">
        <v>61</v>
      </c>
      <c r="D722" t="s">
        <v>61</v>
      </c>
      <c r="E722" t="s">
        <v>61</v>
      </c>
      <c r="F722" t="s">
        <v>62</v>
      </c>
      <c r="G722" s="2" t="s">
        <v>63</v>
      </c>
      <c r="H722" t="s">
        <v>64</v>
      </c>
      <c r="I722" t="s">
        <v>83</v>
      </c>
      <c r="J722" t="s">
        <v>66</v>
      </c>
      <c r="K722" t="s">
        <v>67</v>
      </c>
      <c r="L722">
        <v>18</v>
      </c>
      <c r="M722">
        <v>8</v>
      </c>
      <c r="N722">
        <v>168</v>
      </c>
      <c r="O722" s="41">
        <v>9999</v>
      </c>
      <c r="P722" t="s">
        <v>62</v>
      </c>
      <c r="Q722" s="1">
        <v>45786.608721180557</v>
      </c>
      <c r="R722">
        <v>22.925999999999998</v>
      </c>
      <c r="S722">
        <v>7.2569999999999997</v>
      </c>
      <c r="T722">
        <v>3.1589999999999998</v>
      </c>
      <c r="U722">
        <v>1760</v>
      </c>
      <c r="V722">
        <v>1</v>
      </c>
      <c r="W722">
        <v>114</v>
      </c>
      <c r="X722">
        <v>215</v>
      </c>
      <c r="Y722">
        <v>0</v>
      </c>
      <c r="Z722">
        <v>8</v>
      </c>
      <c r="AA722">
        <v>0</v>
      </c>
      <c r="AB722">
        <v>0</v>
      </c>
      <c r="AC722">
        <v>103</v>
      </c>
      <c r="AD722">
        <v>46.89</v>
      </c>
      <c r="AE722">
        <v>50.172339999999998</v>
      </c>
      <c r="AF722">
        <v>91.4</v>
      </c>
      <c r="AG722">
        <v>2</v>
      </c>
      <c r="AH722">
        <v>3.3</v>
      </c>
      <c r="AI722">
        <v>2.4</v>
      </c>
      <c r="AJ722">
        <v>0.8</v>
      </c>
      <c r="AK722">
        <v>0.1</v>
      </c>
      <c r="AL722">
        <v>0</v>
      </c>
      <c r="AM722">
        <v>2.4300000000000002</v>
      </c>
      <c r="AN722">
        <v>55.055</v>
      </c>
      <c r="AO722">
        <v>5.7000000000000002E-2</v>
      </c>
      <c r="AP722">
        <v>6.4770000000000003</v>
      </c>
      <c r="AQ722">
        <v>8.6999999999999994E-2</v>
      </c>
      <c r="AR722">
        <v>0</v>
      </c>
      <c r="AS722">
        <v>34.895000000000003</v>
      </c>
      <c r="AT722">
        <v>25.896999999999998</v>
      </c>
      <c r="AU722">
        <v>0.56699999999999995</v>
      </c>
      <c r="AV722">
        <v>0.93500000000000005</v>
      </c>
      <c r="AW722">
        <v>0.68</v>
      </c>
      <c r="AX722">
        <v>0.22700000000000001</v>
      </c>
      <c r="AY722">
        <v>2.8000000000000001E-2</v>
      </c>
      <c r="AZ722">
        <v>0</v>
      </c>
      <c r="BA722">
        <v>0</v>
      </c>
      <c r="BB722">
        <v>35</v>
      </c>
      <c r="BC722" t="s">
        <v>75</v>
      </c>
      <c r="BD722">
        <v>0</v>
      </c>
      <c r="BE722" t="s">
        <v>69</v>
      </c>
      <c r="BF722" t="s">
        <v>76</v>
      </c>
      <c r="BG722">
        <v>1.3</v>
      </c>
      <c r="BH722">
        <v>0</v>
      </c>
      <c r="BI722" s="1">
        <v>45798.834463344909</v>
      </c>
      <c r="BJ722">
        <v>3</v>
      </c>
      <c r="BK722" s="4">
        <v>1.0530999999999999</v>
      </c>
      <c r="BL722" s="42">
        <f>HLOOKUP($A722,차량별코스!$E$1:$AD$20,_xlfn.XLOOKUP(탕데이터!$I722,차량별코스!$D$2:$D$20,차량별코스!$A$2:$A$20),0)</f>
        <v>4</v>
      </c>
      <c r="BM722">
        <f t="shared" si="129"/>
        <v>2498.882000000001</v>
      </c>
      <c r="BN722">
        <f t="shared" si="130"/>
        <v>5029.0960000000023</v>
      </c>
      <c r="BO722">
        <f>IF(COUNTIFS($BL$2:$BL722,$BL722,$O$2:$O722,$O722)=1,_xlfn.MAXIFS($BO$2:$BO721,$O$2:$O721,$O722)+1,_xlfn.MAXIFS($BO$2:$BO721,$O$2:$O721,$O722))</f>
        <v>11</v>
      </c>
      <c r="BP722">
        <f t="shared" si="131"/>
        <v>1493.64</v>
      </c>
      <c r="BQ722">
        <f t="shared" si="133"/>
        <v>35.200000000000003</v>
      </c>
      <c r="BR722">
        <f t="shared" si="134"/>
        <v>58.080000000000005</v>
      </c>
      <c r="BS722">
        <f t="shared" si="135"/>
        <v>42.24</v>
      </c>
      <c r="BT722">
        <f t="shared" si="136"/>
        <v>14.08</v>
      </c>
      <c r="BU722">
        <f t="shared" si="137"/>
        <v>1.76</v>
      </c>
      <c r="BV722">
        <f t="shared" si="138"/>
        <v>0</v>
      </c>
      <c r="BW722">
        <f t="shared" si="132"/>
        <v>1645</v>
      </c>
    </row>
    <row r="723" spans="1:75" x14ac:dyDescent="0.3">
      <c r="A723" s="38">
        <f t="shared" si="128"/>
        <v>45793</v>
      </c>
      <c r="B723" s="3">
        <v>45793.536111111112</v>
      </c>
      <c r="C723" t="s">
        <v>61</v>
      </c>
      <c r="D723" t="s">
        <v>61</v>
      </c>
      <c r="E723" t="s">
        <v>61</v>
      </c>
      <c r="F723" t="s">
        <v>62</v>
      </c>
      <c r="G723" s="2" t="s">
        <v>63</v>
      </c>
      <c r="H723" t="s">
        <v>64</v>
      </c>
      <c r="I723" t="s">
        <v>83</v>
      </c>
      <c r="J723" t="s">
        <v>66</v>
      </c>
      <c r="K723" t="s">
        <v>67</v>
      </c>
      <c r="L723">
        <v>18</v>
      </c>
      <c r="M723">
        <v>8</v>
      </c>
      <c r="N723">
        <v>168</v>
      </c>
      <c r="O723" s="41">
        <v>9999</v>
      </c>
      <c r="P723" t="s">
        <v>62</v>
      </c>
      <c r="Q723" s="1">
        <v>45786.608721180557</v>
      </c>
      <c r="R723">
        <v>17.341999999999999</v>
      </c>
      <c r="S723">
        <v>6.3220000000000001</v>
      </c>
      <c r="T723">
        <v>2.7429999999999999</v>
      </c>
      <c r="U723">
        <v>2165</v>
      </c>
      <c r="V723">
        <v>186</v>
      </c>
      <c r="W723">
        <v>563</v>
      </c>
      <c r="X723">
        <v>278</v>
      </c>
      <c r="Y723">
        <v>0</v>
      </c>
      <c r="Z723">
        <v>5</v>
      </c>
      <c r="AA723">
        <v>0</v>
      </c>
      <c r="AB723">
        <v>0</v>
      </c>
      <c r="AC723">
        <v>86</v>
      </c>
      <c r="AD723">
        <v>28.84</v>
      </c>
      <c r="AE723">
        <v>44.089754999999997</v>
      </c>
      <c r="AF723">
        <v>98.3</v>
      </c>
      <c r="AG723">
        <v>0.5</v>
      </c>
      <c r="AH723">
        <v>0.7</v>
      </c>
      <c r="AI723">
        <v>0.5</v>
      </c>
      <c r="AJ723">
        <v>0.1</v>
      </c>
      <c r="AK723">
        <v>0</v>
      </c>
      <c r="AL723">
        <v>0</v>
      </c>
      <c r="AM723">
        <v>2.11</v>
      </c>
      <c r="AN723">
        <v>55.686999999999998</v>
      </c>
      <c r="AO723">
        <v>8.5909999999999993</v>
      </c>
      <c r="AP723">
        <v>26.004999999999999</v>
      </c>
      <c r="AQ723">
        <v>0.115</v>
      </c>
      <c r="AR723">
        <v>0</v>
      </c>
      <c r="AS723">
        <v>28.832000000000001</v>
      </c>
      <c r="AT723">
        <v>34.405000000000001</v>
      </c>
      <c r="AU723">
        <v>0.17499999999999999</v>
      </c>
      <c r="AV723">
        <v>0.245</v>
      </c>
      <c r="AW723">
        <v>0.17499999999999999</v>
      </c>
      <c r="AX723">
        <v>3.5000000000000003E-2</v>
      </c>
      <c r="AY723">
        <v>0</v>
      </c>
      <c r="AZ723">
        <v>0</v>
      </c>
      <c r="BA723">
        <v>0</v>
      </c>
      <c r="BB723">
        <v>42</v>
      </c>
      <c r="BC723" t="s">
        <v>75</v>
      </c>
      <c r="BD723">
        <v>0</v>
      </c>
      <c r="BE723" t="s">
        <v>69</v>
      </c>
      <c r="BF723" t="s">
        <v>76</v>
      </c>
      <c r="BG723">
        <v>1.3</v>
      </c>
      <c r="BH723">
        <v>0</v>
      </c>
      <c r="BI723" s="1">
        <v>45798.834463344909</v>
      </c>
      <c r="BJ723">
        <v>3</v>
      </c>
      <c r="BK723" s="4">
        <v>0.91439999999999999</v>
      </c>
      <c r="BL723" s="42">
        <f>HLOOKUP($A723,차량별코스!$E$1:$AD$20,_xlfn.XLOOKUP(탕데이터!$I723,차량별코스!$D$2:$D$20,차량별코스!$A$2:$A$20),0)</f>
        <v>4</v>
      </c>
      <c r="BM723">
        <f t="shared" si="129"/>
        <v>2498.882000000001</v>
      </c>
      <c r="BN723">
        <f t="shared" si="130"/>
        <v>5029.0960000000023</v>
      </c>
      <c r="BO723">
        <f>IF(COUNTIFS($BL$2:$BL723,$BL723,$O$2:$O723,$O723)=1,_xlfn.MAXIFS($BO$2:$BO722,$O$2:$O722,$O723)+1,_xlfn.MAXIFS($BO$2:$BO722,$O$2:$O722,$O723))</f>
        <v>11</v>
      </c>
      <c r="BP723">
        <f t="shared" si="131"/>
        <v>1379.1950000000002</v>
      </c>
      <c r="BQ723">
        <f t="shared" si="133"/>
        <v>10.825000000000001</v>
      </c>
      <c r="BR723">
        <f t="shared" si="134"/>
        <v>15.154999999999998</v>
      </c>
      <c r="BS723">
        <f t="shared" si="135"/>
        <v>10.825000000000001</v>
      </c>
      <c r="BT723">
        <f t="shared" si="136"/>
        <v>2.165</v>
      </c>
      <c r="BU723">
        <f t="shared" si="137"/>
        <v>0</v>
      </c>
      <c r="BV723">
        <f t="shared" si="138"/>
        <v>0</v>
      </c>
      <c r="BW723">
        <f t="shared" si="132"/>
        <v>1418.1650000000002</v>
      </c>
    </row>
    <row r="724" spans="1:75" x14ac:dyDescent="0.3">
      <c r="A724" s="38">
        <f t="shared" si="128"/>
        <v>45793</v>
      </c>
      <c r="B724" s="3">
        <v>45793.561967592592</v>
      </c>
      <c r="C724" t="s">
        <v>61</v>
      </c>
      <c r="D724" t="s">
        <v>61</v>
      </c>
      <c r="E724" t="s">
        <v>61</v>
      </c>
      <c r="F724" t="s">
        <v>62</v>
      </c>
      <c r="G724" s="2" t="s">
        <v>63</v>
      </c>
      <c r="H724" t="s">
        <v>64</v>
      </c>
      <c r="I724" t="s">
        <v>83</v>
      </c>
      <c r="J724" t="s">
        <v>66</v>
      </c>
      <c r="K724" t="s">
        <v>67</v>
      </c>
      <c r="L724">
        <v>18</v>
      </c>
      <c r="M724">
        <v>8</v>
      </c>
      <c r="N724">
        <v>168</v>
      </c>
      <c r="O724" s="41">
        <v>9999</v>
      </c>
      <c r="P724" t="s">
        <v>62</v>
      </c>
      <c r="Q724" s="1">
        <v>45786.608721180557</v>
      </c>
      <c r="R724">
        <v>8.0000000000000002E-3</v>
      </c>
      <c r="S724">
        <v>0.01</v>
      </c>
      <c r="T724">
        <v>0.8</v>
      </c>
      <c r="U724">
        <v>10</v>
      </c>
      <c r="V724">
        <v>1</v>
      </c>
      <c r="W724">
        <v>2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7</v>
      </c>
      <c r="AD724">
        <v>2.88</v>
      </c>
      <c r="AE724">
        <v>4.1131099999999998</v>
      </c>
      <c r="AF724">
        <v>100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0.62</v>
      </c>
      <c r="AN724">
        <v>12.989000000000001</v>
      </c>
      <c r="AO724">
        <v>9.9749999999999996</v>
      </c>
      <c r="AP724">
        <v>19.986000000000001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 t="s">
        <v>75</v>
      </c>
      <c r="BD724">
        <v>0</v>
      </c>
      <c r="BE724" t="s">
        <v>69</v>
      </c>
      <c r="BF724" t="s">
        <v>76</v>
      </c>
      <c r="BG724">
        <v>1.3</v>
      </c>
      <c r="BH724">
        <v>0</v>
      </c>
      <c r="BI724" s="1">
        <v>45798.834463344909</v>
      </c>
      <c r="BJ724">
        <v>3</v>
      </c>
      <c r="BK724" s="4">
        <v>0.26669999999999999</v>
      </c>
      <c r="BL724" s="42">
        <f>HLOOKUP($A724,차량별코스!$E$1:$AD$20,_xlfn.XLOOKUP(탕데이터!$I724,차량별코스!$D$2:$D$20,차량별코스!$A$2:$A$20),0)</f>
        <v>4</v>
      </c>
      <c r="BM724">
        <f t="shared" si="129"/>
        <v>2498.882000000001</v>
      </c>
      <c r="BN724">
        <f t="shared" si="130"/>
        <v>5029.0960000000023</v>
      </c>
      <c r="BO724">
        <f>IF(COUNTIFS($BL$2:$BL724,$BL724,$O$2:$O724,$O724)=1,_xlfn.MAXIFS($BO$2:$BO723,$O$2:$O723,$O724)+1,_xlfn.MAXIFS($BO$2:$BO723,$O$2:$O723,$O724))</f>
        <v>11</v>
      </c>
      <c r="BP724">
        <f t="shared" si="131"/>
        <v>7</v>
      </c>
      <c r="BQ724">
        <f t="shared" si="133"/>
        <v>0</v>
      </c>
      <c r="BR724">
        <f t="shared" si="134"/>
        <v>0</v>
      </c>
      <c r="BS724">
        <f t="shared" si="135"/>
        <v>0</v>
      </c>
      <c r="BT724">
        <f t="shared" si="136"/>
        <v>0</v>
      </c>
      <c r="BU724">
        <f t="shared" si="137"/>
        <v>0</v>
      </c>
      <c r="BV724">
        <f t="shared" si="138"/>
        <v>0</v>
      </c>
      <c r="BW724">
        <f t="shared" si="132"/>
        <v>7</v>
      </c>
    </row>
    <row r="725" spans="1:75" x14ac:dyDescent="0.3">
      <c r="A725" s="38">
        <f t="shared" si="128"/>
        <v>45793</v>
      </c>
      <c r="B725" s="3">
        <v>45793.57335648148</v>
      </c>
      <c r="C725" t="s">
        <v>61</v>
      </c>
      <c r="D725" t="s">
        <v>61</v>
      </c>
      <c r="E725" t="s">
        <v>61</v>
      </c>
      <c r="F725" t="s">
        <v>62</v>
      </c>
      <c r="G725" s="2" t="s">
        <v>63</v>
      </c>
      <c r="H725" t="s">
        <v>64</v>
      </c>
      <c r="I725" t="s">
        <v>83</v>
      </c>
      <c r="J725" t="s">
        <v>66</v>
      </c>
      <c r="K725" t="s">
        <v>67</v>
      </c>
      <c r="L725">
        <v>18</v>
      </c>
      <c r="M725">
        <v>8</v>
      </c>
      <c r="N725">
        <v>168</v>
      </c>
      <c r="O725" s="41">
        <v>9999</v>
      </c>
      <c r="P725" t="s">
        <v>62</v>
      </c>
      <c r="Q725" s="1">
        <v>45786.608721180557</v>
      </c>
      <c r="R725">
        <v>5.0999999999999997E-2</v>
      </c>
      <c r="S725">
        <v>4.7E-2</v>
      </c>
      <c r="T725">
        <v>1.085</v>
      </c>
      <c r="U725">
        <v>35</v>
      </c>
      <c r="V725">
        <v>2</v>
      </c>
      <c r="W725">
        <v>3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10</v>
      </c>
      <c r="AD725">
        <v>5.25</v>
      </c>
      <c r="AE725">
        <v>6.11951</v>
      </c>
      <c r="AF725">
        <v>100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0.83</v>
      </c>
      <c r="AN725">
        <v>15.164</v>
      </c>
      <c r="AO725">
        <v>5.7089999999999996</v>
      </c>
      <c r="AP725">
        <v>8.5679999999999996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 t="s">
        <v>75</v>
      </c>
      <c r="BD725">
        <v>0</v>
      </c>
      <c r="BE725" t="s">
        <v>69</v>
      </c>
      <c r="BF725" t="s">
        <v>76</v>
      </c>
      <c r="BG725">
        <v>1.3</v>
      </c>
      <c r="BH725">
        <v>0</v>
      </c>
      <c r="BI725" s="1">
        <v>45798.834463344909</v>
      </c>
      <c r="BJ725">
        <v>3</v>
      </c>
      <c r="BK725" s="4">
        <v>0.36170000000000002</v>
      </c>
      <c r="BL725" s="42">
        <f>HLOOKUP($A725,차량별코스!$E$1:$AD$20,_xlfn.XLOOKUP(탕데이터!$I725,차량별코스!$D$2:$D$20,차량별코스!$A$2:$A$20),0)</f>
        <v>4</v>
      </c>
      <c r="BM725">
        <f t="shared" si="129"/>
        <v>2498.882000000001</v>
      </c>
      <c r="BN725">
        <f t="shared" si="130"/>
        <v>5029.0960000000023</v>
      </c>
      <c r="BO725">
        <f>IF(COUNTIFS($BL$2:$BL725,$BL725,$O$2:$O725,$O725)=1,_xlfn.MAXIFS($BO$2:$BO724,$O$2:$O724,$O725)+1,_xlfn.MAXIFS($BO$2:$BO724,$O$2:$O724,$O725))</f>
        <v>11</v>
      </c>
      <c r="BP725">
        <f t="shared" si="131"/>
        <v>30</v>
      </c>
      <c r="BQ725">
        <f t="shared" si="133"/>
        <v>0</v>
      </c>
      <c r="BR725">
        <f t="shared" si="134"/>
        <v>0</v>
      </c>
      <c r="BS725">
        <f t="shared" si="135"/>
        <v>0</v>
      </c>
      <c r="BT725">
        <f t="shared" si="136"/>
        <v>0</v>
      </c>
      <c r="BU725">
        <f t="shared" si="137"/>
        <v>0</v>
      </c>
      <c r="BV725">
        <f t="shared" si="138"/>
        <v>0</v>
      </c>
      <c r="BW725">
        <f t="shared" si="132"/>
        <v>30</v>
      </c>
    </row>
    <row r="726" spans="1:75" x14ac:dyDescent="0.3">
      <c r="A726" s="38">
        <f t="shared" si="128"/>
        <v>45793</v>
      </c>
      <c r="B726" s="3">
        <v>45793.578912037039</v>
      </c>
      <c r="C726" t="s">
        <v>61</v>
      </c>
      <c r="D726" t="s">
        <v>61</v>
      </c>
      <c r="E726" t="s">
        <v>61</v>
      </c>
      <c r="F726" t="s">
        <v>62</v>
      </c>
      <c r="G726" s="2" t="s">
        <v>63</v>
      </c>
      <c r="H726" t="s">
        <v>64</v>
      </c>
      <c r="I726" t="s">
        <v>83</v>
      </c>
      <c r="J726" t="s">
        <v>66</v>
      </c>
      <c r="K726" t="s">
        <v>67</v>
      </c>
      <c r="L726">
        <v>18</v>
      </c>
      <c r="M726">
        <v>8</v>
      </c>
      <c r="N726">
        <v>168</v>
      </c>
      <c r="O726" s="41">
        <v>9999</v>
      </c>
      <c r="P726" t="s">
        <v>62</v>
      </c>
      <c r="Q726" s="1">
        <v>45786.608721180557</v>
      </c>
      <c r="R726">
        <v>36.488999999999997</v>
      </c>
      <c r="S726">
        <v>14.105</v>
      </c>
      <c r="T726">
        <v>2.5870000000000002</v>
      </c>
      <c r="U726">
        <v>4411</v>
      </c>
      <c r="V726">
        <v>87</v>
      </c>
      <c r="W726">
        <v>2295</v>
      </c>
      <c r="X726">
        <v>598</v>
      </c>
      <c r="Y726">
        <v>4</v>
      </c>
      <c r="Z726">
        <v>6</v>
      </c>
      <c r="AA726">
        <v>1</v>
      </c>
      <c r="AB726">
        <v>1438</v>
      </c>
      <c r="AC726">
        <v>108</v>
      </c>
      <c r="AD726">
        <v>29.78</v>
      </c>
      <c r="AE726">
        <v>64.741461000000001</v>
      </c>
      <c r="AF726">
        <v>86.5</v>
      </c>
      <c r="AG726">
        <v>2.2999999999999998</v>
      </c>
      <c r="AH726">
        <v>2.6</v>
      </c>
      <c r="AI726">
        <v>1.9</v>
      </c>
      <c r="AJ726">
        <v>5.8</v>
      </c>
      <c r="AK726">
        <v>1</v>
      </c>
      <c r="AL726">
        <v>0</v>
      </c>
      <c r="AM726">
        <v>1.99</v>
      </c>
      <c r="AN726">
        <v>90.828999999999994</v>
      </c>
      <c r="AO726">
        <v>1.972</v>
      </c>
      <c r="AP726">
        <v>52.029000000000003</v>
      </c>
      <c r="AQ726">
        <v>0.13700000000000001</v>
      </c>
      <c r="AR726">
        <v>10.962</v>
      </c>
      <c r="AS726">
        <v>16.443000000000001</v>
      </c>
      <c r="AT726">
        <v>63.433</v>
      </c>
      <c r="AU726">
        <v>1.6870000000000001</v>
      </c>
      <c r="AV726">
        <v>1.907</v>
      </c>
      <c r="AW726">
        <v>1.393</v>
      </c>
      <c r="AX726">
        <v>4.2530000000000001</v>
      </c>
      <c r="AY726">
        <v>0.73299999999999998</v>
      </c>
      <c r="AZ726">
        <v>0</v>
      </c>
      <c r="BA726">
        <v>0</v>
      </c>
      <c r="BB726">
        <v>107</v>
      </c>
      <c r="BC726" t="s">
        <v>75</v>
      </c>
      <c r="BD726">
        <v>0</v>
      </c>
      <c r="BE726" t="s">
        <v>69</v>
      </c>
      <c r="BF726" t="s">
        <v>76</v>
      </c>
      <c r="BG726">
        <v>1.3</v>
      </c>
      <c r="BH726">
        <v>0</v>
      </c>
      <c r="BI726" s="1">
        <v>45798.834463344909</v>
      </c>
      <c r="BJ726">
        <v>3</v>
      </c>
      <c r="BK726" s="4">
        <v>0.86229999999999996</v>
      </c>
      <c r="BL726" s="42">
        <f>HLOOKUP($A726,차량별코스!$E$1:$AD$20,_xlfn.XLOOKUP(탕데이터!$I726,차량별코스!$D$2:$D$20,차량별코스!$A$2:$A$20),0)</f>
        <v>4</v>
      </c>
      <c r="BM726">
        <f t="shared" si="129"/>
        <v>2498.882000000001</v>
      </c>
      <c r="BN726">
        <f t="shared" si="130"/>
        <v>5029.0960000000023</v>
      </c>
      <c r="BO726">
        <f>IF(COUNTIFS($BL$2:$BL726,$BL726,$O$2:$O726,$O726)=1,_xlfn.MAXIFS($BO$2:$BO725,$O$2:$O725,$O726)+1,_xlfn.MAXIFS($BO$2:$BO725,$O$2:$O725,$O726))</f>
        <v>11</v>
      </c>
      <c r="BP726">
        <f t="shared" si="131"/>
        <v>1433.5149999999999</v>
      </c>
      <c r="BQ726">
        <f t="shared" si="133"/>
        <v>101.453</v>
      </c>
      <c r="BR726">
        <f t="shared" si="134"/>
        <v>114.68600000000001</v>
      </c>
      <c r="BS726">
        <f t="shared" si="135"/>
        <v>83.808999999999997</v>
      </c>
      <c r="BT726">
        <f t="shared" si="136"/>
        <v>255.83799999999999</v>
      </c>
      <c r="BU726">
        <f t="shared" si="137"/>
        <v>44.11</v>
      </c>
      <c r="BV726">
        <f t="shared" si="138"/>
        <v>0</v>
      </c>
      <c r="BW726">
        <f t="shared" si="132"/>
        <v>2033.4109999999996</v>
      </c>
    </row>
    <row r="727" spans="1:75" x14ac:dyDescent="0.3">
      <c r="A727" s="38">
        <f t="shared" si="128"/>
        <v>45793</v>
      </c>
      <c r="B727" s="3">
        <v>45793.649085648147</v>
      </c>
      <c r="C727" t="s">
        <v>61</v>
      </c>
      <c r="D727" t="s">
        <v>61</v>
      </c>
      <c r="E727" t="s">
        <v>61</v>
      </c>
      <c r="F727" t="s">
        <v>62</v>
      </c>
      <c r="G727" s="2" t="s">
        <v>63</v>
      </c>
      <c r="H727" t="s">
        <v>64</v>
      </c>
      <c r="I727" t="s">
        <v>83</v>
      </c>
      <c r="J727" t="s">
        <v>66</v>
      </c>
      <c r="K727" t="s">
        <v>67</v>
      </c>
      <c r="L727">
        <v>18</v>
      </c>
      <c r="M727">
        <v>8</v>
      </c>
      <c r="N727">
        <v>168</v>
      </c>
      <c r="O727" s="41">
        <v>9999</v>
      </c>
      <c r="P727" t="s">
        <v>62</v>
      </c>
      <c r="Q727" s="1">
        <v>45786.608721180557</v>
      </c>
      <c r="R727">
        <v>37.262</v>
      </c>
      <c r="S727">
        <v>11.374000000000001</v>
      </c>
      <c r="T727">
        <v>3.2759999999999998</v>
      </c>
      <c r="U727">
        <v>3989</v>
      </c>
      <c r="V727">
        <v>20</v>
      </c>
      <c r="W727">
        <v>1258</v>
      </c>
      <c r="X727">
        <v>426</v>
      </c>
      <c r="Y727">
        <v>0</v>
      </c>
      <c r="Z727">
        <v>10</v>
      </c>
      <c r="AA727">
        <v>0</v>
      </c>
      <c r="AB727">
        <v>0</v>
      </c>
      <c r="AC727">
        <v>107</v>
      </c>
      <c r="AD727">
        <v>33.630000000000003</v>
      </c>
      <c r="AE727">
        <v>49.481046999999997</v>
      </c>
      <c r="AF727">
        <v>92.3</v>
      </c>
      <c r="AG727">
        <v>2.2999999999999998</v>
      </c>
      <c r="AH727">
        <v>1.3</v>
      </c>
      <c r="AI727">
        <v>1.7</v>
      </c>
      <c r="AJ727">
        <v>2.1</v>
      </c>
      <c r="AK727">
        <v>0.3</v>
      </c>
      <c r="AL727">
        <v>0</v>
      </c>
      <c r="AM727">
        <v>2.52</v>
      </c>
      <c r="AN727">
        <v>51.856000000000002</v>
      </c>
      <c r="AO727">
        <v>0.501</v>
      </c>
      <c r="AP727">
        <v>31.536999999999999</v>
      </c>
      <c r="AQ727">
        <v>0.107</v>
      </c>
      <c r="AR727">
        <v>0</v>
      </c>
      <c r="AS727">
        <v>26.837</v>
      </c>
      <c r="AT727">
        <v>59.994999999999997</v>
      </c>
      <c r="AU727">
        <v>1.4950000000000001</v>
      </c>
      <c r="AV727">
        <v>0.84499999999999997</v>
      </c>
      <c r="AW727">
        <v>1.105</v>
      </c>
      <c r="AX727">
        <v>1.365</v>
      </c>
      <c r="AY727">
        <v>0.19500000000000001</v>
      </c>
      <c r="AZ727">
        <v>0</v>
      </c>
      <c r="BA727">
        <v>0</v>
      </c>
      <c r="BB727">
        <v>85</v>
      </c>
      <c r="BC727" t="s">
        <v>75</v>
      </c>
      <c r="BD727">
        <v>0</v>
      </c>
      <c r="BE727" t="s">
        <v>69</v>
      </c>
      <c r="BF727" t="s">
        <v>76</v>
      </c>
      <c r="BG727">
        <v>1.3</v>
      </c>
      <c r="BH727">
        <v>0</v>
      </c>
      <c r="BI727" s="1">
        <v>45798.834463344909</v>
      </c>
      <c r="BJ727">
        <v>3</v>
      </c>
      <c r="BK727" s="4">
        <v>1.0920000000000001</v>
      </c>
      <c r="BL727" s="42">
        <f>HLOOKUP($A727,차량별코스!$E$1:$AD$20,_xlfn.XLOOKUP(탕데이터!$I727,차량별코스!$D$2:$D$20,차량별코스!$A$2:$A$20),0)</f>
        <v>4</v>
      </c>
      <c r="BM727">
        <f t="shared" si="129"/>
        <v>2498.882000000001</v>
      </c>
      <c r="BN727">
        <f t="shared" si="130"/>
        <v>5029.0960000000023</v>
      </c>
      <c r="BO727">
        <f>IF(COUNTIFS($BL$2:$BL727,$BL727,$O$2:$O727,$O727)=1,_xlfn.MAXIFS($BO$2:$BO726,$O$2:$O726,$O727)+1,_xlfn.MAXIFS($BO$2:$BO726,$O$2:$O726,$O727))</f>
        <v>11</v>
      </c>
      <c r="BP727">
        <f t="shared" si="131"/>
        <v>2403.8469999999998</v>
      </c>
      <c r="BQ727">
        <f t="shared" si="133"/>
        <v>91.747</v>
      </c>
      <c r="BR727">
        <f t="shared" si="134"/>
        <v>51.857000000000006</v>
      </c>
      <c r="BS727">
        <f t="shared" si="135"/>
        <v>67.813000000000002</v>
      </c>
      <c r="BT727">
        <f t="shared" si="136"/>
        <v>83.769000000000005</v>
      </c>
      <c r="BU727">
        <f t="shared" si="137"/>
        <v>11.967000000000001</v>
      </c>
      <c r="BV727">
        <f t="shared" si="138"/>
        <v>0</v>
      </c>
      <c r="BW727">
        <f t="shared" si="132"/>
        <v>2710.9999999999995</v>
      </c>
    </row>
    <row r="728" spans="1:75" x14ac:dyDescent="0.3">
      <c r="A728" s="38">
        <f t="shared" si="128"/>
        <v>45793</v>
      </c>
      <c r="B728" s="3">
        <v>45793.697476851848</v>
      </c>
      <c r="C728" t="s">
        <v>61</v>
      </c>
      <c r="D728" t="s">
        <v>61</v>
      </c>
      <c r="E728" t="s">
        <v>61</v>
      </c>
      <c r="F728" t="s">
        <v>62</v>
      </c>
      <c r="G728" s="2" t="s">
        <v>63</v>
      </c>
      <c r="H728" t="s">
        <v>64</v>
      </c>
      <c r="I728" t="s">
        <v>83</v>
      </c>
      <c r="J728" t="s">
        <v>66</v>
      </c>
      <c r="K728" t="s">
        <v>67</v>
      </c>
      <c r="L728">
        <v>18</v>
      </c>
      <c r="M728">
        <v>8</v>
      </c>
      <c r="N728">
        <v>168</v>
      </c>
      <c r="O728" s="41">
        <v>9999</v>
      </c>
      <c r="P728" t="s">
        <v>62</v>
      </c>
      <c r="Q728" s="1">
        <v>45786.608721180557</v>
      </c>
      <c r="R728">
        <v>39.337000000000003</v>
      </c>
      <c r="S728">
        <v>14.409000000000001</v>
      </c>
      <c r="T728">
        <v>2.73</v>
      </c>
      <c r="U728">
        <v>5464</v>
      </c>
      <c r="V728">
        <v>43</v>
      </c>
      <c r="W728">
        <v>1834</v>
      </c>
      <c r="X728">
        <v>624</v>
      </c>
      <c r="Y728">
        <v>2</v>
      </c>
      <c r="Z728">
        <v>20</v>
      </c>
      <c r="AA728">
        <v>0</v>
      </c>
      <c r="AB728">
        <v>0</v>
      </c>
      <c r="AC728">
        <v>108</v>
      </c>
      <c r="AD728">
        <v>25.92</v>
      </c>
      <c r="AE728">
        <v>39.479559999999999</v>
      </c>
      <c r="AF728">
        <v>55.9</v>
      </c>
      <c r="AG728">
        <v>16.3</v>
      </c>
      <c r="AH728">
        <v>15.3</v>
      </c>
      <c r="AI728">
        <v>8.9</v>
      </c>
      <c r="AJ728">
        <v>3.3</v>
      </c>
      <c r="AK728">
        <v>0.3</v>
      </c>
      <c r="AL728">
        <v>0</v>
      </c>
      <c r="AM728">
        <v>2.1</v>
      </c>
      <c r="AN728">
        <v>49.360999999999997</v>
      </c>
      <c r="AO728">
        <v>0.78700000000000003</v>
      </c>
      <c r="AP728">
        <v>33.564999999999998</v>
      </c>
      <c r="AQ728">
        <v>0.153</v>
      </c>
      <c r="AR728">
        <v>5.0839999999999996</v>
      </c>
      <c r="AS728">
        <v>50.843000000000004</v>
      </c>
      <c r="AT728">
        <v>50.31</v>
      </c>
      <c r="AU728">
        <v>14.67</v>
      </c>
      <c r="AV728">
        <v>13.77</v>
      </c>
      <c r="AW728">
        <v>8.01</v>
      </c>
      <c r="AX728">
        <v>2.97</v>
      </c>
      <c r="AY728">
        <v>0.27</v>
      </c>
      <c r="AZ728">
        <v>0</v>
      </c>
      <c r="BA728">
        <v>0</v>
      </c>
      <c r="BB728">
        <v>109</v>
      </c>
      <c r="BC728" t="s">
        <v>75</v>
      </c>
      <c r="BD728">
        <v>0</v>
      </c>
      <c r="BE728" t="s">
        <v>69</v>
      </c>
      <c r="BF728" t="s">
        <v>76</v>
      </c>
      <c r="BG728">
        <v>1.3</v>
      </c>
      <c r="BH728">
        <v>0</v>
      </c>
      <c r="BI728" s="1">
        <v>45798.834463344909</v>
      </c>
      <c r="BJ728">
        <v>3</v>
      </c>
      <c r="BK728" s="4">
        <v>0.91</v>
      </c>
      <c r="BL728" s="42">
        <f>HLOOKUP($A728,차량별코스!$E$1:$AD$20,_xlfn.XLOOKUP(탕데이터!$I728,차량별코스!$D$2:$D$20,차량별코스!$A$2:$A$20),0)</f>
        <v>4</v>
      </c>
      <c r="BM728">
        <f t="shared" si="129"/>
        <v>2498.882000000001</v>
      </c>
      <c r="BN728">
        <f t="shared" si="130"/>
        <v>5029.0960000000023</v>
      </c>
      <c r="BO728">
        <f>IF(COUNTIFS($BL$2:$BL728,$BL728,$O$2:$O728,$O728)=1,_xlfn.MAXIFS($BO$2:$BO727,$O$2:$O727,$O728)+1,_xlfn.MAXIFS($BO$2:$BO727,$O$2:$O727,$O728))</f>
        <v>11</v>
      </c>
      <c r="BP728">
        <f t="shared" si="131"/>
        <v>1177.3759999999997</v>
      </c>
      <c r="BQ728">
        <f t="shared" si="133"/>
        <v>890.63200000000006</v>
      </c>
      <c r="BR728">
        <f t="shared" si="134"/>
        <v>835.99199999999996</v>
      </c>
      <c r="BS728">
        <f t="shared" si="135"/>
        <v>486.29600000000005</v>
      </c>
      <c r="BT728">
        <f t="shared" si="136"/>
        <v>180.31200000000001</v>
      </c>
      <c r="BU728">
        <f t="shared" si="137"/>
        <v>16.391999999999999</v>
      </c>
      <c r="BV728">
        <f t="shared" si="138"/>
        <v>0</v>
      </c>
      <c r="BW728">
        <f t="shared" si="132"/>
        <v>3587</v>
      </c>
    </row>
    <row r="729" spans="1:75" x14ac:dyDescent="0.3">
      <c r="A729" s="38">
        <f t="shared" si="128"/>
        <v>45793</v>
      </c>
      <c r="B729" s="3">
        <v>45793.763645833336</v>
      </c>
      <c r="C729" t="s">
        <v>61</v>
      </c>
      <c r="D729" t="s">
        <v>61</v>
      </c>
      <c r="E729" t="s">
        <v>61</v>
      </c>
      <c r="F729" t="s">
        <v>62</v>
      </c>
      <c r="G729" s="2" t="s">
        <v>63</v>
      </c>
      <c r="H729" t="s">
        <v>64</v>
      </c>
      <c r="I729" t="s">
        <v>83</v>
      </c>
      <c r="J729" t="s">
        <v>66</v>
      </c>
      <c r="K729" t="s">
        <v>67</v>
      </c>
      <c r="L729">
        <v>18</v>
      </c>
      <c r="M729">
        <v>8</v>
      </c>
      <c r="N729">
        <v>168</v>
      </c>
      <c r="O729" s="41">
        <v>9999</v>
      </c>
      <c r="P729" t="s">
        <v>62</v>
      </c>
      <c r="Q729" s="1">
        <v>45786.608721180557</v>
      </c>
      <c r="R729">
        <v>24.771999999999998</v>
      </c>
      <c r="S729">
        <v>7.94</v>
      </c>
      <c r="T729">
        <v>3.12</v>
      </c>
      <c r="U729">
        <v>2326</v>
      </c>
      <c r="V729">
        <v>9</v>
      </c>
      <c r="W729">
        <v>600</v>
      </c>
      <c r="X729">
        <v>380</v>
      </c>
      <c r="Y729">
        <v>3</v>
      </c>
      <c r="Z729">
        <v>7</v>
      </c>
      <c r="AA729">
        <v>0</v>
      </c>
      <c r="AB729">
        <v>0</v>
      </c>
      <c r="AC729">
        <v>109</v>
      </c>
      <c r="AD729">
        <v>38.340000000000003</v>
      </c>
      <c r="AE729">
        <v>51.938901999999999</v>
      </c>
      <c r="AF729">
        <v>94.7</v>
      </c>
      <c r="AG729">
        <v>1.3</v>
      </c>
      <c r="AH729">
        <v>1.7</v>
      </c>
      <c r="AI729">
        <v>1.1000000000000001</v>
      </c>
      <c r="AJ729">
        <v>0.8</v>
      </c>
      <c r="AK729">
        <v>0.4</v>
      </c>
      <c r="AL729">
        <v>0</v>
      </c>
      <c r="AM729">
        <v>2.4</v>
      </c>
      <c r="AN729">
        <v>58.024999999999999</v>
      </c>
      <c r="AO729">
        <v>0.38700000000000001</v>
      </c>
      <c r="AP729">
        <v>25.795000000000002</v>
      </c>
      <c r="AQ729">
        <v>0.121</v>
      </c>
      <c r="AR729">
        <v>12.11</v>
      </c>
      <c r="AS729">
        <v>28.257999999999999</v>
      </c>
      <c r="AT729">
        <v>36.302</v>
      </c>
      <c r="AU729">
        <v>0.498</v>
      </c>
      <c r="AV729">
        <v>0.65200000000000002</v>
      </c>
      <c r="AW729">
        <v>0.42199999999999999</v>
      </c>
      <c r="AX729">
        <v>0.307</v>
      </c>
      <c r="AY729">
        <v>0.153</v>
      </c>
      <c r="AZ729">
        <v>0</v>
      </c>
      <c r="BA729">
        <v>0</v>
      </c>
      <c r="BB729">
        <v>48</v>
      </c>
      <c r="BC729" t="s">
        <v>75</v>
      </c>
      <c r="BD729">
        <v>0</v>
      </c>
      <c r="BE729" t="s">
        <v>69</v>
      </c>
      <c r="BF729" t="s">
        <v>76</v>
      </c>
      <c r="BG729">
        <v>1.3</v>
      </c>
      <c r="BH729">
        <v>0</v>
      </c>
      <c r="BI729" s="1">
        <v>45798.834463344909</v>
      </c>
      <c r="BJ729">
        <v>3</v>
      </c>
      <c r="BK729" s="4">
        <v>1.04</v>
      </c>
      <c r="BL729" s="42">
        <f>HLOOKUP($A729,차량별코스!$E$1:$AD$20,_xlfn.XLOOKUP(탕데이터!$I729,차량별코스!$D$2:$D$20,차량별코스!$A$2:$A$20),0)</f>
        <v>4</v>
      </c>
      <c r="BM729">
        <f t="shared" si="129"/>
        <v>2498.882000000001</v>
      </c>
      <c r="BN729">
        <f t="shared" si="130"/>
        <v>5029.0960000000023</v>
      </c>
      <c r="BO729">
        <f>IF(COUNTIFS($BL$2:$BL729,$BL729,$O$2:$O729,$O729)=1,_xlfn.MAXIFS($BO$2:$BO728,$O$2:$O728,$O729)+1,_xlfn.MAXIFS($BO$2:$BO728,$O$2:$O728,$O729))</f>
        <v>11</v>
      </c>
      <c r="BP729">
        <f t="shared" si="131"/>
        <v>1593.7220000000002</v>
      </c>
      <c r="BQ729">
        <f t="shared" si="133"/>
        <v>30.238000000000003</v>
      </c>
      <c r="BR729">
        <f t="shared" si="134"/>
        <v>39.542000000000002</v>
      </c>
      <c r="BS729">
        <f t="shared" si="135"/>
        <v>25.586000000000002</v>
      </c>
      <c r="BT729">
        <f t="shared" si="136"/>
        <v>18.608000000000001</v>
      </c>
      <c r="BU729">
        <f t="shared" si="137"/>
        <v>9.3040000000000003</v>
      </c>
      <c r="BV729">
        <f t="shared" si="138"/>
        <v>0</v>
      </c>
      <c r="BW729">
        <f t="shared" si="132"/>
        <v>1717.0000000000002</v>
      </c>
    </row>
    <row r="730" spans="1:75" x14ac:dyDescent="0.3">
      <c r="A730" s="38">
        <f t="shared" si="128"/>
        <v>45793</v>
      </c>
      <c r="B730" s="3">
        <v>45793.795277777775</v>
      </c>
      <c r="C730" t="s">
        <v>61</v>
      </c>
      <c r="D730" t="s">
        <v>61</v>
      </c>
      <c r="E730" t="s">
        <v>61</v>
      </c>
      <c r="F730" t="s">
        <v>62</v>
      </c>
      <c r="G730" s="2" t="s">
        <v>63</v>
      </c>
      <c r="H730" t="s">
        <v>64</v>
      </c>
      <c r="I730" t="s">
        <v>83</v>
      </c>
      <c r="J730" t="s">
        <v>66</v>
      </c>
      <c r="K730" t="s">
        <v>67</v>
      </c>
      <c r="L730">
        <v>18</v>
      </c>
      <c r="M730">
        <v>8</v>
      </c>
      <c r="N730">
        <v>168</v>
      </c>
      <c r="O730" s="41">
        <v>9999</v>
      </c>
      <c r="P730" t="s">
        <v>62</v>
      </c>
      <c r="Q730" s="1">
        <v>45786.608721180557</v>
      </c>
      <c r="R730">
        <v>41.674999999999997</v>
      </c>
      <c r="S730">
        <v>12.052</v>
      </c>
      <c r="T730">
        <v>3.4580000000000002</v>
      </c>
      <c r="U730">
        <v>2865</v>
      </c>
      <c r="V730">
        <v>14</v>
      </c>
      <c r="W730">
        <v>278</v>
      </c>
      <c r="X730">
        <v>662</v>
      </c>
      <c r="Y730">
        <v>2</v>
      </c>
      <c r="Z730">
        <v>15</v>
      </c>
      <c r="AA730">
        <v>0</v>
      </c>
      <c r="AB730">
        <v>0</v>
      </c>
      <c r="AC730">
        <v>108</v>
      </c>
      <c r="AD730">
        <v>52.37</v>
      </c>
      <c r="AE730">
        <v>58.309303</v>
      </c>
      <c r="AF730">
        <v>88.8</v>
      </c>
      <c r="AG730">
        <v>2.5</v>
      </c>
      <c r="AH730">
        <v>2.8</v>
      </c>
      <c r="AI730">
        <v>2.4</v>
      </c>
      <c r="AJ730">
        <v>2.2000000000000002</v>
      </c>
      <c r="AK730">
        <v>1.3</v>
      </c>
      <c r="AL730">
        <v>0</v>
      </c>
      <c r="AM730">
        <v>2.66</v>
      </c>
      <c r="AN730">
        <v>58.695999999999998</v>
      </c>
      <c r="AO730">
        <v>0.48899999999999999</v>
      </c>
      <c r="AP730">
        <v>9.7029999999999994</v>
      </c>
      <c r="AQ730">
        <v>0.14399999999999999</v>
      </c>
      <c r="AR730">
        <v>4.7990000000000004</v>
      </c>
      <c r="AS730">
        <v>35.993000000000002</v>
      </c>
      <c r="AT730">
        <v>41.44</v>
      </c>
      <c r="AU730">
        <v>1.167</v>
      </c>
      <c r="AV730">
        <v>1.3069999999999999</v>
      </c>
      <c r="AW730">
        <v>1.1200000000000001</v>
      </c>
      <c r="AX730">
        <v>1.0269999999999999</v>
      </c>
      <c r="AY730">
        <v>0.60699999999999998</v>
      </c>
      <c r="AZ730">
        <v>0</v>
      </c>
      <c r="BA730">
        <v>0</v>
      </c>
      <c r="BB730">
        <v>64</v>
      </c>
      <c r="BC730" t="s">
        <v>75</v>
      </c>
      <c r="BD730">
        <v>0</v>
      </c>
      <c r="BE730" t="s">
        <v>69</v>
      </c>
      <c r="BF730" t="s">
        <v>76</v>
      </c>
      <c r="BG730">
        <v>1.3</v>
      </c>
      <c r="BH730">
        <v>0</v>
      </c>
      <c r="BI730" s="1">
        <v>45798.834463344909</v>
      </c>
      <c r="BJ730">
        <v>3</v>
      </c>
      <c r="BK730" s="4">
        <v>1.1526000000000001</v>
      </c>
      <c r="BL730" s="42">
        <f>HLOOKUP($A730,차량별코스!$E$1:$AD$20,_xlfn.XLOOKUP(탕데이터!$I730,차량별코스!$D$2:$D$20,차량별코스!$A$2:$A$20),0)</f>
        <v>4</v>
      </c>
      <c r="BM730">
        <f t="shared" si="129"/>
        <v>2498.882000000001</v>
      </c>
      <c r="BN730">
        <f t="shared" si="130"/>
        <v>5029.0960000000023</v>
      </c>
      <c r="BO730">
        <f>IF(COUNTIFS($BL$2:$BL730,$BL730,$O$2:$O730,$O730)=1,_xlfn.MAXIFS($BO$2:$BO729,$O$2:$O729,$O730)+1,_xlfn.MAXIFS($BO$2:$BO729,$O$2:$O729,$O730))</f>
        <v>11</v>
      </c>
      <c r="BP730">
        <f t="shared" si="131"/>
        <v>2252.12</v>
      </c>
      <c r="BQ730">
        <f t="shared" si="133"/>
        <v>71.625</v>
      </c>
      <c r="BR730">
        <f t="shared" si="134"/>
        <v>80.219999999999985</v>
      </c>
      <c r="BS730">
        <f t="shared" si="135"/>
        <v>68.760000000000005</v>
      </c>
      <c r="BT730">
        <f t="shared" si="136"/>
        <v>63.030000000000008</v>
      </c>
      <c r="BU730">
        <f t="shared" si="137"/>
        <v>37.245000000000005</v>
      </c>
      <c r="BV730">
        <f t="shared" si="138"/>
        <v>0</v>
      </c>
      <c r="BW730">
        <f t="shared" si="132"/>
        <v>2573</v>
      </c>
    </row>
    <row r="731" spans="1:75" x14ac:dyDescent="0.3">
      <c r="A731" s="38">
        <f t="shared" si="128"/>
        <v>45794</v>
      </c>
      <c r="B731" s="3">
        <v>45794.301192129627</v>
      </c>
      <c r="C731" t="s">
        <v>61</v>
      </c>
      <c r="D731" t="s">
        <v>61</v>
      </c>
      <c r="E731" t="s">
        <v>61</v>
      </c>
      <c r="F731" t="s">
        <v>62</v>
      </c>
      <c r="G731" s="2" t="s">
        <v>63</v>
      </c>
      <c r="H731" t="s">
        <v>64</v>
      </c>
      <c r="I731" t="s">
        <v>83</v>
      </c>
      <c r="J731" t="s">
        <v>66</v>
      </c>
      <c r="K731" t="s">
        <v>67</v>
      </c>
      <c r="L731">
        <v>18</v>
      </c>
      <c r="M731">
        <v>8</v>
      </c>
      <c r="N731">
        <v>168</v>
      </c>
      <c r="O731" s="41">
        <v>9999</v>
      </c>
      <c r="P731" t="s">
        <v>62</v>
      </c>
      <c r="Q731" s="1">
        <v>45786.608721180557</v>
      </c>
      <c r="R731">
        <v>1E-3</v>
      </c>
      <c r="S731">
        <v>7.6999999999999999E-2</v>
      </c>
      <c r="T731">
        <v>1.2999999999999999E-2</v>
      </c>
      <c r="U731">
        <v>63</v>
      </c>
      <c r="V731">
        <v>63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0.06</v>
      </c>
      <c r="AE731" t="s">
        <v>61</v>
      </c>
      <c r="AF731">
        <v>100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0.01</v>
      </c>
      <c r="AN731" t="s">
        <v>61</v>
      </c>
      <c r="AO731">
        <v>100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1</v>
      </c>
      <c r="BC731" t="s">
        <v>75</v>
      </c>
      <c r="BD731">
        <v>0</v>
      </c>
      <c r="BE731" t="s">
        <v>69</v>
      </c>
      <c r="BF731" t="s">
        <v>76</v>
      </c>
      <c r="BG731">
        <v>1.3</v>
      </c>
      <c r="BH731">
        <v>0</v>
      </c>
      <c r="BI731" s="1">
        <v>45798.834463344909</v>
      </c>
      <c r="BJ731">
        <v>3</v>
      </c>
      <c r="BK731" s="4">
        <v>4.3E-3</v>
      </c>
      <c r="BL731" s="42">
        <f>HLOOKUP($A731,차량별코스!$E$1:$AD$20,_xlfn.XLOOKUP(탕데이터!$I731,차량별코스!$D$2:$D$20,차량별코스!$A$2:$A$20),0)</f>
        <v>5</v>
      </c>
      <c r="BM731">
        <f t="shared" si="129"/>
        <v>2498.882000000001</v>
      </c>
      <c r="BN731">
        <f t="shared" si="130"/>
        <v>3554.157000000002</v>
      </c>
      <c r="BO731">
        <f>IF(COUNTIFS($BL$2:$BL731,$BL731,$O$2:$O731,$O731)=1,_xlfn.MAXIFS($BO$2:$BO730,$O$2:$O730,$O731)+1,_xlfn.MAXIFS($BO$2:$BO730,$O$2:$O730,$O731))</f>
        <v>11</v>
      </c>
      <c r="BP731">
        <f t="shared" si="131"/>
        <v>0</v>
      </c>
      <c r="BQ731">
        <f t="shared" si="133"/>
        <v>0</v>
      </c>
      <c r="BR731">
        <f t="shared" si="134"/>
        <v>0</v>
      </c>
      <c r="BS731">
        <f t="shared" si="135"/>
        <v>0</v>
      </c>
      <c r="BT731">
        <f t="shared" si="136"/>
        <v>0</v>
      </c>
      <c r="BU731">
        <f t="shared" si="137"/>
        <v>0</v>
      </c>
      <c r="BV731">
        <f t="shared" si="138"/>
        <v>0</v>
      </c>
      <c r="BW731">
        <f t="shared" si="132"/>
        <v>0</v>
      </c>
    </row>
    <row r="732" spans="1:75" x14ac:dyDescent="0.3">
      <c r="A732" s="38">
        <f t="shared" si="128"/>
        <v>45794</v>
      </c>
      <c r="B732" s="3">
        <v>45794.305312500001</v>
      </c>
      <c r="C732" t="s">
        <v>61</v>
      </c>
      <c r="D732" t="s">
        <v>61</v>
      </c>
      <c r="E732" t="s">
        <v>61</v>
      </c>
      <c r="F732" t="s">
        <v>62</v>
      </c>
      <c r="G732" s="2" t="s">
        <v>63</v>
      </c>
      <c r="H732" t="s">
        <v>64</v>
      </c>
      <c r="I732" t="s">
        <v>83</v>
      </c>
      <c r="J732" t="s">
        <v>66</v>
      </c>
      <c r="K732" t="s">
        <v>67</v>
      </c>
      <c r="L732">
        <v>18</v>
      </c>
      <c r="M732">
        <v>8</v>
      </c>
      <c r="N732">
        <v>168</v>
      </c>
      <c r="O732" s="41">
        <v>9999</v>
      </c>
      <c r="P732" t="s">
        <v>62</v>
      </c>
      <c r="Q732" s="1">
        <v>45786.608721180557</v>
      </c>
      <c r="R732">
        <v>4.9000000000000002E-2</v>
      </c>
      <c r="S732">
        <v>7.3999999999999996E-2</v>
      </c>
      <c r="T732">
        <v>0.66200000000000003</v>
      </c>
      <c r="U732">
        <v>55</v>
      </c>
      <c r="V732">
        <v>3</v>
      </c>
      <c r="W732">
        <v>7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8</v>
      </c>
      <c r="AD732">
        <v>3.21</v>
      </c>
      <c r="AE732">
        <v>3.92</v>
      </c>
      <c r="AF732">
        <v>100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0.51</v>
      </c>
      <c r="AN732">
        <v>16.221</v>
      </c>
      <c r="AO732">
        <v>5.4530000000000003</v>
      </c>
      <c r="AP732">
        <v>12.725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 t="s">
        <v>75</v>
      </c>
      <c r="BD732">
        <v>0</v>
      </c>
      <c r="BE732" t="s">
        <v>69</v>
      </c>
      <c r="BF732" t="s">
        <v>76</v>
      </c>
      <c r="BG732">
        <v>1.3</v>
      </c>
      <c r="BH732">
        <v>0</v>
      </c>
      <c r="BI732" s="1">
        <v>45798.834463344909</v>
      </c>
      <c r="BJ732">
        <v>3</v>
      </c>
      <c r="BK732" s="4">
        <v>0.22070000000000001</v>
      </c>
      <c r="BL732" s="42">
        <f>HLOOKUP($A732,차량별코스!$E$1:$AD$20,_xlfn.XLOOKUP(탕데이터!$I732,차량별코스!$D$2:$D$20,차량별코스!$A$2:$A$20),0)</f>
        <v>5</v>
      </c>
      <c r="BM732">
        <f t="shared" si="129"/>
        <v>2498.882000000001</v>
      </c>
      <c r="BN732">
        <f t="shared" si="130"/>
        <v>3554.157000000002</v>
      </c>
      <c r="BO732">
        <f>IF(COUNTIFS($BL$2:$BL732,$BL732,$O$2:$O732,$O732)=1,_xlfn.MAXIFS($BO$2:$BO731,$O$2:$O731,$O732)+1,_xlfn.MAXIFS($BO$2:$BO731,$O$2:$O731,$O732))</f>
        <v>11</v>
      </c>
      <c r="BP732">
        <f t="shared" si="131"/>
        <v>45</v>
      </c>
      <c r="BQ732">
        <f t="shared" si="133"/>
        <v>0</v>
      </c>
      <c r="BR732">
        <f t="shared" si="134"/>
        <v>0</v>
      </c>
      <c r="BS732">
        <f t="shared" si="135"/>
        <v>0</v>
      </c>
      <c r="BT732">
        <f t="shared" si="136"/>
        <v>0</v>
      </c>
      <c r="BU732">
        <f t="shared" si="137"/>
        <v>0</v>
      </c>
      <c r="BV732">
        <f t="shared" si="138"/>
        <v>0</v>
      </c>
      <c r="BW732">
        <f t="shared" si="132"/>
        <v>45</v>
      </c>
    </row>
    <row r="733" spans="1:75" x14ac:dyDescent="0.3">
      <c r="A733" s="38">
        <f t="shared" si="128"/>
        <v>45794</v>
      </c>
      <c r="B733" s="3">
        <v>45794.312372685185</v>
      </c>
      <c r="C733" t="s">
        <v>61</v>
      </c>
      <c r="D733" t="s">
        <v>61</v>
      </c>
      <c r="E733" t="s">
        <v>61</v>
      </c>
      <c r="F733" t="s">
        <v>62</v>
      </c>
      <c r="G733" s="2" t="s">
        <v>63</v>
      </c>
      <c r="H733" t="s">
        <v>64</v>
      </c>
      <c r="I733" t="s">
        <v>83</v>
      </c>
      <c r="J733" t="s">
        <v>66</v>
      </c>
      <c r="K733" t="s">
        <v>67</v>
      </c>
      <c r="L733">
        <v>18</v>
      </c>
      <c r="M733">
        <v>8</v>
      </c>
      <c r="N733">
        <v>168</v>
      </c>
      <c r="O733" s="41">
        <v>9999</v>
      </c>
      <c r="P733" t="s">
        <v>62</v>
      </c>
      <c r="Q733" s="1">
        <v>45786.608721180557</v>
      </c>
      <c r="R733">
        <v>17.206</v>
      </c>
      <c r="S733">
        <v>4.8129999999999997</v>
      </c>
      <c r="T733">
        <v>3.5750000000000002</v>
      </c>
      <c r="U733">
        <v>1691</v>
      </c>
      <c r="V733">
        <v>19</v>
      </c>
      <c r="W733">
        <v>517</v>
      </c>
      <c r="X733">
        <v>259</v>
      </c>
      <c r="Y733">
        <v>0</v>
      </c>
      <c r="Z733">
        <v>4</v>
      </c>
      <c r="AA733">
        <v>0</v>
      </c>
      <c r="AB733">
        <v>0</v>
      </c>
      <c r="AC733">
        <v>89</v>
      </c>
      <c r="AD733">
        <v>36.630000000000003</v>
      </c>
      <c r="AE733">
        <v>53.628979000000001</v>
      </c>
      <c r="AF733">
        <v>98.1</v>
      </c>
      <c r="AG733">
        <v>0.3</v>
      </c>
      <c r="AH733">
        <v>0.3</v>
      </c>
      <c r="AI733">
        <v>1.1000000000000001</v>
      </c>
      <c r="AJ733">
        <v>0.1</v>
      </c>
      <c r="AK733">
        <v>0</v>
      </c>
      <c r="AL733">
        <v>0</v>
      </c>
      <c r="AM733">
        <v>2.75</v>
      </c>
      <c r="AN733">
        <v>51.563000000000002</v>
      </c>
      <c r="AO733">
        <v>1.123</v>
      </c>
      <c r="AP733">
        <v>30.574000000000002</v>
      </c>
      <c r="AQ733">
        <v>0.11600000000000001</v>
      </c>
      <c r="AR733">
        <v>0</v>
      </c>
      <c r="AS733">
        <v>23.248000000000001</v>
      </c>
      <c r="AT733">
        <v>26.16</v>
      </c>
      <c r="AU733">
        <v>0.08</v>
      </c>
      <c r="AV733">
        <v>0.08</v>
      </c>
      <c r="AW733">
        <v>0.29299999999999998</v>
      </c>
      <c r="AX733">
        <v>2.7E-2</v>
      </c>
      <c r="AY733">
        <v>0</v>
      </c>
      <c r="AZ733">
        <v>0</v>
      </c>
      <c r="BA733">
        <v>0</v>
      </c>
      <c r="BB733">
        <v>35</v>
      </c>
      <c r="BC733" t="s">
        <v>75</v>
      </c>
      <c r="BD733">
        <v>0</v>
      </c>
      <c r="BE733" t="s">
        <v>69</v>
      </c>
      <c r="BF733" t="s">
        <v>76</v>
      </c>
      <c r="BG733">
        <v>1.3</v>
      </c>
      <c r="BH733">
        <v>0</v>
      </c>
      <c r="BI733" s="1">
        <v>45798.834463344909</v>
      </c>
      <c r="BJ733">
        <v>3</v>
      </c>
      <c r="BK733" s="4">
        <v>1.1916</v>
      </c>
      <c r="BL733" s="42">
        <f>HLOOKUP($A733,차량별코스!$E$1:$AD$20,_xlfn.XLOOKUP(탕데이터!$I733,차량별코스!$D$2:$D$20,차량별코스!$A$2:$A$20),0)</f>
        <v>5</v>
      </c>
      <c r="BM733">
        <f t="shared" si="129"/>
        <v>2498.882000000001</v>
      </c>
      <c r="BN733">
        <f t="shared" si="130"/>
        <v>3554.157000000002</v>
      </c>
      <c r="BO733">
        <f>IF(COUNTIFS($BL$2:$BL733,$BL733,$O$2:$O733,$O733)=1,_xlfn.MAXIFS($BO$2:$BO732,$O$2:$O732,$O733)+1,_xlfn.MAXIFS($BO$2:$BO732,$O$2:$O732,$O733))</f>
        <v>11</v>
      </c>
      <c r="BP733">
        <f t="shared" si="131"/>
        <v>1122.8709999999999</v>
      </c>
      <c r="BQ733">
        <f t="shared" si="133"/>
        <v>5.0730000000000004</v>
      </c>
      <c r="BR733">
        <f t="shared" si="134"/>
        <v>5.0730000000000004</v>
      </c>
      <c r="BS733">
        <f t="shared" si="135"/>
        <v>18.601000000000003</v>
      </c>
      <c r="BT733">
        <f t="shared" si="136"/>
        <v>1.6910000000000001</v>
      </c>
      <c r="BU733">
        <f t="shared" si="137"/>
        <v>0</v>
      </c>
      <c r="BV733">
        <f t="shared" si="138"/>
        <v>0</v>
      </c>
      <c r="BW733">
        <f t="shared" si="132"/>
        <v>1153.3090000000002</v>
      </c>
    </row>
    <row r="734" spans="1:75" x14ac:dyDescent="0.3">
      <c r="A734" s="38">
        <f t="shared" si="128"/>
        <v>45794</v>
      </c>
      <c r="B734" s="3">
        <v>45794.333738425928</v>
      </c>
      <c r="C734" t="s">
        <v>61</v>
      </c>
      <c r="D734" t="s">
        <v>61</v>
      </c>
      <c r="E734" t="s">
        <v>61</v>
      </c>
      <c r="F734" t="s">
        <v>62</v>
      </c>
      <c r="G734" s="2" t="s">
        <v>63</v>
      </c>
      <c r="H734" t="s">
        <v>64</v>
      </c>
      <c r="I734" t="s">
        <v>83</v>
      </c>
      <c r="J734" t="s">
        <v>66</v>
      </c>
      <c r="K734" t="s">
        <v>67</v>
      </c>
      <c r="L734">
        <v>18</v>
      </c>
      <c r="M734">
        <v>8</v>
      </c>
      <c r="N734">
        <v>168</v>
      </c>
      <c r="O734" s="41">
        <v>9999</v>
      </c>
      <c r="P734" t="s">
        <v>62</v>
      </c>
      <c r="Q734" s="1">
        <v>45786.608721180557</v>
      </c>
      <c r="R734">
        <v>2.5000000000000001E-2</v>
      </c>
      <c r="S734">
        <v>3.6999999999999998E-2</v>
      </c>
      <c r="T734">
        <v>0.67600000000000005</v>
      </c>
      <c r="U734">
        <v>40</v>
      </c>
      <c r="V734">
        <v>13</v>
      </c>
      <c r="W734">
        <v>11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10</v>
      </c>
      <c r="AD734">
        <v>2.25</v>
      </c>
      <c r="AE734">
        <v>5.6242960000000002</v>
      </c>
      <c r="AF734">
        <v>100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0.52</v>
      </c>
      <c r="AN734">
        <v>25.495999999999999</v>
      </c>
      <c r="AO734">
        <v>32.499000000000002</v>
      </c>
      <c r="AP734">
        <v>27.495000000000001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 t="s">
        <v>75</v>
      </c>
      <c r="BD734">
        <v>0</v>
      </c>
      <c r="BE734" t="s">
        <v>69</v>
      </c>
      <c r="BF734" t="s">
        <v>76</v>
      </c>
      <c r="BG734">
        <v>1.3</v>
      </c>
      <c r="BH734">
        <v>0</v>
      </c>
      <c r="BI734" s="1">
        <v>45798.834463344909</v>
      </c>
      <c r="BJ734">
        <v>3</v>
      </c>
      <c r="BK734" s="4">
        <v>0.22520000000000001</v>
      </c>
      <c r="BL734" s="42">
        <f>HLOOKUP($A734,차량별코스!$E$1:$AD$20,_xlfn.XLOOKUP(탕데이터!$I734,차량별코스!$D$2:$D$20,차량별코스!$A$2:$A$20),0)</f>
        <v>5</v>
      </c>
      <c r="BM734">
        <f t="shared" si="129"/>
        <v>2498.882000000001</v>
      </c>
      <c r="BN734">
        <f t="shared" si="130"/>
        <v>3554.157000000002</v>
      </c>
      <c r="BO734">
        <f>IF(COUNTIFS($BL$2:$BL734,$BL734,$O$2:$O734,$O734)=1,_xlfn.MAXIFS($BO$2:$BO733,$O$2:$O733,$O734)+1,_xlfn.MAXIFS($BO$2:$BO733,$O$2:$O733,$O734))</f>
        <v>11</v>
      </c>
      <c r="BP734">
        <f t="shared" si="131"/>
        <v>16</v>
      </c>
      <c r="BQ734">
        <f t="shared" si="133"/>
        <v>0</v>
      </c>
      <c r="BR734">
        <f t="shared" si="134"/>
        <v>0</v>
      </c>
      <c r="BS734">
        <f t="shared" si="135"/>
        <v>0</v>
      </c>
      <c r="BT734">
        <f t="shared" si="136"/>
        <v>0</v>
      </c>
      <c r="BU734">
        <f t="shared" si="137"/>
        <v>0</v>
      </c>
      <c r="BV734">
        <f t="shared" si="138"/>
        <v>0</v>
      </c>
      <c r="BW734">
        <f t="shared" si="132"/>
        <v>16</v>
      </c>
    </row>
    <row r="735" spans="1:75" x14ac:dyDescent="0.3">
      <c r="A735" s="38">
        <f t="shared" si="128"/>
        <v>45794</v>
      </c>
      <c r="B735" s="3">
        <v>45794.3434375</v>
      </c>
      <c r="C735" t="s">
        <v>61</v>
      </c>
      <c r="D735" t="s">
        <v>61</v>
      </c>
      <c r="E735" t="s">
        <v>61</v>
      </c>
      <c r="F735" t="s">
        <v>62</v>
      </c>
      <c r="G735" s="2" t="s">
        <v>63</v>
      </c>
      <c r="H735" t="s">
        <v>64</v>
      </c>
      <c r="I735" t="s">
        <v>83</v>
      </c>
      <c r="J735" t="s">
        <v>66</v>
      </c>
      <c r="K735" t="s">
        <v>67</v>
      </c>
      <c r="L735">
        <v>18</v>
      </c>
      <c r="M735">
        <v>8</v>
      </c>
      <c r="N735">
        <v>168</v>
      </c>
      <c r="O735" s="41">
        <v>9999</v>
      </c>
      <c r="P735" t="s">
        <v>62</v>
      </c>
      <c r="Q735" s="1">
        <v>45786.608721180557</v>
      </c>
      <c r="R735">
        <v>17.396999999999998</v>
      </c>
      <c r="S735">
        <v>4.7450000000000001</v>
      </c>
      <c r="T735">
        <v>3.6659999999999999</v>
      </c>
      <c r="U735">
        <v>1418</v>
      </c>
      <c r="V735">
        <v>31</v>
      </c>
      <c r="W735">
        <v>305</v>
      </c>
      <c r="X735">
        <v>315</v>
      </c>
      <c r="Y735">
        <v>0</v>
      </c>
      <c r="Z735">
        <v>5</v>
      </c>
      <c r="AA735">
        <v>0</v>
      </c>
      <c r="AB735">
        <v>0</v>
      </c>
      <c r="AC735">
        <v>107</v>
      </c>
      <c r="AD735">
        <v>44.17</v>
      </c>
      <c r="AE735">
        <v>57.882916000000002</v>
      </c>
      <c r="AF735">
        <v>98.6</v>
      </c>
      <c r="AG735">
        <v>0.2</v>
      </c>
      <c r="AH735">
        <v>0.3</v>
      </c>
      <c r="AI735">
        <v>0.4</v>
      </c>
      <c r="AJ735">
        <v>0.5</v>
      </c>
      <c r="AK735">
        <v>0</v>
      </c>
      <c r="AL735">
        <v>0</v>
      </c>
      <c r="AM735">
        <v>2.82</v>
      </c>
      <c r="AN735">
        <v>54.594999999999999</v>
      </c>
      <c r="AO735">
        <v>2.1859999999999999</v>
      </c>
      <c r="AP735">
        <v>21.509</v>
      </c>
      <c r="AQ735">
        <v>0.17199999999999999</v>
      </c>
      <c r="AR735">
        <v>0</v>
      </c>
      <c r="AS735">
        <v>28.741</v>
      </c>
      <c r="AT735">
        <v>23.007000000000001</v>
      </c>
      <c r="AU735">
        <v>4.7E-2</v>
      </c>
      <c r="AV735">
        <v>7.0000000000000007E-2</v>
      </c>
      <c r="AW735">
        <v>9.2999999999999999E-2</v>
      </c>
      <c r="AX735">
        <v>0.11700000000000001</v>
      </c>
      <c r="AY735">
        <v>0</v>
      </c>
      <c r="AZ735">
        <v>0</v>
      </c>
      <c r="BA735">
        <v>0</v>
      </c>
      <c r="BB735">
        <v>31</v>
      </c>
      <c r="BC735" t="s">
        <v>75</v>
      </c>
      <c r="BD735">
        <v>0</v>
      </c>
      <c r="BE735" t="s">
        <v>69</v>
      </c>
      <c r="BF735" t="s">
        <v>76</v>
      </c>
      <c r="BG735">
        <v>1.3</v>
      </c>
      <c r="BH735">
        <v>0</v>
      </c>
      <c r="BI735" s="1">
        <v>45798.834463344909</v>
      </c>
      <c r="BJ735">
        <v>3</v>
      </c>
      <c r="BK735" s="4">
        <v>1.2221</v>
      </c>
      <c r="BL735" s="42">
        <f>HLOOKUP($A735,차량별코스!$E$1:$AD$20,_xlfn.XLOOKUP(탕데이터!$I735,차량별코스!$D$2:$D$20,차량별코스!$A$2:$A$20),0)</f>
        <v>5</v>
      </c>
      <c r="BM735">
        <f t="shared" si="129"/>
        <v>2498.882000000001</v>
      </c>
      <c r="BN735">
        <f t="shared" si="130"/>
        <v>3554.157000000002</v>
      </c>
      <c r="BO735">
        <f>IF(COUNTIFS($BL$2:$BL735,$BL735,$O$2:$O735,$O735)=1,_xlfn.MAXIFS($BO$2:$BO734,$O$2:$O734,$O735)+1,_xlfn.MAXIFS($BO$2:$BO734,$O$2:$O734,$O735))</f>
        <v>11</v>
      </c>
      <c r="BP735">
        <f t="shared" si="131"/>
        <v>1062.1479999999999</v>
      </c>
      <c r="BQ735">
        <f t="shared" si="133"/>
        <v>2.8359999999999999</v>
      </c>
      <c r="BR735">
        <f t="shared" si="134"/>
        <v>4.2540000000000004</v>
      </c>
      <c r="BS735">
        <f t="shared" si="135"/>
        <v>5.6719999999999997</v>
      </c>
      <c r="BT735">
        <f t="shared" si="136"/>
        <v>7.09</v>
      </c>
      <c r="BU735">
        <f t="shared" si="137"/>
        <v>0</v>
      </c>
      <c r="BV735">
        <f t="shared" si="138"/>
        <v>0</v>
      </c>
      <c r="BW735">
        <f t="shared" si="132"/>
        <v>1081.9999999999998</v>
      </c>
    </row>
    <row r="736" spans="1:75" x14ac:dyDescent="0.3">
      <c r="A736" s="38">
        <f t="shared" si="128"/>
        <v>45794</v>
      </c>
      <c r="B736" s="3">
        <v>45794.365023148152</v>
      </c>
      <c r="C736" t="s">
        <v>61</v>
      </c>
      <c r="D736" t="s">
        <v>61</v>
      </c>
      <c r="E736" t="s">
        <v>61</v>
      </c>
      <c r="F736" t="s">
        <v>62</v>
      </c>
      <c r="G736" s="2" t="s">
        <v>63</v>
      </c>
      <c r="H736" t="s">
        <v>64</v>
      </c>
      <c r="I736" t="s">
        <v>83</v>
      </c>
      <c r="J736" t="s">
        <v>66</v>
      </c>
      <c r="K736" t="s">
        <v>67</v>
      </c>
      <c r="L736">
        <v>18</v>
      </c>
      <c r="M736">
        <v>8</v>
      </c>
      <c r="N736">
        <v>168</v>
      </c>
      <c r="O736" s="41">
        <v>9999</v>
      </c>
      <c r="P736" t="s">
        <v>62</v>
      </c>
      <c r="Q736" s="1">
        <v>45786.608721180557</v>
      </c>
      <c r="R736">
        <v>30.004999999999999</v>
      </c>
      <c r="S736">
        <v>8.6440000000000001</v>
      </c>
      <c r="T736">
        <v>3.4710000000000001</v>
      </c>
      <c r="U736">
        <v>2331</v>
      </c>
      <c r="V736">
        <v>0</v>
      </c>
      <c r="W736">
        <v>296</v>
      </c>
      <c r="X736">
        <v>686</v>
      </c>
      <c r="Y736">
        <v>1</v>
      </c>
      <c r="Z736">
        <v>14</v>
      </c>
      <c r="AA736">
        <v>0</v>
      </c>
      <c r="AB736">
        <v>0</v>
      </c>
      <c r="AC736">
        <v>109</v>
      </c>
      <c r="AD736">
        <v>46.34</v>
      </c>
      <c r="AE736">
        <v>53.080077000000003</v>
      </c>
      <c r="AF736">
        <v>92.4</v>
      </c>
      <c r="AG736">
        <v>1.7</v>
      </c>
      <c r="AH736">
        <v>2.1</v>
      </c>
      <c r="AI736">
        <v>2.2999999999999998</v>
      </c>
      <c r="AJ736">
        <v>0.9</v>
      </c>
      <c r="AK736">
        <v>0.6</v>
      </c>
      <c r="AL736">
        <v>0</v>
      </c>
      <c r="AM736">
        <v>2.67</v>
      </c>
      <c r="AN736">
        <v>52.564</v>
      </c>
      <c r="AO736">
        <v>0</v>
      </c>
      <c r="AP736">
        <v>12.698</v>
      </c>
      <c r="AQ736">
        <v>0.2</v>
      </c>
      <c r="AR736">
        <v>3.3330000000000002</v>
      </c>
      <c r="AS736">
        <v>46.658999999999999</v>
      </c>
      <c r="AT736">
        <v>35.42</v>
      </c>
      <c r="AU736">
        <v>0.65200000000000002</v>
      </c>
      <c r="AV736">
        <v>0.80500000000000005</v>
      </c>
      <c r="AW736">
        <v>0.88200000000000001</v>
      </c>
      <c r="AX736">
        <v>0.34499999999999997</v>
      </c>
      <c r="AY736">
        <v>0.23</v>
      </c>
      <c r="AZ736">
        <v>0</v>
      </c>
      <c r="BA736">
        <v>0</v>
      </c>
      <c r="BB736">
        <v>53</v>
      </c>
      <c r="BC736" t="s">
        <v>75</v>
      </c>
      <c r="BD736">
        <v>0</v>
      </c>
      <c r="BE736" t="s">
        <v>69</v>
      </c>
      <c r="BF736" t="s">
        <v>76</v>
      </c>
      <c r="BG736">
        <v>1.3</v>
      </c>
      <c r="BH736">
        <v>0</v>
      </c>
      <c r="BI736" s="1">
        <v>45798.834463344909</v>
      </c>
      <c r="BJ736">
        <v>3</v>
      </c>
      <c r="BK736" s="4">
        <v>1.1571</v>
      </c>
      <c r="BL736" s="42">
        <f>HLOOKUP($A736,차량별코스!$E$1:$AD$20,_xlfn.XLOOKUP(탕데이터!$I736,차량별코스!$D$2:$D$20,차량별코스!$A$2:$A$20),0)</f>
        <v>5</v>
      </c>
      <c r="BM736">
        <f t="shared" si="129"/>
        <v>2498.882000000001</v>
      </c>
      <c r="BN736">
        <f t="shared" si="130"/>
        <v>3554.157000000002</v>
      </c>
      <c r="BO736">
        <f>IF(COUNTIFS($BL$2:$BL736,$BL736,$O$2:$O736,$O736)=1,_xlfn.MAXIFS($BO$2:$BO735,$O$2:$O735,$O736)+1,_xlfn.MAXIFS($BO$2:$BO735,$O$2:$O735,$O736))</f>
        <v>11</v>
      </c>
      <c r="BP736">
        <f t="shared" si="131"/>
        <v>1857.8440000000001</v>
      </c>
      <c r="BQ736">
        <f t="shared" si="133"/>
        <v>39.627000000000002</v>
      </c>
      <c r="BR736">
        <f t="shared" si="134"/>
        <v>48.951000000000001</v>
      </c>
      <c r="BS736">
        <f t="shared" si="135"/>
        <v>53.613</v>
      </c>
      <c r="BT736">
        <f t="shared" si="136"/>
        <v>20.979000000000003</v>
      </c>
      <c r="BU736">
        <f t="shared" si="137"/>
        <v>13.986000000000001</v>
      </c>
      <c r="BV736">
        <f t="shared" si="138"/>
        <v>0</v>
      </c>
      <c r="BW736">
        <f t="shared" si="132"/>
        <v>2035.0000000000002</v>
      </c>
    </row>
    <row r="737" spans="1:75" x14ac:dyDescent="0.3">
      <c r="A737" s="38">
        <f t="shared" si="128"/>
        <v>45794</v>
      </c>
      <c r="B737" s="3">
        <v>45794.406886574077</v>
      </c>
      <c r="C737" t="s">
        <v>61</v>
      </c>
      <c r="D737" t="s">
        <v>61</v>
      </c>
      <c r="E737" t="s">
        <v>61</v>
      </c>
      <c r="F737" t="s">
        <v>62</v>
      </c>
      <c r="G737" s="2" t="s">
        <v>63</v>
      </c>
      <c r="H737" t="s">
        <v>64</v>
      </c>
      <c r="I737" t="s">
        <v>83</v>
      </c>
      <c r="J737" t="s">
        <v>66</v>
      </c>
      <c r="K737" t="s">
        <v>67</v>
      </c>
      <c r="L737">
        <v>18</v>
      </c>
      <c r="M737">
        <v>8</v>
      </c>
      <c r="N737">
        <v>168</v>
      </c>
      <c r="O737" s="41">
        <v>9999</v>
      </c>
      <c r="P737" t="s">
        <v>62</v>
      </c>
      <c r="Q737" s="1">
        <v>45786.608721180557</v>
      </c>
      <c r="R737">
        <v>60.305999999999997</v>
      </c>
      <c r="S737">
        <v>19.41</v>
      </c>
      <c r="T737">
        <v>3.1070000000000002</v>
      </c>
      <c r="U737">
        <v>5809</v>
      </c>
      <c r="V737">
        <v>248</v>
      </c>
      <c r="W737">
        <v>1195</v>
      </c>
      <c r="X737">
        <v>1202</v>
      </c>
      <c r="Y737">
        <v>1</v>
      </c>
      <c r="Z737">
        <v>12</v>
      </c>
      <c r="AA737">
        <v>0</v>
      </c>
      <c r="AB737">
        <v>0</v>
      </c>
      <c r="AC737">
        <v>104</v>
      </c>
      <c r="AD737">
        <v>37.369999999999997</v>
      </c>
      <c r="AE737">
        <v>49.725465</v>
      </c>
      <c r="AF737">
        <v>91</v>
      </c>
      <c r="AG737">
        <v>2.5</v>
      </c>
      <c r="AH737">
        <v>2.2999999999999998</v>
      </c>
      <c r="AI737">
        <v>2.5</v>
      </c>
      <c r="AJ737">
        <v>1.6</v>
      </c>
      <c r="AK737">
        <v>0.1</v>
      </c>
      <c r="AL737">
        <v>0</v>
      </c>
      <c r="AM737">
        <v>2.39</v>
      </c>
      <c r="AN737">
        <v>55.533999999999999</v>
      </c>
      <c r="AO737">
        <v>4.2690000000000001</v>
      </c>
      <c r="AP737">
        <v>20.571999999999999</v>
      </c>
      <c r="AQ737">
        <v>0.19900000000000001</v>
      </c>
      <c r="AR737">
        <v>1.6579999999999999</v>
      </c>
      <c r="AS737">
        <v>19.899000000000001</v>
      </c>
      <c r="AT737">
        <v>87.966999999999999</v>
      </c>
      <c r="AU737">
        <v>2.4169999999999998</v>
      </c>
      <c r="AV737">
        <v>2.2229999999999999</v>
      </c>
      <c r="AW737">
        <v>2.4169999999999998</v>
      </c>
      <c r="AX737">
        <v>1.5469999999999999</v>
      </c>
      <c r="AY737">
        <v>9.7000000000000003E-2</v>
      </c>
      <c r="AZ737">
        <v>0</v>
      </c>
      <c r="BA737">
        <v>0</v>
      </c>
      <c r="BB737">
        <v>122</v>
      </c>
      <c r="BC737" t="s">
        <v>75</v>
      </c>
      <c r="BD737">
        <v>0</v>
      </c>
      <c r="BE737" t="s">
        <v>69</v>
      </c>
      <c r="BF737" t="s">
        <v>76</v>
      </c>
      <c r="BG737">
        <v>1.3</v>
      </c>
      <c r="BH737">
        <v>0</v>
      </c>
      <c r="BI737" s="1">
        <v>45798.834463344909</v>
      </c>
      <c r="BJ737">
        <v>3</v>
      </c>
      <c r="BK737" s="4">
        <v>1.0357000000000001</v>
      </c>
      <c r="BL737" s="42">
        <f>HLOOKUP($A737,차량별코스!$E$1:$AD$20,_xlfn.XLOOKUP(탕데이터!$I737,차량별코스!$D$2:$D$20,차량별코스!$A$2:$A$20),0)</f>
        <v>5</v>
      </c>
      <c r="BM737">
        <f t="shared" si="129"/>
        <v>2498.882000000001</v>
      </c>
      <c r="BN737">
        <f t="shared" si="130"/>
        <v>3554.157000000002</v>
      </c>
      <c r="BO737">
        <f>IF(COUNTIFS($BL$2:$BL737,$BL737,$O$2:$O737,$O737)=1,_xlfn.MAXIFS($BO$2:$BO736,$O$2:$O736,$O737)+1,_xlfn.MAXIFS($BO$2:$BO736,$O$2:$O736,$O737))</f>
        <v>11</v>
      </c>
      <c r="BP737">
        <f t="shared" si="131"/>
        <v>3843.1900000000005</v>
      </c>
      <c r="BQ737">
        <f t="shared" si="133"/>
        <v>145.22499999999999</v>
      </c>
      <c r="BR737">
        <f t="shared" si="134"/>
        <v>133.607</v>
      </c>
      <c r="BS737">
        <f t="shared" si="135"/>
        <v>145.22499999999999</v>
      </c>
      <c r="BT737">
        <f t="shared" si="136"/>
        <v>92.944000000000003</v>
      </c>
      <c r="BU737">
        <f t="shared" si="137"/>
        <v>5.8090000000000002</v>
      </c>
      <c r="BV737">
        <f t="shared" si="138"/>
        <v>0</v>
      </c>
      <c r="BW737">
        <f t="shared" si="132"/>
        <v>4366.0000000000018</v>
      </c>
    </row>
    <row r="738" spans="1:75" x14ac:dyDescent="0.3">
      <c r="A738" s="38">
        <f t="shared" si="128"/>
        <v>45794</v>
      </c>
      <c r="B738" s="3">
        <v>45794.521932870368</v>
      </c>
      <c r="C738" t="s">
        <v>61</v>
      </c>
      <c r="D738" t="s">
        <v>61</v>
      </c>
      <c r="E738" t="s">
        <v>61</v>
      </c>
      <c r="F738" t="s">
        <v>62</v>
      </c>
      <c r="G738" s="2" t="s">
        <v>63</v>
      </c>
      <c r="H738" t="s">
        <v>64</v>
      </c>
      <c r="I738" t="s">
        <v>83</v>
      </c>
      <c r="J738" t="s">
        <v>66</v>
      </c>
      <c r="K738" t="s">
        <v>67</v>
      </c>
      <c r="L738">
        <v>18</v>
      </c>
      <c r="M738">
        <v>8</v>
      </c>
      <c r="N738">
        <v>168</v>
      </c>
      <c r="O738" s="41">
        <v>9999</v>
      </c>
      <c r="P738" t="s">
        <v>62</v>
      </c>
      <c r="Q738" s="1">
        <v>45786.608721180557</v>
      </c>
      <c r="R738">
        <v>1E-3</v>
      </c>
      <c r="S738">
        <v>7.6999999999999999E-2</v>
      </c>
      <c r="T738">
        <v>1.2999999999999999E-2</v>
      </c>
      <c r="U738">
        <v>146</v>
      </c>
      <c r="V738">
        <v>146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0.02</v>
      </c>
      <c r="AE738" t="s">
        <v>61</v>
      </c>
      <c r="AF738">
        <v>100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0.01</v>
      </c>
      <c r="AN738" t="s">
        <v>61</v>
      </c>
      <c r="AO738">
        <v>100</v>
      </c>
      <c r="AP738">
        <v>0</v>
      </c>
      <c r="AQ738">
        <v>0</v>
      </c>
      <c r="AR738">
        <v>0</v>
      </c>
      <c r="AS738">
        <v>0</v>
      </c>
      <c r="AT738">
        <v>1.667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3</v>
      </c>
      <c r="BC738" t="s">
        <v>75</v>
      </c>
      <c r="BD738">
        <v>0</v>
      </c>
      <c r="BE738" t="s">
        <v>69</v>
      </c>
      <c r="BF738" t="s">
        <v>76</v>
      </c>
      <c r="BG738">
        <v>1.3</v>
      </c>
      <c r="BH738">
        <v>0</v>
      </c>
      <c r="BI738" s="1">
        <v>45798.834463344909</v>
      </c>
      <c r="BJ738">
        <v>3</v>
      </c>
      <c r="BK738" s="4">
        <v>4.3E-3</v>
      </c>
      <c r="BL738" s="42">
        <f>HLOOKUP($A738,차량별코스!$E$1:$AD$20,_xlfn.XLOOKUP(탕데이터!$I738,차량별코스!$D$2:$D$20,차량별코스!$A$2:$A$20),0)</f>
        <v>5</v>
      </c>
      <c r="BM738">
        <f t="shared" si="129"/>
        <v>2498.882000000001</v>
      </c>
      <c r="BN738">
        <f t="shared" si="130"/>
        <v>3554.157000000002</v>
      </c>
      <c r="BO738">
        <f>IF(COUNTIFS($BL$2:$BL738,$BL738,$O$2:$O738,$O738)=1,_xlfn.MAXIFS($BO$2:$BO737,$O$2:$O737,$O738)+1,_xlfn.MAXIFS($BO$2:$BO737,$O$2:$O737,$O738))</f>
        <v>11</v>
      </c>
      <c r="BP738">
        <f t="shared" si="131"/>
        <v>0</v>
      </c>
      <c r="BQ738">
        <f t="shared" si="133"/>
        <v>0</v>
      </c>
      <c r="BR738">
        <f t="shared" si="134"/>
        <v>0</v>
      </c>
      <c r="BS738">
        <f t="shared" si="135"/>
        <v>0</v>
      </c>
      <c r="BT738">
        <f t="shared" si="136"/>
        <v>0</v>
      </c>
      <c r="BU738">
        <f t="shared" si="137"/>
        <v>0</v>
      </c>
      <c r="BV738">
        <f t="shared" si="138"/>
        <v>0</v>
      </c>
      <c r="BW738">
        <f t="shared" si="132"/>
        <v>0</v>
      </c>
    </row>
    <row r="739" spans="1:75" x14ac:dyDescent="0.3">
      <c r="A739" s="38">
        <f t="shared" si="128"/>
        <v>45794</v>
      </c>
      <c r="B739" s="3">
        <v>45794.527488425927</v>
      </c>
      <c r="C739" t="s">
        <v>61</v>
      </c>
      <c r="D739" t="s">
        <v>61</v>
      </c>
      <c r="E739" t="s">
        <v>61</v>
      </c>
      <c r="F739" t="s">
        <v>62</v>
      </c>
      <c r="G739" s="2" t="s">
        <v>63</v>
      </c>
      <c r="H739" t="s">
        <v>64</v>
      </c>
      <c r="I739" t="s">
        <v>83</v>
      </c>
      <c r="J739" t="s">
        <v>66</v>
      </c>
      <c r="K739" t="s">
        <v>67</v>
      </c>
      <c r="L739">
        <v>18</v>
      </c>
      <c r="M739">
        <v>8</v>
      </c>
      <c r="N739">
        <v>168</v>
      </c>
      <c r="O739" s="41">
        <v>9999</v>
      </c>
      <c r="P739" t="s">
        <v>62</v>
      </c>
      <c r="Q739" s="1">
        <v>45786.608721180557</v>
      </c>
      <c r="R739">
        <v>59.616999999999997</v>
      </c>
      <c r="S739">
        <v>20.382000000000001</v>
      </c>
      <c r="T739">
        <v>2.9249999999999998</v>
      </c>
      <c r="U739">
        <v>6661</v>
      </c>
      <c r="V739">
        <v>65</v>
      </c>
      <c r="W739">
        <v>2117</v>
      </c>
      <c r="X739">
        <v>958</v>
      </c>
      <c r="Y739">
        <v>1</v>
      </c>
      <c r="Z739">
        <v>10</v>
      </c>
      <c r="AA739">
        <v>1</v>
      </c>
      <c r="AB739">
        <v>244</v>
      </c>
      <c r="AC739">
        <v>109</v>
      </c>
      <c r="AD739">
        <v>32.22</v>
      </c>
      <c r="AE739">
        <v>47.917200000000001</v>
      </c>
      <c r="AF739">
        <v>92.9</v>
      </c>
      <c r="AG739">
        <v>2.2999999999999998</v>
      </c>
      <c r="AH739">
        <v>1.7</v>
      </c>
      <c r="AI739">
        <v>1.8</v>
      </c>
      <c r="AJ739">
        <v>1.2</v>
      </c>
      <c r="AK739">
        <v>0.2</v>
      </c>
      <c r="AL739">
        <v>0</v>
      </c>
      <c r="AM739">
        <v>2.25</v>
      </c>
      <c r="AN739">
        <v>56.948</v>
      </c>
      <c r="AO739">
        <v>0.97599999999999998</v>
      </c>
      <c r="AP739">
        <v>31.782</v>
      </c>
      <c r="AQ739">
        <v>0.151</v>
      </c>
      <c r="AR739">
        <v>1.677</v>
      </c>
      <c r="AS739">
        <v>16.774000000000001</v>
      </c>
      <c r="AT739">
        <v>102.19</v>
      </c>
      <c r="AU739">
        <v>2.5299999999999998</v>
      </c>
      <c r="AV739">
        <v>1.87</v>
      </c>
      <c r="AW739">
        <v>1.98</v>
      </c>
      <c r="AX739">
        <v>1.32</v>
      </c>
      <c r="AY739">
        <v>0.22</v>
      </c>
      <c r="AZ739">
        <v>0</v>
      </c>
      <c r="BA739">
        <v>0</v>
      </c>
      <c r="BB739">
        <v>134</v>
      </c>
      <c r="BC739" t="s">
        <v>75</v>
      </c>
      <c r="BD739">
        <v>0</v>
      </c>
      <c r="BE739" t="s">
        <v>69</v>
      </c>
      <c r="BF739" t="s">
        <v>76</v>
      </c>
      <c r="BG739">
        <v>1.3</v>
      </c>
      <c r="BH739">
        <v>0</v>
      </c>
      <c r="BI739" s="1">
        <v>45798.834463344909</v>
      </c>
      <c r="BJ739">
        <v>3</v>
      </c>
      <c r="BK739" s="4">
        <v>0.97499999999999998</v>
      </c>
      <c r="BL739" s="42">
        <f>HLOOKUP($A739,차량별코스!$E$1:$AD$20,_xlfn.XLOOKUP(탕데이터!$I739,차량별코스!$D$2:$D$20,차량별코스!$A$2:$A$20),0)</f>
        <v>5</v>
      </c>
      <c r="BM739">
        <f t="shared" si="129"/>
        <v>2498.882000000001</v>
      </c>
      <c r="BN739">
        <f t="shared" si="130"/>
        <v>3554.157000000002</v>
      </c>
      <c r="BO739">
        <f>IF(COUNTIFS($BL$2:$BL739,$BL739,$O$2:$O739,$O739)=1,_xlfn.MAXIFS($BO$2:$BO738,$O$2:$O738,$O739)+1,_xlfn.MAXIFS($BO$2:$BO738,$O$2:$O738,$O739))</f>
        <v>11</v>
      </c>
      <c r="BP739">
        <f t="shared" si="131"/>
        <v>4006.0690000000004</v>
      </c>
      <c r="BQ739">
        <f t="shared" si="133"/>
        <v>153.203</v>
      </c>
      <c r="BR739">
        <f t="shared" si="134"/>
        <v>113.23700000000001</v>
      </c>
      <c r="BS739">
        <f t="shared" si="135"/>
        <v>119.89800000000001</v>
      </c>
      <c r="BT739">
        <f t="shared" si="136"/>
        <v>79.932000000000002</v>
      </c>
      <c r="BU739">
        <f t="shared" si="137"/>
        <v>13.322000000000001</v>
      </c>
      <c r="BV739">
        <f t="shared" si="138"/>
        <v>0</v>
      </c>
      <c r="BW739">
        <f t="shared" si="132"/>
        <v>4485.661000000001</v>
      </c>
    </row>
    <row r="740" spans="1:75" x14ac:dyDescent="0.3">
      <c r="A740" s="38">
        <f t="shared" si="128"/>
        <v>45794</v>
      </c>
      <c r="B740" s="3">
        <v>45794.6091087963</v>
      </c>
      <c r="C740" t="s">
        <v>61</v>
      </c>
      <c r="D740" t="s">
        <v>61</v>
      </c>
      <c r="E740" t="s">
        <v>61</v>
      </c>
      <c r="F740" t="s">
        <v>62</v>
      </c>
      <c r="G740" s="2" t="s">
        <v>63</v>
      </c>
      <c r="H740" t="s">
        <v>64</v>
      </c>
      <c r="I740" t="s">
        <v>83</v>
      </c>
      <c r="J740" t="s">
        <v>66</v>
      </c>
      <c r="K740" t="s">
        <v>67</v>
      </c>
      <c r="L740">
        <v>18</v>
      </c>
      <c r="M740">
        <v>8</v>
      </c>
      <c r="N740">
        <v>168</v>
      </c>
      <c r="O740" s="41">
        <v>9999</v>
      </c>
      <c r="P740" t="s">
        <v>62</v>
      </c>
      <c r="Q740" s="1">
        <v>45786.608721180557</v>
      </c>
      <c r="R740">
        <v>0.114</v>
      </c>
      <c r="S740">
        <v>0.125</v>
      </c>
      <c r="T740">
        <v>0.91200000000000003</v>
      </c>
      <c r="U740">
        <v>98</v>
      </c>
      <c r="V740">
        <v>6</v>
      </c>
      <c r="W740">
        <v>19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12</v>
      </c>
      <c r="AD740">
        <v>4.1900000000000004</v>
      </c>
      <c r="AE740">
        <v>5.6215780000000004</v>
      </c>
      <c r="AF740">
        <v>100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0.7</v>
      </c>
      <c r="AN740">
        <v>17.163</v>
      </c>
      <c r="AO740">
        <v>6.12</v>
      </c>
      <c r="AP740">
        <v>19.385000000000002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1</v>
      </c>
      <c r="BC740" t="s">
        <v>75</v>
      </c>
      <c r="BD740">
        <v>0</v>
      </c>
      <c r="BE740" t="s">
        <v>69</v>
      </c>
      <c r="BF740" t="s">
        <v>76</v>
      </c>
      <c r="BG740">
        <v>1.3</v>
      </c>
      <c r="BH740">
        <v>0</v>
      </c>
      <c r="BI740" s="1">
        <v>45798.834463344909</v>
      </c>
      <c r="BJ740">
        <v>3</v>
      </c>
      <c r="BK740" s="4">
        <v>0.30399999999999999</v>
      </c>
      <c r="BL740" s="42">
        <f>HLOOKUP($A740,차량별코스!$E$1:$AD$20,_xlfn.XLOOKUP(탕데이터!$I740,차량별코스!$D$2:$D$20,차량별코스!$A$2:$A$20),0)</f>
        <v>5</v>
      </c>
      <c r="BM740">
        <f t="shared" si="129"/>
        <v>2498.882000000001</v>
      </c>
      <c r="BN740">
        <f t="shared" si="130"/>
        <v>3554.157000000002</v>
      </c>
      <c r="BO740">
        <f>IF(COUNTIFS($BL$2:$BL740,$BL740,$O$2:$O740,$O740)=1,_xlfn.MAXIFS($BO$2:$BO739,$O$2:$O739,$O740)+1,_xlfn.MAXIFS($BO$2:$BO739,$O$2:$O739,$O740))</f>
        <v>11</v>
      </c>
      <c r="BP740">
        <f t="shared" si="131"/>
        <v>73</v>
      </c>
      <c r="BQ740">
        <f t="shared" si="133"/>
        <v>0</v>
      </c>
      <c r="BR740">
        <f t="shared" si="134"/>
        <v>0</v>
      </c>
      <c r="BS740">
        <f t="shared" si="135"/>
        <v>0</v>
      </c>
      <c r="BT740">
        <f t="shared" si="136"/>
        <v>0</v>
      </c>
      <c r="BU740">
        <f t="shared" si="137"/>
        <v>0</v>
      </c>
      <c r="BV740">
        <f t="shared" si="138"/>
        <v>0</v>
      </c>
      <c r="BW740">
        <f t="shared" si="132"/>
        <v>73</v>
      </c>
    </row>
    <row r="741" spans="1:75" x14ac:dyDescent="0.3">
      <c r="A741" s="38">
        <f t="shared" si="128"/>
        <v>45794</v>
      </c>
      <c r="B741" s="3">
        <v>45794.65587962963</v>
      </c>
      <c r="C741" t="s">
        <v>61</v>
      </c>
      <c r="D741" t="s">
        <v>61</v>
      </c>
      <c r="E741" t="s">
        <v>61</v>
      </c>
      <c r="F741" t="s">
        <v>62</v>
      </c>
      <c r="G741" s="2" t="s">
        <v>63</v>
      </c>
      <c r="H741" t="s">
        <v>64</v>
      </c>
      <c r="I741" t="s">
        <v>83</v>
      </c>
      <c r="J741" t="s">
        <v>66</v>
      </c>
      <c r="K741" t="s">
        <v>67</v>
      </c>
      <c r="L741">
        <v>18</v>
      </c>
      <c r="M741">
        <v>8</v>
      </c>
      <c r="N741">
        <v>168</v>
      </c>
      <c r="O741" s="41">
        <v>9999</v>
      </c>
      <c r="P741" t="s">
        <v>62</v>
      </c>
      <c r="Q741" s="1">
        <v>45786.608721180557</v>
      </c>
      <c r="R741">
        <v>6.4000000000000001E-2</v>
      </c>
      <c r="S741">
        <v>4.7E-2</v>
      </c>
      <c r="T741">
        <v>1.3620000000000001</v>
      </c>
      <c r="U741">
        <v>44</v>
      </c>
      <c r="V741">
        <v>6</v>
      </c>
      <c r="W741">
        <v>3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9</v>
      </c>
      <c r="AD741">
        <v>5.24</v>
      </c>
      <c r="AE741">
        <v>6.5823299999999998</v>
      </c>
      <c r="AF741">
        <v>100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1.05</v>
      </c>
      <c r="AN741">
        <v>11.855</v>
      </c>
      <c r="AO741">
        <v>13.631</v>
      </c>
      <c r="AP741">
        <v>6.8159999999999998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 t="s">
        <v>75</v>
      </c>
      <c r="BD741">
        <v>0</v>
      </c>
      <c r="BE741" t="s">
        <v>69</v>
      </c>
      <c r="BF741" t="s">
        <v>76</v>
      </c>
      <c r="BG741">
        <v>1.3</v>
      </c>
      <c r="BH741">
        <v>0</v>
      </c>
      <c r="BI741" s="1">
        <v>45798.834463344909</v>
      </c>
      <c r="BJ741">
        <v>3</v>
      </c>
      <c r="BK741" s="4">
        <v>0.45390000000000003</v>
      </c>
      <c r="BL741" s="42">
        <f>HLOOKUP($A741,차량별코스!$E$1:$AD$20,_xlfn.XLOOKUP(탕데이터!$I741,차량별코스!$D$2:$D$20,차량별코스!$A$2:$A$20),0)</f>
        <v>5</v>
      </c>
      <c r="BM741">
        <f t="shared" si="129"/>
        <v>2498.882000000001</v>
      </c>
      <c r="BN741">
        <f t="shared" si="130"/>
        <v>3554.157000000002</v>
      </c>
      <c r="BO741">
        <f>IF(COUNTIFS($BL$2:$BL741,$BL741,$O$2:$O741,$O741)=1,_xlfn.MAXIFS($BO$2:$BO740,$O$2:$O740,$O741)+1,_xlfn.MAXIFS($BO$2:$BO740,$O$2:$O740,$O741))</f>
        <v>11</v>
      </c>
      <c r="BP741">
        <f t="shared" si="131"/>
        <v>35</v>
      </c>
      <c r="BQ741">
        <f t="shared" si="133"/>
        <v>0</v>
      </c>
      <c r="BR741">
        <f t="shared" si="134"/>
        <v>0</v>
      </c>
      <c r="BS741">
        <f t="shared" si="135"/>
        <v>0</v>
      </c>
      <c r="BT741">
        <f t="shared" si="136"/>
        <v>0</v>
      </c>
      <c r="BU741">
        <f t="shared" si="137"/>
        <v>0</v>
      </c>
      <c r="BV741">
        <f t="shared" si="138"/>
        <v>0</v>
      </c>
      <c r="BW741">
        <f t="shared" si="132"/>
        <v>35</v>
      </c>
    </row>
    <row r="742" spans="1:75" x14ac:dyDescent="0.3">
      <c r="A742" s="38">
        <f t="shared" si="128"/>
        <v>45794</v>
      </c>
      <c r="B742" s="3">
        <v>45794.659409722219</v>
      </c>
      <c r="C742" t="s">
        <v>61</v>
      </c>
      <c r="D742" t="s">
        <v>61</v>
      </c>
      <c r="E742" t="s">
        <v>61</v>
      </c>
      <c r="F742" t="s">
        <v>62</v>
      </c>
      <c r="G742" s="2" t="s">
        <v>63</v>
      </c>
      <c r="H742" t="s">
        <v>64</v>
      </c>
      <c r="I742" t="s">
        <v>83</v>
      </c>
      <c r="J742" t="s">
        <v>66</v>
      </c>
      <c r="K742" t="s">
        <v>67</v>
      </c>
      <c r="L742">
        <v>18</v>
      </c>
      <c r="M742">
        <v>8</v>
      </c>
      <c r="N742">
        <v>168</v>
      </c>
      <c r="O742" s="41">
        <v>9999</v>
      </c>
      <c r="P742" t="s">
        <v>62</v>
      </c>
      <c r="Q742" s="1">
        <v>45786.608721180557</v>
      </c>
      <c r="R742">
        <v>67.206999999999994</v>
      </c>
      <c r="S742">
        <v>27.353000000000002</v>
      </c>
      <c r="T742">
        <v>2.4569999999999999</v>
      </c>
      <c r="U742">
        <v>9388</v>
      </c>
      <c r="V742">
        <v>28</v>
      </c>
      <c r="W742">
        <v>3807</v>
      </c>
      <c r="X742">
        <v>1140</v>
      </c>
      <c r="Y742">
        <v>4</v>
      </c>
      <c r="Z742">
        <v>34</v>
      </c>
      <c r="AA742">
        <v>1</v>
      </c>
      <c r="AB742">
        <v>1596</v>
      </c>
      <c r="AC742">
        <v>101</v>
      </c>
      <c r="AD742">
        <v>25.77</v>
      </c>
      <c r="AE742">
        <v>43.570177999999999</v>
      </c>
      <c r="AF742">
        <v>89.4</v>
      </c>
      <c r="AG742">
        <v>3.5</v>
      </c>
      <c r="AH742">
        <v>3.9</v>
      </c>
      <c r="AI742">
        <v>2.7</v>
      </c>
      <c r="AJ742">
        <v>0.5</v>
      </c>
      <c r="AK742">
        <v>0</v>
      </c>
      <c r="AL742">
        <v>0</v>
      </c>
      <c r="AM742">
        <v>1.89</v>
      </c>
      <c r="AN742">
        <v>62.314999999999998</v>
      </c>
      <c r="AO742">
        <v>0.29799999999999999</v>
      </c>
      <c r="AP742">
        <v>40.552</v>
      </c>
      <c r="AQ742">
        <v>0.16400000000000001</v>
      </c>
      <c r="AR742">
        <v>5.952</v>
      </c>
      <c r="AS742">
        <v>50.59</v>
      </c>
      <c r="AT742">
        <v>138.57</v>
      </c>
      <c r="AU742">
        <v>5.4249999999999998</v>
      </c>
      <c r="AV742">
        <v>6.0449999999999999</v>
      </c>
      <c r="AW742">
        <v>4.1849999999999996</v>
      </c>
      <c r="AX742">
        <v>0.77500000000000002</v>
      </c>
      <c r="AY742">
        <v>0</v>
      </c>
      <c r="AZ742">
        <v>0</v>
      </c>
      <c r="BA742">
        <v>0</v>
      </c>
      <c r="BB742">
        <v>212</v>
      </c>
      <c r="BC742" t="s">
        <v>75</v>
      </c>
      <c r="BD742">
        <v>0</v>
      </c>
      <c r="BE742" t="s">
        <v>69</v>
      </c>
      <c r="BF742" t="s">
        <v>76</v>
      </c>
      <c r="BG742">
        <v>1.3</v>
      </c>
      <c r="BH742">
        <v>0</v>
      </c>
      <c r="BI742" s="1">
        <v>45798.834463344909</v>
      </c>
      <c r="BJ742">
        <v>3</v>
      </c>
      <c r="BK742" s="4">
        <v>0.81899999999999995</v>
      </c>
      <c r="BL742" s="42">
        <f>HLOOKUP($A742,차량별코스!$E$1:$AD$20,_xlfn.XLOOKUP(탕데이터!$I742,차량별코스!$D$2:$D$20,차량별코스!$A$2:$A$20),0)</f>
        <v>5</v>
      </c>
      <c r="BM742">
        <f t="shared" si="129"/>
        <v>2498.882000000001</v>
      </c>
      <c r="BN742">
        <f t="shared" si="130"/>
        <v>3554.157000000002</v>
      </c>
      <c r="BO742">
        <f>IF(COUNTIFS($BL$2:$BL742,$BL742,$O$2:$O742,$O742)=1,_xlfn.MAXIFS($BO$2:$BO741,$O$2:$O741,$O742)+1,_xlfn.MAXIFS($BO$2:$BO741,$O$2:$O741,$O742))</f>
        <v>11</v>
      </c>
      <c r="BP742">
        <f t="shared" si="131"/>
        <v>4557.8719999999994</v>
      </c>
      <c r="BQ742">
        <f t="shared" si="133"/>
        <v>328.58000000000004</v>
      </c>
      <c r="BR742">
        <f t="shared" si="134"/>
        <v>366.13200000000001</v>
      </c>
      <c r="BS742">
        <f t="shared" si="135"/>
        <v>253.47600000000003</v>
      </c>
      <c r="BT742">
        <f t="shared" si="136"/>
        <v>46.94</v>
      </c>
      <c r="BU742">
        <f t="shared" si="137"/>
        <v>0</v>
      </c>
      <c r="BV742">
        <f t="shared" si="138"/>
        <v>0</v>
      </c>
      <c r="BW742">
        <f t="shared" si="132"/>
        <v>5552.9999999999982</v>
      </c>
    </row>
    <row r="743" spans="1:75" x14ac:dyDescent="0.3">
      <c r="A743" s="38">
        <f t="shared" si="128"/>
        <v>45794</v>
      </c>
      <c r="B743" s="3">
        <v>45794.787592592591</v>
      </c>
      <c r="C743" t="s">
        <v>61</v>
      </c>
      <c r="D743" t="s">
        <v>61</v>
      </c>
      <c r="E743" t="s">
        <v>61</v>
      </c>
      <c r="F743" t="s">
        <v>62</v>
      </c>
      <c r="G743" s="2" t="s">
        <v>63</v>
      </c>
      <c r="H743" t="s">
        <v>64</v>
      </c>
      <c r="I743" t="s">
        <v>83</v>
      </c>
      <c r="J743" t="s">
        <v>66</v>
      </c>
      <c r="K743" t="s">
        <v>67</v>
      </c>
      <c r="L743">
        <v>18</v>
      </c>
      <c r="M743">
        <v>8</v>
      </c>
      <c r="N743">
        <v>168</v>
      </c>
      <c r="O743" s="41">
        <v>9999</v>
      </c>
      <c r="P743" t="s">
        <v>62</v>
      </c>
      <c r="Q743" s="1">
        <v>45786.608721180557</v>
      </c>
      <c r="R743">
        <v>2.9000000000000001E-2</v>
      </c>
      <c r="S743">
        <v>3.1E-2</v>
      </c>
      <c r="T743">
        <v>0.93500000000000005</v>
      </c>
      <c r="U743">
        <v>34</v>
      </c>
      <c r="V743">
        <v>5</v>
      </c>
      <c r="W743">
        <v>3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8</v>
      </c>
      <c r="AD743">
        <v>3.07</v>
      </c>
      <c r="AE743">
        <v>4.0149520000000001</v>
      </c>
      <c r="AF743">
        <v>100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0.71</v>
      </c>
      <c r="AN743">
        <v>9.9969999999999999</v>
      </c>
      <c r="AO743">
        <v>14.696999999999999</v>
      </c>
      <c r="AP743">
        <v>8.82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 t="s">
        <v>75</v>
      </c>
      <c r="BD743">
        <v>0</v>
      </c>
      <c r="BE743" t="s">
        <v>69</v>
      </c>
      <c r="BF743" t="s">
        <v>76</v>
      </c>
      <c r="BG743">
        <v>1.3</v>
      </c>
      <c r="BH743">
        <v>0</v>
      </c>
      <c r="BI743" s="1">
        <v>45798.834463344909</v>
      </c>
      <c r="BJ743">
        <v>3</v>
      </c>
      <c r="BK743" s="4">
        <v>0.31180000000000002</v>
      </c>
      <c r="BL743" s="42">
        <f>HLOOKUP($A743,차량별코스!$E$1:$AD$20,_xlfn.XLOOKUP(탕데이터!$I743,차량별코스!$D$2:$D$20,차량별코스!$A$2:$A$20),0)</f>
        <v>5</v>
      </c>
      <c r="BM743">
        <f t="shared" si="129"/>
        <v>2498.882000000001</v>
      </c>
      <c r="BN743">
        <f t="shared" si="130"/>
        <v>3554.157000000002</v>
      </c>
      <c r="BO743">
        <f>IF(COUNTIFS($BL$2:$BL743,$BL743,$O$2:$O743,$O743)=1,_xlfn.MAXIFS($BO$2:$BO742,$O$2:$O742,$O743)+1,_xlfn.MAXIFS($BO$2:$BO742,$O$2:$O742,$O743))</f>
        <v>11</v>
      </c>
      <c r="BP743">
        <f t="shared" si="131"/>
        <v>26</v>
      </c>
      <c r="BQ743">
        <f t="shared" si="133"/>
        <v>0</v>
      </c>
      <c r="BR743">
        <f t="shared" si="134"/>
        <v>0</v>
      </c>
      <c r="BS743">
        <f t="shared" si="135"/>
        <v>0</v>
      </c>
      <c r="BT743">
        <f t="shared" si="136"/>
        <v>0</v>
      </c>
      <c r="BU743">
        <f t="shared" si="137"/>
        <v>0</v>
      </c>
      <c r="BV743">
        <f t="shared" si="138"/>
        <v>0</v>
      </c>
      <c r="BW743">
        <f t="shared" si="132"/>
        <v>26</v>
      </c>
    </row>
    <row r="744" spans="1:75" x14ac:dyDescent="0.3">
      <c r="A744" s="38">
        <f t="shared" si="128"/>
        <v>45794</v>
      </c>
      <c r="B744" s="3">
        <v>45794.822256944448</v>
      </c>
      <c r="C744" t="s">
        <v>61</v>
      </c>
      <c r="D744" t="s">
        <v>61</v>
      </c>
      <c r="E744" t="s">
        <v>61</v>
      </c>
      <c r="F744" t="s">
        <v>62</v>
      </c>
      <c r="G744" s="2" t="s">
        <v>63</v>
      </c>
      <c r="H744" t="s">
        <v>64</v>
      </c>
      <c r="I744" t="s">
        <v>83</v>
      </c>
      <c r="J744" t="s">
        <v>66</v>
      </c>
      <c r="K744" t="s">
        <v>67</v>
      </c>
      <c r="L744">
        <v>18</v>
      </c>
      <c r="M744">
        <v>8</v>
      </c>
      <c r="N744">
        <v>168</v>
      </c>
      <c r="O744" s="41">
        <v>9999</v>
      </c>
      <c r="P744" t="s">
        <v>62</v>
      </c>
      <c r="Q744" s="1">
        <v>45786.608721180557</v>
      </c>
      <c r="R744">
        <v>2.7E-2</v>
      </c>
      <c r="S744">
        <v>5.2999999999999999E-2</v>
      </c>
      <c r="T744">
        <v>0.50900000000000001</v>
      </c>
      <c r="U744">
        <v>63</v>
      </c>
      <c r="V744">
        <v>39</v>
      </c>
      <c r="W744">
        <v>5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8</v>
      </c>
      <c r="AD744">
        <v>1.54</v>
      </c>
      <c r="AE744">
        <v>5.1146050000000001</v>
      </c>
      <c r="AF744">
        <v>100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0.39</v>
      </c>
      <c r="AN744">
        <v>32.78</v>
      </c>
      <c r="AO744">
        <v>61.902999999999999</v>
      </c>
      <c r="AP744">
        <v>7.931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 t="s">
        <v>75</v>
      </c>
      <c r="BD744">
        <v>0</v>
      </c>
      <c r="BE744" t="s">
        <v>69</v>
      </c>
      <c r="BF744" t="s">
        <v>76</v>
      </c>
      <c r="BG744">
        <v>1.3</v>
      </c>
      <c r="BH744">
        <v>0</v>
      </c>
      <c r="BI744" s="1">
        <v>45798.834463344909</v>
      </c>
      <c r="BJ744">
        <v>3</v>
      </c>
      <c r="BK744" s="4">
        <v>0.16980000000000001</v>
      </c>
      <c r="BL744" s="42">
        <f>HLOOKUP($A744,차량별코스!$E$1:$AD$20,_xlfn.XLOOKUP(탕데이터!$I744,차량별코스!$D$2:$D$20,차량별코스!$A$2:$A$20),0)</f>
        <v>5</v>
      </c>
      <c r="BM744">
        <f t="shared" si="129"/>
        <v>2498.882000000001</v>
      </c>
      <c r="BN744">
        <f t="shared" si="130"/>
        <v>3554.157000000002</v>
      </c>
      <c r="BO744">
        <f>IF(COUNTIFS($BL$2:$BL744,$BL744,$O$2:$O744,$O744)=1,_xlfn.MAXIFS($BO$2:$BO743,$O$2:$O743,$O744)+1,_xlfn.MAXIFS($BO$2:$BO743,$O$2:$O743,$O744))</f>
        <v>11</v>
      </c>
      <c r="BP744">
        <f t="shared" si="131"/>
        <v>19</v>
      </c>
      <c r="BQ744">
        <f t="shared" si="133"/>
        <v>0</v>
      </c>
      <c r="BR744">
        <f t="shared" si="134"/>
        <v>0</v>
      </c>
      <c r="BS744">
        <f t="shared" si="135"/>
        <v>0</v>
      </c>
      <c r="BT744">
        <f t="shared" si="136"/>
        <v>0</v>
      </c>
      <c r="BU744">
        <f t="shared" si="137"/>
        <v>0</v>
      </c>
      <c r="BV744">
        <f t="shared" si="138"/>
        <v>0</v>
      </c>
      <c r="BW744">
        <f t="shared" si="132"/>
        <v>19</v>
      </c>
    </row>
    <row r="745" spans="1:75" x14ac:dyDescent="0.3">
      <c r="A745" s="38">
        <f t="shared" si="128"/>
        <v>45794</v>
      </c>
      <c r="B745" s="3">
        <v>45794.826157407406</v>
      </c>
      <c r="C745" t="s">
        <v>61</v>
      </c>
      <c r="D745" t="s">
        <v>61</v>
      </c>
      <c r="E745" t="s">
        <v>61</v>
      </c>
      <c r="F745" t="s">
        <v>62</v>
      </c>
      <c r="G745" s="2" t="s">
        <v>63</v>
      </c>
      <c r="H745" t="s">
        <v>64</v>
      </c>
      <c r="I745" t="s">
        <v>83</v>
      </c>
      <c r="J745" t="s">
        <v>66</v>
      </c>
      <c r="K745" t="s">
        <v>67</v>
      </c>
      <c r="L745">
        <v>18</v>
      </c>
      <c r="M745">
        <v>8</v>
      </c>
      <c r="N745">
        <v>168</v>
      </c>
      <c r="O745" s="41">
        <v>9999</v>
      </c>
      <c r="P745" t="s">
        <v>62</v>
      </c>
      <c r="Q745" s="1">
        <v>45786.608721180557</v>
      </c>
      <c r="R745">
        <v>16.204000000000001</v>
      </c>
      <c r="S745">
        <v>4.7939999999999996</v>
      </c>
      <c r="T745">
        <v>3.38</v>
      </c>
      <c r="U745">
        <v>1770</v>
      </c>
      <c r="V745">
        <v>30</v>
      </c>
      <c r="W745">
        <v>406</v>
      </c>
      <c r="X745">
        <v>280</v>
      </c>
      <c r="Y745">
        <v>2</v>
      </c>
      <c r="Z745">
        <v>1</v>
      </c>
      <c r="AA745">
        <v>0</v>
      </c>
      <c r="AB745">
        <v>0</v>
      </c>
      <c r="AC745">
        <v>96</v>
      </c>
      <c r="AD745">
        <v>32.96</v>
      </c>
      <c r="AE745">
        <v>43.728883000000003</v>
      </c>
      <c r="AF745">
        <v>97.5</v>
      </c>
      <c r="AG745">
        <v>1</v>
      </c>
      <c r="AH745">
        <v>0.8</v>
      </c>
      <c r="AI745">
        <v>0.3</v>
      </c>
      <c r="AJ745">
        <v>0.4</v>
      </c>
      <c r="AK745">
        <v>0</v>
      </c>
      <c r="AL745">
        <v>0</v>
      </c>
      <c r="AM745">
        <v>2.6</v>
      </c>
      <c r="AN745">
        <v>43.42</v>
      </c>
      <c r="AO745">
        <v>1.6950000000000001</v>
      </c>
      <c r="AP745">
        <v>22.937999999999999</v>
      </c>
      <c r="AQ745">
        <v>0.123</v>
      </c>
      <c r="AR745">
        <v>12.343</v>
      </c>
      <c r="AS745">
        <v>6.1710000000000003</v>
      </c>
      <c r="AT745">
        <v>27.625</v>
      </c>
      <c r="AU745">
        <v>0.28299999999999997</v>
      </c>
      <c r="AV745">
        <v>0.22700000000000001</v>
      </c>
      <c r="AW745">
        <v>8.5000000000000006E-2</v>
      </c>
      <c r="AX745">
        <v>0.113</v>
      </c>
      <c r="AY745">
        <v>0</v>
      </c>
      <c r="AZ745">
        <v>0</v>
      </c>
      <c r="BA745">
        <v>0</v>
      </c>
      <c r="BB745">
        <v>39</v>
      </c>
      <c r="BC745" t="s">
        <v>75</v>
      </c>
      <c r="BD745">
        <v>0</v>
      </c>
      <c r="BE745" t="s">
        <v>69</v>
      </c>
      <c r="BF745" t="s">
        <v>76</v>
      </c>
      <c r="BG745">
        <v>1.3</v>
      </c>
      <c r="BH745">
        <v>0</v>
      </c>
      <c r="BI745" s="1">
        <v>45798.834463344909</v>
      </c>
      <c r="BJ745">
        <v>3</v>
      </c>
      <c r="BK745" s="4">
        <v>1.1267</v>
      </c>
      <c r="BL745" s="42">
        <f>HLOOKUP($A745,차량별코스!$E$1:$AD$20,_xlfn.XLOOKUP(탕데이터!$I745,차량별코스!$D$2:$D$20,차량별코스!$A$2:$A$20),0)</f>
        <v>5</v>
      </c>
      <c r="BM745">
        <f t="shared" si="129"/>
        <v>2498.882000000001</v>
      </c>
      <c r="BN745">
        <f t="shared" si="130"/>
        <v>3554.157000000002</v>
      </c>
      <c r="BO745">
        <f>IF(COUNTIFS($BL$2:$BL745,$BL745,$O$2:$O745,$O745)=1,_xlfn.MAXIFS($BO$2:$BO744,$O$2:$O744,$O745)+1,_xlfn.MAXIFS($BO$2:$BO744,$O$2:$O744,$O745))</f>
        <v>11</v>
      </c>
      <c r="BP745">
        <f t="shared" si="131"/>
        <v>1289.75</v>
      </c>
      <c r="BQ745">
        <f t="shared" si="133"/>
        <v>17.7</v>
      </c>
      <c r="BR745">
        <f t="shared" si="134"/>
        <v>14.16</v>
      </c>
      <c r="BS745">
        <f t="shared" si="135"/>
        <v>5.3100000000000005</v>
      </c>
      <c r="BT745">
        <f t="shared" si="136"/>
        <v>7.08</v>
      </c>
      <c r="BU745">
        <f t="shared" si="137"/>
        <v>0</v>
      </c>
      <c r="BV745">
        <f t="shared" si="138"/>
        <v>0</v>
      </c>
      <c r="BW745">
        <f t="shared" si="132"/>
        <v>1334</v>
      </c>
    </row>
    <row r="746" spans="1:75" x14ac:dyDescent="0.3">
      <c r="A746" s="38">
        <f t="shared" si="128"/>
        <v>45794</v>
      </c>
      <c r="B746" s="3">
        <v>45794.850497685184</v>
      </c>
      <c r="C746" t="s">
        <v>61</v>
      </c>
      <c r="D746" t="s">
        <v>61</v>
      </c>
      <c r="E746" t="s">
        <v>61</v>
      </c>
      <c r="F746" t="s">
        <v>62</v>
      </c>
      <c r="G746" s="2" t="s">
        <v>63</v>
      </c>
      <c r="H746" t="s">
        <v>64</v>
      </c>
      <c r="I746" t="s">
        <v>83</v>
      </c>
      <c r="J746" t="s">
        <v>66</v>
      </c>
      <c r="K746" t="s">
        <v>67</v>
      </c>
      <c r="L746">
        <v>18</v>
      </c>
      <c r="M746">
        <v>8</v>
      </c>
      <c r="N746">
        <v>168</v>
      </c>
      <c r="O746" s="41">
        <v>9999</v>
      </c>
      <c r="P746" t="s">
        <v>62</v>
      </c>
      <c r="Q746" s="1">
        <v>45786.608721180557</v>
      </c>
      <c r="R746">
        <v>23.306000000000001</v>
      </c>
      <c r="S746">
        <v>7.0030000000000001</v>
      </c>
      <c r="T746">
        <v>3.3279999999999998</v>
      </c>
      <c r="U746">
        <v>2187</v>
      </c>
      <c r="V746">
        <v>25</v>
      </c>
      <c r="W746">
        <v>445</v>
      </c>
      <c r="X746">
        <v>611</v>
      </c>
      <c r="Y746">
        <v>1</v>
      </c>
      <c r="Z746">
        <v>0</v>
      </c>
      <c r="AA746">
        <v>0</v>
      </c>
      <c r="AB746">
        <v>0</v>
      </c>
      <c r="AC746">
        <v>90</v>
      </c>
      <c r="AD746">
        <v>38.36</v>
      </c>
      <c r="AE746">
        <v>48.865172999999999</v>
      </c>
      <c r="AF746">
        <v>74.5</v>
      </c>
      <c r="AG746">
        <v>3.8</v>
      </c>
      <c r="AH746">
        <v>10.3</v>
      </c>
      <c r="AI746">
        <v>9.6</v>
      </c>
      <c r="AJ746">
        <v>1.8</v>
      </c>
      <c r="AK746">
        <v>0</v>
      </c>
      <c r="AL746">
        <v>0</v>
      </c>
      <c r="AM746">
        <v>2.56</v>
      </c>
      <c r="AN746">
        <v>50.317999999999998</v>
      </c>
      <c r="AO746">
        <v>1.143</v>
      </c>
      <c r="AP746">
        <v>20.347000000000001</v>
      </c>
      <c r="AQ746">
        <v>0.25700000000000001</v>
      </c>
      <c r="AR746">
        <v>4.2910000000000004</v>
      </c>
      <c r="AS746">
        <v>0</v>
      </c>
      <c r="AT746">
        <v>26.074999999999999</v>
      </c>
      <c r="AU746">
        <v>1.33</v>
      </c>
      <c r="AV746">
        <v>3.605</v>
      </c>
      <c r="AW746">
        <v>3.36</v>
      </c>
      <c r="AX746">
        <v>0.63</v>
      </c>
      <c r="AY746">
        <v>0</v>
      </c>
      <c r="AZ746">
        <v>0</v>
      </c>
      <c r="BA746">
        <v>0</v>
      </c>
      <c r="BB746">
        <v>43</v>
      </c>
      <c r="BC746" t="s">
        <v>75</v>
      </c>
      <c r="BD746">
        <v>0</v>
      </c>
      <c r="BE746" t="s">
        <v>69</v>
      </c>
      <c r="BF746" t="s">
        <v>76</v>
      </c>
      <c r="BG746">
        <v>1.3</v>
      </c>
      <c r="BH746">
        <v>0</v>
      </c>
      <c r="BI746" s="1">
        <v>45798.834463344909</v>
      </c>
      <c r="BJ746">
        <v>3</v>
      </c>
      <c r="BK746" s="4">
        <v>1.1093</v>
      </c>
      <c r="BL746" s="42">
        <f>HLOOKUP($A746,차량별코스!$E$1:$AD$20,_xlfn.XLOOKUP(탕데이터!$I746,차량별코스!$D$2:$D$20,차량별코스!$A$2:$A$20),0)</f>
        <v>5</v>
      </c>
      <c r="BM746">
        <f t="shared" si="129"/>
        <v>2498.882000000001</v>
      </c>
      <c r="BN746">
        <f t="shared" si="130"/>
        <v>3554.157000000002</v>
      </c>
      <c r="BO746">
        <f>IF(COUNTIFS($BL$2:$BL746,$BL746,$O$2:$O746,$O746)=1,_xlfn.MAXIFS($BO$2:$BO745,$O$2:$O745,$O746)+1,_xlfn.MAXIFS($BO$2:$BO745,$O$2:$O745,$O746))</f>
        <v>11</v>
      </c>
      <c r="BP746">
        <f t="shared" si="131"/>
        <v>1159.3150000000001</v>
      </c>
      <c r="BQ746">
        <f t="shared" si="133"/>
        <v>83.105999999999995</v>
      </c>
      <c r="BR746">
        <f t="shared" si="134"/>
        <v>225.26100000000002</v>
      </c>
      <c r="BS746">
        <f t="shared" si="135"/>
        <v>209.952</v>
      </c>
      <c r="BT746">
        <f t="shared" si="136"/>
        <v>39.366000000000007</v>
      </c>
      <c r="BU746">
        <f t="shared" si="137"/>
        <v>0</v>
      </c>
      <c r="BV746">
        <f t="shared" si="138"/>
        <v>0</v>
      </c>
      <c r="BW746">
        <f t="shared" si="132"/>
        <v>1717</v>
      </c>
    </row>
    <row r="747" spans="1:75" x14ac:dyDescent="0.3">
      <c r="A747" s="38">
        <f t="shared" si="128"/>
        <v>45794</v>
      </c>
      <c r="B747" s="3">
        <v>45794.878587962965</v>
      </c>
      <c r="C747" t="s">
        <v>61</v>
      </c>
      <c r="D747" t="s">
        <v>61</v>
      </c>
      <c r="E747" t="s">
        <v>61</v>
      </c>
      <c r="F747" t="s">
        <v>62</v>
      </c>
      <c r="G747" s="2" t="s">
        <v>63</v>
      </c>
      <c r="H747" t="s">
        <v>64</v>
      </c>
      <c r="I747" t="s">
        <v>83</v>
      </c>
      <c r="J747" t="s">
        <v>66</v>
      </c>
      <c r="K747" t="s">
        <v>67</v>
      </c>
      <c r="L747">
        <v>18</v>
      </c>
      <c r="M747">
        <v>8</v>
      </c>
      <c r="N747">
        <v>168</v>
      </c>
      <c r="O747" s="41">
        <v>9999</v>
      </c>
      <c r="P747" t="s">
        <v>62</v>
      </c>
      <c r="Q747" s="1">
        <v>45786.608721180557</v>
      </c>
      <c r="R747">
        <v>24.77</v>
      </c>
      <c r="S747">
        <v>6.2880000000000003</v>
      </c>
      <c r="T747">
        <v>3.9390000000000001</v>
      </c>
      <c r="U747">
        <v>1920</v>
      </c>
      <c r="V747">
        <v>6</v>
      </c>
      <c r="W747">
        <v>262</v>
      </c>
      <c r="X747">
        <v>594</v>
      </c>
      <c r="Y747">
        <v>1</v>
      </c>
      <c r="Z747">
        <v>7</v>
      </c>
      <c r="AA747">
        <v>0</v>
      </c>
      <c r="AB747">
        <v>0</v>
      </c>
      <c r="AC747">
        <v>90</v>
      </c>
      <c r="AD747">
        <v>46.44</v>
      </c>
      <c r="AE747">
        <v>53.978076999999999</v>
      </c>
      <c r="AF747">
        <v>97.6</v>
      </c>
      <c r="AG747">
        <v>0.4</v>
      </c>
      <c r="AH747">
        <v>0.6</v>
      </c>
      <c r="AI747">
        <v>1.2</v>
      </c>
      <c r="AJ747">
        <v>0.2</v>
      </c>
      <c r="AK747">
        <v>0</v>
      </c>
      <c r="AL747">
        <v>0</v>
      </c>
      <c r="AM747">
        <v>3.03</v>
      </c>
      <c r="AN747">
        <v>46.462000000000003</v>
      </c>
      <c r="AO747">
        <v>0.312</v>
      </c>
      <c r="AP747">
        <v>13.646000000000001</v>
      </c>
      <c r="AQ747">
        <v>0.20200000000000001</v>
      </c>
      <c r="AR747">
        <v>4.0369999999999999</v>
      </c>
      <c r="AS747">
        <v>28.26</v>
      </c>
      <c r="AT747">
        <v>30.907</v>
      </c>
      <c r="AU747">
        <v>0.127</v>
      </c>
      <c r="AV747">
        <v>0.19</v>
      </c>
      <c r="AW747">
        <v>0.38</v>
      </c>
      <c r="AX747">
        <v>6.3E-2</v>
      </c>
      <c r="AY747">
        <v>0</v>
      </c>
      <c r="AZ747">
        <v>0</v>
      </c>
      <c r="BA747">
        <v>0</v>
      </c>
      <c r="BB747">
        <v>43</v>
      </c>
      <c r="BC747" t="s">
        <v>75</v>
      </c>
      <c r="BD747">
        <v>0</v>
      </c>
      <c r="BE747" t="s">
        <v>69</v>
      </c>
      <c r="BF747" t="s">
        <v>76</v>
      </c>
      <c r="BG747">
        <v>1.3</v>
      </c>
      <c r="BH747">
        <v>0</v>
      </c>
      <c r="BI747" s="1">
        <v>45798.834463344909</v>
      </c>
      <c r="BJ747">
        <v>3</v>
      </c>
      <c r="BK747" s="4">
        <v>1.3130999999999999</v>
      </c>
      <c r="BL747" s="42">
        <f>HLOOKUP($A747,차량별코스!$E$1:$AD$20,_xlfn.XLOOKUP(탕데이터!$I747,차량별코스!$D$2:$D$20,차량별코스!$A$2:$A$20),0)</f>
        <v>5</v>
      </c>
      <c r="BM747">
        <f t="shared" si="129"/>
        <v>2498.882000000001</v>
      </c>
      <c r="BN747">
        <f t="shared" si="130"/>
        <v>3554.157000000002</v>
      </c>
      <c r="BO747">
        <f>IF(COUNTIFS($BL$2:$BL747,$BL747,$O$2:$O747,$O747)=1,_xlfn.MAXIFS($BO$2:$BO746,$O$2:$O746,$O747)+1,_xlfn.MAXIFS($BO$2:$BO746,$O$2:$O746,$O747))</f>
        <v>11</v>
      </c>
      <c r="BP747">
        <f t="shared" si="131"/>
        <v>1605.92</v>
      </c>
      <c r="BQ747">
        <f t="shared" si="133"/>
        <v>7.68</v>
      </c>
      <c r="BR747">
        <f t="shared" si="134"/>
        <v>11.52</v>
      </c>
      <c r="BS747">
        <f t="shared" si="135"/>
        <v>23.04</v>
      </c>
      <c r="BT747">
        <f t="shared" si="136"/>
        <v>3.84</v>
      </c>
      <c r="BU747">
        <f t="shared" si="137"/>
        <v>0</v>
      </c>
      <c r="BV747">
        <f t="shared" si="138"/>
        <v>0</v>
      </c>
      <c r="BW747">
        <f t="shared" si="132"/>
        <v>1652</v>
      </c>
    </row>
    <row r="748" spans="1:75" x14ac:dyDescent="0.3">
      <c r="A748" s="38">
        <f t="shared" si="128"/>
        <v>45794</v>
      </c>
      <c r="B748" s="3">
        <v>45794.906504629631</v>
      </c>
      <c r="C748" t="s">
        <v>61</v>
      </c>
      <c r="D748" t="s">
        <v>61</v>
      </c>
      <c r="E748" t="s">
        <v>61</v>
      </c>
      <c r="F748" t="s">
        <v>62</v>
      </c>
      <c r="G748" s="2" t="s">
        <v>63</v>
      </c>
      <c r="H748" t="s">
        <v>64</v>
      </c>
      <c r="I748" t="s">
        <v>83</v>
      </c>
      <c r="J748" t="s">
        <v>66</v>
      </c>
      <c r="K748" t="s">
        <v>67</v>
      </c>
      <c r="L748">
        <v>18</v>
      </c>
      <c r="M748">
        <v>8</v>
      </c>
      <c r="N748">
        <v>168</v>
      </c>
      <c r="O748" s="41">
        <v>9999</v>
      </c>
      <c r="P748" t="s">
        <v>62</v>
      </c>
      <c r="Q748" s="1">
        <v>45786.608721180557</v>
      </c>
      <c r="R748">
        <v>41.593000000000004</v>
      </c>
      <c r="S748">
        <v>9.1679999999999993</v>
      </c>
      <c r="T748">
        <v>4.5369999999999999</v>
      </c>
      <c r="U748">
        <v>3136</v>
      </c>
      <c r="V748">
        <v>10</v>
      </c>
      <c r="W748">
        <v>252</v>
      </c>
      <c r="X748">
        <v>749</v>
      </c>
      <c r="Y748">
        <v>0</v>
      </c>
      <c r="Z748">
        <v>7</v>
      </c>
      <c r="AA748">
        <v>0</v>
      </c>
      <c r="AB748">
        <v>0</v>
      </c>
      <c r="AC748">
        <v>96</v>
      </c>
      <c r="AD748">
        <v>47.75</v>
      </c>
      <c r="AE748">
        <v>52.099747000000001</v>
      </c>
      <c r="AF748">
        <v>73.400000000000006</v>
      </c>
      <c r="AG748">
        <v>4.9000000000000004</v>
      </c>
      <c r="AH748">
        <v>8.4</v>
      </c>
      <c r="AI748">
        <v>12.7</v>
      </c>
      <c r="AJ748">
        <v>0.6</v>
      </c>
      <c r="AK748">
        <v>0</v>
      </c>
      <c r="AL748">
        <v>0</v>
      </c>
      <c r="AM748">
        <v>3.49</v>
      </c>
      <c r="AN748">
        <v>37.738</v>
      </c>
      <c r="AO748">
        <v>0.31900000000000001</v>
      </c>
      <c r="AP748">
        <v>8.0359999999999996</v>
      </c>
      <c r="AQ748">
        <v>0.16800000000000001</v>
      </c>
      <c r="AR748">
        <v>0</v>
      </c>
      <c r="AS748">
        <v>16.829999999999998</v>
      </c>
      <c r="AT748">
        <v>37.923000000000002</v>
      </c>
      <c r="AU748">
        <v>2.532</v>
      </c>
      <c r="AV748">
        <v>4.34</v>
      </c>
      <c r="AW748">
        <v>6.5620000000000003</v>
      </c>
      <c r="AX748">
        <v>0.31</v>
      </c>
      <c r="AY748">
        <v>0</v>
      </c>
      <c r="AZ748">
        <v>0</v>
      </c>
      <c r="BA748">
        <v>0</v>
      </c>
      <c r="BB748">
        <v>75</v>
      </c>
      <c r="BC748" t="s">
        <v>75</v>
      </c>
      <c r="BD748">
        <v>0</v>
      </c>
      <c r="BE748" t="s">
        <v>69</v>
      </c>
      <c r="BF748" t="s">
        <v>76</v>
      </c>
      <c r="BG748">
        <v>1.3</v>
      </c>
      <c r="BH748">
        <v>0</v>
      </c>
      <c r="BI748" s="1">
        <v>45798.834463344909</v>
      </c>
      <c r="BJ748">
        <v>3</v>
      </c>
      <c r="BK748" s="4">
        <v>1.5123</v>
      </c>
      <c r="BL748" s="42">
        <f>HLOOKUP($A748,차량별코스!$E$1:$AD$20,_xlfn.XLOOKUP(탕데이터!$I748,차량별코스!$D$2:$D$20,차량별코스!$A$2:$A$20),0)</f>
        <v>5</v>
      </c>
      <c r="BM748">
        <f t="shared" si="129"/>
        <v>2498.882000000001</v>
      </c>
      <c r="BN748">
        <f t="shared" si="130"/>
        <v>3554.157000000002</v>
      </c>
      <c r="BO748">
        <f>IF(COUNTIFS($BL$2:$BL748,$BL748,$O$2:$O748,$O748)=1,_xlfn.MAXIFS($BO$2:$BO747,$O$2:$O747,$O748)+1,_xlfn.MAXIFS($BO$2:$BO747,$O$2:$O747,$O748))</f>
        <v>11</v>
      </c>
      <c r="BP748">
        <f t="shared" si="131"/>
        <v>2039.8240000000005</v>
      </c>
      <c r="BQ748">
        <f t="shared" si="133"/>
        <v>153.66400000000002</v>
      </c>
      <c r="BR748">
        <f t="shared" si="134"/>
        <v>263.42400000000004</v>
      </c>
      <c r="BS748">
        <f t="shared" si="135"/>
        <v>398.27199999999999</v>
      </c>
      <c r="BT748">
        <f t="shared" si="136"/>
        <v>18.815999999999999</v>
      </c>
      <c r="BU748">
        <f t="shared" si="137"/>
        <v>0</v>
      </c>
      <c r="BV748">
        <f t="shared" si="138"/>
        <v>0</v>
      </c>
      <c r="BW748">
        <f t="shared" si="132"/>
        <v>2874.0000000000005</v>
      </c>
    </row>
    <row r="749" spans="1:75" x14ac:dyDescent="0.3">
      <c r="A749" s="38">
        <f t="shared" si="128"/>
        <v>45794</v>
      </c>
      <c r="B749" s="3">
        <v>45794.945347222223</v>
      </c>
      <c r="C749" t="s">
        <v>61</v>
      </c>
      <c r="D749" t="s">
        <v>61</v>
      </c>
      <c r="E749" t="s">
        <v>61</v>
      </c>
      <c r="F749" t="s">
        <v>62</v>
      </c>
      <c r="G749" s="2" t="s">
        <v>63</v>
      </c>
      <c r="H749" t="s">
        <v>64</v>
      </c>
      <c r="I749" t="s">
        <v>83</v>
      </c>
      <c r="J749" t="s">
        <v>66</v>
      </c>
      <c r="K749" t="s">
        <v>67</v>
      </c>
      <c r="L749">
        <v>18</v>
      </c>
      <c r="M749">
        <v>8</v>
      </c>
      <c r="N749">
        <v>168</v>
      </c>
      <c r="O749" s="41">
        <v>9999</v>
      </c>
      <c r="P749" t="s">
        <v>62</v>
      </c>
      <c r="Q749" s="1">
        <v>45786.608721180557</v>
      </c>
      <c r="R749">
        <v>17.209</v>
      </c>
      <c r="S749">
        <v>3.8260000000000001</v>
      </c>
      <c r="T749">
        <v>4.4980000000000002</v>
      </c>
      <c r="U749">
        <v>1453</v>
      </c>
      <c r="V749">
        <v>4</v>
      </c>
      <c r="W749">
        <v>277</v>
      </c>
      <c r="X749">
        <v>287</v>
      </c>
      <c r="Y749">
        <v>0</v>
      </c>
      <c r="Z749">
        <v>0</v>
      </c>
      <c r="AA749">
        <v>0</v>
      </c>
      <c r="AB749">
        <v>0</v>
      </c>
      <c r="AC749">
        <v>78</v>
      </c>
      <c r="AD749">
        <v>42.64</v>
      </c>
      <c r="AE749">
        <v>52.860337000000001</v>
      </c>
      <c r="AF749">
        <v>97.9</v>
      </c>
      <c r="AG749">
        <v>0.4</v>
      </c>
      <c r="AH749">
        <v>0.5</v>
      </c>
      <c r="AI749">
        <v>1.3</v>
      </c>
      <c r="AJ749">
        <v>0</v>
      </c>
      <c r="AK749">
        <v>0</v>
      </c>
      <c r="AL749">
        <v>0</v>
      </c>
      <c r="AM749">
        <v>3.46</v>
      </c>
      <c r="AN749">
        <v>38.871000000000002</v>
      </c>
      <c r="AO749">
        <v>0.27500000000000002</v>
      </c>
      <c r="AP749">
        <v>19.064</v>
      </c>
      <c r="AQ749">
        <v>0.11600000000000001</v>
      </c>
      <c r="AR749">
        <v>0</v>
      </c>
      <c r="AS749">
        <v>0</v>
      </c>
      <c r="AT749">
        <v>22.843</v>
      </c>
      <c r="AU749">
        <v>9.2999999999999999E-2</v>
      </c>
      <c r="AV749">
        <v>0.11700000000000001</v>
      </c>
      <c r="AW749">
        <v>0.30299999999999999</v>
      </c>
      <c r="AX749">
        <v>0</v>
      </c>
      <c r="AY749">
        <v>0</v>
      </c>
      <c r="AZ749">
        <v>0</v>
      </c>
      <c r="BA749">
        <v>0</v>
      </c>
      <c r="BB749">
        <v>32</v>
      </c>
      <c r="BC749" t="s">
        <v>75</v>
      </c>
      <c r="BD749">
        <v>0</v>
      </c>
      <c r="BE749" t="s">
        <v>69</v>
      </c>
      <c r="BF749" t="s">
        <v>76</v>
      </c>
      <c r="BG749">
        <v>1.3</v>
      </c>
      <c r="BH749">
        <v>0</v>
      </c>
      <c r="BI749" s="1">
        <v>45798.834463344909</v>
      </c>
      <c r="BJ749">
        <v>3</v>
      </c>
      <c r="BK749" s="4">
        <v>1.4993000000000001</v>
      </c>
      <c r="BL749" s="42">
        <f>HLOOKUP($A749,차량별코스!$E$1:$AD$20,_xlfn.XLOOKUP(탕데이터!$I749,차량별코스!$D$2:$D$20,차량별코스!$A$2:$A$20),0)</f>
        <v>5</v>
      </c>
      <c r="BM749">
        <f t="shared" si="129"/>
        <v>2498.882000000001</v>
      </c>
      <c r="BN749">
        <f t="shared" si="130"/>
        <v>3554.157000000002</v>
      </c>
      <c r="BO749">
        <f>IF(COUNTIFS($BL$2:$BL749,$BL749,$O$2:$O749,$O749)=1,_xlfn.MAXIFS($BO$2:$BO748,$O$2:$O748,$O749)+1,_xlfn.MAXIFS($BO$2:$BO748,$O$2:$O748,$O749))</f>
        <v>11</v>
      </c>
      <c r="BP749">
        <f t="shared" si="131"/>
        <v>1141.4870000000001</v>
      </c>
      <c r="BQ749">
        <f t="shared" si="133"/>
        <v>5.8120000000000003</v>
      </c>
      <c r="BR749">
        <f t="shared" si="134"/>
        <v>7.2650000000000006</v>
      </c>
      <c r="BS749">
        <f t="shared" si="135"/>
        <v>18.889000000000003</v>
      </c>
      <c r="BT749">
        <f t="shared" si="136"/>
        <v>0</v>
      </c>
      <c r="BU749">
        <f t="shared" si="137"/>
        <v>0</v>
      </c>
      <c r="BV749">
        <f t="shared" si="138"/>
        <v>0</v>
      </c>
      <c r="BW749">
        <f t="shared" si="132"/>
        <v>1173.453</v>
      </c>
    </row>
    <row r="750" spans="1:75" x14ac:dyDescent="0.3">
      <c r="A750" s="38">
        <f t="shared" si="128"/>
        <v>45795</v>
      </c>
      <c r="B750" s="3">
        <v>45795.316678240742</v>
      </c>
      <c r="C750" t="s">
        <v>61</v>
      </c>
      <c r="D750" t="s">
        <v>61</v>
      </c>
      <c r="E750" t="s">
        <v>61</v>
      </c>
      <c r="F750" t="s">
        <v>62</v>
      </c>
      <c r="G750" s="2" t="s">
        <v>63</v>
      </c>
      <c r="H750" t="s">
        <v>64</v>
      </c>
      <c r="I750" t="s">
        <v>83</v>
      </c>
      <c r="J750" t="s">
        <v>66</v>
      </c>
      <c r="K750" t="s">
        <v>67</v>
      </c>
      <c r="L750">
        <v>18</v>
      </c>
      <c r="M750">
        <v>8</v>
      </c>
      <c r="N750">
        <v>168</v>
      </c>
      <c r="O750" s="41">
        <v>9999</v>
      </c>
      <c r="P750" t="s">
        <v>62</v>
      </c>
      <c r="Q750" s="1">
        <v>45786.608721180557</v>
      </c>
      <c r="R750">
        <v>1E-3</v>
      </c>
      <c r="S750">
        <v>7.6999999999999999E-2</v>
      </c>
      <c r="T750">
        <v>1.2999999999999999E-2</v>
      </c>
      <c r="U750">
        <v>53</v>
      </c>
      <c r="V750">
        <v>53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7.0000000000000007E-2</v>
      </c>
      <c r="AE750" t="s">
        <v>61</v>
      </c>
      <c r="AF750">
        <v>100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0.01</v>
      </c>
      <c r="AN750" t="s">
        <v>61</v>
      </c>
      <c r="AO750">
        <v>100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1</v>
      </c>
      <c r="BC750" t="s">
        <v>75</v>
      </c>
      <c r="BD750">
        <v>0</v>
      </c>
      <c r="BE750" t="s">
        <v>69</v>
      </c>
      <c r="BF750" t="s">
        <v>76</v>
      </c>
      <c r="BG750">
        <v>1.3</v>
      </c>
      <c r="BH750">
        <v>0</v>
      </c>
      <c r="BI750" s="1">
        <v>45798.834463344909</v>
      </c>
      <c r="BJ750">
        <v>3</v>
      </c>
      <c r="BK750" s="4">
        <v>4.3E-3</v>
      </c>
      <c r="BL750" s="42">
        <f>HLOOKUP($A750,차량별코스!$E$1:$AD$20,_xlfn.XLOOKUP(탕데이터!$I750,차량별코스!$D$2:$D$20,차량별코스!$A$2:$A$20),0)</f>
        <v>6</v>
      </c>
      <c r="BM750">
        <f t="shared" si="129"/>
        <v>2498.882000000001</v>
      </c>
      <c r="BN750">
        <f t="shared" si="130"/>
        <v>3898.6569999999997</v>
      </c>
      <c r="BO750">
        <f>IF(COUNTIFS($BL$2:$BL750,$BL750,$O$2:$O750,$O750)=1,_xlfn.MAXIFS($BO$2:$BO749,$O$2:$O749,$O750)+1,_xlfn.MAXIFS($BO$2:$BO749,$O$2:$O749,$O750))</f>
        <v>11</v>
      </c>
      <c r="BP750">
        <f t="shared" si="131"/>
        <v>0</v>
      </c>
      <c r="BQ750">
        <f t="shared" si="133"/>
        <v>0</v>
      </c>
      <c r="BR750">
        <f t="shared" si="134"/>
        <v>0</v>
      </c>
      <c r="BS750">
        <f t="shared" si="135"/>
        <v>0</v>
      </c>
      <c r="BT750">
        <f t="shared" si="136"/>
        <v>0</v>
      </c>
      <c r="BU750">
        <f t="shared" si="137"/>
        <v>0</v>
      </c>
      <c r="BV750">
        <f t="shared" si="138"/>
        <v>0</v>
      </c>
      <c r="BW750">
        <f t="shared" si="132"/>
        <v>0</v>
      </c>
    </row>
    <row r="751" spans="1:75" x14ac:dyDescent="0.3">
      <c r="A751" s="38">
        <f t="shared" si="128"/>
        <v>45795</v>
      </c>
      <c r="B751" s="3">
        <v>45795.326296296298</v>
      </c>
      <c r="C751" t="s">
        <v>61</v>
      </c>
      <c r="D751" t="s">
        <v>61</v>
      </c>
      <c r="E751" t="s">
        <v>61</v>
      </c>
      <c r="F751" t="s">
        <v>62</v>
      </c>
      <c r="G751" s="2" t="s">
        <v>63</v>
      </c>
      <c r="H751" t="s">
        <v>64</v>
      </c>
      <c r="I751" t="s">
        <v>83</v>
      </c>
      <c r="J751" t="s">
        <v>66</v>
      </c>
      <c r="K751" t="s">
        <v>67</v>
      </c>
      <c r="L751">
        <v>18</v>
      </c>
      <c r="M751">
        <v>8</v>
      </c>
      <c r="N751">
        <v>168</v>
      </c>
      <c r="O751" s="41">
        <v>9999</v>
      </c>
      <c r="P751" t="s">
        <v>62</v>
      </c>
      <c r="Q751" s="1">
        <v>45786.608721180557</v>
      </c>
      <c r="R751">
        <v>2.7E-2</v>
      </c>
      <c r="S751">
        <v>3.5999999999999997E-2</v>
      </c>
      <c r="T751">
        <v>0.75</v>
      </c>
      <c r="U751">
        <v>27</v>
      </c>
      <c r="V751">
        <v>11</v>
      </c>
      <c r="W751">
        <v>1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10</v>
      </c>
      <c r="AD751">
        <v>3.6</v>
      </c>
      <c r="AE751">
        <v>6.4779270000000002</v>
      </c>
      <c r="AF751">
        <v>100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0.56999999999999995</v>
      </c>
      <c r="AN751">
        <v>27.189</v>
      </c>
      <c r="AO751">
        <v>40.732999999999997</v>
      </c>
      <c r="AP751">
        <v>3.6930000000000001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 t="s">
        <v>75</v>
      </c>
      <c r="BD751">
        <v>0</v>
      </c>
      <c r="BE751" t="s">
        <v>69</v>
      </c>
      <c r="BF751" t="s">
        <v>76</v>
      </c>
      <c r="BG751">
        <v>1.3</v>
      </c>
      <c r="BH751">
        <v>0</v>
      </c>
      <c r="BI751" s="1">
        <v>45798.834463344909</v>
      </c>
      <c r="BJ751">
        <v>3</v>
      </c>
      <c r="BK751" s="4">
        <v>0.25</v>
      </c>
      <c r="BL751" s="42">
        <f>HLOOKUP($A751,차량별코스!$E$1:$AD$20,_xlfn.XLOOKUP(탕데이터!$I751,차량별코스!$D$2:$D$20,차량별코스!$A$2:$A$20),0)</f>
        <v>6</v>
      </c>
      <c r="BM751">
        <f t="shared" si="129"/>
        <v>2498.882000000001</v>
      </c>
      <c r="BN751">
        <f t="shared" si="130"/>
        <v>3898.6569999999997</v>
      </c>
      <c r="BO751">
        <f>IF(COUNTIFS($BL$2:$BL751,$BL751,$O$2:$O751,$O751)=1,_xlfn.MAXIFS($BO$2:$BO750,$O$2:$O750,$O751)+1,_xlfn.MAXIFS($BO$2:$BO750,$O$2:$O750,$O751))</f>
        <v>11</v>
      </c>
      <c r="BP751">
        <f t="shared" si="131"/>
        <v>15</v>
      </c>
      <c r="BQ751">
        <f t="shared" si="133"/>
        <v>0</v>
      </c>
      <c r="BR751">
        <f t="shared" si="134"/>
        <v>0</v>
      </c>
      <c r="BS751">
        <f t="shared" si="135"/>
        <v>0</v>
      </c>
      <c r="BT751">
        <f t="shared" si="136"/>
        <v>0</v>
      </c>
      <c r="BU751">
        <f t="shared" si="137"/>
        <v>0</v>
      </c>
      <c r="BV751">
        <f t="shared" si="138"/>
        <v>0</v>
      </c>
      <c r="BW751">
        <f t="shared" si="132"/>
        <v>15</v>
      </c>
    </row>
    <row r="752" spans="1:75" x14ac:dyDescent="0.3">
      <c r="A752" s="38">
        <f t="shared" si="128"/>
        <v>45795</v>
      </c>
      <c r="B752" s="3">
        <v>45795.333136574074</v>
      </c>
      <c r="C752" t="s">
        <v>61</v>
      </c>
      <c r="D752" t="s">
        <v>61</v>
      </c>
      <c r="E752" t="s">
        <v>61</v>
      </c>
      <c r="F752" t="s">
        <v>62</v>
      </c>
      <c r="G752" s="2" t="s">
        <v>63</v>
      </c>
      <c r="H752" t="s">
        <v>64</v>
      </c>
      <c r="I752" t="s">
        <v>83</v>
      </c>
      <c r="J752" t="s">
        <v>66</v>
      </c>
      <c r="K752" t="s">
        <v>67</v>
      </c>
      <c r="L752">
        <v>18</v>
      </c>
      <c r="M752">
        <v>8</v>
      </c>
      <c r="N752">
        <v>168</v>
      </c>
      <c r="O752" s="41">
        <v>9999</v>
      </c>
      <c r="P752" t="s">
        <v>62</v>
      </c>
      <c r="Q752" s="1">
        <v>45786.608721180557</v>
      </c>
      <c r="R752">
        <v>17.439</v>
      </c>
      <c r="S752">
        <v>4.2050000000000001</v>
      </c>
      <c r="T752">
        <v>4.1470000000000002</v>
      </c>
      <c r="U752">
        <v>1342</v>
      </c>
      <c r="V752">
        <v>18</v>
      </c>
      <c r="W752">
        <v>203</v>
      </c>
      <c r="X752">
        <v>181</v>
      </c>
      <c r="Y752">
        <v>1</v>
      </c>
      <c r="Z752">
        <v>0</v>
      </c>
      <c r="AA752">
        <v>0</v>
      </c>
      <c r="AB752">
        <v>0</v>
      </c>
      <c r="AC752">
        <v>90</v>
      </c>
      <c r="AD752">
        <v>46.78</v>
      </c>
      <c r="AE752">
        <v>56.003905000000003</v>
      </c>
      <c r="AF752">
        <v>97.3</v>
      </c>
      <c r="AG752">
        <v>0.3</v>
      </c>
      <c r="AH752">
        <v>0.4</v>
      </c>
      <c r="AI752">
        <v>1.5</v>
      </c>
      <c r="AJ752">
        <v>0.4</v>
      </c>
      <c r="AK752">
        <v>0</v>
      </c>
      <c r="AL752">
        <v>0</v>
      </c>
      <c r="AM752">
        <v>3.19</v>
      </c>
      <c r="AN752">
        <v>45.673999999999999</v>
      </c>
      <c r="AO752">
        <v>1.341</v>
      </c>
      <c r="AP752">
        <v>15.125999999999999</v>
      </c>
      <c r="AQ752">
        <v>5.7000000000000002E-2</v>
      </c>
      <c r="AR752">
        <v>5.734</v>
      </c>
      <c r="AS752">
        <v>0</v>
      </c>
      <c r="AT752">
        <v>21.082000000000001</v>
      </c>
      <c r="AU752">
        <v>6.5000000000000002E-2</v>
      </c>
      <c r="AV752">
        <v>8.6999999999999994E-2</v>
      </c>
      <c r="AW752">
        <v>0.32500000000000001</v>
      </c>
      <c r="AX752">
        <v>8.6999999999999994E-2</v>
      </c>
      <c r="AY752">
        <v>0</v>
      </c>
      <c r="AZ752">
        <v>0</v>
      </c>
      <c r="BA752">
        <v>0</v>
      </c>
      <c r="BB752">
        <v>29</v>
      </c>
      <c r="BC752" t="s">
        <v>75</v>
      </c>
      <c r="BD752">
        <v>0</v>
      </c>
      <c r="BE752" t="s">
        <v>69</v>
      </c>
      <c r="BF752" t="s">
        <v>76</v>
      </c>
      <c r="BG752">
        <v>1.3</v>
      </c>
      <c r="BH752">
        <v>0</v>
      </c>
      <c r="BI752" s="1">
        <v>45798.834463344909</v>
      </c>
      <c r="BJ752">
        <v>3</v>
      </c>
      <c r="BK752" s="4">
        <v>1.3824000000000001</v>
      </c>
      <c r="BL752" s="42">
        <f>HLOOKUP($A752,차량별코스!$E$1:$AD$20,_xlfn.XLOOKUP(탕데이터!$I752,차량별코스!$D$2:$D$20,차량별코스!$A$2:$A$20),0)</f>
        <v>6</v>
      </c>
      <c r="BM752">
        <f t="shared" si="129"/>
        <v>2498.882000000001</v>
      </c>
      <c r="BN752">
        <f t="shared" si="130"/>
        <v>3898.6569999999997</v>
      </c>
      <c r="BO752">
        <f>IF(COUNTIFS($BL$2:$BL752,$BL752,$O$2:$O752,$O752)=1,_xlfn.MAXIFS($BO$2:$BO751,$O$2:$O751,$O752)+1,_xlfn.MAXIFS($BO$2:$BO751,$O$2:$O751,$O752))</f>
        <v>11</v>
      </c>
      <c r="BP752">
        <f t="shared" si="131"/>
        <v>1084.7660000000001</v>
      </c>
      <c r="BQ752">
        <f t="shared" si="133"/>
        <v>4.0259999999999998</v>
      </c>
      <c r="BR752">
        <f t="shared" si="134"/>
        <v>5.3680000000000003</v>
      </c>
      <c r="BS752">
        <f t="shared" si="135"/>
        <v>20.13</v>
      </c>
      <c r="BT752">
        <f t="shared" si="136"/>
        <v>5.3680000000000003</v>
      </c>
      <c r="BU752">
        <f t="shared" si="137"/>
        <v>0</v>
      </c>
      <c r="BV752">
        <f t="shared" si="138"/>
        <v>0</v>
      </c>
      <c r="BW752">
        <f t="shared" si="132"/>
        <v>1119.6580000000001</v>
      </c>
    </row>
    <row r="753" spans="1:75" x14ac:dyDescent="0.3">
      <c r="A753" s="38">
        <f t="shared" si="128"/>
        <v>45795</v>
      </c>
      <c r="B753" s="3">
        <v>45795.353819444441</v>
      </c>
      <c r="C753" t="s">
        <v>61</v>
      </c>
      <c r="D753" t="s">
        <v>61</v>
      </c>
      <c r="E753" t="s">
        <v>61</v>
      </c>
      <c r="F753" t="s">
        <v>62</v>
      </c>
      <c r="G753" s="2" t="s">
        <v>63</v>
      </c>
      <c r="H753" t="s">
        <v>64</v>
      </c>
      <c r="I753" t="s">
        <v>83</v>
      </c>
      <c r="J753" t="s">
        <v>66</v>
      </c>
      <c r="K753" t="s">
        <v>67</v>
      </c>
      <c r="L753">
        <v>18</v>
      </c>
      <c r="M753">
        <v>8</v>
      </c>
      <c r="N753">
        <v>168</v>
      </c>
      <c r="O753" s="41">
        <v>9999</v>
      </c>
      <c r="P753" t="s">
        <v>62</v>
      </c>
      <c r="Q753" s="1">
        <v>45786.608721180557</v>
      </c>
      <c r="R753">
        <v>64.644000000000005</v>
      </c>
      <c r="S753">
        <v>15.207000000000001</v>
      </c>
      <c r="T753">
        <v>4.2510000000000003</v>
      </c>
      <c r="U753">
        <v>4189</v>
      </c>
      <c r="V753">
        <v>24</v>
      </c>
      <c r="W753">
        <v>520</v>
      </c>
      <c r="X753">
        <v>1195</v>
      </c>
      <c r="Y753">
        <v>1</v>
      </c>
      <c r="Z753">
        <v>11</v>
      </c>
      <c r="AA753">
        <v>0</v>
      </c>
      <c r="AB753">
        <v>0</v>
      </c>
      <c r="AC753">
        <v>107</v>
      </c>
      <c r="AD753">
        <v>55.55</v>
      </c>
      <c r="AE753">
        <v>63.845861999999997</v>
      </c>
      <c r="AF753">
        <v>74.2</v>
      </c>
      <c r="AG753">
        <v>2.9</v>
      </c>
      <c r="AH753">
        <v>6.1</v>
      </c>
      <c r="AI753">
        <v>8.9</v>
      </c>
      <c r="AJ753">
        <v>7.1</v>
      </c>
      <c r="AK753">
        <v>0.8</v>
      </c>
      <c r="AL753">
        <v>0</v>
      </c>
      <c r="AM753">
        <v>3.27</v>
      </c>
      <c r="AN753">
        <v>51.610999999999997</v>
      </c>
      <c r="AO753">
        <v>0.57299999999999995</v>
      </c>
      <c r="AP753">
        <v>12.413</v>
      </c>
      <c r="AQ753">
        <v>0.17</v>
      </c>
      <c r="AR753">
        <v>1.5469999999999999</v>
      </c>
      <c r="AS753">
        <v>17.015999999999998</v>
      </c>
      <c r="AT753">
        <v>50.703000000000003</v>
      </c>
      <c r="AU753">
        <v>1.982</v>
      </c>
      <c r="AV753">
        <v>4.1680000000000001</v>
      </c>
      <c r="AW753">
        <v>6.0819999999999999</v>
      </c>
      <c r="AX753">
        <v>4.8520000000000003</v>
      </c>
      <c r="AY753">
        <v>0.54700000000000004</v>
      </c>
      <c r="AZ753">
        <v>0</v>
      </c>
      <c r="BA753">
        <v>0</v>
      </c>
      <c r="BB753">
        <v>100</v>
      </c>
      <c r="BC753" t="s">
        <v>75</v>
      </c>
      <c r="BD753">
        <v>0</v>
      </c>
      <c r="BE753" t="s">
        <v>69</v>
      </c>
      <c r="BF753" t="s">
        <v>76</v>
      </c>
      <c r="BG753">
        <v>1.3</v>
      </c>
      <c r="BH753">
        <v>0</v>
      </c>
      <c r="BI753" s="1">
        <v>45798.834463344909</v>
      </c>
      <c r="BJ753">
        <v>3</v>
      </c>
      <c r="BK753" s="4">
        <v>1.417</v>
      </c>
      <c r="BL753" s="42">
        <f>HLOOKUP($A753,차량별코스!$E$1:$AD$20,_xlfn.XLOOKUP(탕데이터!$I753,차량별코스!$D$2:$D$20,차량별코스!$A$2:$A$20),0)</f>
        <v>6</v>
      </c>
      <c r="BM753">
        <f t="shared" si="129"/>
        <v>2498.882000000001</v>
      </c>
      <c r="BN753">
        <f t="shared" si="130"/>
        <v>3898.6569999999997</v>
      </c>
      <c r="BO753">
        <f>IF(COUNTIFS($BL$2:$BL753,$BL753,$O$2:$O753,$O753)=1,_xlfn.MAXIFS($BO$2:$BO752,$O$2:$O752,$O753)+1,_xlfn.MAXIFS($BO$2:$BO752,$O$2:$O752,$O753))</f>
        <v>11</v>
      </c>
      <c r="BP753">
        <f t="shared" si="131"/>
        <v>2564.2379999999998</v>
      </c>
      <c r="BQ753">
        <f t="shared" si="133"/>
        <v>121.48099999999999</v>
      </c>
      <c r="BR753">
        <f t="shared" si="134"/>
        <v>255.529</v>
      </c>
      <c r="BS753">
        <f t="shared" si="135"/>
        <v>372.82100000000003</v>
      </c>
      <c r="BT753">
        <f t="shared" si="136"/>
        <v>297.41899999999998</v>
      </c>
      <c r="BU753">
        <f t="shared" si="137"/>
        <v>33.512</v>
      </c>
      <c r="BV753">
        <f t="shared" si="138"/>
        <v>0</v>
      </c>
      <c r="BW753">
        <f t="shared" si="132"/>
        <v>3645</v>
      </c>
    </row>
    <row r="754" spans="1:75" x14ac:dyDescent="0.3">
      <c r="A754" s="38">
        <f t="shared" si="128"/>
        <v>45795</v>
      </c>
      <c r="B754" s="3">
        <v>45795.403923611113</v>
      </c>
      <c r="C754" t="s">
        <v>61</v>
      </c>
      <c r="D754" t="s">
        <v>61</v>
      </c>
      <c r="E754" t="s">
        <v>61</v>
      </c>
      <c r="F754" t="s">
        <v>62</v>
      </c>
      <c r="G754" s="2" t="s">
        <v>63</v>
      </c>
      <c r="H754" t="s">
        <v>64</v>
      </c>
      <c r="I754" t="s">
        <v>83</v>
      </c>
      <c r="J754" t="s">
        <v>66</v>
      </c>
      <c r="K754" t="s">
        <v>67</v>
      </c>
      <c r="L754">
        <v>18</v>
      </c>
      <c r="M754">
        <v>8</v>
      </c>
      <c r="N754">
        <v>168</v>
      </c>
      <c r="O754" s="41">
        <v>9999</v>
      </c>
      <c r="P754" t="s">
        <v>62</v>
      </c>
      <c r="Q754" s="1">
        <v>45786.608721180557</v>
      </c>
      <c r="R754">
        <v>17.385999999999999</v>
      </c>
      <c r="S754">
        <v>5.0659999999999998</v>
      </c>
      <c r="T754">
        <v>3.4319999999999999</v>
      </c>
      <c r="U754">
        <v>1695</v>
      </c>
      <c r="V754">
        <v>9</v>
      </c>
      <c r="W754">
        <v>294</v>
      </c>
      <c r="X754">
        <v>317</v>
      </c>
      <c r="Y754">
        <v>0</v>
      </c>
      <c r="Z754">
        <v>5</v>
      </c>
      <c r="AA754">
        <v>0</v>
      </c>
      <c r="AB754">
        <v>0</v>
      </c>
      <c r="AC754">
        <v>95</v>
      </c>
      <c r="AD754">
        <v>36.93</v>
      </c>
      <c r="AE754">
        <v>44.963754000000002</v>
      </c>
      <c r="AF754">
        <v>95.2</v>
      </c>
      <c r="AG754">
        <v>1.3</v>
      </c>
      <c r="AH754">
        <v>1.8</v>
      </c>
      <c r="AI754">
        <v>1</v>
      </c>
      <c r="AJ754">
        <v>0.8</v>
      </c>
      <c r="AK754">
        <v>0</v>
      </c>
      <c r="AL754">
        <v>0</v>
      </c>
      <c r="AM754">
        <v>2.64</v>
      </c>
      <c r="AN754">
        <v>44.142000000000003</v>
      </c>
      <c r="AO754">
        <v>0.53100000000000003</v>
      </c>
      <c r="AP754">
        <v>17.344999999999999</v>
      </c>
      <c r="AQ754">
        <v>0.17299999999999999</v>
      </c>
      <c r="AR754">
        <v>0</v>
      </c>
      <c r="AS754">
        <v>28.759</v>
      </c>
      <c r="AT754">
        <v>25.387</v>
      </c>
      <c r="AU754">
        <v>0.34699999999999998</v>
      </c>
      <c r="AV754">
        <v>0.48</v>
      </c>
      <c r="AW754">
        <v>0.26700000000000002</v>
      </c>
      <c r="AX754">
        <v>0.21299999999999999</v>
      </c>
      <c r="AY754">
        <v>0</v>
      </c>
      <c r="AZ754">
        <v>0</v>
      </c>
      <c r="BA754">
        <v>0</v>
      </c>
      <c r="BB754">
        <v>36</v>
      </c>
      <c r="BC754" t="s">
        <v>75</v>
      </c>
      <c r="BD754">
        <v>0</v>
      </c>
      <c r="BE754" t="s">
        <v>69</v>
      </c>
      <c r="BF754" t="s">
        <v>76</v>
      </c>
      <c r="BG754">
        <v>1.3</v>
      </c>
      <c r="BH754">
        <v>0</v>
      </c>
      <c r="BI754" s="1">
        <v>45798.834463344909</v>
      </c>
      <c r="BJ754">
        <v>3</v>
      </c>
      <c r="BK754" s="4">
        <v>1.1439999999999999</v>
      </c>
      <c r="BL754" s="42">
        <f>HLOOKUP($A754,차량별코스!$E$1:$AD$20,_xlfn.XLOOKUP(탕데이터!$I754,차량별코스!$D$2:$D$20,차량별코스!$A$2:$A$20),0)</f>
        <v>6</v>
      </c>
      <c r="BM754">
        <f t="shared" si="129"/>
        <v>2498.882000000001</v>
      </c>
      <c r="BN754">
        <f t="shared" si="130"/>
        <v>3898.6569999999997</v>
      </c>
      <c r="BO754">
        <f>IF(COUNTIFS($BL$2:$BL754,$BL754,$O$2:$O754,$O754)=1,_xlfn.MAXIFS($BO$2:$BO753,$O$2:$O753,$O754)+1,_xlfn.MAXIFS($BO$2:$BO753,$O$2:$O753,$O754))</f>
        <v>11</v>
      </c>
      <c r="BP754">
        <f t="shared" si="131"/>
        <v>1310.6400000000001</v>
      </c>
      <c r="BQ754">
        <f t="shared" si="133"/>
        <v>22.035000000000004</v>
      </c>
      <c r="BR754">
        <f t="shared" si="134"/>
        <v>30.510000000000005</v>
      </c>
      <c r="BS754">
        <f t="shared" si="135"/>
        <v>16.95</v>
      </c>
      <c r="BT754">
        <f t="shared" si="136"/>
        <v>13.56</v>
      </c>
      <c r="BU754">
        <f t="shared" si="137"/>
        <v>0</v>
      </c>
      <c r="BV754">
        <f t="shared" si="138"/>
        <v>0</v>
      </c>
      <c r="BW754">
        <f t="shared" si="132"/>
        <v>1393.6950000000002</v>
      </c>
    </row>
    <row r="755" spans="1:75" x14ac:dyDescent="0.3">
      <c r="A755" s="38">
        <f t="shared" si="128"/>
        <v>45795</v>
      </c>
      <c r="B755" s="3">
        <v>45795.425844907404</v>
      </c>
      <c r="C755" t="s">
        <v>61</v>
      </c>
      <c r="D755" t="s">
        <v>61</v>
      </c>
      <c r="E755" t="s">
        <v>61</v>
      </c>
      <c r="F755" t="s">
        <v>62</v>
      </c>
      <c r="G755" s="2" t="s">
        <v>63</v>
      </c>
      <c r="H755" t="s">
        <v>64</v>
      </c>
      <c r="I755" t="s">
        <v>83</v>
      </c>
      <c r="J755" t="s">
        <v>66</v>
      </c>
      <c r="K755" t="s">
        <v>67</v>
      </c>
      <c r="L755">
        <v>18</v>
      </c>
      <c r="M755">
        <v>8</v>
      </c>
      <c r="N755">
        <v>168</v>
      </c>
      <c r="O755" s="41">
        <v>9999</v>
      </c>
      <c r="P755" t="s">
        <v>62</v>
      </c>
      <c r="Q755" s="1">
        <v>45786.608721180557</v>
      </c>
      <c r="R755">
        <v>3.4000000000000002E-2</v>
      </c>
      <c r="S755">
        <v>0.03</v>
      </c>
      <c r="T755">
        <v>1.133</v>
      </c>
      <c r="U755">
        <v>32</v>
      </c>
      <c r="V755">
        <v>5</v>
      </c>
      <c r="W755">
        <v>4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9</v>
      </c>
      <c r="AD755">
        <v>3.83</v>
      </c>
      <c r="AE755">
        <v>5.3216460000000003</v>
      </c>
      <c r="AF755">
        <v>100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0.88</v>
      </c>
      <c r="AN755">
        <v>11.085000000000001</v>
      </c>
      <c r="AO755">
        <v>15.617000000000001</v>
      </c>
      <c r="AP755">
        <v>12.5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 t="s">
        <v>75</v>
      </c>
      <c r="BD755">
        <v>0</v>
      </c>
      <c r="BE755" t="s">
        <v>69</v>
      </c>
      <c r="BF755" t="s">
        <v>76</v>
      </c>
      <c r="BG755">
        <v>1.3</v>
      </c>
      <c r="BH755">
        <v>0</v>
      </c>
      <c r="BI755" s="1">
        <v>45798.834463344909</v>
      </c>
      <c r="BJ755">
        <v>3</v>
      </c>
      <c r="BK755" s="4">
        <v>0.37780000000000002</v>
      </c>
      <c r="BL755" s="42">
        <f>HLOOKUP($A755,차량별코스!$E$1:$AD$20,_xlfn.XLOOKUP(탕데이터!$I755,차량별코스!$D$2:$D$20,차량별코스!$A$2:$A$20),0)</f>
        <v>6</v>
      </c>
      <c r="BM755">
        <f t="shared" si="129"/>
        <v>2498.882000000001</v>
      </c>
      <c r="BN755">
        <f t="shared" si="130"/>
        <v>3898.6569999999997</v>
      </c>
      <c r="BO755">
        <f>IF(COUNTIFS($BL$2:$BL755,$BL755,$O$2:$O755,$O755)=1,_xlfn.MAXIFS($BO$2:$BO754,$O$2:$O754,$O755)+1,_xlfn.MAXIFS($BO$2:$BO754,$O$2:$O754,$O755))</f>
        <v>11</v>
      </c>
      <c r="BP755">
        <f t="shared" si="131"/>
        <v>23</v>
      </c>
      <c r="BQ755">
        <f t="shared" si="133"/>
        <v>0</v>
      </c>
      <c r="BR755">
        <f t="shared" si="134"/>
        <v>0</v>
      </c>
      <c r="BS755">
        <f t="shared" si="135"/>
        <v>0</v>
      </c>
      <c r="BT755">
        <f t="shared" si="136"/>
        <v>0</v>
      </c>
      <c r="BU755">
        <f t="shared" si="137"/>
        <v>0</v>
      </c>
      <c r="BV755">
        <f t="shared" si="138"/>
        <v>0</v>
      </c>
      <c r="BW755">
        <f t="shared" si="132"/>
        <v>23</v>
      </c>
    </row>
    <row r="756" spans="1:75" x14ac:dyDescent="0.3">
      <c r="A756" s="38">
        <f t="shared" si="128"/>
        <v>45795</v>
      </c>
      <c r="B756" s="3">
        <v>45795.458402777775</v>
      </c>
      <c r="C756" t="s">
        <v>61</v>
      </c>
      <c r="D756" t="s">
        <v>61</v>
      </c>
      <c r="E756" t="s">
        <v>61</v>
      </c>
      <c r="F756" t="s">
        <v>62</v>
      </c>
      <c r="G756" s="2" t="s">
        <v>63</v>
      </c>
      <c r="H756" t="s">
        <v>64</v>
      </c>
      <c r="I756" t="s">
        <v>83</v>
      </c>
      <c r="J756" t="s">
        <v>66</v>
      </c>
      <c r="K756" t="s">
        <v>67</v>
      </c>
      <c r="L756">
        <v>18</v>
      </c>
      <c r="M756">
        <v>8</v>
      </c>
      <c r="N756">
        <v>168</v>
      </c>
      <c r="O756" s="41">
        <v>9999</v>
      </c>
      <c r="P756" t="s">
        <v>62</v>
      </c>
      <c r="Q756" s="1">
        <v>45786.608721180557</v>
      </c>
      <c r="R756">
        <v>3.6999999999999998E-2</v>
      </c>
      <c r="S756">
        <v>2.1999999999999999E-2</v>
      </c>
      <c r="T756">
        <v>1.6819999999999999</v>
      </c>
      <c r="U756">
        <v>22</v>
      </c>
      <c r="V756">
        <v>0</v>
      </c>
      <c r="W756">
        <v>3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11</v>
      </c>
      <c r="AD756">
        <v>6.05</v>
      </c>
      <c r="AE756">
        <v>7.0102310000000001</v>
      </c>
      <c r="AF756">
        <v>100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1.3</v>
      </c>
      <c r="AN756">
        <v>9.2100000000000009</v>
      </c>
      <c r="AO756">
        <v>0</v>
      </c>
      <c r="AP756">
        <v>13.631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 t="s">
        <v>75</v>
      </c>
      <c r="BD756">
        <v>0</v>
      </c>
      <c r="BE756" t="s">
        <v>69</v>
      </c>
      <c r="BF756" t="s">
        <v>76</v>
      </c>
      <c r="BG756">
        <v>1.3</v>
      </c>
      <c r="BH756">
        <v>0</v>
      </c>
      <c r="BI756" s="1">
        <v>45798.834463344909</v>
      </c>
      <c r="BJ756">
        <v>3</v>
      </c>
      <c r="BK756" s="4">
        <v>0.56059999999999999</v>
      </c>
      <c r="BL756" s="42">
        <f>HLOOKUP($A756,차량별코스!$E$1:$AD$20,_xlfn.XLOOKUP(탕데이터!$I756,차량별코스!$D$2:$D$20,차량별코스!$A$2:$A$20),0)</f>
        <v>6</v>
      </c>
      <c r="BM756">
        <f t="shared" si="129"/>
        <v>2498.882000000001</v>
      </c>
      <c r="BN756">
        <f t="shared" si="130"/>
        <v>3898.6569999999997</v>
      </c>
      <c r="BO756">
        <f>IF(COUNTIFS($BL$2:$BL756,$BL756,$O$2:$O756,$O756)=1,_xlfn.MAXIFS($BO$2:$BO755,$O$2:$O755,$O756)+1,_xlfn.MAXIFS($BO$2:$BO755,$O$2:$O755,$O756))</f>
        <v>11</v>
      </c>
      <c r="BP756">
        <f t="shared" si="131"/>
        <v>19</v>
      </c>
      <c r="BQ756">
        <f t="shared" si="133"/>
        <v>0</v>
      </c>
      <c r="BR756">
        <f t="shared" si="134"/>
        <v>0</v>
      </c>
      <c r="BS756">
        <f t="shared" si="135"/>
        <v>0</v>
      </c>
      <c r="BT756">
        <f t="shared" si="136"/>
        <v>0</v>
      </c>
      <c r="BU756">
        <f t="shared" si="137"/>
        <v>0</v>
      </c>
      <c r="BV756">
        <f t="shared" si="138"/>
        <v>0</v>
      </c>
      <c r="BW756">
        <f t="shared" si="132"/>
        <v>19</v>
      </c>
    </row>
    <row r="757" spans="1:75" x14ac:dyDescent="0.3">
      <c r="A757" s="38">
        <f t="shared" si="128"/>
        <v>45795</v>
      </c>
      <c r="B757" s="3">
        <v>45795.465219907404</v>
      </c>
      <c r="C757" t="s">
        <v>61</v>
      </c>
      <c r="D757" t="s">
        <v>61</v>
      </c>
      <c r="E757" t="s">
        <v>61</v>
      </c>
      <c r="F757" t="s">
        <v>62</v>
      </c>
      <c r="G757" s="2" t="s">
        <v>63</v>
      </c>
      <c r="H757" t="s">
        <v>64</v>
      </c>
      <c r="I757" t="s">
        <v>83</v>
      </c>
      <c r="J757" t="s">
        <v>66</v>
      </c>
      <c r="K757" t="s">
        <v>67</v>
      </c>
      <c r="L757">
        <v>18</v>
      </c>
      <c r="M757">
        <v>8</v>
      </c>
      <c r="N757">
        <v>168</v>
      </c>
      <c r="O757" s="41">
        <v>9999</v>
      </c>
      <c r="P757" t="s">
        <v>62</v>
      </c>
      <c r="Q757" s="1">
        <v>45786.608721180557</v>
      </c>
      <c r="R757">
        <v>16.201000000000001</v>
      </c>
      <c r="S757">
        <v>5.15</v>
      </c>
      <c r="T757">
        <v>3.1459999999999999</v>
      </c>
      <c r="U757">
        <v>1852</v>
      </c>
      <c r="V757">
        <v>6</v>
      </c>
      <c r="W757">
        <v>613</v>
      </c>
      <c r="X757">
        <v>242</v>
      </c>
      <c r="Y757">
        <v>3</v>
      </c>
      <c r="Z757">
        <v>13</v>
      </c>
      <c r="AA757">
        <v>0</v>
      </c>
      <c r="AB757">
        <v>0</v>
      </c>
      <c r="AC757">
        <v>106</v>
      </c>
      <c r="AD757">
        <v>31.49</v>
      </c>
      <c r="AE757">
        <v>47.302050999999999</v>
      </c>
      <c r="AF757">
        <v>95.3</v>
      </c>
      <c r="AG757">
        <v>1.5</v>
      </c>
      <c r="AH757">
        <v>1.5</v>
      </c>
      <c r="AI757">
        <v>0.7</v>
      </c>
      <c r="AJ757">
        <v>0.8</v>
      </c>
      <c r="AK757">
        <v>0.1</v>
      </c>
      <c r="AL757">
        <v>0</v>
      </c>
      <c r="AM757">
        <v>2.42</v>
      </c>
      <c r="AN757">
        <v>51.579000000000001</v>
      </c>
      <c r="AO757">
        <v>0.32400000000000001</v>
      </c>
      <c r="AP757">
        <v>33.098999999999997</v>
      </c>
      <c r="AQ757">
        <v>0.123</v>
      </c>
      <c r="AR757">
        <v>18.516999999999999</v>
      </c>
      <c r="AS757">
        <v>80.242000000000004</v>
      </c>
      <c r="AT757">
        <v>28.59</v>
      </c>
      <c r="AU757">
        <v>0.45</v>
      </c>
      <c r="AV757">
        <v>0.45</v>
      </c>
      <c r="AW757">
        <v>0.21</v>
      </c>
      <c r="AX757">
        <v>0.24</v>
      </c>
      <c r="AY757">
        <v>0.03</v>
      </c>
      <c r="AZ757">
        <v>0</v>
      </c>
      <c r="BA757">
        <v>0</v>
      </c>
      <c r="BB757">
        <v>42</v>
      </c>
      <c r="BC757" t="s">
        <v>75</v>
      </c>
      <c r="BD757">
        <v>0</v>
      </c>
      <c r="BE757" t="s">
        <v>69</v>
      </c>
      <c r="BF757" t="s">
        <v>76</v>
      </c>
      <c r="BG757">
        <v>1.3</v>
      </c>
      <c r="BH757">
        <v>0</v>
      </c>
      <c r="BI757" s="1">
        <v>45798.834463344909</v>
      </c>
      <c r="BJ757">
        <v>3</v>
      </c>
      <c r="BK757" s="4">
        <v>1.0486</v>
      </c>
      <c r="BL757" s="42">
        <f>HLOOKUP($A757,차량별코스!$E$1:$AD$20,_xlfn.XLOOKUP(탕데이터!$I757,차량별코스!$D$2:$D$20,차량별코스!$A$2:$A$20),0)</f>
        <v>6</v>
      </c>
      <c r="BM757">
        <f t="shared" si="129"/>
        <v>2498.882000000001</v>
      </c>
      <c r="BN757">
        <f t="shared" si="130"/>
        <v>3898.6569999999997</v>
      </c>
      <c r="BO757">
        <f>IF(COUNTIFS($BL$2:$BL757,$BL757,$O$2:$O757,$O757)=1,_xlfn.MAXIFS($BO$2:$BO756,$O$2:$O756,$O757)+1,_xlfn.MAXIFS($BO$2:$BO756,$O$2:$O756,$O757))</f>
        <v>11</v>
      </c>
      <c r="BP757">
        <f t="shared" si="131"/>
        <v>1145.9559999999999</v>
      </c>
      <c r="BQ757">
        <f t="shared" si="133"/>
        <v>27.779999999999998</v>
      </c>
      <c r="BR757">
        <f t="shared" si="134"/>
        <v>27.779999999999998</v>
      </c>
      <c r="BS757">
        <f t="shared" si="135"/>
        <v>12.963999999999999</v>
      </c>
      <c r="BT757">
        <f t="shared" si="136"/>
        <v>14.816000000000001</v>
      </c>
      <c r="BU757">
        <f t="shared" si="137"/>
        <v>1.8520000000000001</v>
      </c>
      <c r="BV757">
        <f t="shared" si="138"/>
        <v>0</v>
      </c>
      <c r="BW757">
        <f t="shared" si="132"/>
        <v>1231.1479999999999</v>
      </c>
    </row>
    <row r="758" spans="1:75" x14ac:dyDescent="0.3">
      <c r="A758" s="38">
        <f t="shared" si="128"/>
        <v>45795</v>
      </c>
      <c r="B758" s="3">
        <v>45795.48946759259</v>
      </c>
      <c r="C758" t="s">
        <v>61</v>
      </c>
      <c r="D758" t="s">
        <v>61</v>
      </c>
      <c r="E758" t="s">
        <v>61</v>
      </c>
      <c r="F758" t="s">
        <v>62</v>
      </c>
      <c r="G758" s="2" t="s">
        <v>63</v>
      </c>
      <c r="H758" t="s">
        <v>64</v>
      </c>
      <c r="I758" t="s">
        <v>83</v>
      </c>
      <c r="J758" t="s">
        <v>66</v>
      </c>
      <c r="K758" t="s">
        <v>67</v>
      </c>
      <c r="L758">
        <v>18</v>
      </c>
      <c r="M758">
        <v>8</v>
      </c>
      <c r="N758">
        <v>168</v>
      </c>
      <c r="O758" s="41">
        <v>9999</v>
      </c>
      <c r="P758" t="s">
        <v>62</v>
      </c>
      <c r="Q758" s="1">
        <v>45786.608721180557</v>
      </c>
      <c r="R758">
        <v>23.271999999999998</v>
      </c>
      <c r="S758">
        <v>6.5570000000000004</v>
      </c>
      <c r="T758">
        <v>3.5489999999999999</v>
      </c>
      <c r="U758">
        <v>2304</v>
      </c>
      <c r="V758">
        <v>11</v>
      </c>
      <c r="W758">
        <v>573</v>
      </c>
      <c r="X758">
        <v>512</v>
      </c>
      <c r="Y758">
        <v>3</v>
      </c>
      <c r="Z758">
        <v>8</v>
      </c>
      <c r="AA758">
        <v>0</v>
      </c>
      <c r="AB758">
        <v>0</v>
      </c>
      <c r="AC758">
        <v>95</v>
      </c>
      <c r="AD758">
        <v>36.36</v>
      </c>
      <c r="AE758">
        <v>48.708711999999998</v>
      </c>
      <c r="AF758">
        <v>96.2</v>
      </c>
      <c r="AG758">
        <v>0.7</v>
      </c>
      <c r="AH758">
        <v>1.4</v>
      </c>
      <c r="AI758">
        <v>1.4</v>
      </c>
      <c r="AJ758">
        <v>0.3</v>
      </c>
      <c r="AK758">
        <v>0</v>
      </c>
      <c r="AL758">
        <v>0</v>
      </c>
      <c r="AM758">
        <v>2.73</v>
      </c>
      <c r="AN758">
        <v>46.581000000000003</v>
      </c>
      <c r="AO758">
        <v>0.47699999999999998</v>
      </c>
      <c r="AP758">
        <v>24.87</v>
      </c>
      <c r="AQ758">
        <v>0.215</v>
      </c>
      <c r="AR758">
        <v>12.891</v>
      </c>
      <c r="AS758">
        <v>34.375999999999998</v>
      </c>
      <c r="AT758">
        <v>36.877000000000002</v>
      </c>
      <c r="AU758">
        <v>0.26800000000000002</v>
      </c>
      <c r="AV758">
        <v>0.53700000000000003</v>
      </c>
      <c r="AW758">
        <v>0.53700000000000003</v>
      </c>
      <c r="AX758">
        <v>0.115</v>
      </c>
      <c r="AY758">
        <v>0</v>
      </c>
      <c r="AZ758">
        <v>0</v>
      </c>
      <c r="BA758">
        <v>0</v>
      </c>
      <c r="BB758">
        <v>48</v>
      </c>
      <c r="BC758" t="s">
        <v>75</v>
      </c>
      <c r="BD758">
        <v>0</v>
      </c>
      <c r="BE758" t="s">
        <v>69</v>
      </c>
      <c r="BF758" t="s">
        <v>76</v>
      </c>
      <c r="BG758">
        <v>1.3</v>
      </c>
      <c r="BH758">
        <v>0</v>
      </c>
      <c r="BI758" s="1">
        <v>45798.834463344909</v>
      </c>
      <c r="BJ758">
        <v>3</v>
      </c>
      <c r="BK758" s="4">
        <v>1.1831</v>
      </c>
      <c r="BL758" s="42">
        <f>HLOOKUP($A758,차량별코스!$E$1:$AD$20,_xlfn.XLOOKUP(탕데이터!$I758,차량별코스!$D$2:$D$20,차량별코스!$A$2:$A$20),0)</f>
        <v>6</v>
      </c>
      <c r="BM758">
        <f t="shared" si="129"/>
        <v>2498.882000000001</v>
      </c>
      <c r="BN758">
        <f t="shared" si="130"/>
        <v>3898.6569999999997</v>
      </c>
      <c r="BO758">
        <f>IF(COUNTIFS($BL$2:$BL758,$BL758,$O$2:$O758,$O758)=1,_xlfn.MAXIFS($BO$2:$BO757,$O$2:$O757,$O758)+1,_xlfn.MAXIFS($BO$2:$BO757,$O$2:$O757,$O758))</f>
        <v>11</v>
      </c>
      <c r="BP758">
        <f t="shared" si="131"/>
        <v>1632.4480000000003</v>
      </c>
      <c r="BQ758">
        <f t="shared" si="133"/>
        <v>16.128</v>
      </c>
      <c r="BR758">
        <f t="shared" si="134"/>
        <v>32.256</v>
      </c>
      <c r="BS758">
        <f t="shared" si="135"/>
        <v>32.256</v>
      </c>
      <c r="BT758">
        <f t="shared" si="136"/>
        <v>6.9119999999999999</v>
      </c>
      <c r="BU758">
        <f t="shared" si="137"/>
        <v>0</v>
      </c>
      <c r="BV758">
        <f t="shared" si="138"/>
        <v>0</v>
      </c>
      <c r="BW758">
        <f t="shared" si="132"/>
        <v>1720.0000000000005</v>
      </c>
    </row>
    <row r="759" spans="1:75" x14ac:dyDescent="0.3">
      <c r="A759" s="38">
        <f t="shared" si="128"/>
        <v>45795</v>
      </c>
      <c r="B759" s="3">
        <v>45795.519791666666</v>
      </c>
      <c r="C759" t="s">
        <v>61</v>
      </c>
      <c r="D759" t="s">
        <v>61</v>
      </c>
      <c r="E759" t="s">
        <v>61</v>
      </c>
      <c r="F759" t="s">
        <v>62</v>
      </c>
      <c r="G759" s="2" t="s">
        <v>63</v>
      </c>
      <c r="H759" t="s">
        <v>64</v>
      </c>
      <c r="I759" t="s">
        <v>83</v>
      </c>
      <c r="J759" t="s">
        <v>66</v>
      </c>
      <c r="K759" t="s">
        <v>67</v>
      </c>
      <c r="L759">
        <v>18</v>
      </c>
      <c r="M759">
        <v>8</v>
      </c>
      <c r="N759">
        <v>168</v>
      </c>
      <c r="O759" s="41">
        <v>9999</v>
      </c>
      <c r="P759" t="s">
        <v>62</v>
      </c>
      <c r="Q759" s="1">
        <v>45786.608721180557</v>
      </c>
      <c r="R759">
        <v>24.73</v>
      </c>
      <c r="S759">
        <v>7.5789999999999997</v>
      </c>
      <c r="T759">
        <v>3.2629999999999999</v>
      </c>
      <c r="U759">
        <v>2170</v>
      </c>
      <c r="V759">
        <v>9</v>
      </c>
      <c r="W759">
        <v>488</v>
      </c>
      <c r="X759">
        <v>412</v>
      </c>
      <c r="Y759">
        <v>1</v>
      </c>
      <c r="Z759">
        <v>7</v>
      </c>
      <c r="AA759">
        <v>0</v>
      </c>
      <c r="AB759">
        <v>0</v>
      </c>
      <c r="AC759">
        <v>93</v>
      </c>
      <c r="AD759">
        <v>41.03</v>
      </c>
      <c r="AE759">
        <v>53.21461</v>
      </c>
      <c r="AF759">
        <v>97.5</v>
      </c>
      <c r="AG759">
        <v>0.4</v>
      </c>
      <c r="AH759">
        <v>0.7</v>
      </c>
      <c r="AI759">
        <v>0.8</v>
      </c>
      <c r="AJ759">
        <v>0.4</v>
      </c>
      <c r="AK759">
        <v>0</v>
      </c>
      <c r="AL759">
        <v>0</v>
      </c>
      <c r="AM759">
        <v>2.5099999999999998</v>
      </c>
      <c r="AN759">
        <v>56.555999999999997</v>
      </c>
      <c r="AO759">
        <v>0.41499999999999998</v>
      </c>
      <c r="AP759">
        <v>22.488</v>
      </c>
      <c r="AQ759">
        <v>0.16200000000000001</v>
      </c>
      <c r="AR759">
        <v>4.0439999999999996</v>
      </c>
      <c r="AS759">
        <v>28.306000000000001</v>
      </c>
      <c r="AT759">
        <v>34.125</v>
      </c>
      <c r="AU759">
        <v>0.14000000000000001</v>
      </c>
      <c r="AV759">
        <v>0.245</v>
      </c>
      <c r="AW759">
        <v>0.28000000000000003</v>
      </c>
      <c r="AX759">
        <v>0.14000000000000001</v>
      </c>
      <c r="AY759">
        <v>0</v>
      </c>
      <c r="AZ759">
        <v>0</v>
      </c>
      <c r="BA759">
        <v>0</v>
      </c>
      <c r="BB759">
        <v>42</v>
      </c>
      <c r="BC759" t="s">
        <v>75</v>
      </c>
      <c r="BD759">
        <v>0</v>
      </c>
      <c r="BE759" t="s">
        <v>69</v>
      </c>
      <c r="BF759" t="s">
        <v>76</v>
      </c>
      <c r="BG759">
        <v>1.3</v>
      </c>
      <c r="BH759">
        <v>0</v>
      </c>
      <c r="BI759" s="1">
        <v>45798.834463344909</v>
      </c>
      <c r="BJ759">
        <v>3</v>
      </c>
      <c r="BK759" s="4">
        <v>1.0876999999999999</v>
      </c>
      <c r="BL759" s="42">
        <f>HLOOKUP($A759,차량별코스!$E$1:$AD$20,_xlfn.XLOOKUP(탕데이터!$I759,차량별코스!$D$2:$D$20,차량별코스!$A$2:$A$20),0)</f>
        <v>6</v>
      </c>
      <c r="BM759">
        <f t="shared" si="129"/>
        <v>2498.882000000001</v>
      </c>
      <c r="BN759">
        <f t="shared" si="130"/>
        <v>3898.6569999999997</v>
      </c>
      <c r="BO759">
        <f>IF(COUNTIFS($BL$2:$BL759,$BL759,$O$2:$O759,$O759)=1,_xlfn.MAXIFS($BO$2:$BO758,$O$2:$O758,$O759)+1,_xlfn.MAXIFS($BO$2:$BO758,$O$2:$O758,$O759))</f>
        <v>11</v>
      </c>
      <c r="BP759">
        <f t="shared" si="131"/>
        <v>1618.75</v>
      </c>
      <c r="BQ759">
        <f t="shared" si="133"/>
        <v>8.68</v>
      </c>
      <c r="BR759">
        <f t="shared" si="134"/>
        <v>15.189999999999998</v>
      </c>
      <c r="BS759">
        <f t="shared" si="135"/>
        <v>17.36</v>
      </c>
      <c r="BT759">
        <f t="shared" si="136"/>
        <v>8.68</v>
      </c>
      <c r="BU759">
        <f t="shared" si="137"/>
        <v>0</v>
      </c>
      <c r="BV759">
        <f t="shared" si="138"/>
        <v>0</v>
      </c>
      <c r="BW759">
        <f t="shared" si="132"/>
        <v>1668.66</v>
      </c>
    </row>
    <row r="760" spans="1:75" x14ac:dyDescent="0.3">
      <c r="A760" s="38">
        <f t="shared" si="128"/>
        <v>45795</v>
      </c>
      <c r="B760" s="3">
        <v>45795.547685185185</v>
      </c>
      <c r="C760" t="s">
        <v>61</v>
      </c>
      <c r="D760" t="s">
        <v>61</v>
      </c>
      <c r="E760" t="s">
        <v>61</v>
      </c>
      <c r="F760" t="s">
        <v>62</v>
      </c>
      <c r="G760" s="2" t="s">
        <v>63</v>
      </c>
      <c r="H760" t="s">
        <v>64</v>
      </c>
      <c r="I760" t="s">
        <v>83</v>
      </c>
      <c r="J760" t="s">
        <v>66</v>
      </c>
      <c r="K760" t="s">
        <v>67</v>
      </c>
      <c r="L760">
        <v>18</v>
      </c>
      <c r="M760">
        <v>8</v>
      </c>
      <c r="N760">
        <v>168</v>
      </c>
      <c r="O760" s="41">
        <v>9999</v>
      </c>
      <c r="P760" t="s">
        <v>62</v>
      </c>
      <c r="Q760" s="1">
        <v>45786.608721180557</v>
      </c>
      <c r="R760">
        <v>58.741</v>
      </c>
      <c r="S760">
        <v>14.254</v>
      </c>
      <c r="T760">
        <v>4.1210000000000004</v>
      </c>
      <c r="U760">
        <v>4887</v>
      </c>
      <c r="V760">
        <v>2</v>
      </c>
      <c r="W760">
        <v>947</v>
      </c>
      <c r="X760">
        <v>1125</v>
      </c>
      <c r="Y760">
        <v>6</v>
      </c>
      <c r="Z760">
        <v>6</v>
      </c>
      <c r="AA760">
        <v>0</v>
      </c>
      <c r="AB760">
        <v>0</v>
      </c>
      <c r="AC760">
        <v>99</v>
      </c>
      <c r="AD760">
        <v>43.27</v>
      </c>
      <c r="AE760">
        <v>53.699182999999998</v>
      </c>
      <c r="AF760">
        <v>93.7</v>
      </c>
      <c r="AG760">
        <v>1.3</v>
      </c>
      <c r="AH760">
        <v>1.4</v>
      </c>
      <c r="AI760">
        <v>3</v>
      </c>
      <c r="AJ760">
        <v>0.6</v>
      </c>
      <c r="AK760">
        <v>0</v>
      </c>
      <c r="AL760">
        <v>0</v>
      </c>
      <c r="AM760">
        <v>3.17</v>
      </c>
      <c r="AN760">
        <v>43.88</v>
      </c>
      <c r="AO760">
        <v>4.1000000000000002E-2</v>
      </c>
      <c r="AP760">
        <v>19.378</v>
      </c>
      <c r="AQ760">
        <v>0.187</v>
      </c>
      <c r="AR760">
        <v>10.214</v>
      </c>
      <c r="AS760">
        <v>10.214</v>
      </c>
      <c r="AT760">
        <v>74.959999999999994</v>
      </c>
      <c r="AU760">
        <v>1.04</v>
      </c>
      <c r="AV760">
        <v>1.1200000000000001</v>
      </c>
      <c r="AW760">
        <v>2.4</v>
      </c>
      <c r="AX760">
        <v>0.48</v>
      </c>
      <c r="AY760">
        <v>0</v>
      </c>
      <c r="AZ760">
        <v>0</v>
      </c>
      <c r="BA760">
        <v>0</v>
      </c>
      <c r="BB760">
        <v>112</v>
      </c>
      <c r="BC760" t="s">
        <v>75</v>
      </c>
      <c r="BD760">
        <v>0</v>
      </c>
      <c r="BE760" t="s">
        <v>69</v>
      </c>
      <c r="BF760" t="s">
        <v>76</v>
      </c>
      <c r="BG760">
        <v>1.3</v>
      </c>
      <c r="BH760">
        <v>0</v>
      </c>
      <c r="BI760" s="1">
        <v>45798.834463344909</v>
      </c>
      <c r="BJ760">
        <v>3</v>
      </c>
      <c r="BK760" s="4">
        <v>1.3736999999999999</v>
      </c>
      <c r="BL760" s="42">
        <f>HLOOKUP($A760,차량별코스!$E$1:$AD$20,_xlfn.XLOOKUP(탕데이터!$I760,차량별코스!$D$2:$D$20,차량별코스!$A$2:$A$20),0)</f>
        <v>6</v>
      </c>
      <c r="BM760">
        <f t="shared" si="129"/>
        <v>2498.882000000001</v>
      </c>
      <c r="BN760">
        <f t="shared" si="130"/>
        <v>3898.6569999999997</v>
      </c>
      <c r="BO760">
        <f>IF(COUNTIFS($BL$2:$BL760,$BL760,$O$2:$O760,$O760)=1,_xlfn.MAXIFS($BO$2:$BO759,$O$2:$O759,$O760)+1,_xlfn.MAXIFS($BO$2:$BO759,$O$2:$O759,$O760))</f>
        <v>11</v>
      </c>
      <c r="BP760">
        <f t="shared" si="131"/>
        <v>3630.1190000000006</v>
      </c>
      <c r="BQ760">
        <f t="shared" si="133"/>
        <v>63.531000000000006</v>
      </c>
      <c r="BR760">
        <f t="shared" si="134"/>
        <v>68.417999999999992</v>
      </c>
      <c r="BS760">
        <f t="shared" si="135"/>
        <v>146.60999999999999</v>
      </c>
      <c r="BT760">
        <f t="shared" si="136"/>
        <v>29.321999999999999</v>
      </c>
      <c r="BU760">
        <f t="shared" si="137"/>
        <v>0</v>
      </c>
      <c r="BV760">
        <f t="shared" si="138"/>
        <v>0</v>
      </c>
      <c r="BW760">
        <f t="shared" si="132"/>
        <v>3938.0000000000009</v>
      </c>
    </row>
    <row r="761" spans="1:75" x14ac:dyDescent="0.3">
      <c r="A761" s="38">
        <f t="shared" si="128"/>
        <v>45795</v>
      </c>
      <c r="B761" s="3">
        <v>45795.651331018518</v>
      </c>
      <c r="C761" t="s">
        <v>61</v>
      </c>
      <c r="D761" t="s">
        <v>61</v>
      </c>
      <c r="E761" t="s">
        <v>61</v>
      </c>
      <c r="F761" t="s">
        <v>62</v>
      </c>
      <c r="G761" s="2" t="s">
        <v>63</v>
      </c>
      <c r="H761" t="s">
        <v>64</v>
      </c>
      <c r="I761" t="s">
        <v>83</v>
      </c>
      <c r="J761" t="s">
        <v>66</v>
      </c>
      <c r="K761" t="s">
        <v>67</v>
      </c>
      <c r="L761">
        <v>18</v>
      </c>
      <c r="M761">
        <v>8</v>
      </c>
      <c r="N761">
        <v>168</v>
      </c>
      <c r="O761" s="41">
        <v>9999</v>
      </c>
      <c r="P761" t="s">
        <v>62</v>
      </c>
      <c r="Q761" s="1">
        <v>45786.608721180557</v>
      </c>
      <c r="R761">
        <v>5.5E-2</v>
      </c>
      <c r="S761">
        <v>3.6999999999999998E-2</v>
      </c>
      <c r="T761">
        <v>1.486</v>
      </c>
      <c r="U761">
        <v>40</v>
      </c>
      <c r="V761">
        <v>5</v>
      </c>
      <c r="W761">
        <v>3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9</v>
      </c>
      <c r="AD761">
        <v>4.95</v>
      </c>
      <c r="AE761">
        <v>6.1867260000000002</v>
      </c>
      <c r="AF761">
        <v>100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1.1399999999999999</v>
      </c>
      <c r="AN761">
        <v>9.2479999999999993</v>
      </c>
      <c r="AO761">
        <v>12.492000000000001</v>
      </c>
      <c r="AP761">
        <v>7.4969999999999999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 t="s">
        <v>75</v>
      </c>
      <c r="BD761">
        <v>0</v>
      </c>
      <c r="BE761" t="s">
        <v>69</v>
      </c>
      <c r="BF761" t="s">
        <v>76</v>
      </c>
      <c r="BG761">
        <v>1.3</v>
      </c>
      <c r="BH761">
        <v>0</v>
      </c>
      <c r="BI761" s="1">
        <v>45798.834463344909</v>
      </c>
      <c r="BJ761">
        <v>3</v>
      </c>
      <c r="BK761" s="4">
        <v>0.4955</v>
      </c>
      <c r="BL761" s="42">
        <f>HLOOKUP($A761,차량별코스!$E$1:$AD$20,_xlfn.XLOOKUP(탕데이터!$I761,차량별코스!$D$2:$D$20,차량별코스!$A$2:$A$20),0)</f>
        <v>6</v>
      </c>
      <c r="BM761">
        <f t="shared" si="129"/>
        <v>2498.882000000001</v>
      </c>
      <c r="BN761">
        <f t="shared" si="130"/>
        <v>3898.6569999999997</v>
      </c>
      <c r="BO761">
        <f>IF(COUNTIFS($BL$2:$BL761,$BL761,$O$2:$O761,$O761)=1,_xlfn.MAXIFS($BO$2:$BO760,$O$2:$O760,$O761)+1,_xlfn.MAXIFS($BO$2:$BO760,$O$2:$O760,$O761))</f>
        <v>11</v>
      </c>
      <c r="BP761">
        <f t="shared" si="131"/>
        <v>32</v>
      </c>
      <c r="BQ761">
        <f t="shared" si="133"/>
        <v>0</v>
      </c>
      <c r="BR761">
        <f t="shared" si="134"/>
        <v>0</v>
      </c>
      <c r="BS761">
        <f t="shared" si="135"/>
        <v>0</v>
      </c>
      <c r="BT761">
        <f t="shared" si="136"/>
        <v>0</v>
      </c>
      <c r="BU761">
        <f t="shared" si="137"/>
        <v>0</v>
      </c>
      <c r="BV761">
        <f t="shared" si="138"/>
        <v>0</v>
      </c>
      <c r="BW761">
        <f t="shared" si="132"/>
        <v>32</v>
      </c>
    </row>
    <row r="762" spans="1:75" x14ac:dyDescent="0.3">
      <c r="A762" s="38">
        <f t="shared" si="128"/>
        <v>45795</v>
      </c>
      <c r="B762" s="3">
        <v>45795.656030092592</v>
      </c>
      <c r="C762" t="s">
        <v>61</v>
      </c>
      <c r="D762" t="s">
        <v>61</v>
      </c>
      <c r="E762" t="s">
        <v>61</v>
      </c>
      <c r="F762" t="s">
        <v>62</v>
      </c>
      <c r="G762" s="2" t="s">
        <v>63</v>
      </c>
      <c r="H762" t="s">
        <v>64</v>
      </c>
      <c r="I762" t="s">
        <v>83</v>
      </c>
      <c r="J762" t="s">
        <v>66</v>
      </c>
      <c r="K762" t="s">
        <v>67</v>
      </c>
      <c r="L762">
        <v>18</v>
      </c>
      <c r="M762">
        <v>8</v>
      </c>
      <c r="N762">
        <v>168</v>
      </c>
      <c r="O762" s="41">
        <v>9999</v>
      </c>
      <c r="P762" t="s">
        <v>62</v>
      </c>
      <c r="Q762" s="1">
        <v>45786.608721180557</v>
      </c>
      <c r="R762">
        <v>17.399000000000001</v>
      </c>
      <c r="S762">
        <v>4.5679999999999996</v>
      </c>
      <c r="T762">
        <v>3.8090000000000002</v>
      </c>
      <c r="U762">
        <v>1259</v>
      </c>
      <c r="V762">
        <v>23</v>
      </c>
      <c r="W762">
        <v>118</v>
      </c>
      <c r="X762">
        <v>269</v>
      </c>
      <c r="Y762">
        <v>0</v>
      </c>
      <c r="Z762">
        <v>2</v>
      </c>
      <c r="AA762">
        <v>0</v>
      </c>
      <c r="AB762">
        <v>0</v>
      </c>
      <c r="AC762">
        <v>97</v>
      </c>
      <c r="AD762">
        <v>49.75</v>
      </c>
      <c r="AE762">
        <v>56.025140999999998</v>
      </c>
      <c r="AF762">
        <v>95.1</v>
      </c>
      <c r="AG762">
        <v>0.6</v>
      </c>
      <c r="AH762">
        <v>1.1000000000000001</v>
      </c>
      <c r="AI762">
        <v>2.8</v>
      </c>
      <c r="AJ762">
        <v>0.5</v>
      </c>
      <c r="AK762">
        <v>0</v>
      </c>
      <c r="AL762">
        <v>0</v>
      </c>
      <c r="AM762">
        <v>2.93</v>
      </c>
      <c r="AN762">
        <v>50.432000000000002</v>
      </c>
      <c r="AO762">
        <v>1.827</v>
      </c>
      <c r="AP762">
        <v>9.3719999999999999</v>
      </c>
      <c r="AQ762">
        <v>0.115</v>
      </c>
      <c r="AR762">
        <v>0</v>
      </c>
      <c r="AS762">
        <v>11.494999999999999</v>
      </c>
      <c r="AT762">
        <v>19.02</v>
      </c>
      <c r="AU762">
        <v>0.12</v>
      </c>
      <c r="AV762">
        <v>0.22</v>
      </c>
      <c r="AW762">
        <v>0.56000000000000005</v>
      </c>
      <c r="AX762">
        <v>0.1</v>
      </c>
      <c r="AY762">
        <v>0</v>
      </c>
      <c r="AZ762">
        <v>0</v>
      </c>
      <c r="BA762">
        <v>0</v>
      </c>
      <c r="BB762">
        <v>26</v>
      </c>
      <c r="BC762" t="s">
        <v>75</v>
      </c>
      <c r="BD762">
        <v>0</v>
      </c>
      <c r="BE762" t="s">
        <v>69</v>
      </c>
      <c r="BF762" t="s">
        <v>76</v>
      </c>
      <c r="BG762">
        <v>1.3</v>
      </c>
      <c r="BH762">
        <v>0</v>
      </c>
      <c r="BI762" s="1">
        <v>45798.834463344909</v>
      </c>
      <c r="BJ762">
        <v>3</v>
      </c>
      <c r="BK762" s="4">
        <v>1.2696000000000001</v>
      </c>
      <c r="BL762" s="42">
        <f>HLOOKUP($A762,차량별코스!$E$1:$AD$20,_xlfn.XLOOKUP(탕데이터!$I762,차량별코스!$D$2:$D$20,차량별코스!$A$2:$A$20),0)</f>
        <v>6</v>
      </c>
      <c r="BM762">
        <f t="shared" si="129"/>
        <v>2498.882000000001</v>
      </c>
      <c r="BN762">
        <f t="shared" si="130"/>
        <v>3898.6569999999997</v>
      </c>
      <c r="BO762">
        <f>IF(COUNTIFS($BL$2:$BL762,$BL762,$O$2:$O762,$O762)=1,_xlfn.MAXIFS($BO$2:$BO761,$O$2:$O761,$O762)+1,_xlfn.MAXIFS($BO$2:$BO761,$O$2:$O761,$O762))</f>
        <v>11</v>
      </c>
      <c r="BP762">
        <f t="shared" si="131"/>
        <v>1056.309</v>
      </c>
      <c r="BQ762">
        <f t="shared" si="133"/>
        <v>7.5540000000000003</v>
      </c>
      <c r="BR762">
        <f t="shared" si="134"/>
        <v>13.849000000000002</v>
      </c>
      <c r="BS762">
        <f t="shared" si="135"/>
        <v>35.251999999999995</v>
      </c>
      <c r="BT762">
        <f t="shared" si="136"/>
        <v>6.2949999999999999</v>
      </c>
      <c r="BU762">
        <f t="shared" si="137"/>
        <v>0</v>
      </c>
      <c r="BV762">
        <f t="shared" si="138"/>
        <v>0</v>
      </c>
      <c r="BW762">
        <f t="shared" si="132"/>
        <v>1119.259</v>
      </c>
    </row>
    <row r="763" spans="1:75" x14ac:dyDescent="0.3">
      <c r="A763" s="38">
        <f t="shared" si="128"/>
        <v>45795</v>
      </c>
      <c r="B763" s="3">
        <v>45795.675983796296</v>
      </c>
      <c r="C763" t="s">
        <v>61</v>
      </c>
      <c r="D763" t="s">
        <v>61</v>
      </c>
      <c r="E763" t="s">
        <v>61</v>
      </c>
      <c r="F763" t="s">
        <v>62</v>
      </c>
      <c r="G763" s="2" t="s">
        <v>63</v>
      </c>
      <c r="H763" t="s">
        <v>64</v>
      </c>
      <c r="I763" t="s">
        <v>83</v>
      </c>
      <c r="J763" t="s">
        <v>66</v>
      </c>
      <c r="K763" t="s">
        <v>67</v>
      </c>
      <c r="L763">
        <v>18</v>
      </c>
      <c r="M763">
        <v>8</v>
      </c>
      <c r="N763">
        <v>168</v>
      </c>
      <c r="O763" s="41">
        <v>9999</v>
      </c>
      <c r="P763" t="s">
        <v>62</v>
      </c>
      <c r="Q763" s="1">
        <v>45786.608721180557</v>
      </c>
      <c r="R763">
        <v>29.984000000000002</v>
      </c>
      <c r="S763">
        <v>9.0809999999999995</v>
      </c>
      <c r="T763">
        <v>3.302</v>
      </c>
      <c r="U763">
        <v>2603</v>
      </c>
      <c r="V763">
        <v>100</v>
      </c>
      <c r="W763">
        <v>411</v>
      </c>
      <c r="X763">
        <v>626</v>
      </c>
      <c r="Y763">
        <v>3</v>
      </c>
      <c r="Z763">
        <v>16</v>
      </c>
      <c r="AA763">
        <v>0</v>
      </c>
      <c r="AB763">
        <v>0</v>
      </c>
      <c r="AC763">
        <v>103</v>
      </c>
      <c r="AD763">
        <v>41.47</v>
      </c>
      <c r="AE763">
        <v>51.597625999999998</v>
      </c>
      <c r="AF763">
        <v>85.1</v>
      </c>
      <c r="AG763">
        <v>3.6</v>
      </c>
      <c r="AH763">
        <v>4.3</v>
      </c>
      <c r="AI763">
        <v>5.0999999999999996</v>
      </c>
      <c r="AJ763">
        <v>1.4</v>
      </c>
      <c r="AK763">
        <v>0.5</v>
      </c>
      <c r="AL763">
        <v>0</v>
      </c>
      <c r="AM763">
        <v>2.54</v>
      </c>
      <c r="AN763">
        <v>53.969000000000001</v>
      </c>
      <c r="AO763">
        <v>3.8420000000000001</v>
      </c>
      <c r="AP763">
        <v>15.789</v>
      </c>
      <c r="AQ763">
        <v>0.2</v>
      </c>
      <c r="AR763">
        <v>10.005000000000001</v>
      </c>
      <c r="AS763">
        <v>53.362000000000002</v>
      </c>
      <c r="AT763">
        <v>36.877000000000002</v>
      </c>
      <c r="AU763">
        <v>1.56</v>
      </c>
      <c r="AV763">
        <v>1.863</v>
      </c>
      <c r="AW763">
        <v>2.21</v>
      </c>
      <c r="AX763">
        <v>0.60699999999999998</v>
      </c>
      <c r="AY763">
        <v>0.217</v>
      </c>
      <c r="AZ763">
        <v>0</v>
      </c>
      <c r="BA763">
        <v>0</v>
      </c>
      <c r="BB763">
        <v>56</v>
      </c>
      <c r="BC763" t="s">
        <v>75</v>
      </c>
      <c r="BD763">
        <v>0</v>
      </c>
      <c r="BE763" t="s">
        <v>69</v>
      </c>
      <c r="BF763" t="s">
        <v>76</v>
      </c>
      <c r="BG763">
        <v>1.3</v>
      </c>
      <c r="BH763">
        <v>0</v>
      </c>
      <c r="BI763" s="1">
        <v>45798.834463344909</v>
      </c>
      <c r="BJ763">
        <v>3</v>
      </c>
      <c r="BK763" s="4">
        <v>1.1006</v>
      </c>
      <c r="BL763" s="42">
        <f>HLOOKUP($A763,차량별코스!$E$1:$AD$20,_xlfn.XLOOKUP(탕데이터!$I763,차량별코스!$D$2:$D$20,차량별코스!$A$2:$A$20),0)</f>
        <v>6</v>
      </c>
      <c r="BM763">
        <f t="shared" si="129"/>
        <v>2498.882000000001</v>
      </c>
      <c r="BN763">
        <f t="shared" si="130"/>
        <v>3898.6569999999997</v>
      </c>
      <c r="BO763">
        <f>IF(COUNTIFS($BL$2:$BL763,$BL763,$O$2:$O763,$O763)=1,_xlfn.MAXIFS($BO$2:$BO762,$O$2:$O762,$O763)+1,_xlfn.MAXIFS($BO$2:$BO762,$O$2:$O762,$O763))</f>
        <v>11</v>
      </c>
      <c r="BP763">
        <f t="shared" si="131"/>
        <v>1704.1529999999998</v>
      </c>
      <c r="BQ763">
        <f t="shared" si="133"/>
        <v>93.708000000000013</v>
      </c>
      <c r="BR763">
        <f t="shared" si="134"/>
        <v>111.92899999999999</v>
      </c>
      <c r="BS763">
        <f t="shared" si="135"/>
        <v>132.75299999999999</v>
      </c>
      <c r="BT763">
        <f t="shared" si="136"/>
        <v>36.441999999999993</v>
      </c>
      <c r="BU763">
        <f t="shared" si="137"/>
        <v>13.015000000000001</v>
      </c>
      <c r="BV763">
        <f t="shared" si="138"/>
        <v>0</v>
      </c>
      <c r="BW763">
        <f t="shared" si="132"/>
        <v>2091.9999999999995</v>
      </c>
    </row>
    <row r="764" spans="1:75" x14ac:dyDescent="0.3">
      <c r="A764" s="38">
        <f t="shared" si="128"/>
        <v>45795</v>
      </c>
      <c r="B764" s="3">
        <v>45795.709976851853</v>
      </c>
      <c r="C764" t="s">
        <v>61</v>
      </c>
      <c r="D764" t="s">
        <v>61</v>
      </c>
      <c r="E764" t="s">
        <v>61</v>
      </c>
      <c r="F764" t="s">
        <v>62</v>
      </c>
      <c r="G764" s="2" t="s">
        <v>63</v>
      </c>
      <c r="H764" t="s">
        <v>64</v>
      </c>
      <c r="I764" t="s">
        <v>83</v>
      </c>
      <c r="J764" t="s">
        <v>66</v>
      </c>
      <c r="K764" t="s">
        <v>67</v>
      </c>
      <c r="L764">
        <v>18</v>
      </c>
      <c r="M764">
        <v>8</v>
      </c>
      <c r="N764">
        <v>168</v>
      </c>
      <c r="O764" s="41">
        <v>9999</v>
      </c>
      <c r="P764" t="s">
        <v>62</v>
      </c>
      <c r="Q764" s="1">
        <v>45786.608721180557</v>
      </c>
      <c r="R764">
        <v>60.451999999999998</v>
      </c>
      <c r="S764">
        <v>23.847000000000001</v>
      </c>
      <c r="T764">
        <v>2.5350000000000001</v>
      </c>
      <c r="U764">
        <v>7286</v>
      </c>
      <c r="V764">
        <v>10</v>
      </c>
      <c r="W764">
        <v>3002</v>
      </c>
      <c r="X764">
        <v>1117</v>
      </c>
      <c r="Y764">
        <v>1</v>
      </c>
      <c r="Z764">
        <v>18</v>
      </c>
      <c r="AA764">
        <v>1</v>
      </c>
      <c r="AB764">
        <v>1602</v>
      </c>
      <c r="AC764">
        <v>102</v>
      </c>
      <c r="AD764">
        <v>29.87</v>
      </c>
      <c r="AE764">
        <v>50.918824000000001</v>
      </c>
      <c r="AF764">
        <v>92.2</v>
      </c>
      <c r="AG764">
        <v>2</v>
      </c>
      <c r="AH764">
        <v>2</v>
      </c>
      <c r="AI764">
        <v>1.9</v>
      </c>
      <c r="AJ764">
        <v>1.8</v>
      </c>
      <c r="AK764">
        <v>0</v>
      </c>
      <c r="AL764">
        <v>0</v>
      </c>
      <c r="AM764">
        <v>1.95</v>
      </c>
      <c r="AN764">
        <v>71.417000000000002</v>
      </c>
      <c r="AO764">
        <v>0.13700000000000001</v>
      </c>
      <c r="AP764">
        <v>41.201999999999998</v>
      </c>
      <c r="AQ764">
        <v>0.182</v>
      </c>
      <c r="AR764">
        <v>1.6539999999999999</v>
      </c>
      <c r="AS764">
        <v>29.776</v>
      </c>
      <c r="AT764">
        <v>110.64</v>
      </c>
      <c r="AU764">
        <v>2.4</v>
      </c>
      <c r="AV764">
        <v>2.4</v>
      </c>
      <c r="AW764">
        <v>2.2799999999999998</v>
      </c>
      <c r="AX764">
        <v>2.16</v>
      </c>
      <c r="AY764">
        <v>0</v>
      </c>
      <c r="AZ764">
        <v>0</v>
      </c>
      <c r="BA764">
        <v>0</v>
      </c>
      <c r="BB764">
        <v>164</v>
      </c>
      <c r="BC764" t="s">
        <v>75</v>
      </c>
      <c r="BD764">
        <v>0</v>
      </c>
      <c r="BE764" t="s">
        <v>69</v>
      </c>
      <c r="BF764" t="s">
        <v>76</v>
      </c>
      <c r="BG764">
        <v>1.3</v>
      </c>
      <c r="BH764">
        <v>0</v>
      </c>
      <c r="BI764" s="1">
        <v>45798.834463344909</v>
      </c>
      <c r="BJ764">
        <v>3</v>
      </c>
      <c r="BK764" s="4">
        <v>0.84499999999999997</v>
      </c>
      <c r="BL764" s="42">
        <f>HLOOKUP($A764,차량별코스!$E$1:$AD$20,_xlfn.XLOOKUP(탕데이터!$I764,차량별코스!$D$2:$D$20,차량별코스!$A$2:$A$20),0)</f>
        <v>6</v>
      </c>
      <c r="BM764">
        <f t="shared" si="129"/>
        <v>2498.882000000001</v>
      </c>
      <c r="BN764">
        <f t="shared" si="130"/>
        <v>3898.6569999999997</v>
      </c>
      <c r="BO764">
        <f>IF(COUNTIFS($BL$2:$BL764,$BL764,$O$2:$O764,$O764)=1,_xlfn.MAXIFS($BO$2:$BO763,$O$2:$O763,$O764)+1,_xlfn.MAXIFS($BO$2:$BO763,$O$2:$O763,$O764))</f>
        <v>11</v>
      </c>
      <c r="BP764">
        <f t="shared" si="131"/>
        <v>3705.692</v>
      </c>
      <c r="BQ764">
        <f t="shared" si="133"/>
        <v>145.72</v>
      </c>
      <c r="BR764">
        <f t="shared" si="134"/>
        <v>145.72</v>
      </c>
      <c r="BS764">
        <f t="shared" si="135"/>
        <v>138.434</v>
      </c>
      <c r="BT764">
        <f t="shared" si="136"/>
        <v>131.14800000000002</v>
      </c>
      <c r="BU764">
        <f t="shared" si="137"/>
        <v>0</v>
      </c>
      <c r="BV764">
        <f t="shared" si="138"/>
        <v>0</v>
      </c>
      <c r="BW764">
        <f t="shared" si="132"/>
        <v>4266.7139999999999</v>
      </c>
    </row>
    <row r="765" spans="1:75" x14ac:dyDescent="0.3">
      <c r="A765" s="38">
        <f t="shared" si="128"/>
        <v>45796</v>
      </c>
      <c r="B765" s="3">
        <v>45796.253865740742</v>
      </c>
      <c r="C765" t="s">
        <v>61</v>
      </c>
      <c r="D765" t="s">
        <v>61</v>
      </c>
      <c r="E765" t="s">
        <v>61</v>
      </c>
      <c r="F765" t="s">
        <v>62</v>
      </c>
      <c r="G765" s="2" t="s">
        <v>63</v>
      </c>
      <c r="H765" t="s">
        <v>64</v>
      </c>
      <c r="I765" t="s">
        <v>83</v>
      </c>
      <c r="J765" t="s">
        <v>66</v>
      </c>
      <c r="K765" t="s">
        <v>67</v>
      </c>
      <c r="L765">
        <v>18</v>
      </c>
      <c r="M765">
        <v>8</v>
      </c>
      <c r="N765">
        <v>168</v>
      </c>
      <c r="O765" s="41">
        <v>9999</v>
      </c>
      <c r="P765" t="s">
        <v>62</v>
      </c>
      <c r="Q765" s="1">
        <v>45786.608721180557</v>
      </c>
      <c r="R765">
        <v>5.3999999999999999E-2</v>
      </c>
      <c r="S765">
        <v>0.13800000000000001</v>
      </c>
      <c r="T765">
        <v>0.39100000000000001</v>
      </c>
      <c r="U765">
        <v>131</v>
      </c>
      <c r="V765">
        <v>95</v>
      </c>
      <c r="W765">
        <v>4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9</v>
      </c>
      <c r="AD765">
        <v>1.48</v>
      </c>
      <c r="AE765">
        <v>6.0749240000000002</v>
      </c>
      <c r="AF765">
        <v>100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0.3</v>
      </c>
      <c r="AN765">
        <v>54.404000000000003</v>
      </c>
      <c r="AO765">
        <v>72.518000000000001</v>
      </c>
      <c r="AP765">
        <v>3.0529999999999999</v>
      </c>
      <c r="AQ765">
        <v>0</v>
      </c>
      <c r="AR765">
        <v>0</v>
      </c>
      <c r="AS765">
        <v>0</v>
      </c>
      <c r="AT765">
        <v>1.667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1</v>
      </c>
      <c r="BC765" t="s">
        <v>75</v>
      </c>
      <c r="BD765">
        <v>0</v>
      </c>
      <c r="BE765" t="s">
        <v>69</v>
      </c>
      <c r="BF765" t="s">
        <v>76</v>
      </c>
      <c r="BG765">
        <v>1.3</v>
      </c>
      <c r="BH765">
        <v>0</v>
      </c>
      <c r="BI765" s="1">
        <v>45798.834463344909</v>
      </c>
      <c r="BJ765">
        <v>3</v>
      </c>
      <c r="BK765" s="4">
        <v>0.13039999999999999</v>
      </c>
      <c r="BL765" s="42">
        <f>HLOOKUP($A765,차량별코스!$E$1:$AD$20,_xlfn.XLOOKUP(탕데이터!$I765,차량별코스!$D$2:$D$20,차량별코스!$A$2:$A$20),0)</f>
        <v>7</v>
      </c>
      <c r="BM765">
        <f t="shared" si="129"/>
        <v>2498.882000000001</v>
      </c>
      <c r="BN765">
        <f t="shared" si="130"/>
        <v>4271.6819999999989</v>
      </c>
      <c r="BO765">
        <f>IF(COUNTIFS($BL$2:$BL765,$BL765,$O$2:$O765,$O765)=1,_xlfn.MAXIFS($BO$2:$BO764,$O$2:$O764,$O765)+1,_xlfn.MAXIFS($BO$2:$BO764,$O$2:$O764,$O765))</f>
        <v>11</v>
      </c>
      <c r="BP765">
        <f t="shared" si="131"/>
        <v>32</v>
      </c>
      <c r="BQ765">
        <f t="shared" si="133"/>
        <v>0</v>
      </c>
      <c r="BR765">
        <f t="shared" si="134"/>
        <v>0</v>
      </c>
      <c r="BS765">
        <f t="shared" si="135"/>
        <v>0</v>
      </c>
      <c r="BT765">
        <f t="shared" si="136"/>
        <v>0</v>
      </c>
      <c r="BU765">
        <f t="shared" si="137"/>
        <v>0</v>
      </c>
      <c r="BV765">
        <f t="shared" si="138"/>
        <v>0</v>
      </c>
      <c r="BW765">
        <f t="shared" si="132"/>
        <v>32</v>
      </c>
    </row>
    <row r="766" spans="1:75" x14ac:dyDescent="0.3">
      <c r="A766" s="38">
        <f t="shared" si="128"/>
        <v>45796</v>
      </c>
      <c r="B766" s="3">
        <v>45796.274131944447</v>
      </c>
      <c r="C766" t="s">
        <v>61</v>
      </c>
      <c r="D766" t="s">
        <v>61</v>
      </c>
      <c r="E766" t="s">
        <v>61</v>
      </c>
      <c r="F766" t="s">
        <v>62</v>
      </c>
      <c r="G766" s="2" t="s">
        <v>63</v>
      </c>
      <c r="H766" t="s">
        <v>64</v>
      </c>
      <c r="I766" t="s">
        <v>83</v>
      </c>
      <c r="J766" t="s">
        <v>66</v>
      </c>
      <c r="K766" t="s">
        <v>67</v>
      </c>
      <c r="L766">
        <v>18</v>
      </c>
      <c r="M766">
        <v>8</v>
      </c>
      <c r="N766">
        <v>168</v>
      </c>
      <c r="O766" s="41">
        <v>9999</v>
      </c>
      <c r="P766" t="s">
        <v>62</v>
      </c>
      <c r="Q766" s="1">
        <v>45786.608721180557</v>
      </c>
      <c r="R766">
        <v>17.62</v>
      </c>
      <c r="S766">
        <v>5.7679999999999998</v>
      </c>
      <c r="T766">
        <v>3.0550000000000002</v>
      </c>
      <c r="U766">
        <v>2193</v>
      </c>
      <c r="V766">
        <v>13</v>
      </c>
      <c r="W766">
        <v>717</v>
      </c>
      <c r="X766">
        <v>229</v>
      </c>
      <c r="Y766">
        <v>3</v>
      </c>
      <c r="Z766">
        <v>13</v>
      </c>
      <c r="AA766">
        <v>0</v>
      </c>
      <c r="AB766">
        <v>0</v>
      </c>
      <c r="AC766">
        <v>95</v>
      </c>
      <c r="AD766">
        <v>28.92</v>
      </c>
      <c r="AE766">
        <v>43.357472000000001</v>
      </c>
      <c r="AF766">
        <v>98</v>
      </c>
      <c r="AG766">
        <v>0.6</v>
      </c>
      <c r="AH766">
        <v>0.7</v>
      </c>
      <c r="AI766">
        <v>0.6</v>
      </c>
      <c r="AJ766">
        <v>0.1</v>
      </c>
      <c r="AK766">
        <v>0</v>
      </c>
      <c r="AL766">
        <v>0</v>
      </c>
      <c r="AM766">
        <v>2.35</v>
      </c>
      <c r="AN766">
        <v>48.462000000000003</v>
      </c>
      <c r="AO766">
        <v>0.59299999999999997</v>
      </c>
      <c r="AP766">
        <v>32.695</v>
      </c>
      <c r="AQ766">
        <v>0.114</v>
      </c>
      <c r="AR766">
        <v>17.026</v>
      </c>
      <c r="AS766">
        <v>73.78</v>
      </c>
      <c r="AT766">
        <v>34.299999999999997</v>
      </c>
      <c r="AU766">
        <v>0.21</v>
      </c>
      <c r="AV766">
        <v>0.245</v>
      </c>
      <c r="AW766">
        <v>0.21</v>
      </c>
      <c r="AX766">
        <v>3.5000000000000003E-2</v>
      </c>
      <c r="AY766">
        <v>0</v>
      </c>
      <c r="AZ766">
        <v>0</v>
      </c>
      <c r="BA766">
        <v>0</v>
      </c>
      <c r="BB766">
        <v>47</v>
      </c>
      <c r="BC766" t="s">
        <v>75</v>
      </c>
      <c r="BD766">
        <v>0</v>
      </c>
      <c r="BE766" t="s">
        <v>69</v>
      </c>
      <c r="BF766" t="s">
        <v>76</v>
      </c>
      <c r="BG766">
        <v>1.3</v>
      </c>
      <c r="BH766">
        <v>0</v>
      </c>
      <c r="BI766" s="1">
        <v>45798.834463344909</v>
      </c>
      <c r="BJ766">
        <v>3</v>
      </c>
      <c r="BK766" s="4">
        <v>1.0183</v>
      </c>
      <c r="BL766" s="42">
        <f>HLOOKUP($A766,차량별코스!$E$1:$AD$20,_xlfn.XLOOKUP(탕데이터!$I766,차량별코스!$D$2:$D$20,차량별코스!$A$2:$A$20),0)</f>
        <v>7</v>
      </c>
      <c r="BM766">
        <f t="shared" si="129"/>
        <v>2498.882000000001</v>
      </c>
      <c r="BN766">
        <f t="shared" si="130"/>
        <v>4271.6819999999989</v>
      </c>
      <c r="BO766">
        <f>IF(COUNTIFS($BL$2:$BL766,$BL766,$O$2:$O766,$O766)=1,_xlfn.MAXIFS($BO$2:$BO765,$O$2:$O765,$O766)+1,_xlfn.MAXIFS($BO$2:$BO765,$O$2:$O765,$O766))</f>
        <v>11</v>
      </c>
      <c r="BP766">
        <f t="shared" si="131"/>
        <v>1419.1399999999999</v>
      </c>
      <c r="BQ766">
        <f t="shared" si="133"/>
        <v>13.157999999999999</v>
      </c>
      <c r="BR766">
        <f t="shared" si="134"/>
        <v>15.350999999999999</v>
      </c>
      <c r="BS766">
        <f t="shared" si="135"/>
        <v>13.157999999999999</v>
      </c>
      <c r="BT766">
        <f t="shared" si="136"/>
        <v>2.1930000000000001</v>
      </c>
      <c r="BU766">
        <f t="shared" si="137"/>
        <v>0</v>
      </c>
      <c r="BV766">
        <f t="shared" si="138"/>
        <v>0</v>
      </c>
      <c r="BW766">
        <f t="shared" si="132"/>
        <v>1462.9999999999998</v>
      </c>
    </row>
    <row r="767" spans="1:75" x14ac:dyDescent="0.3">
      <c r="A767" s="38">
        <f t="shared" si="128"/>
        <v>45796</v>
      </c>
      <c r="B767" s="3">
        <v>45796.302291666667</v>
      </c>
      <c r="C767" t="s">
        <v>61</v>
      </c>
      <c r="D767" t="s">
        <v>61</v>
      </c>
      <c r="E767" t="s">
        <v>61</v>
      </c>
      <c r="F767" t="s">
        <v>62</v>
      </c>
      <c r="G767" s="2" t="s">
        <v>63</v>
      </c>
      <c r="H767" t="s">
        <v>64</v>
      </c>
      <c r="I767" t="s">
        <v>83</v>
      </c>
      <c r="J767" t="s">
        <v>66</v>
      </c>
      <c r="K767" t="s">
        <v>67</v>
      </c>
      <c r="L767">
        <v>18</v>
      </c>
      <c r="M767">
        <v>8</v>
      </c>
      <c r="N767">
        <v>168</v>
      </c>
      <c r="O767" s="41">
        <v>9999</v>
      </c>
      <c r="P767" t="s">
        <v>62</v>
      </c>
      <c r="Q767" s="1">
        <v>45786.608721180557</v>
      </c>
      <c r="R767">
        <v>50.174999999999997</v>
      </c>
      <c r="S767">
        <v>14.401999999999999</v>
      </c>
      <c r="T767">
        <v>3.484</v>
      </c>
      <c r="U767">
        <v>5183</v>
      </c>
      <c r="V767">
        <v>0</v>
      </c>
      <c r="W767">
        <v>1084</v>
      </c>
      <c r="X767">
        <v>959</v>
      </c>
      <c r="Y767">
        <v>4</v>
      </c>
      <c r="Z767">
        <v>28</v>
      </c>
      <c r="AA767">
        <v>0</v>
      </c>
      <c r="AB767">
        <v>0</v>
      </c>
      <c r="AC767">
        <v>90</v>
      </c>
      <c r="AD767">
        <v>34.85</v>
      </c>
      <c r="AE767">
        <v>44.066848999999998</v>
      </c>
      <c r="AF767">
        <v>69.599999999999994</v>
      </c>
      <c r="AG767">
        <v>8.4</v>
      </c>
      <c r="AH767">
        <v>12.2</v>
      </c>
      <c r="AI767">
        <v>8.8000000000000007</v>
      </c>
      <c r="AJ767">
        <v>1.1000000000000001</v>
      </c>
      <c r="AK767">
        <v>0</v>
      </c>
      <c r="AL767">
        <v>0</v>
      </c>
      <c r="AM767">
        <v>2.68</v>
      </c>
      <c r="AN767">
        <v>42.314</v>
      </c>
      <c r="AO767">
        <v>0</v>
      </c>
      <c r="AP767">
        <v>20.914999999999999</v>
      </c>
      <c r="AQ767">
        <v>0.17899999999999999</v>
      </c>
      <c r="AR767">
        <v>7.9720000000000004</v>
      </c>
      <c r="AS767">
        <v>55.805</v>
      </c>
      <c r="AT767">
        <v>59.16</v>
      </c>
      <c r="AU767">
        <v>7.14</v>
      </c>
      <c r="AV767">
        <v>10.37</v>
      </c>
      <c r="AW767">
        <v>7.48</v>
      </c>
      <c r="AX767">
        <v>0.93500000000000005</v>
      </c>
      <c r="AY767">
        <v>0</v>
      </c>
      <c r="AZ767">
        <v>0</v>
      </c>
      <c r="BA767">
        <v>0</v>
      </c>
      <c r="BB767">
        <v>111</v>
      </c>
      <c r="BC767" t="s">
        <v>75</v>
      </c>
      <c r="BD767">
        <v>0</v>
      </c>
      <c r="BE767" t="s">
        <v>69</v>
      </c>
      <c r="BF767" t="s">
        <v>76</v>
      </c>
      <c r="BG767">
        <v>1.3</v>
      </c>
      <c r="BH767">
        <v>0</v>
      </c>
      <c r="BI767" s="1">
        <v>45798.834463344909</v>
      </c>
      <c r="BJ767">
        <v>3</v>
      </c>
      <c r="BK767" s="4">
        <v>1.1613</v>
      </c>
      <c r="BL767" s="42">
        <f>HLOOKUP($A767,차량별코스!$E$1:$AD$20,_xlfn.XLOOKUP(탕데이터!$I767,차량별코스!$D$2:$D$20,차량별코스!$A$2:$A$20),0)</f>
        <v>7</v>
      </c>
      <c r="BM767">
        <f t="shared" si="129"/>
        <v>2498.882000000001</v>
      </c>
      <c r="BN767">
        <f t="shared" si="130"/>
        <v>4271.6819999999989</v>
      </c>
      <c r="BO767">
        <f>IF(COUNTIFS($BL$2:$BL767,$BL767,$O$2:$O767,$O767)=1,_xlfn.MAXIFS($BO$2:$BO766,$O$2:$O766,$O767)+1,_xlfn.MAXIFS($BO$2:$BO766,$O$2:$O766,$O767))</f>
        <v>11</v>
      </c>
      <c r="BP767">
        <f t="shared" si="131"/>
        <v>2523.3679999999999</v>
      </c>
      <c r="BQ767">
        <f t="shared" si="133"/>
        <v>435.37200000000001</v>
      </c>
      <c r="BR767">
        <f t="shared" si="134"/>
        <v>632.32600000000002</v>
      </c>
      <c r="BS767">
        <f t="shared" si="135"/>
        <v>456.10400000000004</v>
      </c>
      <c r="BT767">
        <f t="shared" si="136"/>
        <v>57.013000000000005</v>
      </c>
      <c r="BU767">
        <f t="shared" si="137"/>
        <v>0</v>
      </c>
      <c r="BV767">
        <f t="shared" si="138"/>
        <v>0</v>
      </c>
      <c r="BW767">
        <f t="shared" si="132"/>
        <v>4104.183</v>
      </c>
    </row>
    <row r="768" spans="1:75" x14ac:dyDescent="0.3">
      <c r="A768" s="38">
        <f t="shared" si="128"/>
        <v>45796</v>
      </c>
      <c r="B768" s="3">
        <v>45796.365358796298</v>
      </c>
      <c r="C768" t="s">
        <v>61</v>
      </c>
      <c r="D768" t="s">
        <v>61</v>
      </c>
      <c r="E768" t="s">
        <v>61</v>
      </c>
      <c r="F768" t="s">
        <v>62</v>
      </c>
      <c r="G768" s="2" t="s">
        <v>63</v>
      </c>
      <c r="H768" t="s">
        <v>64</v>
      </c>
      <c r="I768" t="s">
        <v>83</v>
      </c>
      <c r="J768" t="s">
        <v>66</v>
      </c>
      <c r="K768" t="s">
        <v>67</v>
      </c>
      <c r="L768">
        <v>18</v>
      </c>
      <c r="M768">
        <v>8</v>
      </c>
      <c r="N768">
        <v>168</v>
      </c>
      <c r="O768" s="41">
        <v>9999</v>
      </c>
      <c r="P768" t="s">
        <v>62</v>
      </c>
      <c r="Q768" s="1">
        <v>45786.608721180557</v>
      </c>
      <c r="R768">
        <v>30.018999999999998</v>
      </c>
      <c r="S768">
        <v>8.2469999999999999</v>
      </c>
      <c r="T768">
        <v>3.64</v>
      </c>
      <c r="U768">
        <v>2632</v>
      </c>
      <c r="V768">
        <v>11</v>
      </c>
      <c r="W768">
        <v>377</v>
      </c>
      <c r="X768">
        <v>711</v>
      </c>
      <c r="Y768">
        <v>0</v>
      </c>
      <c r="Z768">
        <v>7</v>
      </c>
      <c r="AA768">
        <v>0</v>
      </c>
      <c r="AB768">
        <v>0</v>
      </c>
      <c r="AC768">
        <v>108</v>
      </c>
      <c r="AD768">
        <v>41.06</v>
      </c>
      <c r="AE768">
        <v>48.158771999999999</v>
      </c>
      <c r="AF768">
        <v>96.4</v>
      </c>
      <c r="AG768">
        <v>1</v>
      </c>
      <c r="AH768">
        <v>1.2</v>
      </c>
      <c r="AI768">
        <v>0.9</v>
      </c>
      <c r="AJ768">
        <v>0.3</v>
      </c>
      <c r="AK768">
        <v>0.1</v>
      </c>
      <c r="AL768">
        <v>0</v>
      </c>
      <c r="AM768">
        <v>2.8</v>
      </c>
      <c r="AN768">
        <v>44.607999999999997</v>
      </c>
      <c r="AO768">
        <v>0.41799999999999998</v>
      </c>
      <c r="AP768">
        <v>14.324</v>
      </c>
      <c r="AQ768">
        <v>0.23300000000000001</v>
      </c>
      <c r="AR768">
        <v>0</v>
      </c>
      <c r="AS768">
        <v>23.318999999999999</v>
      </c>
      <c r="AT768">
        <v>41.773000000000003</v>
      </c>
      <c r="AU768">
        <v>0.433</v>
      </c>
      <c r="AV768">
        <v>0.52</v>
      </c>
      <c r="AW768">
        <v>0.39</v>
      </c>
      <c r="AX768">
        <v>0.13</v>
      </c>
      <c r="AY768">
        <v>4.2999999999999997E-2</v>
      </c>
      <c r="AZ768">
        <v>0</v>
      </c>
      <c r="BA768">
        <v>0</v>
      </c>
      <c r="BB768">
        <v>57</v>
      </c>
      <c r="BC768" t="s">
        <v>75</v>
      </c>
      <c r="BD768">
        <v>0</v>
      </c>
      <c r="BE768" t="s">
        <v>69</v>
      </c>
      <c r="BF768" t="s">
        <v>76</v>
      </c>
      <c r="BG768">
        <v>1.3</v>
      </c>
      <c r="BH768">
        <v>0</v>
      </c>
      <c r="BI768" s="1">
        <v>45798.834463344909</v>
      </c>
      <c r="BJ768">
        <v>3</v>
      </c>
      <c r="BK768" s="4">
        <v>1.2133</v>
      </c>
      <c r="BL768" s="42">
        <f>HLOOKUP($A768,차량별코스!$E$1:$AD$20,_xlfn.XLOOKUP(탕데이터!$I768,차량별코스!$D$2:$D$20,차량별코스!$A$2:$A$20),0)</f>
        <v>7</v>
      </c>
      <c r="BM768">
        <f t="shared" si="129"/>
        <v>2498.882000000001</v>
      </c>
      <c r="BN768">
        <f t="shared" si="130"/>
        <v>4271.6819999999989</v>
      </c>
      <c r="BO768">
        <f>IF(COUNTIFS($BL$2:$BL768,$BL768,$O$2:$O768,$O768)=1,_xlfn.MAXIFS($BO$2:$BO767,$O$2:$O767,$O768)+1,_xlfn.MAXIFS($BO$2:$BO767,$O$2:$O767,$O768))</f>
        <v>11</v>
      </c>
      <c r="BP768">
        <f t="shared" si="131"/>
        <v>2149.248</v>
      </c>
      <c r="BQ768">
        <f t="shared" si="133"/>
        <v>26.32</v>
      </c>
      <c r="BR768">
        <f t="shared" si="134"/>
        <v>31.584</v>
      </c>
      <c r="BS768">
        <f t="shared" si="135"/>
        <v>23.688000000000002</v>
      </c>
      <c r="BT768">
        <f t="shared" si="136"/>
        <v>7.8959999999999999</v>
      </c>
      <c r="BU768">
        <f t="shared" si="137"/>
        <v>2.6320000000000001</v>
      </c>
      <c r="BV768">
        <f t="shared" si="138"/>
        <v>0</v>
      </c>
      <c r="BW768">
        <f t="shared" si="132"/>
        <v>2241.3680000000004</v>
      </c>
    </row>
    <row r="769" spans="1:75" x14ac:dyDescent="0.3">
      <c r="A769" s="38">
        <f t="shared" si="128"/>
        <v>45796</v>
      </c>
      <c r="B769" s="3">
        <v>45796.40184027778</v>
      </c>
      <c r="C769" t="s">
        <v>61</v>
      </c>
      <c r="D769" t="s">
        <v>61</v>
      </c>
      <c r="E769" t="s">
        <v>61</v>
      </c>
      <c r="F769" t="s">
        <v>62</v>
      </c>
      <c r="G769" s="2" t="s">
        <v>63</v>
      </c>
      <c r="H769" t="s">
        <v>64</v>
      </c>
      <c r="I769" t="s">
        <v>83</v>
      </c>
      <c r="J769" t="s">
        <v>66</v>
      </c>
      <c r="K769" t="s">
        <v>67</v>
      </c>
      <c r="L769">
        <v>18</v>
      </c>
      <c r="M769">
        <v>8</v>
      </c>
      <c r="N769">
        <v>168</v>
      </c>
      <c r="O769" s="41">
        <v>9999</v>
      </c>
      <c r="P769" t="s">
        <v>62</v>
      </c>
      <c r="Q769" s="1">
        <v>45786.608721180557</v>
      </c>
      <c r="R769">
        <v>17.178999999999998</v>
      </c>
      <c r="S769">
        <v>4.5880000000000001</v>
      </c>
      <c r="T769">
        <v>3.7440000000000002</v>
      </c>
      <c r="U769">
        <v>1612</v>
      </c>
      <c r="V769">
        <v>6</v>
      </c>
      <c r="W769">
        <v>425</v>
      </c>
      <c r="X769">
        <v>362</v>
      </c>
      <c r="Y769">
        <v>0</v>
      </c>
      <c r="Z769">
        <v>3</v>
      </c>
      <c r="AA769">
        <v>0</v>
      </c>
      <c r="AB769">
        <v>0</v>
      </c>
      <c r="AC769">
        <v>99</v>
      </c>
      <c r="AD769">
        <v>38.369999999999997</v>
      </c>
      <c r="AE769">
        <v>52.366059</v>
      </c>
      <c r="AF769">
        <v>97.2</v>
      </c>
      <c r="AG769">
        <v>0.6</v>
      </c>
      <c r="AH769">
        <v>0.3</v>
      </c>
      <c r="AI769">
        <v>1.4</v>
      </c>
      <c r="AJ769">
        <v>0.4</v>
      </c>
      <c r="AK769">
        <v>0</v>
      </c>
      <c r="AL769">
        <v>0</v>
      </c>
      <c r="AM769">
        <v>2.88</v>
      </c>
      <c r="AN769">
        <v>47.597999999999999</v>
      </c>
      <c r="AO769">
        <v>0.372</v>
      </c>
      <c r="AP769">
        <v>26.364999999999998</v>
      </c>
      <c r="AQ769">
        <v>0.17499999999999999</v>
      </c>
      <c r="AR769">
        <v>0</v>
      </c>
      <c r="AS769">
        <v>17.463000000000001</v>
      </c>
      <c r="AT769">
        <v>25.92</v>
      </c>
      <c r="AU769">
        <v>0.16</v>
      </c>
      <c r="AV769">
        <v>0.08</v>
      </c>
      <c r="AW769">
        <v>0.373</v>
      </c>
      <c r="AX769">
        <v>0.107</v>
      </c>
      <c r="AY769">
        <v>0</v>
      </c>
      <c r="AZ769">
        <v>0</v>
      </c>
      <c r="BA769">
        <v>0</v>
      </c>
      <c r="BB769">
        <v>36</v>
      </c>
      <c r="BC769" t="s">
        <v>75</v>
      </c>
      <c r="BD769">
        <v>0</v>
      </c>
      <c r="BE769" t="s">
        <v>69</v>
      </c>
      <c r="BF769" t="s">
        <v>76</v>
      </c>
      <c r="BG769">
        <v>1.3</v>
      </c>
      <c r="BH769">
        <v>0</v>
      </c>
      <c r="BI769" s="1">
        <v>45798.834463344909</v>
      </c>
      <c r="BJ769">
        <v>3</v>
      </c>
      <c r="BK769" s="4">
        <v>1.2481</v>
      </c>
      <c r="BL769" s="42">
        <f>HLOOKUP($A769,차량별코스!$E$1:$AD$20,_xlfn.XLOOKUP(탕데이터!$I769,차량별코스!$D$2:$D$20,차량별코스!$A$2:$A$20),0)</f>
        <v>7</v>
      </c>
      <c r="BM769">
        <f t="shared" si="129"/>
        <v>2498.882000000001</v>
      </c>
      <c r="BN769">
        <f t="shared" si="130"/>
        <v>4271.6819999999989</v>
      </c>
      <c r="BO769">
        <f>IF(COUNTIFS($BL$2:$BL769,$BL769,$O$2:$O769,$O769)=1,_xlfn.MAXIFS($BO$2:$BO768,$O$2:$O768,$O769)+1,_xlfn.MAXIFS($BO$2:$BO768,$O$2:$O768,$O769))</f>
        <v>11</v>
      </c>
      <c r="BP769">
        <f t="shared" si="131"/>
        <v>1135.864</v>
      </c>
      <c r="BQ769">
        <f t="shared" si="133"/>
        <v>9.6720000000000006</v>
      </c>
      <c r="BR769">
        <f t="shared" si="134"/>
        <v>4.8360000000000003</v>
      </c>
      <c r="BS769">
        <f t="shared" si="135"/>
        <v>22.567999999999998</v>
      </c>
      <c r="BT769">
        <f t="shared" si="136"/>
        <v>6.4480000000000004</v>
      </c>
      <c r="BU769">
        <f t="shared" si="137"/>
        <v>0</v>
      </c>
      <c r="BV769">
        <f t="shared" si="138"/>
        <v>0</v>
      </c>
      <c r="BW769">
        <f t="shared" si="132"/>
        <v>1179.3880000000001</v>
      </c>
    </row>
    <row r="770" spans="1:75" x14ac:dyDescent="0.3">
      <c r="A770" s="38">
        <f t="shared" si="128"/>
        <v>45796</v>
      </c>
      <c r="B770" s="3">
        <v>45796.423009259262</v>
      </c>
      <c r="C770" t="s">
        <v>61</v>
      </c>
      <c r="D770" t="s">
        <v>61</v>
      </c>
      <c r="E770" t="s">
        <v>61</v>
      </c>
      <c r="F770" t="s">
        <v>62</v>
      </c>
      <c r="G770" s="2" t="s">
        <v>63</v>
      </c>
      <c r="H770" t="s">
        <v>64</v>
      </c>
      <c r="I770" t="s">
        <v>83</v>
      </c>
      <c r="J770" t="s">
        <v>66</v>
      </c>
      <c r="K770" t="s">
        <v>67</v>
      </c>
      <c r="L770">
        <v>18</v>
      </c>
      <c r="M770">
        <v>8</v>
      </c>
      <c r="N770">
        <v>168</v>
      </c>
      <c r="O770" s="41">
        <v>9999</v>
      </c>
      <c r="P770" t="s">
        <v>62</v>
      </c>
      <c r="Q770" s="1">
        <v>45786.608721180557</v>
      </c>
      <c r="R770">
        <v>2.4E-2</v>
      </c>
      <c r="S770">
        <v>4.3999999999999997E-2</v>
      </c>
      <c r="T770">
        <v>0.54500000000000004</v>
      </c>
      <c r="U770">
        <v>48</v>
      </c>
      <c r="V770">
        <v>8</v>
      </c>
      <c r="W770">
        <v>11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5</v>
      </c>
      <c r="AD770">
        <v>1.8</v>
      </c>
      <c r="AE770">
        <v>2.9791449999999999</v>
      </c>
      <c r="AF770">
        <v>100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0.42</v>
      </c>
      <c r="AN770">
        <v>14.516</v>
      </c>
      <c r="AO770">
        <v>16.664999999999999</v>
      </c>
      <c r="AP770">
        <v>22.913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 t="s">
        <v>75</v>
      </c>
      <c r="BD770">
        <v>0</v>
      </c>
      <c r="BE770" t="s">
        <v>69</v>
      </c>
      <c r="BF770" t="s">
        <v>76</v>
      </c>
      <c r="BG770">
        <v>1.3</v>
      </c>
      <c r="BH770">
        <v>0</v>
      </c>
      <c r="BI770" s="1">
        <v>45798.834463344909</v>
      </c>
      <c r="BJ770">
        <v>3</v>
      </c>
      <c r="BK770" s="4">
        <v>0.18179999999999999</v>
      </c>
      <c r="BL770" s="42">
        <f>HLOOKUP($A770,차량별코스!$E$1:$AD$20,_xlfn.XLOOKUP(탕데이터!$I770,차량별코스!$D$2:$D$20,차량별코스!$A$2:$A$20),0)</f>
        <v>7</v>
      </c>
      <c r="BM770">
        <f t="shared" si="129"/>
        <v>2498.882000000001</v>
      </c>
      <c r="BN770">
        <f t="shared" si="130"/>
        <v>4271.6819999999989</v>
      </c>
      <c r="BO770">
        <f>IF(COUNTIFS($BL$2:$BL770,$BL770,$O$2:$O770,$O770)=1,_xlfn.MAXIFS($BO$2:$BO769,$O$2:$O769,$O770)+1,_xlfn.MAXIFS($BO$2:$BO769,$O$2:$O769,$O770))</f>
        <v>11</v>
      </c>
      <c r="BP770">
        <f t="shared" si="131"/>
        <v>29</v>
      </c>
      <c r="BQ770">
        <f t="shared" si="133"/>
        <v>0</v>
      </c>
      <c r="BR770">
        <f t="shared" si="134"/>
        <v>0</v>
      </c>
      <c r="BS770">
        <f t="shared" si="135"/>
        <v>0</v>
      </c>
      <c r="BT770">
        <f t="shared" si="136"/>
        <v>0</v>
      </c>
      <c r="BU770">
        <f t="shared" si="137"/>
        <v>0</v>
      </c>
      <c r="BV770">
        <f t="shared" si="138"/>
        <v>0</v>
      </c>
      <c r="BW770">
        <f t="shared" si="132"/>
        <v>29</v>
      </c>
    </row>
    <row r="771" spans="1:75" x14ac:dyDescent="0.3">
      <c r="A771" s="38">
        <f t="shared" ref="A771:A834" si="139">DATE(YEAR(B771),MONTH(B771),DAY(B771))</f>
        <v>45796</v>
      </c>
      <c r="B771" s="3">
        <v>45796.533483796295</v>
      </c>
      <c r="C771" t="s">
        <v>61</v>
      </c>
      <c r="D771" t="s">
        <v>61</v>
      </c>
      <c r="E771" t="s">
        <v>61</v>
      </c>
      <c r="F771" t="s">
        <v>62</v>
      </c>
      <c r="G771" s="2" t="s">
        <v>63</v>
      </c>
      <c r="H771" t="s">
        <v>64</v>
      </c>
      <c r="I771" t="s">
        <v>83</v>
      </c>
      <c r="J771" t="s">
        <v>66</v>
      </c>
      <c r="K771" t="s">
        <v>67</v>
      </c>
      <c r="L771">
        <v>18</v>
      </c>
      <c r="M771">
        <v>8</v>
      </c>
      <c r="N771">
        <v>168</v>
      </c>
      <c r="O771" s="41">
        <v>9999</v>
      </c>
      <c r="P771" t="s">
        <v>62</v>
      </c>
      <c r="Q771" s="1">
        <v>45786.608721180557</v>
      </c>
      <c r="R771">
        <v>2.5999999999999999E-2</v>
      </c>
      <c r="S771">
        <v>9.0999999999999998E-2</v>
      </c>
      <c r="T771">
        <v>0.28599999999999998</v>
      </c>
      <c r="U771">
        <v>98</v>
      </c>
      <c r="V771">
        <v>80</v>
      </c>
      <c r="W771">
        <v>4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9</v>
      </c>
      <c r="AD771">
        <v>0.96</v>
      </c>
      <c r="AE771">
        <v>6.6855229999999999</v>
      </c>
      <c r="AF771">
        <v>100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0.22</v>
      </c>
      <c r="AN771">
        <v>83.997</v>
      </c>
      <c r="AO771">
        <v>81.632999999999996</v>
      </c>
      <c r="AP771">
        <v>4.0810000000000004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2</v>
      </c>
      <c r="BC771" t="s">
        <v>75</v>
      </c>
      <c r="BD771">
        <v>0</v>
      </c>
      <c r="BE771" t="s">
        <v>69</v>
      </c>
      <c r="BF771" t="s">
        <v>76</v>
      </c>
      <c r="BG771">
        <v>1.3</v>
      </c>
      <c r="BH771">
        <v>0</v>
      </c>
      <c r="BI771" s="1">
        <v>45798.834463344909</v>
      </c>
      <c r="BJ771">
        <v>3</v>
      </c>
      <c r="BK771" s="4">
        <v>9.5200000000000007E-2</v>
      </c>
      <c r="BL771" s="42">
        <f>HLOOKUP($A771,차량별코스!$E$1:$AD$20,_xlfn.XLOOKUP(탕데이터!$I771,차량별코스!$D$2:$D$20,차량별코스!$A$2:$A$20),0)</f>
        <v>7</v>
      </c>
      <c r="BM771">
        <f t="shared" ref="BM771:BM834" si="140">SUMIFS(R:R,I:I,I771,O:O,O771)</f>
        <v>2498.882000000001</v>
      </c>
      <c r="BN771">
        <f t="shared" ref="BN771:BN834" si="141">SUMIFS(R:R,O:O,O771,BL:BL,BL771)</f>
        <v>4271.6819999999989</v>
      </c>
      <c r="BO771">
        <f>IF(COUNTIFS($BL$2:$BL771,$BL771,$O$2:$O771,$O771)=1,_xlfn.MAXIFS($BO$2:$BO770,$O$2:$O770,$O771)+1,_xlfn.MAXIFS($BO$2:$BO770,$O$2:$O770,$O771))</f>
        <v>11</v>
      </c>
      <c r="BP771">
        <f t="shared" ref="BP771:BP834" si="142">$U771*AF771%-V771-W771</f>
        <v>14</v>
      </c>
      <c r="BQ771">
        <f t="shared" si="133"/>
        <v>0</v>
      </c>
      <c r="BR771">
        <f t="shared" si="134"/>
        <v>0</v>
      </c>
      <c r="BS771">
        <f t="shared" si="135"/>
        <v>0</v>
      </c>
      <c r="BT771">
        <f t="shared" si="136"/>
        <v>0</v>
      </c>
      <c r="BU771">
        <f t="shared" si="137"/>
        <v>0</v>
      </c>
      <c r="BV771">
        <f t="shared" si="138"/>
        <v>0</v>
      </c>
      <c r="BW771">
        <f t="shared" ref="BW771:BW834" si="143">SUM(BP771:BV771)</f>
        <v>14</v>
      </c>
    </row>
    <row r="772" spans="1:75" x14ac:dyDescent="0.3">
      <c r="A772" s="38">
        <f t="shared" si="139"/>
        <v>45796</v>
      </c>
      <c r="B772" s="3">
        <v>45796.537939814814</v>
      </c>
      <c r="C772" t="s">
        <v>61</v>
      </c>
      <c r="D772" t="s">
        <v>61</v>
      </c>
      <c r="E772" t="s">
        <v>61</v>
      </c>
      <c r="F772" t="s">
        <v>62</v>
      </c>
      <c r="G772" s="2" t="s">
        <v>63</v>
      </c>
      <c r="H772" t="s">
        <v>64</v>
      </c>
      <c r="I772" t="s">
        <v>83</v>
      </c>
      <c r="J772" t="s">
        <v>66</v>
      </c>
      <c r="K772" t="s">
        <v>67</v>
      </c>
      <c r="L772">
        <v>18</v>
      </c>
      <c r="M772">
        <v>8</v>
      </c>
      <c r="N772">
        <v>168</v>
      </c>
      <c r="O772" s="41">
        <v>9999</v>
      </c>
      <c r="P772" t="s">
        <v>62</v>
      </c>
      <c r="Q772" s="1">
        <v>45786.608721180557</v>
      </c>
      <c r="R772">
        <v>17.417000000000002</v>
      </c>
      <c r="S772">
        <v>4.5730000000000004</v>
      </c>
      <c r="T772">
        <v>3.8090000000000002</v>
      </c>
      <c r="U772">
        <v>1397</v>
      </c>
      <c r="V772">
        <v>20</v>
      </c>
      <c r="W772">
        <v>217</v>
      </c>
      <c r="X772">
        <v>317</v>
      </c>
      <c r="Y772">
        <v>1</v>
      </c>
      <c r="Z772">
        <v>2</v>
      </c>
      <c r="AA772">
        <v>0</v>
      </c>
      <c r="AB772">
        <v>0</v>
      </c>
      <c r="AC772">
        <v>94</v>
      </c>
      <c r="AD772">
        <v>44.88</v>
      </c>
      <c r="AE772">
        <v>54.052627999999999</v>
      </c>
      <c r="AF772">
        <v>98.1</v>
      </c>
      <c r="AG772">
        <v>0.3</v>
      </c>
      <c r="AH772">
        <v>0.5</v>
      </c>
      <c r="AI772">
        <v>0.7</v>
      </c>
      <c r="AJ772">
        <v>0.4</v>
      </c>
      <c r="AK772">
        <v>0</v>
      </c>
      <c r="AL772">
        <v>0</v>
      </c>
      <c r="AM772">
        <v>2.93</v>
      </c>
      <c r="AN772">
        <v>48.398000000000003</v>
      </c>
      <c r="AO772">
        <v>1.431</v>
      </c>
      <c r="AP772">
        <v>15.532999999999999</v>
      </c>
      <c r="AQ772">
        <v>0.17199999999999999</v>
      </c>
      <c r="AR772">
        <v>5.742</v>
      </c>
      <c r="AS772">
        <v>11.483000000000001</v>
      </c>
      <c r="AT772">
        <v>21.254999999999999</v>
      </c>
      <c r="AU772">
        <v>6.5000000000000002E-2</v>
      </c>
      <c r="AV772">
        <v>0.108</v>
      </c>
      <c r="AW772">
        <v>0.152</v>
      </c>
      <c r="AX772">
        <v>8.6999999999999994E-2</v>
      </c>
      <c r="AY772">
        <v>0</v>
      </c>
      <c r="AZ772">
        <v>0</v>
      </c>
      <c r="BA772">
        <v>0</v>
      </c>
      <c r="BB772">
        <v>29</v>
      </c>
      <c r="BC772" t="s">
        <v>75</v>
      </c>
      <c r="BD772">
        <v>0</v>
      </c>
      <c r="BE772" t="s">
        <v>69</v>
      </c>
      <c r="BF772" t="s">
        <v>76</v>
      </c>
      <c r="BG772">
        <v>1.3</v>
      </c>
      <c r="BH772">
        <v>0</v>
      </c>
      <c r="BI772" s="1">
        <v>45798.834463344909</v>
      </c>
      <c r="BJ772">
        <v>3</v>
      </c>
      <c r="BK772" s="4">
        <v>1.2696000000000001</v>
      </c>
      <c r="BL772" s="42">
        <f>HLOOKUP($A772,차량별코스!$E$1:$AD$20,_xlfn.XLOOKUP(탕데이터!$I772,차량별코스!$D$2:$D$20,차량별코스!$A$2:$A$20),0)</f>
        <v>7</v>
      </c>
      <c r="BM772">
        <f t="shared" si="140"/>
        <v>2498.882000000001</v>
      </c>
      <c r="BN772">
        <f t="shared" si="141"/>
        <v>4271.6819999999989</v>
      </c>
      <c r="BO772">
        <f>IF(COUNTIFS($BL$2:$BL772,$BL772,$O$2:$O772,$O772)=1,_xlfn.MAXIFS($BO$2:$BO771,$O$2:$O771,$O772)+1,_xlfn.MAXIFS($BO$2:$BO771,$O$2:$O771,$O772))</f>
        <v>11</v>
      </c>
      <c r="BP772">
        <f t="shared" si="142"/>
        <v>1133.4569999999999</v>
      </c>
      <c r="BQ772">
        <f t="shared" si="133"/>
        <v>4.1909999999999998</v>
      </c>
      <c r="BR772">
        <f t="shared" si="134"/>
        <v>6.9850000000000003</v>
      </c>
      <c r="BS772">
        <f t="shared" si="135"/>
        <v>9.7789999999999981</v>
      </c>
      <c r="BT772">
        <f t="shared" si="136"/>
        <v>5.5880000000000001</v>
      </c>
      <c r="BU772">
        <f t="shared" si="137"/>
        <v>0</v>
      </c>
      <c r="BV772">
        <f t="shared" si="138"/>
        <v>0</v>
      </c>
      <c r="BW772">
        <f t="shared" si="143"/>
        <v>1159.9999999999998</v>
      </c>
    </row>
    <row r="773" spans="1:75" x14ac:dyDescent="0.3">
      <c r="A773" s="38">
        <f t="shared" si="139"/>
        <v>45796</v>
      </c>
      <c r="B773" s="3">
        <v>45796.562557870369</v>
      </c>
      <c r="C773" t="s">
        <v>61</v>
      </c>
      <c r="D773" t="s">
        <v>61</v>
      </c>
      <c r="E773" t="s">
        <v>61</v>
      </c>
      <c r="F773" t="s">
        <v>62</v>
      </c>
      <c r="G773" s="2" t="s">
        <v>63</v>
      </c>
      <c r="H773" t="s">
        <v>64</v>
      </c>
      <c r="I773" t="s">
        <v>83</v>
      </c>
      <c r="J773" t="s">
        <v>66</v>
      </c>
      <c r="K773" t="s">
        <v>67</v>
      </c>
      <c r="L773">
        <v>18</v>
      </c>
      <c r="M773">
        <v>8</v>
      </c>
      <c r="N773">
        <v>168</v>
      </c>
      <c r="O773" s="41">
        <v>9999</v>
      </c>
      <c r="P773" t="s">
        <v>62</v>
      </c>
      <c r="Q773" s="1">
        <v>45786.608721180557</v>
      </c>
      <c r="R773">
        <v>60.878999999999998</v>
      </c>
      <c r="S773">
        <v>16.489000000000001</v>
      </c>
      <c r="T773">
        <v>3.6920000000000002</v>
      </c>
      <c r="U773">
        <v>5146</v>
      </c>
      <c r="V773">
        <v>61</v>
      </c>
      <c r="W773">
        <v>980</v>
      </c>
      <c r="X773">
        <v>1037</v>
      </c>
      <c r="Y773">
        <v>2</v>
      </c>
      <c r="Z773">
        <v>30</v>
      </c>
      <c r="AA773">
        <v>0</v>
      </c>
      <c r="AB773">
        <v>0</v>
      </c>
      <c r="AC773">
        <v>101</v>
      </c>
      <c r="AD773">
        <v>42.59</v>
      </c>
      <c r="AE773">
        <v>53.389612</v>
      </c>
      <c r="AF773">
        <v>61.1</v>
      </c>
      <c r="AG773">
        <v>8.9</v>
      </c>
      <c r="AH773">
        <v>8.9</v>
      </c>
      <c r="AI773">
        <v>14.3</v>
      </c>
      <c r="AJ773">
        <v>6.7</v>
      </c>
      <c r="AK773">
        <v>0</v>
      </c>
      <c r="AL773">
        <v>0</v>
      </c>
      <c r="AM773">
        <v>2.84</v>
      </c>
      <c r="AN773">
        <v>49.411999999999999</v>
      </c>
      <c r="AO773">
        <v>1.1850000000000001</v>
      </c>
      <c r="AP773">
        <v>19.044</v>
      </c>
      <c r="AQ773">
        <v>0.16400000000000001</v>
      </c>
      <c r="AR773">
        <v>3.2850000000000001</v>
      </c>
      <c r="AS773">
        <v>49.277999999999999</v>
      </c>
      <c r="AT773">
        <v>51.935000000000002</v>
      </c>
      <c r="AU773">
        <v>7.5650000000000004</v>
      </c>
      <c r="AV773">
        <v>7.5650000000000004</v>
      </c>
      <c r="AW773">
        <v>12.154999999999999</v>
      </c>
      <c r="AX773">
        <v>5.6950000000000003</v>
      </c>
      <c r="AY773">
        <v>0</v>
      </c>
      <c r="AZ773">
        <v>0</v>
      </c>
      <c r="BA773">
        <v>0</v>
      </c>
      <c r="BB773">
        <v>121</v>
      </c>
      <c r="BC773" t="s">
        <v>75</v>
      </c>
      <c r="BD773">
        <v>0</v>
      </c>
      <c r="BE773" t="s">
        <v>69</v>
      </c>
      <c r="BF773" t="s">
        <v>76</v>
      </c>
      <c r="BG773">
        <v>1.3</v>
      </c>
      <c r="BH773">
        <v>0</v>
      </c>
      <c r="BI773" s="1">
        <v>45798.834463344909</v>
      </c>
      <c r="BJ773">
        <v>3</v>
      </c>
      <c r="BK773" s="4">
        <v>1.2306999999999999</v>
      </c>
      <c r="BL773" s="42">
        <f>HLOOKUP($A773,차량별코스!$E$1:$AD$20,_xlfn.XLOOKUP(탕데이터!$I773,차량별코스!$D$2:$D$20,차량별코스!$A$2:$A$20),0)</f>
        <v>7</v>
      </c>
      <c r="BM773">
        <f t="shared" si="140"/>
        <v>2498.882000000001</v>
      </c>
      <c r="BN773">
        <f t="shared" si="141"/>
        <v>4271.6819999999989</v>
      </c>
      <c r="BO773">
        <f>IF(COUNTIFS($BL$2:$BL773,$BL773,$O$2:$O773,$O773)=1,_xlfn.MAXIFS($BO$2:$BO772,$O$2:$O772,$O773)+1,_xlfn.MAXIFS($BO$2:$BO772,$O$2:$O772,$O773))</f>
        <v>11</v>
      </c>
      <c r="BP773">
        <f t="shared" si="142"/>
        <v>2103.2060000000001</v>
      </c>
      <c r="BQ773">
        <f t="shared" ref="BQ773:BQ836" si="144">$U773*AG773%</f>
        <v>457.99400000000003</v>
      </c>
      <c r="BR773">
        <f t="shared" ref="BR773:BR836" si="145">$U773*AH773%</f>
        <v>457.99400000000003</v>
      </c>
      <c r="BS773">
        <f t="shared" ref="BS773:BS836" si="146">$U773*AI773%</f>
        <v>735.87800000000004</v>
      </c>
      <c r="BT773">
        <f t="shared" ref="BT773:BT836" si="147">$U773*AJ773%</f>
        <v>344.78200000000004</v>
      </c>
      <c r="BU773">
        <f t="shared" ref="BU773:BU836" si="148">$U773*AK773%</f>
        <v>0</v>
      </c>
      <c r="BV773">
        <f t="shared" ref="BV773:BV836" si="149">$U773*AL773%</f>
        <v>0</v>
      </c>
      <c r="BW773">
        <f t="shared" si="143"/>
        <v>4099.8540000000003</v>
      </c>
    </row>
    <row r="774" spans="1:75" x14ac:dyDescent="0.3">
      <c r="A774" s="38">
        <f t="shared" si="139"/>
        <v>45796</v>
      </c>
      <c r="B774" s="3">
        <v>45796.625173611108</v>
      </c>
      <c r="C774" t="s">
        <v>61</v>
      </c>
      <c r="D774" t="s">
        <v>61</v>
      </c>
      <c r="E774" t="s">
        <v>61</v>
      </c>
      <c r="F774" t="s">
        <v>62</v>
      </c>
      <c r="G774" s="2" t="s">
        <v>63</v>
      </c>
      <c r="H774" t="s">
        <v>64</v>
      </c>
      <c r="I774" t="s">
        <v>83</v>
      </c>
      <c r="J774" t="s">
        <v>66</v>
      </c>
      <c r="K774" t="s">
        <v>67</v>
      </c>
      <c r="L774">
        <v>18</v>
      </c>
      <c r="M774">
        <v>8</v>
      </c>
      <c r="N774">
        <v>168</v>
      </c>
      <c r="O774" s="41">
        <v>9999</v>
      </c>
      <c r="P774" t="s">
        <v>62</v>
      </c>
      <c r="Q774" s="1">
        <v>45786.608721180557</v>
      </c>
      <c r="R774">
        <v>40.302</v>
      </c>
      <c r="S774">
        <v>11.314</v>
      </c>
      <c r="T774">
        <v>3.5619999999999998</v>
      </c>
      <c r="U774">
        <v>4076</v>
      </c>
      <c r="V774">
        <v>1</v>
      </c>
      <c r="W774">
        <v>875</v>
      </c>
      <c r="X774">
        <v>775</v>
      </c>
      <c r="Y774">
        <v>6</v>
      </c>
      <c r="Z774">
        <v>5</v>
      </c>
      <c r="AA774">
        <v>0</v>
      </c>
      <c r="AB774">
        <v>0</v>
      </c>
      <c r="AC774">
        <v>90</v>
      </c>
      <c r="AD774">
        <v>35.6</v>
      </c>
      <c r="AE774">
        <v>45.339692999999997</v>
      </c>
      <c r="AF774">
        <v>94.3</v>
      </c>
      <c r="AG774">
        <v>1.4</v>
      </c>
      <c r="AH774">
        <v>2.2999999999999998</v>
      </c>
      <c r="AI774">
        <v>1.8</v>
      </c>
      <c r="AJ774">
        <v>0.3</v>
      </c>
      <c r="AK774">
        <v>0</v>
      </c>
      <c r="AL774">
        <v>0</v>
      </c>
      <c r="AM774">
        <v>2.74</v>
      </c>
      <c r="AN774">
        <v>42.676000000000002</v>
      </c>
      <c r="AO774">
        <v>2.4E-2</v>
      </c>
      <c r="AP774">
        <v>21.466999999999999</v>
      </c>
      <c r="AQ774">
        <v>0.17399999999999999</v>
      </c>
      <c r="AR774">
        <v>14.888</v>
      </c>
      <c r="AS774">
        <v>12.406000000000001</v>
      </c>
      <c r="AT774">
        <v>62.866999999999997</v>
      </c>
      <c r="AU774">
        <v>0.93300000000000005</v>
      </c>
      <c r="AV774">
        <v>1.5329999999999999</v>
      </c>
      <c r="AW774">
        <v>1.2</v>
      </c>
      <c r="AX774">
        <v>0.2</v>
      </c>
      <c r="AY774">
        <v>0</v>
      </c>
      <c r="AZ774">
        <v>0</v>
      </c>
      <c r="BA774">
        <v>0</v>
      </c>
      <c r="BB774">
        <v>89</v>
      </c>
      <c r="BC774" t="s">
        <v>75</v>
      </c>
      <c r="BD774">
        <v>0</v>
      </c>
      <c r="BE774" t="s">
        <v>69</v>
      </c>
      <c r="BF774" t="s">
        <v>76</v>
      </c>
      <c r="BG774">
        <v>1.3</v>
      </c>
      <c r="BH774">
        <v>0</v>
      </c>
      <c r="BI774" s="1">
        <v>45798.834463344909</v>
      </c>
      <c r="BJ774">
        <v>3</v>
      </c>
      <c r="BK774" s="4">
        <v>1.1874</v>
      </c>
      <c r="BL774" s="42">
        <f>HLOOKUP($A774,차량별코스!$E$1:$AD$20,_xlfn.XLOOKUP(탕데이터!$I774,차량별코스!$D$2:$D$20,차량별코스!$A$2:$A$20),0)</f>
        <v>7</v>
      </c>
      <c r="BM774">
        <f t="shared" si="140"/>
        <v>2498.882000000001</v>
      </c>
      <c r="BN774">
        <f t="shared" si="141"/>
        <v>4271.6819999999989</v>
      </c>
      <c r="BO774">
        <f>IF(COUNTIFS($BL$2:$BL774,$BL774,$O$2:$O774,$O774)=1,_xlfn.MAXIFS($BO$2:$BO773,$O$2:$O773,$O774)+1,_xlfn.MAXIFS($BO$2:$BO773,$O$2:$O773,$O774))</f>
        <v>11</v>
      </c>
      <c r="BP774">
        <f t="shared" si="142"/>
        <v>2967.6679999999997</v>
      </c>
      <c r="BQ774">
        <f t="shared" si="144"/>
        <v>57.063999999999993</v>
      </c>
      <c r="BR774">
        <f t="shared" si="145"/>
        <v>93.748000000000005</v>
      </c>
      <c r="BS774">
        <f t="shared" si="146"/>
        <v>73.368000000000009</v>
      </c>
      <c r="BT774">
        <f t="shared" si="147"/>
        <v>12.228</v>
      </c>
      <c r="BU774">
        <f t="shared" si="148"/>
        <v>0</v>
      </c>
      <c r="BV774">
        <f t="shared" si="149"/>
        <v>0</v>
      </c>
      <c r="BW774">
        <f t="shared" si="143"/>
        <v>3204.0759999999996</v>
      </c>
    </row>
    <row r="775" spans="1:75" x14ac:dyDescent="0.3">
      <c r="A775" s="38">
        <f t="shared" si="139"/>
        <v>45796</v>
      </c>
      <c r="B775" s="3">
        <v>45796.672835648147</v>
      </c>
      <c r="C775" t="s">
        <v>61</v>
      </c>
      <c r="D775" t="s">
        <v>61</v>
      </c>
      <c r="E775" t="s">
        <v>61</v>
      </c>
      <c r="F775" t="s">
        <v>62</v>
      </c>
      <c r="G775" s="2" t="s">
        <v>63</v>
      </c>
      <c r="H775" t="s">
        <v>64</v>
      </c>
      <c r="I775" t="s">
        <v>83</v>
      </c>
      <c r="J775" t="s">
        <v>66</v>
      </c>
      <c r="K775" t="s">
        <v>67</v>
      </c>
      <c r="L775">
        <v>18</v>
      </c>
      <c r="M775">
        <v>8</v>
      </c>
      <c r="N775">
        <v>168</v>
      </c>
      <c r="O775" s="41">
        <v>9999</v>
      </c>
      <c r="P775" t="s">
        <v>62</v>
      </c>
      <c r="Q775" s="1">
        <v>45786.608721180557</v>
      </c>
      <c r="R775">
        <v>1E-3</v>
      </c>
      <c r="S775">
        <v>7.6999999999999999E-2</v>
      </c>
      <c r="T775">
        <v>1.2999999999999999E-2</v>
      </c>
      <c r="U775">
        <v>213</v>
      </c>
      <c r="V775">
        <v>213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0.02</v>
      </c>
      <c r="AE775" t="s">
        <v>61</v>
      </c>
      <c r="AF775">
        <v>100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0.01</v>
      </c>
      <c r="AN775" t="s">
        <v>61</v>
      </c>
      <c r="AO775">
        <v>100</v>
      </c>
      <c r="AP775">
        <v>0</v>
      </c>
      <c r="AQ775">
        <v>0</v>
      </c>
      <c r="AR775">
        <v>0</v>
      </c>
      <c r="AS775">
        <v>0</v>
      </c>
      <c r="AT775">
        <v>3.3330000000000002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3</v>
      </c>
      <c r="BC775" t="s">
        <v>75</v>
      </c>
      <c r="BD775">
        <v>0</v>
      </c>
      <c r="BE775" t="s">
        <v>69</v>
      </c>
      <c r="BF775" t="s">
        <v>76</v>
      </c>
      <c r="BG775">
        <v>1.3</v>
      </c>
      <c r="BH775">
        <v>0</v>
      </c>
      <c r="BI775" s="1">
        <v>45798.834463344909</v>
      </c>
      <c r="BJ775">
        <v>3</v>
      </c>
      <c r="BK775" s="4">
        <v>4.3E-3</v>
      </c>
      <c r="BL775" s="42">
        <f>HLOOKUP($A775,차량별코스!$E$1:$AD$20,_xlfn.XLOOKUP(탕데이터!$I775,차량별코스!$D$2:$D$20,차량별코스!$A$2:$A$20),0)</f>
        <v>7</v>
      </c>
      <c r="BM775">
        <f t="shared" si="140"/>
        <v>2498.882000000001</v>
      </c>
      <c r="BN775">
        <f t="shared" si="141"/>
        <v>4271.6819999999989</v>
      </c>
      <c r="BO775">
        <f>IF(COUNTIFS($BL$2:$BL775,$BL775,$O$2:$O775,$O775)=1,_xlfn.MAXIFS($BO$2:$BO774,$O$2:$O774,$O775)+1,_xlfn.MAXIFS($BO$2:$BO774,$O$2:$O774,$O775))</f>
        <v>11</v>
      </c>
      <c r="BP775">
        <f t="shared" si="142"/>
        <v>0</v>
      </c>
      <c r="BQ775">
        <f t="shared" si="144"/>
        <v>0</v>
      </c>
      <c r="BR775">
        <f t="shared" si="145"/>
        <v>0</v>
      </c>
      <c r="BS775">
        <f t="shared" si="146"/>
        <v>0</v>
      </c>
      <c r="BT775">
        <f t="shared" si="147"/>
        <v>0</v>
      </c>
      <c r="BU775">
        <f t="shared" si="148"/>
        <v>0</v>
      </c>
      <c r="BV775">
        <f t="shared" si="149"/>
        <v>0</v>
      </c>
      <c r="BW775">
        <f t="shared" si="143"/>
        <v>0</v>
      </c>
    </row>
    <row r="776" spans="1:75" x14ac:dyDescent="0.3">
      <c r="A776" s="38">
        <f t="shared" si="139"/>
        <v>45796</v>
      </c>
      <c r="B776" s="3">
        <v>45796.678020833337</v>
      </c>
      <c r="C776" t="s">
        <v>61</v>
      </c>
      <c r="D776" t="s">
        <v>61</v>
      </c>
      <c r="E776" t="s">
        <v>61</v>
      </c>
      <c r="F776" t="s">
        <v>62</v>
      </c>
      <c r="G776" s="2" t="s">
        <v>63</v>
      </c>
      <c r="H776" t="s">
        <v>64</v>
      </c>
      <c r="I776" t="s">
        <v>83</v>
      </c>
      <c r="J776" t="s">
        <v>66</v>
      </c>
      <c r="K776" t="s">
        <v>67</v>
      </c>
      <c r="L776">
        <v>18</v>
      </c>
      <c r="M776">
        <v>8</v>
      </c>
      <c r="N776">
        <v>168</v>
      </c>
      <c r="O776" s="41">
        <v>9999</v>
      </c>
      <c r="P776" t="s">
        <v>62</v>
      </c>
      <c r="Q776" s="1">
        <v>45786.608721180557</v>
      </c>
      <c r="R776">
        <v>9.8000000000000004E-2</v>
      </c>
      <c r="S776">
        <v>4.4999999999999998E-2</v>
      </c>
      <c r="T776">
        <v>2.1779999999999999</v>
      </c>
      <c r="U776">
        <v>49</v>
      </c>
      <c r="V776">
        <v>8</v>
      </c>
      <c r="W776">
        <v>3</v>
      </c>
      <c r="X776">
        <v>1</v>
      </c>
      <c r="Y776">
        <v>0</v>
      </c>
      <c r="Z776">
        <v>0</v>
      </c>
      <c r="AA776">
        <v>0</v>
      </c>
      <c r="AB776">
        <v>0</v>
      </c>
      <c r="AC776">
        <v>14</v>
      </c>
      <c r="AD776">
        <v>7.2</v>
      </c>
      <c r="AE776">
        <v>9.2838189999999994</v>
      </c>
      <c r="AF776">
        <v>100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1.66</v>
      </c>
      <c r="AN776">
        <v>9.7620000000000005</v>
      </c>
      <c r="AO776">
        <v>16.324999999999999</v>
      </c>
      <c r="AP776">
        <v>6.12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 t="s">
        <v>75</v>
      </c>
      <c r="BD776">
        <v>0</v>
      </c>
      <c r="BE776" t="s">
        <v>69</v>
      </c>
      <c r="BF776" t="s">
        <v>76</v>
      </c>
      <c r="BG776">
        <v>1.3</v>
      </c>
      <c r="BH776">
        <v>0</v>
      </c>
      <c r="BI776" s="1">
        <v>45798.834463344909</v>
      </c>
      <c r="BJ776">
        <v>3</v>
      </c>
      <c r="BK776" s="4">
        <v>0.72589999999999999</v>
      </c>
      <c r="BL776" s="42">
        <f>HLOOKUP($A776,차량별코스!$E$1:$AD$20,_xlfn.XLOOKUP(탕데이터!$I776,차량별코스!$D$2:$D$20,차량별코스!$A$2:$A$20),0)</f>
        <v>7</v>
      </c>
      <c r="BM776">
        <f t="shared" si="140"/>
        <v>2498.882000000001</v>
      </c>
      <c r="BN776">
        <f t="shared" si="141"/>
        <v>4271.6819999999989</v>
      </c>
      <c r="BO776">
        <f>IF(COUNTIFS($BL$2:$BL776,$BL776,$O$2:$O776,$O776)=1,_xlfn.MAXIFS($BO$2:$BO775,$O$2:$O775,$O776)+1,_xlfn.MAXIFS($BO$2:$BO775,$O$2:$O775,$O776))</f>
        <v>11</v>
      </c>
      <c r="BP776">
        <f t="shared" si="142"/>
        <v>38</v>
      </c>
      <c r="BQ776">
        <f t="shared" si="144"/>
        <v>0</v>
      </c>
      <c r="BR776">
        <f t="shared" si="145"/>
        <v>0</v>
      </c>
      <c r="BS776">
        <f t="shared" si="146"/>
        <v>0</v>
      </c>
      <c r="BT776">
        <f t="shared" si="147"/>
        <v>0</v>
      </c>
      <c r="BU776">
        <f t="shared" si="148"/>
        <v>0</v>
      </c>
      <c r="BV776">
        <f t="shared" si="149"/>
        <v>0</v>
      </c>
      <c r="BW776">
        <f t="shared" si="143"/>
        <v>38</v>
      </c>
    </row>
    <row r="777" spans="1:75" x14ac:dyDescent="0.3">
      <c r="A777" s="38">
        <f t="shared" si="139"/>
        <v>45796</v>
      </c>
      <c r="B777" s="3">
        <v>45796.679837962962</v>
      </c>
      <c r="C777" t="s">
        <v>61</v>
      </c>
      <c r="D777" t="s">
        <v>61</v>
      </c>
      <c r="E777" t="s">
        <v>61</v>
      </c>
      <c r="F777" t="s">
        <v>62</v>
      </c>
      <c r="G777" s="2" t="s">
        <v>63</v>
      </c>
      <c r="H777" t="s">
        <v>64</v>
      </c>
      <c r="I777" t="s">
        <v>83</v>
      </c>
      <c r="J777" t="s">
        <v>66</v>
      </c>
      <c r="K777" t="s">
        <v>67</v>
      </c>
      <c r="L777">
        <v>18</v>
      </c>
      <c r="M777">
        <v>8</v>
      </c>
      <c r="N777">
        <v>168</v>
      </c>
      <c r="O777" s="41">
        <v>9999</v>
      </c>
      <c r="P777" t="s">
        <v>62</v>
      </c>
      <c r="Q777" s="1">
        <v>45786.608721180557</v>
      </c>
      <c r="R777">
        <v>2.5000000000000001E-2</v>
      </c>
      <c r="S777">
        <v>1.9E-2</v>
      </c>
      <c r="T777">
        <v>1.3160000000000001</v>
      </c>
      <c r="U777">
        <v>1971</v>
      </c>
      <c r="V777">
        <v>2</v>
      </c>
      <c r="W777">
        <v>1942</v>
      </c>
      <c r="X777">
        <v>0</v>
      </c>
      <c r="Y777">
        <v>0</v>
      </c>
      <c r="Z777">
        <v>0</v>
      </c>
      <c r="AA777">
        <v>1</v>
      </c>
      <c r="AB777">
        <v>1642</v>
      </c>
      <c r="AC777">
        <v>5</v>
      </c>
      <c r="AD777">
        <v>0.05</v>
      </c>
      <c r="AE777">
        <v>3.3328880000000001</v>
      </c>
      <c r="AF777">
        <v>100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1</v>
      </c>
      <c r="AN777">
        <v>2839.62</v>
      </c>
      <c r="AO777">
        <v>0.10100000000000001</v>
      </c>
      <c r="AP777">
        <v>98.528999999999996</v>
      </c>
      <c r="AQ777">
        <v>0</v>
      </c>
      <c r="AR777">
        <v>0</v>
      </c>
      <c r="AS777">
        <v>0</v>
      </c>
      <c r="AT777">
        <v>31.667000000000002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52</v>
      </c>
      <c r="BC777" t="s">
        <v>75</v>
      </c>
      <c r="BD777">
        <v>0</v>
      </c>
      <c r="BE777" t="s">
        <v>69</v>
      </c>
      <c r="BF777" t="s">
        <v>76</v>
      </c>
      <c r="BG777">
        <v>1.3</v>
      </c>
      <c r="BH777">
        <v>0</v>
      </c>
      <c r="BI777" s="1">
        <v>45798.834463344909</v>
      </c>
      <c r="BJ777">
        <v>3</v>
      </c>
      <c r="BK777" s="4">
        <v>0.43859999999999999</v>
      </c>
      <c r="BL777" s="42">
        <f>HLOOKUP($A777,차량별코스!$E$1:$AD$20,_xlfn.XLOOKUP(탕데이터!$I777,차량별코스!$D$2:$D$20,차량별코스!$A$2:$A$20),0)</f>
        <v>7</v>
      </c>
      <c r="BM777">
        <f t="shared" si="140"/>
        <v>2498.882000000001</v>
      </c>
      <c r="BN777">
        <f t="shared" si="141"/>
        <v>4271.6819999999989</v>
      </c>
      <c r="BO777">
        <f>IF(COUNTIFS($BL$2:$BL777,$BL777,$O$2:$O777,$O777)=1,_xlfn.MAXIFS($BO$2:$BO776,$O$2:$O776,$O777)+1,_xlfn.MAXIFS($BO$2:$BO776,$O$2:$O776,$O777))</f>
        <v>11</v>
      </c>
      <c r="BP777">
        <f t="shared" si="142"/>
        <v>27</v>
      </c>
      <c r="BQ777">
        <f t="shared" si="144"/>
        <v>0</v>
      </c>
      <c r="BR777">
        <f t="shared" si="145"/>
        <v>0</v>
      </c>
      <c r="BS777">
        <f t="shared" si="146"/>
        <v>0</v>
      </c>
      <c r="BT777">
        <f t="shared" si="147"/>
        <v>0</v>
      </c>
      <c r="BU777">
        <f t="shared" si="148"/>
        <v>0</v>
      </c>
      <c r="BV777">
        <f t="shared" si="149"/>
        <v>0</v>
      </c>
      <c r="BW777">
        <f t="shared" si="143"/>
        <v>27</v>
      </c>
    </row>
    <row r="778" spans="1:75" x14ac:dyDescent="0.3">
      <c r="A778" s="38">
        <f t="shared" si="139"/>
        <v>45796</v>
      </c>
      <c r="B778" s="3">
        <v>45796.714791666665</v>
      </c>
      <c r="C778" t="s">
        <v>61</v>
      </c>
      <c r="D778" t="s">
        <v>61</v>
      </c>
      <c r="E778" t="s">
        <v>61</v>
      </c>
      <c r="F778" t="s">
        <v>62</v>
      </c>
      <c r="G778" s="2" t="s">
        <v>63</v>
      </c>
      <c r="H778" t="s">
        <v>64</v>
      </c>
      <c r="I778" t="s">
        <v>83</v>
      </c>
      <c r="J778" t="s">
        <v>66</v>
      </c>
      <c r="K778" t="s">
        <v>67</v>
      </c>
      <c r="L778">
        <v>18</v>
      </c>
      <c r="M778">
        <v>8</v>
      </c>
      <c r="N778">
        <v>168</v>
      </c>
      <c r="O778" s="41">
        <v>9999</v>
      </c>
      <c r="P778" t="s">
        <v>62</v>
      </c>
      <c r="Q778" s="1">
        <v>45786.608721180557</v>
      </c>
      <c r="R778">
        <v>1E-3</v>
      </c>
      <c r="S778">
        <v>8.0000000000000002E-3</v>
      </c>
      <c r="T778">
        <v>0.125</v>
      </c>
      <c r="U778">
        <v>13</v>
      </c>
      <c r="V778">
        <v>13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0.28000000000000003</v>
      </c>
      <c r="AE778" t="s">
        <v>61</v>
      </c>
      <c r="AF778">
        <v>100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0.1</v>
      </c>
      <c r="AN778" t="s">
        <v>61</v>
      </c>
      <c r="AO778">
        <v>100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 t="s">
        <v>75</v>
      </c>
      <c r="BD778">
        <v>0</v>
      </c>
      <c r="BE778" t="s">
        <v>69</v>
      </c>
      <c r="BF778" t="s">
        <v>76</v>
      </c>
      <c r="BG778">
        <v>1.3</v>
      </c>
      <c r="BH778">
        <v>0</v>
      </c>
      <c r="BI778" s="1">
        <v>45798.834463344909</v>
      </c>
      <c r="BJ778">
        <v>3</v>
      </c>
      <c r="BK778" s="4">
        <v>4.1700000000000001E-2</v>
      </c>
      <c r="BL778" s="42">
        <f>HLOOKUP($A778,차량별코스!$E$1:$AD$20,_xlfn.XLOOKUP(탕데이터!$I778,차량별코스!$D$2:$D$20,차량별코스!$A$2:$A$20),0)</f>
        <v>7</v>
      </c>
      <c r="BM778">
        <f t="shared" si="140"/>
        <v>2498.882000000001</v>
      </c>
      <c r="BN778">
        <f t="shared" si="141"/>
        <v>4271.6819999999989</v>
      </c>
      <c r="BO778">
        <f>IF(COUNTIFS($BL$2:$BL778,$BL778,$O$2:$O778,$O778)=1,_xlfn.MAXIFS($BO$2:$BO777,$O$2:$O777,$O778)+1,_xlfn.MAXIFS($BO$2:$BO777,$O$2:$O777,$O778))</f>
        <v>11</v>
      </c>
      <c r="BP778">
        <f t="shared" si="142"/>
        <v>0</v>
      </c>
      <c r="BQ778">
        <f t="shared" si="144"/>
        <v>0</v>
      </c>
      <c r="BR778">
        <f t="shared" si="145"/>
        <v>0</v>
      </c>
      <c r="BS778">
        <f t="shared" si="146"/>
        <v>0</v>
      </c>
      <c r="BT778">
        <f t="shared" si="147"/>
        <v>0</v>
      </c>
      <c r="BU778">
        <f t="shared" si="148"/>
        <v>0</v>
      </c>
      <c r="BV778">
        <f t="shared" si="149"/>
        <v>0</v>
      </c>
      <c r="BW778">
        <f t="shared" si="143"/>
        <v>0</v>
      </c>
    </row>
    <row r="779" spans="1:75" x14ac:dyDescent="0.3">
      <c r="A779" s="38">
        <f t="shared" si="139"/>
        <v>45796</v>
      </c>
      <c r="B779" s="3">
        <v>45796.763356481482</v>
      </c>
      <c r="C779" t="s">
        <v>61</v>
      </c>
      <c r="D779" t="s">
        <v>61</v>
      </c>
      <c r="E779" t="s">
        <v>61</v>
      </c>
      <c r="F779" t="s">
        <v>62</v>
      </c>
      <c r="G779" s="2" t="s">
        <v>63</v>
      </c>
      <c r="H779" t="s">
        <v>64</v>
      </c>
      <c r="I779" t="s">
        <v>83</v>
      </c>
      <c r="J779" t="s">
        <v>66</v>
      </c>
      <c r="K779" t="s">
        <v>67</v>
      </c>
      <c r="L779">
        <v>18</v>
      </c>
      <c r="M779">
        <v>8</v>
      </c>
      <c r="N779">
        <v>168</v>
      </c>
      <c r="O779" s="41">
        <v>9999</v>
      </c>
      <c r="P779" t="s">
        <v>62</v>
      </c>
      <c r="Q779" s="1">
        <v>45786.608721180557</v>
      </c>
      <c r="R779">
        <v>2.5999999999999999E-2</v>
      </c>
      <c r="S779">
        <v>6.3E-2</v>
      </c>
      <c r="T779">
        <v>0.41299999999999998</v>
      </c>
      <c r="U779">
        <v>73</v>
      </c>
      <c r="V779">
        <v>55</v>
      </c>
      <c r="W779">
        <v>3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10</v>
      </c>
      <c r="AD779">
        <v>1.28</v>
      </c>
      <c r="AE779">
        <v>6.2394999999999996</v>
      </c>
      <c r="AF779">
        <v>100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0.32</v>
      </c>
      <c r="AN779">
        <v>51.393000000000001</v>
      </c>
      <c r="AO779">
        <v>75.341999999999999</v>
      </c>
      <c r="AP779">
        <v>4.1079999999999997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1</v>
      </c>
      <c r="BC779" t="s">
        <v>75</v>
      </c>
      <c r="BD779">
        <v>0</v>
      </c>
      <c r="BE779" t="s">
        <v>69</v>
      </c>
      <c r="BF779" t="s">
        <v>76</v>
      </c>
      <c r="BG779">
        <v>1.3</v>
      </c>
      <c r="BH779">
        <v>0</v>
      </c>
      <c r="BI779" s="1">
        <v>45798.834463344909</v>
      </c>
      <c r="BJ779">
        <v>3</v>
      </c>
      <c r="BK779" s="4">
        <v>0.1376</v>
      </c>
      <c r="BL779" s="42">
        <f>HLOOKUP($A779,차량별코스!$E$1:$AD$20,_xlfn.XLOOKUP(탕데이터!$I779,차량별코스!$D$2:$D$20,차량별코스!$A$2:$A$20),0)</f>
        <v>7</v>
      </c>
      <c r="BM779">
        <f t="shared" si="140"/>
        <v>2498.882000000001</v>
      </c>
      <c r="BN779">
        <f t="shared" si="141"/>
        <v>4271.6819999999989</v>
      </c>
      <c r="BO779">
        <f>IF(COUNTIFS($BL$2:$BL779,$BL779,$O$2:$O779,$O779)=1,_xlfn.MAXIFS($BO$2:$BO778,$O$2:$O778,$O779)+1,_xlfn.MAXIFS($BO$2:$BO778,$O$2:$O778,$O779))</f>
        <v>11</v>
      </c>
      <c r="BP779">
        <f t="shared" si="142"/>
        <v>15</v>
      </c>
      <c r="BQ779">
        <f t="shared" si="144"/>
        <v>0</v>
      </c>
      <c r="BR779">
        <f t="shared" si="145"/>
        <v>0</v>
      </c>
      <c r="BS779">
        <f t="shared" si="146"/>
        <v>0</v>
      </c>
      <c r="BT779">
        <f t="shared" si="147"/>
        <v>0</v>
      </c>
      <c r="BU779">
        <f t="shared" si="148"/>
        <v>0</v>
      </c>
      <c r="BV779">
        <f t="shared" si="149"/>
        <v>0</v>
      </c>
      <c r="BW779">
        <f t="shared" si="143"/>
        <v>15</v>
      </c>
    </row>
    <row r="780" spans="1:75" x14ac:dyDescent="0.3">
      <c r="A780" s="38">
        <f t="shared" si="139"/>
        <v>45796</v>
      </c>
      <c r="B780" s="3">
        <v>45796.770405092589</v>
      </c>
      <c r="C780" t="s">
        <v>61</v>
      </c>
      <c r="D780" t="s">
        <v>61</v>
      </c>
      <c r="E780" t="s">
        <v>61</v>
      </c>
      <c r="F780" t="s">
        <v>62</v>
      </c>
      <c r="G780" s="2" t="s">
        <v>63</v>
      </c>
      <c r="H780" t="s">
        <v>64</v>
      </c>
      <c r="I780" t="s">
        <v>83</v>
      </c>
      <c r="J780" t="s">
        <v>66</v>
      </c>
      <c r="K780" t="s">
        <v>67</v>
      </c>
      <c r="L780">
        <v>18</v>
      </c>
      <c r="M780">
        <v>8</v>
      </c>
      <c r="N780">
        <v>168</v>
      </c>
      <c r="O780" s="41">
        <v>9999</v>
      </c>
      <c r="P780" t="s">
        <v>62</v>
      </c>
      <c r="Q780" s="1">
        <v>45786.608721180557</v>
      </c>
      <c r="R780">
        <v>80.739000000000004</v>
      </c>
      <c r="S780">
        <v>22.024000000000001</v>
      </c>
      <c r="T780">
        <v>3.6659999999999999</v>
      </c>
      <c r="U780">
        <v>7029</v>
      </c>
      <c r="V780">
        <v>57</v>
      </c>
      <c r="W780">
        <v>1678</v>
      </c>
      <c r="X780">
        <v>1767</v>
      </c>
      <c r="Y780">
        <v>4</v>
      </c>
      <c r="Z780">
        <v>16</v>
      </c>
      <c r="AA780">
        <v>0</v>
      </c>
      <c r="AB780">
        <v>0</v>
      </c>
      <c r="AC780">
        <v>109</v>
      </c>
      <c r="AD780">
        <v>41.35</v>
      </c>
      <c r="AE780">
        <v>54.903722999999999</v>
      </c>
      <c r="AF780">
        <v>92.5</v>
      </c>
      <c r="AG780">
        <v>1.4</v>
      </c>
      <c r="AH780">
        <v>1.9</v>
      </c>
      <c r="AI780">
        <v>2.5</v>
      </c>
      <c r="AJ780">
        <v>1.2</v>
      </c>
      <c r="AK780">
        <v>0.5</v>
      </c>
      <c r="AL780">
        <v>0</v>
      </c>
      <c r="AM780">
        <v>2.82</v>
      </c>
      <c r="AN780">
        <v>51.42</v>
      </c>
      <c r="AO780">
        <v>0.81100000000000005</v>
      </c>
      <c r="AP780">
        <v>23.873000000000001</v>
      </c>
      <c r="AQ780">
        <v>0.21099999999999999</v>
      </c>
      <c r="AR780">
        <v>4.9539999999999997</v>
      </c>
      <c r="AS780">
        <v>19.817</v>
      </c>
      <c r="AT780">
        <v>107.917</v>
      </c>
      <c r="AU780">
        <v>1.633</v>
      </c>
      <c r="AV780">
        <v>2.2170000000000001</v>
      </c>
      <c r="AW780">
        <v>2.9169999999999998</v>
      </c>
      <c r="AX780">
        <v>1.4</v>
      </c>
      <c r="AY780">
        <v>0.58299999999999996</v>
      </c>
      <c r="AZ780">
        <v>0</v>
      </c>
      <c r="BA780">
        <v>0</v>
      </c>
      <c r="BB780">
        <v>150</v>
      </c>
      <c r="BC780" t="s">
        <v>75</v>
      </c>
      <c r="BD780">
        <v>0</v>
      </c>
      <c r="BE780" t="s">
        <v>69</v>
      </c>
      <c r="BF780" t="s">
        <v>76</v>
      </c>
      <c r="BG780">
        <v>1.3</v>
      </c>
      <c r="BH780">
        <v>0</v>
      </c>
      <c r="BI780" s="1">
        <v>45798.834463344909</v>
      </c>
      <c r="BJ780">
        <v>3</v>
      </c>
      <c r="BK780" s="4">
        <v>1.222</v>
      </c>
      <c r="BL780" s="42">
        <f>HLOOKUP($A780,차량별코스!$E$1:$AD$20,_xlfn.XLOOKUP(탕데이터!$I780,차량별코스!$D$2:$D$20,차량별코스!$A$2:$A$20),0)</f>
        <v>7</v>
      </c>
      <c r="BM780">
        <f t="shared" si="140"/>
        <v>2498.882000000001</v>
      </c>
      <c r="BN780">
        <f t="shared" si="141"/>
        <v>4271.6819999999989</v>
      </c>
      <c r="BO780">
        <f>IF(COUNTIFS($BL$2:$BL780,$BL780,$O$2:$O780,$O780)=1,_xlfn.MAXIFS($BO$2:$BO779,$O$2:$O779,$O780)+1,_xlfn.MAXIFS($BO$2:$BO779,$O$2:$O779,$O780))</f>
        <v>11</v>
      </c>
      <c r="BP780">
        <f t="shared" si="142"/>
        <v>4766.8250000000007</v>
      </c>
      <c r="BQ780">
        <f t="shared" si="144"/>
        <v>98.405999999999992</v>
      </c>
      <c r="BR780">
        <f t="shared" si="145"/>
        <v>133.55099999999999</v>
      </c>
      <c r="BS780">
        <f t="shared" si="146"/>
        <v>175.72500000000002</v>
      </c>
      <c r="BT780">
        <f t="shared" si="147"/>
        <v>84.347999999999999</v>
      </c>
      <c r="BU780">
        <f t="shared" si="148"/>
        <v>35.145000000000003</v>
      </c>
      <c r="BV780">
        <f t="shared" si="149"/>
        <v>0</v>
      </c>
      <c r="BW780">
        <f t="shared" si="143"/>
        <v>5294.0000000000018</v>
      </c>
    </row>
    <row r="781" spans="1:75" x14ac:dyDescent="0.3">
      <c r="A781" s="38">
        <f t="shared" si="139"/>
        <v>45796</v>
      </c>
      <c r="B781" s="3">
        <v>45796.854953703703</v>
      </c>
      <c r="C781" t="s">
        <v>61</v>
      </c>
      <c r="D781" t="s">
        <v>61</v>
      </c>
      <c r="E781" t="s">
        <v>61</v>
      </c>
      <c r="F781" t="s">
        <v>62</v>
      </c>
      <c r="G781" s="2" t="s">
        <v>63</v>
      </c>
      <c r="H781" t="s">
        <v>64</v>
      </c>
      <c r="I781" t="s">
        <v>83</v>
      </c>
      <c r="J781" t="s">
        <v>66</v>
      </c>
      <c r="K781" t="s">
        <v>67</v>
      </c>
      <c r="L781">
        <v>18</v>
      </c>
      <c r="M781">
        <v>8</v>
      </c>
      <c r="N781">
        <v>168</v>
      </c>
      <c r="O781" s="41">
        <v>9999</v>
      </c>
      <c r="P781" t="s">
        <v>62</v>
      </c>
      <c r="Q781" s="1">
        <v>45786.608721180557</v>
      </c>
      <c r="R781">
        <v>17.2</v>
      </c>
      <c r="S781">
        <v>4.2140000000000004</v>
      </c>
      <c r="T781">
        <v>4.0819999999999999</v>
      </c>
      <c r="U781">
        <v>1442</v>
      </c>
      <c r="V781">
        <v>6</v>
      </c>
      <c r="W781">
        <v>342</v>
      </c>
      <c r="X781">
        <v>362</v>
      </c>
      <c r="Y781">
        <v>1</v>
      </c>
      <c r="Z781">
        <v>1</v>
      </c>
      <c r="AA781">
        <v>0</v>
      </c>
      <c r="AB781">
        <v>0</v>
      </c>
      <c r="AC781">
        <v>100</v>
      </c>
      <c r="AD781">
        <v>42.94</v>
      </c>
      <c r="AE781">
        <v>56.599612999999998</v>
      </c>
      <c r="AF781">
        <v>98.4</v>
      </c>
      <c r="AG781">
        <v>0.3</v>
      </c>
      <c r="AH781">
        <v>0.3</v>
      </c>
      <c r="AI781">
        <v>0.9</v>
      </c>
      <c r="AJ781">
        <v>0.2</v>
      </c>
      <c r="AK781">
        <v>0</v>
      </c>
      <c r="AL781">
        <v>0</v>
      </c>
      <c r="AM781">
        <v>3.14</v>
      </c>
      <c r="AN781">
        <v>47.042000000000002</v>
      </c>
      <c r="AO781">
        <v>0.41599999999999998</v>
      </c>
      <c r="AP781">
        <v>23.716999999999999</v>
      </c>
      <c r="AQ781">
        <v>0.17399999999999999</v>
      </c>
      <c r="AR781">
        <v>5.8140000000000001</v>
      </c>
      <c r="AS781">
        <v>5.8140000000000001</v>
      </c>
      <c r="AT781">
        <v>22.96</v>
      </c>
      <c r="AU781">
        <v>7.0000000000000007E-2</v>
      </c>
      <c r="AV781">
        <v>7.0000000000000007E-2</v>
      </c>
      <c r="AW781">
        <v>0.21</v>
      </c>
      <c r="AX781">
        <v>4.7E-2</v>
      </c>
      <c r="AY781">
        <v>0</v>
      </c>
      <c r="AZ781">
        <v>0</v>
      </c>
      <c r="BA781">
        <v>0</v>
      </c>
      <c r="BB781">
        <v>32</v>
      </c>
      <c r="BC781" t="s">
        <v>75</v>
      </c>
      <c r="BD781">
        <v>0</v>
      </c>
      <c r="BE781" t="s">
        <v>69</v>
      </c>
      <c r="BF781" t="s">
        <v>76</v>
      </c>
      <c r="BG781">
        <v>1.3</v>
      </c>
      <c r="BH781">
        <v>0</v>
      </c>
      <c r="BI781" s="1">
        <v>45798.834463344909</v>
      </c>
      <c r="BJ781">
        <v>3</v>
      </c>
      <c r="BK781" s="4">
        <v>1.3605</v>
      </c>
      <c r="BL781" s="42">
        <f>HLOOKUP($A781,차량별코스!$E$1:$AD$20,_xlfn.XLOOKUP(탕데이터!$I781,차량별코스!$D$2:$D$20,차량별코스!$A$2:$A$20),0)</f>
        <v>7</v>
      </c>
      <c r="BM781">
        <f t="shared" si="140"/>
        <v>2498.882000000001</v>
      </c>
      <c r="BN781">
        <f t="shared" si="141"/>
        <v>4271.6819999999989</v>
      </c>
      <c r="BO781">
        <f>IF(COUNTIFS($BL$2:$BL781,$BL781,$O$2:$O781,$O781)=1,_xlfn.MAXIFS($BO$2:$BO780,$O$2:$O780,$O781)+1,_xlfn.MAXIFS($BO$2:$BO780,$O$2:$O780,$O781))</f>
        <v>11</v>
      </c>
      <c r="BP781">
        <f t="shared" si="142"/>
        <v>1070.9280000000001</v>
      </c>
      <c r="BQ781">
        <f t="shared" si="144"/>
        <v>4.3260000000000005</v>
      </c>
      <c r="BR781">
        <f t="shared" si="145"/>
        <v>4.3260000000000005</v>
      </c>
      <c r="BS781">
        <f t="shared" si="146"/>
        <v>12.978000000000002</v>
      </c>
      <c r="BT781">
        <f t="shared" si="147"/>
        <v>2.8839999999999999</v>
      </c>
      <c r="BU781">
        <f t="shared" si="148"/>
        <v>0</v>
      </c>
      <c r="BV781">
        <f t="shared" si="149"/>
        <v>0</v>
      </c>
      <c r="BW781">
        <f t="shared" si="143"/>
        <v>1095.4420000000002</v>
      </c>
    </row>
    <row r="782" spans="1:75" x14ac:dyDescent="0.3">
      <c r="A782" s="38">
        <f t="shared" si="139"/>
        <v>45797</v>
      </c>
      <c r="B782" s="3">
        <v>45797.227303240739</v>
      </c>
      <c r="C782" t="s">
        <v>61</v>
      </c>
      <c r="D782" t="s">
        <v>61</v>
      </c>
      <c r="E782" t="s">
        <v>61</v>
      </c>
      <c r="F782" t="s">
        <v>62</v>
      </c>
      <c r="G782" s="2" t="s">
        <v>63</v>
      </c>
      <c r="H782" t="s">
        <v>64</v>
      </c>
      <c r="I782" t="s">
        <v>83</v>
      </c>
      <c r="J782" t="s">
        <v>66</v>
      </c>
      <c r="K782" t="s">
        <v>67</v>
      </c>
      <c r="L782">
        <v>18</v>
      </c>
      <c r="M782">
        <v>8</v>
      </c>
      <c r="N782">
        <v>168</v>
      </c>
      <c r="O782" s="41">
        <v>9999</v>
      </c>
      <c r="P782" t="s">
        <v>62</v>
      </c>
      <c r="Q782" s="1">
        <v>45786.608721180557</v>
      </c>
      <c r="R782">
        <v>1E-3</v>
      </c>
      <c r="S782">
        <v>7.6999999999999999E-2</v>
      </c>
      <c r="T782">
        <v>1.2999999999999999E-2</v>
      </c>
      <c r="U782">
        <v>154</v>
      </c>
      <c r="V782">
        <v>154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0.02</v>
      </c>
      <c r="AE782" t="s">
        <v>61</v>
      </c>
      <c r="AF782">
        <v>100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0.01</v>
      </c>
      <c r="AN782" t="s">
        <v>61</v>
      </c>
      <c r="AO782">
        <v>100</v>
      </c>
      <c r="AP782">
        <v>0</v>
      </c>
      <c r="AQ782">
        <v>0</v>
      </c>
      <c r="AR782">
        <v>0</v>
      </c>
      <c r="AS782">
        <v>0</v>
      </c>
      <c r="AT782">
        <v>1.667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3</v>
      </c>
      <c r="BC782" t="s">
        <v>75</v>
      </c>
      <c r="BD782">
        <v>0</v>
      </c>
      <c r="BE782" t="s">
        <v>69</v>
      </c>
      <c r="BF782" t="s">
        <v>76</v>
      </c>
      <c r="BG782">
        <v>1.3</v>
      </c>
      <c r="BH782">
        <v>0</v>
      </c>
      <c r="BI782" s="1">
        <v>45798.834463344909</v>
      </c>
      <c r="BJ782">
        <v>3</v>
      </c>
      <c r="BK782" s="4">
        <v>4.3E-3</v>
      </c>
      <c r="BL782" s="42">
        <f>HLOOKUP($A782,차량별코스!$E$1:$AD$20,_xlfn.XLOOKUP(탕데이터!$I782,차량별코스!$D$2:$D$20,차량별코스!$A$2:$A$20),0)</f>
        <v>8</v>
      </c>
      <c r="BM782">
        <f t="shared" si="140"/>
        <v>2498.882000000001</v>
      </c>
      <c r="BN782">
        <f t="shared" si="141"/>
        <v>4829.6470000000018</v>
      </c>
      <c r="BO782">
        <f>IF(COUNTIFS($BL$2:$BL782,$BL782,$O$2:$O782,$O782)=1,_xlfn.MAXIFS($BO$2:$BO781,$O$2:$O781,$O782)+1,_xlfn.MAXIFS($BO$2:$BO781,$O$2:$O781,$O782))</f>
        <v>11</v>
      </c>
      <c r="BP782">
        <f t="shared" si="142"/>
        <v>0</v>
      </c>
      <c r="BQ782">
        <f t="shared" si="144"/>
        <v>0</v>
      </c>
      <c r="BR782">
        <f t="shared" si="145"/>
        <v>0</v>
      </c>
      <c r="BS782">
        <f t="shared" si="146"/>
        <v>0</v>
      </c>
      <c r="BT782">
        <f t="shared" si="147"/>
        <v>0</v>
      </c>
      <c r="BU782">
        <f t="shared" si="148"/>
        <v>0</v>
      </c>
      <c r="BV782">
        <f t="shared" si="149"/>
        <v>0</v>
      </c>
      <c r="BW782">
        <f t="shared" si="143"/>
        <v>0</v>
      </c>
    </row>
    <row r="783" spans="1:75" x14ac:dyDescent="0.3">
      <c r="A783" s="38">
        <f t="shared" si="139"/>
        <v>45797</v>
      </c>
      <c r="B783" s="3">
        <v>45797.269594907404</v>
      </c>
      <c r="C783" t="s">
        <v>61</v>
      </c>
      <c r="D783" t="s">
        <v>61</v>
      </c>
      <c r="E783" t="s">
        <v>61</v>
      </c>
      <c r="F783" t="s">
        <v>62</v>
      </c>
      <c r="G783" s="2" t="s">
        <v>63</v>
      </c>
      <c r="H783" t="s">
        <v>64</v>
      </c>
      <c r="I783" t="s">
        <v>83</v>
      </c>
      <c r="J783" t="s">
        <v>66</v>
      </c>
      <c r="K783" t="s">
        <v>67</v>
      </c>
      <c r="L783">
        <v>18</v>
      </c>
      <c r="M783">
        <v>8</v>
      </c>
      <c r="N783">
        <v>168</v>
      </c>
      <c r="O783" s="41">
        <v>9999</v>
      </c>
      <c r="P783" t="s">
        <v>62</v>
      </c>
      <c r="Q783" s="1">
        <v>45786.608721180557</v>
      </c>
      <c r="R783">
        <v>17.446000000000002</v>
      </c>
      <c r="S783">
        <v>4.88</v>
      </c>
      <c r="T783">
        <v>3.5750000000000002</v>
      </c>
      <c r="U783">
        <v>1372</v>
      </c>
      <c r="V783">
        <v>117</v>
      </c>
      <c r="W783">
        <v>192</v>
      </c>
      <c r="X783">
        <v>306</v>
      </c>
      <c r="Y783">
        <v>0</v>
      </c>
      <c r="Z783">
        <v>5</v>
      </c>
      <c r="AA783">
        <v>0</v>
      </c>
      <c r="AB783">
        <v>0</v>
      </c>
      <c r="AC783">
        <v>102</v>
      </c>
      <c r="AD783">
        <v>45.78</v>
      </c>
      <c r="AE783">
        <v>59.083303999999998</v>
      </c>
      <c r="AF783">
        <v>98.5</v>
      </c>
      <c r="AG783">
        <v>0.2</v>
      </c>
      <c r="AH783">
        <v>0.3</v>
      </c>
      <c r="AI783">
        <v>0.5</v>
      </c>
      <c r="AJ783">
        <v>0.5</v>
      </c>
      <c r="AK783">
        <v>0</v>
      </c>
      <c r="AL783">
        <v>0</v>
      </c>
      <c r="AM783">
        <v>2.75</v>
      </c>
      <c r="AN783">
        <v>57.533999999999999</v>
      </c>
      <c r="AO783">
        <v>8.5280000000000005</v>
      </c>
      <c r="AP783">
        <v>13.994</v>
      </c>
      <c r="AQ783">
        <v>0.17199999999999999</v>
      </c>
      <c r="AR783">
        <v>0</v>
      </c>
      <c r="AS783">
        <v>28.66</v>
      </c>
      <c r="AT783">
        <v>21.341999999999999</v>
      </c>
      <c r="AU783">
        <v>4.2999999999999997E-2</v>
      </c>
      <c r="AV783">
        <v>6.5000000000000002E-2</v>
      </c>
      <c r="AW783">
        <v>0.108</v>
      </c>
      <c r="AX783">
        <v>0.108</v>
      </c>
      <c r="AY783">
        <v>0</v>
      </c>
      <c r="AZ783">
        <v>0</v>
      </c>
      <c r="BA783">
        <v>0</v>
      </c>
      <c r="BB783">
        <v>31</v>
      </c>
      <c r="BC783" t="s">
        <v>75</v>
      </c>
      <c r="BD783">
        <v>0</v>
      </c>
      <c r="BE783" t="s">
        <v>69</v>
      </c>
      <c r="BF783" t="s">
        <v>76</v>
      </c>
      <c r="BG783">
        <v>1.3</v>
      </c>
      <c r="BH783">
        <v>0</v>
      </c>
      <c r="BI783" s="1">
        <v>45798.834463344909</v>
      </c>
      <c r="BJ783">
        <v>3</v>
      </c>
      <c r="BK783" s="4">
        <v>1.1917</v>
      </c>
      <c r="BL783" s="42">
        <f>HLOOKUP($A783,차량별코스!$E$1:$AD$20,_xlfn.XLOOKUP(탕데이터!$I783,차량별코스!$D$2:$D$20,차량별코스!$A$2:$A$20),0)</f>
        <v>8</v>
      </c>
      <c r="BM783">
        <f t="shared" si="140"/>
        <v>2498.882000000001</v>
      </c>
      <c r="BN783">
        <f t="shared" si="141"/>
        <v>4829.6470000000018</v>
      </c>
      <c r="BO783">
        <f>IF(COUNTIFS($BL$2:$BL783,$BL783,$O$2:$O783,$O783)=1,_xlfn.MAXIFS($BO$2:$BO782,$O$2:$O782,$O783)+1,_xlfn.MAXIFS($BO$2:$BO782,$O$2:$O782,$O783))</f>
        <v>11</v>
      </c>
      <c r="BP783">
        <f t="shared" si="142"/>
        <v>1042.42</v>
      </c>
      <c r="BQ783">
        <f t="shared" si="144"/>
        <v>2.7440000000000002</v>
      </c>
      <c r="BR783">
        <f t="shared" si="145"/>
        <v>4.1159999999999997</v>
      </c>
      <c r="BS783">
        <f t="shared" si="146"/>
        <v>6.86</v>
      </c>
      <c r="BT783">
        <f t="shared" si="147"/>
        <v>6.86</v>
      </c>
      <c r="BU783">
        <f t="shared" si="148"/>
        <v>0</v>
      </c>
      <c r="BV783">
        <f t="shared" si="149"/>
        <v>0</v>
      </c>
      <c r="BW783">
        <f t="shared" si="143"/>
        <v>1062.9999999999998</v>
      </c>
    </row>
    <row r="784" spans="1:75" x14ac:dyDescent="0.3">
      <c r="A784" s="38">
        <f t="shared" si="139"/>
        <v>45797</v>
      </c>
      <c r="B784" s="3">
        <v>45797.291365740741</v>
      </c>
      <c r="C784" t="s">
        <v>61</v>
      </c>
      <c r="D784" t="s">
        <v>61</v>
      </c>
      <c r="E784" t="s">
        <v>61</v>
      </c>
      <c r="F784" t="s">
        <v>62</v>
      </c>
      <c r="G784" s="2" t="s">
        <v>63</v>
      </c>
      <c r="H784" t="s">
        <v>64</v>
      </c>
      <c r="I784" t="s">
        <v>83</v>
      </c>
      <c r="J784" t="s">
        <v>66</v>
      </c>
      <c r="K784" t="s">
        <v>67</v>
      </c>
      <c r="L784">
        <v>18</v>
      </c>
      <c r="M784">
        <v>8</v>
      </c>
      <c r="N784">
        <v>168</v>
      </c>
      <c r="O784" s="41">
        <v>9999</v>
      </c>
      <c r="P784" t="s">
        <v>62</v>
      </c>
      <c r="Q784" s="1">
        <v>45786.608721180557</v>
      </c>
      <c r="R784">
        <v>41.048000000000002</v>
      </c>
      <c r="S784">
        <v>11.118</v>
      </c>
      <c r="T784">
        <v>3.6920000000000002</v>
      </c>
      <c r="U784">
        <v>3471</v>
      </c>
      <c r="V784">
        <v>25</v>
      </c>
      <c r="W784">
        <v>615</v>
      </c>
      <c r="X784">
        <v>784</v>
      </c>
      <c r="Y784">
        <v>3</v>
      </c>
      <c r="Z784">
        <v>7</v>
      </c>
      <c r="AA784">
        <v>0</v>
      </c>
      <c r="AB784">
        <v>0</v>
      </c>
      <c r="AC784">
        <v>108</v>
      </c>
      <c r="AD784">
        <v>42.57</v>
      </c>
      <c r="AE784">
        <v>52.198084999999999</v>
      </c>
      <c r="AF784">
        <v>96.2</v>
      </c>
      <c r="AG784">
        <v>1</v>
      </c>
      <c r="AH784">
        <v>1</v>
      </c>
      <c r="AI784">
        <v>1</v>
      </c>
      <c r="AJ784">
        <v>0.6</v>
      </c>
      <c r="AK784">
        <v>0.1</v>
      </c>
      <c r="AL784">
        <v>0</v>
      </c>
      <c r="AM784">
        <v>2.84</v>
      </c>
      <c r="AN784">
        <v>48.173000000000002</v>
      </c>
      <c r="AO784">
        <v>0.72</v>
      </c>
      <c r="AP784">
        <v>17.718</v>
      </c>
      <c r="AQ784">
        <v>0.17100000000000001</v>
      </c>
      <c r="AR784">
        <v>7.3090000000000002</v>
      </c>
      <c r="AS784">
        <v>17.053000000000001</v>
      </c>
      <c r="AT784">
        <v>54.512999999999998</v>
      </c>
      <c r="AU784">
        <v>0.56699999999999995</v>
      </c>
      <c r="AV784">
        <v>0.56699999999999995</v>
      </c>
      <c r="AW784">
        <v>0.56699999999999995</v>
      </c>
      <c r="AX784">
        <v>0.34</v>
      </c>
      <c r="AY784">
        <v>5.7000000000000002E-2</v>
      </c>
      <c r="AZ784">
        <v>0</v>
      </c>
      <c r="BA784">
        <v>0</v>
      </c>
      <c r="BB784">
        <v>83</v>
      </c>
      <c r="BC784" t="s">
        <v>75</v>
      </c>
      <c r="BD784">
        <v>0</v>
      </c>
      <c r="BE784" t="s">
        <v>69</v>
      </c>
      <c r="BF784" t="s">
        <v>76</v>
      </c>
      <c r="BG784">
        <v>1.3</v>
      </c>
      <c r="BH784">
        <v>0</v>
      </c>
      <c r="BI784" s="1">
        <v>45798.834463344909</v>
      </c>
      <c r="BJ784">
        <v>3</v>
      </c>
      <c r="BK784" s="4">
        <v>1.2306999999999999</v>
      </c>
      <c r="BL784" s="42">
        <f>HLOOKUP($A784,차량별코스!$E$1:$AD$20,_xlfn.XLOOKUP(탕데이터!$I784,차량별코스!$D$2:$D$20,차량별코스!$A$2:$A$20),0)</f>
        <v>8</v>
      </c>
      <c r="BM784">
        <f t="shared" si="140"/>
        <v>2498.882000000001</v>
      </c>
      <c r="BN784">
        <f t="shared" si="141"/>
        <v>4829.6470000000018</v>
      </c>
      <c r="BO784">
        <f>IF(COUNTIFS($BL$2:$BL784,$BL784,$O$2:$O784,$O784)=1,_xlfn.MAXIFS($BO$2:$BO783,$O$2:$O783,$O784)+1,_xlfn.MAXIFS($BO$2:$BO783,$O$2:$O783,$O784))</f>
        <v>11</v>
      </c>
      <c r="BP784">
        <f t="shared" si="142"/>
        <v>2699.1020000000003</v>
      </c>
      <c r="BQ784">
        <f t="shared" si="144"/>
        <v>34.71</v>
      </c>
      <c r="BR784">
        <f t="shared" si="145"/>
        <v>34.71</v>
      </c>
      <c r="BS784">
        <f t="shared" si="146"/>
        <v>34.71</v>
      </c>
      <c r="BT784">
        <f t="shared" si="147"/>
        <v>20.826000000000001</v>
      </c>
      <c r="BU784">
        <f t="shared" si="148"/>
        <v>3.4710000000000001</v>
      </c>
      <c r="BV784">
        <f t="shared" si="149"/>
        <v>0</v>
      </c>
      <c r="BW784">
        <f t="shared" si="143"/>
        <v>2827.5290000000005</v>
      </c>
    </row>
    <row r="785" spans="1:75" x14ac:dyDescent="0.3">
      <c r="A785" s="38">
        <f t="shared" si="139"/>
        <v>45797</v>
      </c>
      <c r="B785" s="3">
        <v>45797.339965277781</v>
      </c>
      <c r="C785" t="s">
        <v>61</v>
      </c>
      <c r="D785" t="s">
        <v>61</v>
      </c>
      <c r="E785" t="s">
        <v>61</v>
      </c>
      <c r="F785" t="s">
        <v>62</v>
      </c>
      <c r="G785" s="2" t="s">
        <v>63</v>
      </c>
      <c r="H785" t="s">
        <v>64</v>
      </c>
      <c r="I785" t="s">
        <v>83</v>
      </c>
      <c r="J785" t="s">
        <v>66</v>
      </c>
      <c r="K785" t="s">
        <v>67</v>
      </c>
      <c r="L785">
        <v>18</v>
      </c>
      <c r="M785">
        <v>8</v>
      </c>
      <c r="N785">
        <v>168</v>
      </c>
      <c r="O785" s="41">
        <v>9999</v>
      </c>
      <c r="P785" t="s">
        <v>62</v>
      </c>
      <c r="Q785" s="1">
        <v>45786.608721180557</v>
      </c>
      <c r="R785">
        <v>19.834</v>
      </c>
      <c r="S785">
        <v>5.609</v>
      </c>
      <c r="T785">
        <v>3.536</v>
      </c>
      <c r="U785">
        <v>1789</v>
      </c>
      <c r="V785">
        <v>123</v>
      </c>
      <c r="W785">
        <v>210</v>
      </c>
      <c r="X785">
        <v>374</v>
      </c>
      <c r="Y785">
        <v>4</v>
      </c>
      <c r="Z785">
        <v>13</v>
      </c>
      <c r="AA785">
        <v>0</v>
      </c>
      <c r="AB785">
        <v>0</v>
      </c>
      <c r="AC785">
        <v>108</v>
      </c>
      <c r="AD785">
        <v>39.909999999999997</v>
      </c>
      <c r="AE785">
        <v>49.040042</v>
      </c>
      <c r="AF785">
        <v>84.2</v>
      </c>
      <c r="AG785">
        <v>3.6</v>
      </c>
      <c r="AH785">
        <v>5.4</v>
      </c>
      <c r="AI785">
        <v>5.9</v>
      </c>
      <c r="AJ785">
        <v>0.5</v>
      </c>
      <c r="AK785">
        <v>0.4</v>
      </c>
      <c r="AL785">
        <v>0</v>
      </c>
      <c r="AM785">
        <v>2.72</v>
      </c>
      <c r="AN785">
        <v>47.063000000000002</v>
      </c>
      <c r="AO785">
        <v>6.875</v>
      </c>
      <c r="AP785">
        <v>11.738</v>
      </c>
      <c r="AQ785">
        <v>0.151</v>
      </c>
      <c r="AR785">
        <v>20.167000000000002</v>
      </c>
      <c r="AS785">
        <v>65.543999999999997</v>
      </c>
      <c r="AT785">
        <v>23.856999999999999</v>
      </c>
      <c r="AU785">
        <v>1.02</v>
      </c>
      <c r="AV785">
        <v>1.53</v>
      </c>
      <c r="AW785">
        <v>1.6719999999999999</v>
      </c>
      <c r="AX785">
        <v>0.14199999999999999</v>
      </c>
      <c r="AY785">
        <v>0.113</v>
      </c>
      <c r="AZ785">
        <v>0</v>
      </c>
      <c r="BA785">
        <v>0</v>
      </c>
      <c r="BB785">
        <v>38</v>
      </c>
      <c r="BC785" t="s">
        <v>75</v>
      </c>
      <c r="BD785">
        <v>0</v>
      </c>
      <c r="BE785" t="s">
        <v>69</v>
      </c>
      <c r="BF785" t="s">
        <v>76</v>
      </c>
      <c r="BG785">
        <v>1.3</v>
      </c>
      <c r="BH785">
        <v>0</v>
      </c>
      <c r="BI785" s="1">
        <v>45798.834463344909</v>
      </c>
      <c r="BJ785">
        <v>3</v>
      </c>
      <c r="BK785" s="4">
        <v>1.1787000000000001</v>
      </c>
      <c r="BL785" s="42">
        <f>HLOOKUP($A785,차량별코스!$E$1:$AD$20,_xlfn.XLOOKUP(탕데이터!$I785,차량별코스!$D$2:$D$20,차량별코스!$A$2:$A$20),0)</f>
        <v>8</v>
      </c>
      <c r="BM785">
        <f t="shared" si="140"/>
        <v>2498.882000000001</v>
      </c>
      <c r="BN785">
        <f t="shared" si="141"/>
        <v>4829.6470000000018</v>
      </c>
      <c r="BO785">
        <f>IF(COUNTIFS($BL$2:$BL785,$BL785,$O$2:$O785,$O785)=1,_xlfn.MAXIFS($BO$2:$BO784,$O$2:$O784,$O785)+1,_xlfn.MAXIFS($BO$2:$BO784,$O$2:$O784,$O785))</f>
        <v>11</v>
      </c>
      <c r="BP785">
        <f t="shared" si="142"/>
        <v>1173.3380000000002</v>
      </c>
      <c r="BQ785">
        <f t="shared" si="144"/>
        <v>64.404000000000011</v>
      </c>
      <c r="BR785">
        <f t="shared" si="145"/>
        <v>96.606000000000009</v>
      </c>
      <c r="BS785">
        <f t="shared" si="146"/>
        <v>105.551</v>
      </c>
      <c r="BT785">
        <f t="shared" si="147"/>
        <v>8.9450000000000003</v>
      </c>
      <c r="BU785">
        <f t="shared" si="148"/>
        <v>7.1560000000000006</v>
      </c>
      <c r="BV785">
        <f t="shared" si="149"/>
        <v>0</v>
      </c>
      <c r="BW785">
        <f t="shared" si="143"/>
        <v>1456</v>
      </c>
    </row>
    <row r="786" spans="1:75" x14ac:dyDescent="0.3">
      <c r="A786" s="38">
        <f t="shared" si="139"/>
        <v>45797</v>
      </c>
      <c r="B786" s="3">
        <v>45797.364374999997</v>
      </c>
      <c r="C786" t="s">
        <v>61</v>
      </c>
      <c r="D786" t="s">
        <v>61</v>
      </c>
      <c r="E786" t="s">
        <v>61</v>
      </c>
      <c r="F786" t="s">
        <v>62</v>
      </c>
      <c r="G786" s="2" t="s">
        <v>63</v>
      </c>
      <c r="H786" t="s">
        <v>64</v>
      </c>
      <c r="I786" t="s">
        <v>83</v>
      </c>
      <c r="J786" t="s">
        <v>66</v>
      </c>
      <c r="K786" t="s">
        <v>67</v>
      </c>
      <c r="L786">
        <v>18</v>
      </c>
      <c r="M786">
        <v>8</v>
      </c>
      <c r="N786">
        <v>168</v>
      </c>
      <c r="O786" s="41">
        <v>9999</v>
      </c>
      <c r="P786" t="s">
        <v>62</v>
      </c>
      <c r="Q786" s="1">
        <v>45786.608721180557</v>
      </c>
      <c r="R786">
        <v>40.247999999999998</v>
      </c>
      <c r="S786">
        <v>13.638999999999999</v>
      </c>
      <c r="T786">
        <v>2.9510000000000001</v>
      </c>
      <c r="U786">
        <v>4558</v>
      </c>
      <c r="V786">
        <v>21</v>
      </c>
      <c r="W786">
        <v>1289</v>
      </c>
      <c r="X786">
        <v>551</v>
      </c>
      <c r="Y786">
        <v>2</v>
      </c>
      <c r="Z786">
        <v>12</v>
      </c>
      <c r="AA786">
        <v>0</v>
      </c>
      <c r="AB786">
        <v>0</v>
      </c>
      <c r="AC786">
        <v>98</v>
      </c>
      <c r="AD786">
        <v>31.79</v>
      </c>
      <c r="AE786">
        <v>44.609813000000003</v>
      </c>
      <c r="AF786">
        <v>92.9</v>
      </c>
      <c r="AG786">
        <v>2</v>
      </c>
      <c r="AH786">
        <v>2.6</v>
      </c>
      <c r="AI786">
        <v>1.8</v>
      </c>
      <c r="AJ786">
        <v>0.7</v>
      </c>
      <c r="AK786">
        <v>0</v>
      </c>
      <c r="AL786">
        <v>0</v>
      </c>
      <c r="AM786">
        <v>2.27</v>
      </c>
      <c r="AN786">
        <v>51.94</v>
      </c>
      <c r="AO786">
        <v>0.46100000000000002</v>
      </c>
      <c r="AP786">
        <v>28.28</v>
      </c>
      <c r="AQ786">
        <v>0.124</v>
      </c>
      <c r="AR786">
        <v>4.9690000000000003</v>
      </c>
      <c r="AS786">
        <v>29.815000000000001</v>
      </c>
      <c r="AT786">
        <v>69.674999999999997</v>
      </c>
      <c r="AU786">
        <v>1.5</v>
      </c>
      <c r="AV786">
        <v>1.95</v>
      </c>
      <c r="AW786">
        <v>1.35</v>
      </c>
      <c r="AX786">
        <v>0.52500000000000002</v>
      </c>
      <c r="AY786">
        <v>0</v>
      </c>
      <c r="AZ786">
        <v>0</v>
      </c>
      <c r="BA786">
        <v>0</v>
      </c>
      <c r="BB786">
        <v>91</v>
      </c>
      <c r="BC786" t="s">
        <v>75</v>
      </c>
      <c r="BD786">
        <v>0</v>
      </c>
      <c r="BE786" t="s">
        <v>69</v>
      </c>
      <c r="BF786" t="s">
        <v>76</v>
      </c>
      <c r="BG786">
        <v>1.3</v>
      </c>
      <c r="BH786">
        <v>0</v>
      </c>
      <c r="BI786" s="1">
        <v>45798.834463344909</v>
      </c>
      <c r="BJ786">
        <v>3</v>
      </c>
      <c r="BK786" s="4">
        <v>0.98360000000000003</v>
      </c>
      <c r="BL786" s="42">
        <f>HLOOKUP($A786,차량별코스!$E$1:$AD$20,_xlfn.XLOOKUP(탕데이터!$I786,차량별코스!$D$2:$D$20,차량별코스!$A$2:$A$20),0)</f>
        <v>8</v>
      </c>
      <c r="BM786">
        <f t="shared" si="140"/>
        <v>2498.882000000001</v>
      </c>
      <c r="BN786">
        <f t="shared" si="141"/>
        <v>4829.6470000000018</v>
      </c>
      <c r="BO786">
        <f>IF(COUNTIFS($BL$2:$BL786,$BL786,$O$2:$O786,$O786)=1,_xlfn.MAXIFS($BO$2:$BO785,$O$2:$O785,$O786)+1,_xlfn.MAXIFS($BO$2:$BO785,$O$2:$O785,$O786))</f>
        <v>11</v>
      </c>
      <c r="BP786">
        <f t="shared" si="142"/>
        <v>2924.3820000000005</v>
      </c>
      <c r="BQ786">
        <f t="shared" si="144"/>
        <v>91.16</v>
      </c>
      <c r="BR786">
        <f t="shared" si="145"/>
        <v>118.50800000000001</v>
      </c>
      <c r="BS786">
        <f t="shared" si="146"/>
        <v>82.044000000000011</v>
      </c>
      <c r="BT786">
        <f t="shared" si="147"/>
        <v>31.905999999999995</v>
      </c>
      <c r="BU786">
        <f t="shared" si="148"/>
        <v>0</v>
      </c>
      <c r="BV786">
        <f t="shared" si="149"/>
        <v>0</v>
      </c>
      <c r="BW786">
        <f t="shared" si="143"/>
        <v>3248</v>
      </c>
    </row>
    <row r="787" spans="1:75" x14ac:dyDescent="0.3">
      <c r="A787" s="38">
        <f t="shared" si="139"/>
        <v>45797</v>
      </c>
      <c r="B787" s="3">
        <v>45797.42087962963</v>
      </c>
      <c r="C787" t="s">
        <v>61</v>
      </c>
      <c r="D787" t="s">
        <v>61</v>
      </c>
      <c r="E787" t="s">
        <v>61</v>
      </c>
      <c r="F787" t="s">
        <v>62</v>
      </c>
      <c r="G787" s="2" t="s">
        <v>63</v>
      </c>
      <c r="H787" t="s">
        <v>64</v>
      </c>
      <c r="I787" t="s">
        <v>83</v>
      </c>
      <c r="J787" t="s">
        <v>66</v>
      </c>
      <c r="K787" t="s">
        <v>67</v>
      </c>
      <c r="L787">
        <v>18</v>
      </c>
      <c r="M787">
        <v>8</v>
      </c>
      <c r="N787">
        <v>168</v>
      </c>
      <c r="O787" s="41">
        <v>9999</v>
      </c>
      <c r="P787" t="s">
        <v>62</v>
      </c>
      <c r="Q787" s="1">
        <v>45786.608721180557</v>
      </c>
      <c r="R787">
        <v>2.8000000000000001E-2</v>
      </c>
      <c r="S787">
        <v>5.5E-2</v>
      </c>
      <c r="T787">
        <v>0.50900000000000001</v>
      </c>
      <c r="U787">
        <v>60</v>
      </c>
      <c r="V787">
        <v>16</v>
      </c>
      <c r="W787">
        <v>12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9</v>
      </c>
      <c r="AD787">
        <v>1.68</v>
      </c>
      <c r="AE787">
        <v>3.1499600000000001</v>
      </c>
      <c r="AF787">
        <v>100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0.39</v>
      </c>
      <c r="AN787">
        <v>17.373999999999999</v>
      </c>
      <c r="AO787">
        <v>26.664999999999999</v>
      </c>
      <c r="AP787">
        <v>19.998999999999999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 t="s">
        <v>75</v>
      </c>
      <c r="BD787">
        <v>0</v>
      </c>
      <c r="BE787" t="s">
        <v>69</v>
      </c>
      <c r="BF787" t="s">
        <v>76</v>
      </c>
      <c r="BG787">
        <v>1.3</v>
      </c>
      <c r="BH787">
        <v>0</v>
      </c>
      <c r="BI787" s="1">
        <v>45798.834463344909</v>
      </c>
      <c r="BJ787">
        <v>3</v>
      </c>
      <c r="BK787" s="4">
        <v>0.16969999999999999</v>
      </c>
      <c r="BL787" s="42">
        <f>HLOOKUP($A787,차량별코스!$E$1:$AD$20,_xlfn.XLOOKUP(탕데이터!$I787,차량별코스!$D$2:$D$20,차량별코스!$A$2:$A$20),0)</f>
        <v>8</v>
      </c>
      <c r="BM787">
        <f t="shared" si="140"/>
        <v>2498.882000000001</v>
      </c>
      <c r="BN787">
        <f t="shared" si="141"/>
        <v>4829.6470000000018</v>
      </c>
      <c r="BO787">
        <f>IF(COUNTIFS($BL$2:$BL787,$BL787,$O$2:$O787,$O787)=1,_xlfn.MAXIFS($BO$2:$BO786,$O$2:$O786,$O787)+1,_xlfn.MAXIFS($BO$2:$BO786,$O$2:$O786,$O787))</f>
        <v>11</v>
      </c>
      <c r="BP787">
        <f t="shared" si="142"/>
        <v>32</v>
      </c>
      <c r="BQ787">
        <f t="shared" si="144"/>
        <v>0</v>
      </c>
      <c r="BR787">
        <f t="shared" si="145"/>
        <v>0</v>
      </c>
      <c r="BS787">
        <f t="shared" si="146"/>
        <v>0</v>
      </c>
      <c r="BT787">
        <f t="shared" si="147"/>
        <v>0</v>
      </c>
      <c r="BU787">
        <f t="shared" si="148"/>
        <v>0</v>
      </c>
      <c r="BV787">
        <f t="shared" si="149"/>
        <v>0</v>
      </c>
      <c r="BW787">
        <f t="shared" si="143"/>
        <v>32</v>
      </c>
    </row>
    <row r="788" spans="1:75" x14ac:dyDescent="0.3">
      <c r="A788" s="38">
        <f t="shared" si="139"/>
        <v>45797</v>
      </c>
      <c r="B788" s="3">
        <v>45797.424768518518</v>
      </c>
      <c r="C788" t="s">
        <v>61</v>
      </c>
      <c r="D788" t="s">
        <v>61</v>
      </c>
      <c r="E788" t="s">
        <v>61</v>
      </c>
      <c r="F788" t="s">
        <v>62</v>
      </c>
      <c r="G788" s="2" t="s">
        <v>63</v>
      </c>
      <c r="H788" t="s">
        <v>64</v>
      </c>
      <c r="I788" t="s">
        <v>83</v>
      </c>
      <c r="J788" t="s">
        <v>66</v>
      </c>
      <c r="K788" t="s">
        <v>67</v>
      </c>
      <c r="L788">
        <v>18</v>
      </c>
      <c r="M788">
        <v>8</v>
      </c>
      <c r="N788">
        <v>168</v>
      </c>
      <c r="O788" s="41">
        <v>9999</v>
      </c>
      <c r="P788" t="s">
        <v>62</v>
      </c>
      <c r="Q788" s="1">
        <v>45786.608721180557</v>
      </c>
      <c r="R788">
        <v>8.3000000000000004E-2</v>
      </c>
      <c r="S788">
        <v>9.7000000000000003E-2</v>
      </c>
      <c r="T788">
        <v>0.85599999999999998</v>
      </c>
      <c r="U788">
        <v>85</v>
      </c>
      <c r="V788">
        <v>26</v>
      </c>
      <c r="W788">
        <v>9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11</v>
      </c>
      <c r="AD788">
        <v>3.52</v>
      </c>
      <c r="AE788">
        <v>5.9759520000000004</v>
      </c>
      <c r="AF788">
        <v>100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0.66</v>
      </c>
      <c r="AN788">
        <v>20.2</v>
      </c>
      <c r="AO788">
        <v>30.587</v>
      </c>
      <c r="AP788">
        <v>10.587999999999999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 t="s">
        <v>75</v>
      </c>
      <c r="BD788">
        <v>0</v>
      </c>
      <c r="BE788" t="s">
        <v>69</v>
      </c>
      <c r="BF788" t="s">
        <v>76</v>
      </c>
      <c r="BG788">
        <v>1.3</v>
      </c>
      <c r="BH788">
        <v>0</v>
      </c>
      <c r="BI788" s="1">
        <v>45798.834463344909</v>
      </c>
      <c r="BJ788">
        <v>3</v>
      </c>
      <c r="BK788" s="4">
        <v>0.28520000000000001</v>
      </c>
      <c r="BL788" s="42">
        <f>HLOOKUP($A788,차량별코스!$E$1:$AD$20,_xlfn.XLOOKUP(탕데이터!$I788,차량별코스!$D$2:$D$20,차량별코스!$A$2:$A$20),0)</f>
        <v>8</v>
      </c>
      <c r="BM788">
        <f t="shared" si="140"/>
        <v>2498.882000000001</v>
      </c>
      <c r="BN788">
        <f t="shared" si="141"/>
        <v>4829.6470000000018</v>
      </c>
      <c r="BO788">
        <f>IF(COUNTIFS($BL$2:$BL788,$BL788,$O$2:$O788,$O788)=1,_xlfn.MAXIFS($BO$2:$BO787,$O$2:$O787,$O788)+1,_xlfn.MAXIFS($BO$2:$BO787,$O$2:$O787,$O788))</f>
        <v>11</v>
      </c>
      <c r="BP788">
        <f t="shared" si="142"/>
        <v>50</v>
      </c>
      <c r="BQ788">
        <f t="shared" si="144"/>
        <v>0</v>
      </c>
      <c r="BR788">
        <f t="shared" si="145"/>
        <v>0</v>
      </c>
      <c r="BS788">
        <f t="shared" si="146"/>
        <v>0</v>
      </c>
      <c r="BT788">
        <f t="shared" si="147"/>
        <v>0</v>
      </c>
      <c r="BU788">
        <f t="shared" si="148"/>
        <v>0</v>
      </c>
      <c r="BV788">
        <f t="shared" si="149"/>
        <v>0</v>
      </c>
      <c r="BW788">
        <f t="shared" si="143"/>
        <v>50</v>
      </c>
    </row>
    <row r="789" spans="1:75" x14ac:dyDescent="0.3">
      <c r="A789" s="38">
        <f t="shared" si="139"/>
        <v>45797</v>
      </c>
      <c r="B789" s="3">
        <v>45797.553460648145</v>
      </c>
      <c r="C789" t="s">
        <v>61</v>
      </c>
      <c r="D789" t="s">
        <v>61</v>
      </c>
      <c r="E789" t="s">
        <v>61</v>
      </c>
      <c r="F789" t="s">
        <v>62</v>
      </c>
      <c r="G789" s="2" t="s">
        <v>63</v>
      </c>
      <c r="H789" t="s">
        <v>64</v>
      </c>
      <c r="I789" t="s">
        <v>83</v>
      </c>
      <c r="J789" t="s">
        <v>66</v>
      </c>
      <c r="K789" t="s">
        <v>67</v>
      </c>
      <c r="L789">
        <v>18</v>
      </c>
      <c r="M789">
        <v>8</v>
      </c>
      <c r="N789">
        <v>168</v>
      </c>
      <c r="O789" s="41">
        <v>9999</v>
      </c>
      <c r="P789" t="s">
        <v>62</v>
      </c>
      <c r="Q789" s="1">
        <v>45786.608721180557</v>
      </c>
      <c r="R789">
        <v>39.47</v>
      </c>
      <c r="S789">
        <v>15.105</v>
      </c>
      <c r="T789">
        <v>2.613</v>
      </c>
      <c r="U789">
        <v>5039</v>
      </c>
      <c r="V789">
        <v>448</v>
      </c>
      <c r="W789">
        <v>1580</v>
      </c>
      <c r="X789">
        <v>628</v>
      </c>
      <c r="Y789">
        <v>2</v>
      </c>
      <c r="Z789">
        <v>13</v>
      </c>
      <c r="AA789">
        <v>1</v>
      </c>
      <c r="AB789">
        <v>14</v>
      </c>
      <c r="AC789">
        <v>107</v>
      </c>
      <c r="AD789">
        <v>28.2</v>
      </c>
      <c r="AE789">
        <v>47.190902999999999</v>
      </c>
      <c r="AF789">
        <v>70.599999999999994</v>
      </c>
      <c r="AG789">
        <v>7.7</v>
      </c>
      <c r="AH789">
        <v>10.199999999999999</v>
      </c>
      <c r="AI789">
        <v>7.9</v>
      </c>
      <c r="AJ789">
        <v>3.4</v>
      </c>
      <c r="AK789">
        <v>0.2</v>
      </c>
      <c r="AL789">
        <v>0</v>
      </c>
      <c r="AM789">
        <v>2.0099999999999998</v>
      </c>
      <c r="AN789">
        <v>63.287999999999997</v>
      </c>
      <c r="AO789">
        <v>8.891</v>
      </c>
      <c r="AP789">
        <v>31.355</v>
      </c>
      <c r="AQ789">
        <v>0.152</v>
      </c>
      <c r="AR789">
        <v>5.0670000000000002</v>
      </c>
      <c r="AS789">
        <v>32.936</v>
      </c>
      <c r="AT789">
        <v>58.832999999999998</v>
      </c>
      <c r="AU789">
        <v>6.4169999999999998</v>
      </c>
      <c r="AV789">
        <v>8.5</v>
      </c>
      <c r="AW789">
        <v>6.5830000000000002</v>
      </c>
      <c r="AX789">
        <v>2.8330000000000002</v>
      </c>
      <c r="AY789">
        <v>0.16700000000000001</v>
      </c>
      <c r="AZ789">
        <v>0</v>
      </c>
      <c r="BA789">
        <v>0</v>
      </c>
      <c r="BB789">
        <v>101</v>
      </c>
      <c r="BC789" t="s">
        <v>75</v>
      </c>
      <c r="BD789">
        <v>0</v>
      </c>
      <c r="BE789" t="s">
        <v>69</v>
      </c>
      <c r="BF789" t="s">
        <v>76</v>
      </c>
      <c r="BG789">
        <v>1.3</v>
      </c>
      <c r="BH789">
        <v>0</v>
      </c>
      <c r="BI789" s="1">
        <v>45798.834463344909</v>
      </c>
      <c r="BJ789">
        <v>3</v>
      </c>
      <c r="BK789" s="4">
        <v>0.871</v>
      </c>
      <c r="BL789" s="42">
        <f>HLOOKUP($A789,차량별코스!$E$1:$AD$20,_xlfn.XLOOKUP(탕데이터!$I789,차량별코스!$D$2:$D$20,차량별코스!$A$2:$A$20),0)</f>
        <v>8</v>
      </c>
      <c r="BM789">
        <f t="shared" si="140"/>
        <v>2498.882000000001</v>
      </c>
      <c r="BN789">
        <f t="shared" si="141"/>
        <v>4829.6470000000018</v>
      </c>
      <c r="BO789">
        <f>IF(COUNTIFS($BL$2:$BL789,$BL789,$O$2:$O789,$O789)=1,_xlfn.MAXIFS($BO$2:$BO788,$O$2:$O788,$O789)+1,_xlfn.MAXIFS($BO$2:$BO788,$O$2:$O788,$O789))</f>
        <v>11</v>
      </c>
      <c r="BP789">
        <f t="shared" si="142"/>
        <v>1529.5339999999997</v>
      </c>
      <c r="BQ789">
        <f t="shared" si="144"/>
        <v>388.00299999999999</v>
      </c>
      <c r="BR789">
        <f t="shared" si="145"/>
        <v>513.97799999999995</v>
      </c>
      <c r="BS789">
        <f t="shared" si="146"/>
        <v>398.08100000000002</v>
      </c>
      <c r="BT789">
        <f t="shared" si="147"/>
        <v>171.32600000000002</v>
      </c>
      <c r="BU789">
        <f t="shared" si="148"/>
        <v>10.077999999999999</v>
      </c>
      <c r="BV789">
        <f t="shared" si="149"/>
        <v>0</v>
      </c>
      <c r="BW789">
        <f t="shared" si="143"/>
        <v>3010.9999999999995</v>
      </c>
    </row>
    <row r="790" spans="1:75" x14ac:dyDescent="0.3">
      <c r="A790" s="38">
        <f t="shared" si="139"/>
        <v>45797</v>
      </c>
      <c r="B790" s="3">
        <v>45797.616076388891</v>
      </c>
      <c r="C790" t="s">
        <v>61</v>
      </c>
      <c r="D790" t="s">
        <v>61</v>
      </c>
      <c r="E790" t="s">
        <v>61</v>
      </c>
      <c r="F790" t="s">
        <v>62</v>
      </c>
      <c r="G790" s="2" t="s">
        <v>63</v>
      </c>
      <c r="H790" t="s">
        <v>64</v>
      </c>
      <c r="I790" t="s">
        <v>83</v>
      </c>
      <c r="J790" t="s">
        <v>66</v>
      </c>
      <c r="K790" t="s">
        <v>67</v>
      </c>
      <c r="L790">
        <v>18</v>
      </c>
      <c r="M790">
        <v>8</v>
      </c>
      <c r="N790">
        <v>168</v>
      </c>
      <c r="O790" s="41">
        <v>9999</v>
      </c>
      <c r="P790" t="s">
        <v>62</v>
      </c>
      <c r="Q790" s="1">
        <v>45786.608721180557</v>
      </c>
      <c r="R790">
        <v>60.542999999999999</v>
      </c>
      <c r="S790">
        <v>18.481000000000002</v>
      </c>
      <c r="T790">
        <v>3.2759999999999998</v>
      </c>
      <c r="U790">
        <v>5527</v>
      </c>
      <c r="V790">
        <v>175</v>
      </c>
      <c r="W790">
        <v>1228</v>
      </c>
      <c r="X790">
        <v>1067</v>
      </c>
      <c r="Y790">
        <v>1</v>
      </c>
      <c r="Z790">
        <v>13</v>
      </c>
      <c r="AA790">
        <v>1</v>
      </c>
      <c r="AB790">
        <v>393</v>
      </c>
      <c r="AC790">
        <v>101</v>
      </c>
      <c r="AD790">
        <v>39.43</v>
      </c>
      <c r="AE790">
        <v>52.850364999999996</v>
      </c>
      <c r="AF790">
        <v>90.8</v>
      </c>
      <c r="AG790">
        <v>1.8</v>
      </c>
      <c r="AH790">
        <v>2.6</v>
      </c>
      <c r="AI790">
        <v>3.8</v>
      </c>
      <c r="AJ790">
        <v>1</v>
      </c>
      <c r="AK790">
        <v>0</v>
      </c>
      <c r="AL790">
        <v>0</v>
      </c>
      <c r="AM790">
        <v>2.52</v>
      </c>
      <c r="AN790">
        <v>55.99</v>
      </c>
      <c r="AO790">
        <v>3.1659999999999999</v>
      </c>
      <c r="AP790">
        <v>22.218</v>
      </c>
      <c r="AQ790">
        <v>0.16500000000000001</v>
      </c>
      <c r="AR790">
        <v>1.6519999999999999</v>
      </c>
      <c r="AS790">
        <v>21.472000000000001</v>
      </c>
      <c r="AT790">
        <v>83.233000000000004</v>
      </c>
      <c r="AU790">
        <v>1.65</v>
      </c>
      <c r="AV790">
        <v>2.383</v>
      </c>
      <c r="AW790">
        <v>3.4830000000000001</v>
      </c>
      <c r="AX790">
        <v>0.91700000000000004</v>
      </c>
      <c r="AY790">
        <v>0</v>
      </c>
      <c r="AZ790">
        <v>0</v>
      </c>
      <c r="BA790">
        <v>0</v>
      </c>
      <c r="BB790">
        <v>123</v>
      </c>
      <c r="BC790" t="s">
        <v>75</v>
      </c>
      <c r="BD790">
        <v>0</v>
      </c>
      <c r="BE790" t="s">
        <v>69</v>
      </c>
      <c r="BF790" t="s">
        <v>76</v>
      </c>
      <c r="BG790">
        <v>1.3</v>
      </c>
      <c r="BH790">
        <v>0</v>
      </c>
      <c r="BI790" s="1">
        <v>45798.834463344909</v>
      </c>
      <c r="BJ790">
        <v>3</v>
      </c>
      <c r="BK790" s="4">
        <v>1.0920000000000001</v>
      </c>
      <c r="BL790" s="42">
        <f>HLOOKUP($A790,차량별코스!$E$1:$AD$20,_xlfn.XLOOKUP(탕데이터!$I790,차량별코스!$D$2:$D$20,차량별코스!$A$2:$A$20),0)</f>
        <v>8</v>
      </c>
      <c r="BM790">
        <f t="shared" si="140"/>
        <v>2498.882000000001</v>
      </c>
      <c r="BN790">
        <f t="shared" si="141"/>
        <v>4829.6470000000018</v>
      </c>
      <c r="BO790">
        <f>IF(COUNTIFS($BL$2:$BL790,$BL790,$O$2:$O790,$O790)=1,_xlfn.MAXIFS($BO$2:$BO789,$O$2:$O789,$O790)+1,_xlfn.MAXIFS($BO$2:$BO789,$O$2:$O789,$O790))</f>
        <v>11</v>
      </c>
      <c r="BP790">
        <f t="shared" si="142"/>
        <v>3615.5159999999996</v>
      </c>
      <c r="BQ790">
        <f t="shared" si="144"/>
        <v>99.486000000000018</v>
      </c>
      <c r="BR790">
        <f t="shared" si="145"/>
        <v>143.70200000000003</v>
      </c>
      <c r="BS790">
        <f t="shared" si="146"/>
        <v>210.02599999999998</v>
      </c>
      <c r="BT790">
        <f t="shared" si="147"/>
        <v>55.27</v>
      </c>
      <c r="BU790">
        <f t="shared" si="148"/>
        <v>0</v>
      </c>
      <c r="BV790">
        <f t="shared" si="149"/>
        <v>0</v>
      </c>
      <c r="BW790">
        <f t="shared" si="143"/>
        <v>4124</v>
      </c>
    </row>
    <row r="791" spans="1:75" x14ac:dyDescent="0.3">
      <c r="A791" s="38">
        <f t="shared" si="139"/>
        <v>45797</v>
      </c>
      <c r="B791" s="3">
        <v>45797.684178240743</v>
      </c>
      <c r="C791" t="s">
        <v>61</v>
      </c>
      <c r="D791" t="s">
        <v>61</v>
      </c>
      <c r="E791" t="s">
        <v>61</v>
      </c>
      <c r="F791" t="s">
        <v>62</v>
      </c>
      <c r="G791" s="2" t="s">
        <v>63</v>
      </c>
      <c r="H791" t="s">
        <v>64</v>
      </c>
      <c r="I791" t="s">
        <v>83</v>
      </c>
      <c r="J791" t="s">
        <v>66</v>
      </c>
      <c r="K791" t="s">
        <v>67</v>
      </c>
      <c r="L791">
        <v>18</v>
      </c>
      <c r="M791">
        <v>8</v>
      </c>
      <c r="N791">
        <v>168</v>
      </c>
      <c r="O791" s="41">
        <v>9999</v>
      </c>
      <c r="P791" t="s">
        <v>62</v>
      </c>
      <c r="Q791" s="1">
        <v>45786.608721180557</v>
      </c>
      <c r="R791">
        <v>17.149000000000001</v>
      </c>
      <c r="S791">
        <v>4.7450000000000001</v>
      </c>
      <c r="T791">
        <v>3.6139999999999999</v>
      </c>
      <c r="U791">
        <v>1588</v>
      </c>
      <c r="V791">
        <v>20</v>
      </c>
      <c r="W791">
        <v>376</v>
      </c>
      <c r="X791">
        <v>317</v>
      </c>
      <c r="Y791">
        <v>0</v>
      </c>
      <c r="Z791">
        <v>1</v>
      </c>
      <c r="AA791">
        <v>0</v>
      </c>
      <c r="AB791">
        <v>0</v>
      </c>
      <c r="AC791">
        <v>89</v>
      </c>
      <c r="AD791">
        <v>38.880000000000003</v>
      </c>
      <c r="AE791">
        <v>51.792141999999998</v>
      </c>
      <c r="AF791">
        <v>95.6</v>
      </c>
      <c r="AG791">
        <v>1</v>
      </c>
      <c r="AH791">
        <v>0.9</v>
      </c>
      <c r="AI791">
        <v>1.7</v>
      </c>
      <c r="AJ791">
        <v>0.7</v>
      </c>
      <c r="AK791">
        <v>0</v>
      </c>
      <c r="AL791">
        <v>0</v>
      </c>
      <c r="AM791">
        <v>2.78</v>
      </c>
      <c r="AN791">
        <v>48.953000000000003</v>
      </c>
      <c r="AO791">
        <v>1.2589999999999999</v>
      </c>
      <c r="AP791">
        <v>23.677</v>
      </c>
      <c r="AQ791">
        <v>0.17499999999999999</v>
      </c>
      <c r="AR791">
        <v>0</v>
      </c>
      <c r="AS791">
        <v>5.8310000000000004</v>
      </c>
      <c r="AT791">
        <v>23.9</v>
      </c>
      <c r="AU791">
        <v>0.25</v>
      </c>
      <c r="AV791">
        <v>0.22500000000000001</v>
      </c>
      <c r="AW791">
        <v>0.42499999999999999</v>
      </c>
      <c r="AX791">
        <v>0.17499999999999999</v>
      </c>
      <c r="AY791">
        <v>0</v>
      </c>
      <c r="AZ791">
        <v>0</v>
      </c>
      <c r="BA791">
        <v>0</v>
      </c>
      <c r="BB791">
        <v>33</v>
      </c>
      <c r="BC791" t="s">
        <v>75</v>
      </c>
      <c r="BD791">
        <v>0</v>
      </c>
      <c r="BE791" t="s">
        <v>69</v>
      </c>
      <c r="BF791" t="s">
        <v>76</v>
      </c>
      <c r="BG791">
        <v>1.3</v>
      </c>
      <c r="BH791">
        <v>0</v>
      </c>
      <c r="BI791" s="1">
        <v>45798.834463344909</v>
      </c>
      <c r="BJ791">
        <v>3</v>
      </c>
      <c r="BK791" s="4">
        <v>1.2047000000000001</v>
      </c>
      <c r="BL791" s="42">
        <f>HLOOKUP($A791,차량별코스!$E$1:$AD$20,_xlfn.XLOOKUP(탕데이터!$I791,차량별코스!$D$2:$D$20,차량별코스!$A$2:$A$20),0)</f>
        <v>8</v>
      </c>
      <c r="BM791">
        <f t="shared" si="140"/>
        <v>2498.882000000001</v>
      </c>
      <c r="BN791">
        <f t="shared" si="141"/>
        <v>4829.6470000000018</v>
      </c>
      <c r="BO791">
        <f>IF(COUNTIFS($BL$2:$BL791,$BL791,$O$2:$O791,$O791)=1,_xlfn.MAXIFS($BO$2:$BO790,$O$2:$O790,$O791)+1,_xlfn.MAXIFS($BO$2:$BO790,$O$2:$O790,$O791))</f>
        <v>11</v>
      </c>
      <c r="BP791">
        <f t="shared" si="142"/>
        <v>1122.1279999999999</v>
      </c>
      <c r="BQ791">
        <f t="shared" si="144"/>
        <v>15.88</v>
      </c>
      <c r="BR791">
        <f t="shared" si="145"/>
        <v>14.292000000000002</v>
      </c>
      <c r="BS791">
        <f t="shared" si="146"/>
        <v>26.996000000000002</v>
      </c>
      <c r="BT791">
        <f t="shared" si="147"/>
        <v>11.116</v>
      </c>
      <c r="BU791">
        <f t="shared" si="148"/>
        <v>0</v>
      </c>
      <c r="BV791">
        <f t="shared" si="149"/>
        <v>0</v>
      </c>
      <c r="BW791">
        <f t="shared" si="143"/>
        <v>1190.412</v>
      </c>
    </row>
    <row r="792" spans="1:75" x14ac:dyDescent="0.3">
      <c r="A792" s="38">
        <f t="shared" si="139"/>
        <v>45797</v>
      </c>
      <c r="B792" s="3">
        <v>45797.704722222225</v>
      </c>
      <c r="C792" t="s">
        <v>61</v>
      </c>
      <c r="D792" t="s">
        <v>61</v>
      </c>
      <c r="E792" t="s">
        <v>61</v>
      </c>
      <c r="F792" t="s">
        <v>62</v>
      </c>
      <c r="G792" s="2" t="s">
        <v>63</v>
      </c>
      <c r="H792" t="s">
        <v>64</v>
      </c>
      <c r="I792" t="s">
        <v>83</v>
      </c>
      <c r="J792" t="s">
        <v>66</v>
      </c>
      <c r="K792" t="s">
        <v>67</v>
      </c>
      <c r="L792">
        <v>18</v>
      </c>
      <c r="M792">
        <v>8</v>
      </c>
      <c r="N792">
        <v>168</v>
      </c>
      <c r="O792" s="41">
        <v>9999</v>
      </c>
      <c r="P792" t="s">
        <v>62</v>
      </c>
      <c r="Q792" s="1">
        <v>45786.608721180557</v>
      </c>
      <c r="R792">
        <v>8.9999999999999993E-3</v>
      </c>
      <c r="S792">
        <v>1.4999999999999999E-2</v>
      </c>
      <c r="T792">
        <v>0.6</v>
      </c>
      <c r="U792">
        <v>16</v>
      </c>
      <c r="V792">
        <v>1</v>
      </c>
      <c r="W792">
        <v>3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4</v>
      </c>
      <c r="AD792">
        <v>2.0299999999999998</v>
      </c>
      <c r="AE792">
        <v>2.6994600000000002</v>
      </c>
      <c r="AF792">
        <v>100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0.47</v>
      </c>
      <c r="AN792">
        <v>10.327999999999999</v>
      </c>
      <c r="AO792">
        <v>6.2329999999999997</v>
      </c>
      <c r="AP792">
        <v>18.744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 t="s">
        <v>75</v>
      </c>
      <c r="BD792">
        <v>0</v>
      </c>
      <c r="BE792" t="s">
        <v>69</v>
      </c>
      <c r="BF792" t="s">
        <v>76</v>
      </c>
      <c r="BG792">
        <v>1.3</v>
      </c>
      <c r="BH792">
        <v>0</v>
      </c>
      <c r="BI792" s="1">
        <v>45798.834463344909</v>
      </c>
      <c r="BJ792">
        <v>3</v>
      </c>
      <c r="BK792" s="4">
        <v>0.2</v>
      </c>
      <c r="BL792" s="42">
        <f>HLOOKUP($A792,차량별코스!$E$1:$AD$20,_xlfn.XLOOKUP(탕데이터!$I792,차량별코스!$D$2:$D$20,차량별코스!$A$2:$A$20),0)</f>
        <v>8</v>
      </c>
      <c r="BM792">
        <f t="shared" si="140"/>
        <v>2498.882000000001</v>
      </c>
      <c r="BN792">
        <f t="shared" si="141"/>
        <v>4829.6470000000018</v>
      </c>
      <c r="BO792">
        <f>IF(COUNTIFS($BL$2:$BL792,$BL792,$O$2:$O792,$O792)=1,_xlfn.MAXIFS($BO$2:$BO791,$O$2:$O791,$O792)+1,_xlfn.MAXIFS($BO$2:$BO791,$O$2:$O791,$O792))</f>
        <v>11</v>
      </c>
      <c r="BP792">
        <f t="shared" si="142"/>
        <v>12</v>
      </c>
      <c r="BQ792">
        <f t="shared" si="144"/>
        <v>0</v>
      </c>
      <c r="BR792">
        <f t="shared" si="145"/>
        <v>0</v>
      </c>
      <c r="BS792">
        <f t="shared" si="146"/>
        <v>0</v>
      </c>
      <c r="BT792">
        <f t="shared" si="147"/>
        <v>0</v>
      </c>
      <c r="BU792">
        <f t="shared" si="148"/>
        <v>0</v>
      </c>
      <c r="BV792">
        <f t="shared" si="149"/>
        <v>0</v>
      </c>
      <c r="BW792">
        <f t="shared" si="143"/>
        <v>12</v>
      </c>
    </row>
    <row r="793" spans="1:75" x14ac:dyDescent="0.3">
      <c r="A793" s="38">
        <f t="shared" si="139"/>
        <v>45797</v>
      </c>
      <c r="B793" s="3">
        <v>45797.707256944443</v>
      </c>
      <c r="C793" t="s">
        <v>61</v>
      </c>
      <c r="D793" t="s">
        <v>61</v>
      </c>
      <c r="E793" t="s">
        <v>61</v>
      </c>
      <c r="F793" t="s">
        <v>62</v>
      </c>
      <c r="G793" s="2" t="s">
        <v>63</v>
      </c>
      <c r="H793" t="s">
        <v>64</v>
      </c>
      <c r="I793" t="s">
        <v>83</v>
      </c>
      <c r="J793" t="s">
        <v>66</v>
      </c>
      <c r="K793" t="s">
        <v>67</v>
      </c>
      <c r="L793">
        <v>18</v>
      </c>
      <c r="M793">
        <v>8</v>
      </c>
      <c r="N793">
        <v>168</v>
      </c>
      <c r="O793" s="41">
        <v>9999</v>
      </c>
      <c r="P793" t="s">
        <v>62</v>
      </c>
      <c r="Q793" s="1">
        <v>45786.608721180557</v>
      </c>
      <c r="R793">
        <v>4.5999999999999999E-2</v>
      </c>
      <c r="S793">
        <v>3.5379999999999998</v>
      </c>
      <c r="T793">
        <v>1.2999999999999999E-2</v>
      </c>
      <c r="U793">
        <v>1978</v>
      </c>
      <c r="V793">
        <v>0</v>
      </c>
      <c r="W793">
        <v>1935</v>
      </c>
      <c r="X793">
        <v>0</v>
      </c>
      <c r="Y793">
        <v>0</v>
      </c>
      <c r="Z793">
        <v>0</v>
      </c>
      <c r="AA793">
        <v>1</v>
      </c>
      <c r="AB793">
        <v>1622</v>
      </c>
      <c r="AC793">
        <v>10</v>
      </c>
      <c r="AD793">
        <v>0.08</v>
      </c>
      <c r="AE793">
        <v>3.8513060000000001</v>
      </c>
      <c r="AF793">
        <v>100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0.01</v>
      </c>
      <c r="AN793">
        <v>1787.0650000000001</v>
      </c>
      <c r="AO793">
        <v>0</v>
      </c>
      <c r="AP793">
        <v>97.825999999999993</v>
      </c>
      <c r="AQ793">
        <v>0</v>
      </c>
      <c r="AR793">
        <v>0</v>
      </c>
      <c r="AS793">
        <v>0</v>
      </c>
      <c r="AT793">
        <v>31.667000000000002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52</v>
      </c>
      <c r="BC793" t="s">
        <v>75</v>
      </c>
      <c r="BD793">
        <v>0</v>
      </c>
      <c r="BE793" t="s">
        <v>69</v>
      </c>
      <c r="BF793" t="s">
        <v>76</v>
      </c>
      <c r="BG793">
        <v>1.3</v>
      </c>
      <c r="BH793">
        <v>0</v>
      </c>
      <c r="BI793" s="1">
        <v>45798.834463344909</v>
      </c>
      <c r="BJ793">
        <v>3</v>
      </c>
      <c r="BK793" s="4">
        <v>4.3E-3</v>
      </c>
      <c r="BL793" s="42">
        <f>HLOOKUP($A793,차량별코스!$E$1:$AD$20,_xlfn.XLOOKUP(탕데이터!$I793,차량별코스!$D$2:$D$20,차량별코스!$A$2:$A$20),0)</f>
        <v>8</v>
      </c>
      <c r="BM793">
        <f t="shared" si="140"/>
        <v>2498.882000000001</v>
      </c>
      <c r="BN793">
        <f t="shared" si="141"/>
        <v>4829.6470000000018</v>
      </c>
      <c r="BO793">
        <f>IF(COUNTIFS($BL$2:$BL793,$BL793,$O$2:$O793,$O793)=1,_xlfn.MAXIFS($BO$2:$BO792,$O$2:$O792,$O793)+1,_xlfn.MAXIFS($BO$2:$BO792,$O$2:$O792,$O793))</f>
        <v>11</v>
      </c>
      <c r="BP793">
        <f t="shared" si="142"/>
        <v>43</v>
      </c>
      <c r="BQ793">
        <f t="shared" si="144"/>
        <v>0</v>
      </c>
      <c r="BR793">
        <f t="shared" si="145"/>
        <v>0</v>
      </c>
      <c r="BS793">
        <f t="shared" si="146"/>
        <v>0</v>
      </c>
      <c r="BT793">
        <f t="shared" si="147"/>
        <v>0</v>
      </c>
      <c r="BU793">
        <f t="shared" si="148"/>
        <v>0</v>
      </c>
      <c r="BV793">
        <f t="shared" si="149"/>
        <v>0</v>
      </c>
      <c r="BW793">
        <f t="shared" si="143"/>
        <v>43</v>
      </c>
    </row>
    <row r="794" spans="1:75" x14ac:dyDescent="0.3">
      <c r="A794" s="38">
        <f t="shared" si="139"/>
        <v>45797</v>
      </c>
      <c r="B794" s="3">
        <v>45797.768541666665</v>
      </c>
      <c r="C794" t="s">
        <v>61</v>
      </c>
      <c r="D794" t="s">
        <v>61</v>
      </c>
      <c r="E794" t="s">
        <v>61</v>
      </c>
      <c r="F794" t="s">
        <v>62</v>
      </c>
      <c r="G794" s="2" t="s">
        <v>63</v>
      </c>
      <c r="H794" t="s">
        <v>64</v>
      </c>
      <c r="I794" t="s">
        <v>83</v>
      </c>
      <c r="J794" t="s">
        <v>66</v>
      </c>
      <c r="K794" t="s">
        <v>67</v>
      </c>
      <c r="L794">
        <v>18</v>
      </c>
      <c r="M794">
        <v>8</v>
      </c>
      <c r="N794">
        <v>168</v>
      </c>
      <c r="O794" s="41">
        <v>9999</v>
      </c>
      <c r="P794" t="s">
        <v>62</v>
      </c>
      <c r="Q794" s="1">
        <v>45786.608721180557</v>
      </c>
      <c r="R794">
        <v>7.6999999999999999E-2</v>
      </c>
      <c r="S794">
        <v>0.16</v>
      </c>
      <c r="T794">
        <v>0.48099999999999998</v>
      </c>
      <c r="U794">
        <v>174</v>
      </c>
      <c r="V794">
        <v>132</v>
      </c>
      <c r="W794">
        <v>4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10</v>
      </c>
      <c r="AD794">
        <v>1.59</v>
      </c>
      <c r="AE794">
        <v>7.2944290000000001</v>
      </c>
      <c r="AF794">
        <v>100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0.37</v>
      </c>
      <c r="AN794">
        <v>52.523000000000003</v>
      </c>
      <c r="AO794">
        <v>75.861000000000004</v>
      </c>
      <c r="AP794">
        <v>2.2989999999999999</v>
      </c>
      <c r="AQ794">
        <v>0</v>
      </c>
      <c r="AR794">
        <v>0</v>
      </c>
      <c r="AS794">
        <v>0</v>
      </c>
      <c r="AT794">
        <v>1.667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4</v>
      </c>
      <c r="BC794" t="s">
        <v>75</v>
      </c>
      <c r="BD794">
        <v>0</v>
      </c>
      <c r="BE794" t="s">
        <v>69</v>
      </c>
      <c r="BF794" t="s">
        <v>76</v>
      </c>
      <c r="BG794">
        <v>1.3</v>
      </c>
      <c r="BH794">
        <v>0</v>
      </c>
      <c r="BI794" s="1">
        <v>45798.834463344909</v>
      </c>
      <c r="BJ794">
        <v>3</v>
      </c>
      <c r="BK794" s="4">
        <v>0.16039999999999999</v>
      </c>
      <c r="BL794" s="42">
        <f>HLOOKUP($A794,차량별코스!$E$1:$AD$20,_xlfn.XLOOKUP(탕데이터!$I794,차량별코스!$D$2:$D$20,차량별코스!$A$2:$A$20),0)</f>
        <v>8</v>
      </c>
      <c r="BM794">
        <f t="shared" si="140"/>
        <v>2498.882000000001</v>
      </c>
      <c r="BN794">
        <f t="shared" si="141"/>
        <v>4829.6470000000018</v>
      </c>
      <c r="BO794">
        <f>IF(COUNTIFS($BL$2:$BL794,$BL794,$O$2:$O794,$O794)=1,_xlfn.MAXIFS($BO$2:$BO793,$O$2:$O793,$O794)+1,_xlfn.MAXIFS($BO$2:$BO793,$O$2:$O793,$O794))</f>
        <v>11</v>
      </c>
      <c r="BP794">
        <f t="shared" si="142"/>
        <v>38</v>
      </c>
      <c r="BQ794">
        <f t="shared" si="144"/>
        <v>0</v>
      </c>
      <c r="BR794">
        <f t="shared" si="145"/>
        <v>0</v>
      </c>
      <c r="BS794">
        <f t="shared" si="146"/>
        <v>0</v>
      </c>
      <c r="BT794">
        <f t="shared" si="147"/>
        <v>0</v>
      </c>
      <c r="BU794">
        <f t="shared" si="148"/>
        <v>0</v>
      </c>
      <c r="BV794">
        <f t="shared" si="149"/>
        <v>0</v>
      </c>
      <c r="BW794">
        <f t="shared" si="143"/>
        <v>38</v>
      </c>
    </row>
    <row r="795" spans="1:75" x14ac:dyDescent="0.3">
      <c r="A795" s="38">
        <f t="shared" si="139"/>
        <v>45797</v>
      </c>
      <c r="B795" s="3">
        <v>45797.774039351854</v>
      </c>
      <c r="C795" t="s">
        <v>61</v>
      </c>
      <c r="D795" t="s">
        <v>61</v>
      </c>
      <c r="E795" t="s">
        <v>61</v>
      </c>
      <c r="F795" t="s">
        <v>62</v>
      </c>
      <c r="G795" s="2" t="s">
        <v>63</v>
      </c>
      <c r="H795" t="s">
        <v>64</v>
      </c>
      <c r="I795" t="s">
        <v>83</v>
      </c>
      <c r="J795" t="s">
        <v>66</v>
      </c>
      <c r="K795" t="s">
        <v>67</v>
      </c>
      <c r="L795">
        <v>18</v>
      </c>
      <c r="M795">
        <v>8</v>
      </c>
      <c r="N795">
        <v>168</v>
      </c>
      <c r="O795" s="41">
        <v>9999</v>
      </c>
      <c r="P795" t="s">
        <v>62</v>
      </c>
      <c r="Q795" s="1">
        <v>45786.608721180557</v>
      </c>
      <c r="R795">
        <v>17.396000000000001</v>
      </c>
      <c r="S795">
        <v>4.1429999999999998</v>
      </c>
      <c r="T795">
        <v>4.1989999999999998</v>
      </c>
      <c r="U795">
        <v>1453</v>
      </c>
      <c r="V795">
        <v>22</v>
      </c>
      <c r="W795">
        <v>258</v>
      </c>
      <c r="X795">
        <v>395</v>
      </c>
      <c r="Y795">
        <v>0</v>
      </c>
      <c r="Z795">
        <v>1</v>
      </c>
      <c r="AA795">
        <v>0</v>
      </c>
      <c r="AB795">
        <v>0</v>
      </c>
      <c r="AC795">
        <v>91</v>
      </c>
      <c r="AD795">
        <v>43.1</v>
      </c>
      <c r="AE795">
        <v>53.389149000000003</v>
      </c>
      <c r="AF795">
        <v>98.2</v>
      </c>
      <c r="AG795">
        <v>0.3</v>
      </c>
      <c r="AH795">
        <v>0.4</v>
      </c>
      <c r="AI795">
        <v>0.9</v>
      </c>
      <c r="AJ795">
        <v>0.2</v>
      </c>
      <c r="AK795">
        <v>0</v>
      </c>
      <c r="AL795">
        <v>0</v>
      </c>
      <c r="AM795">
        <v>3.23</v>
      </c>
      <c r="AN795">
        <v>42.548000000000002</v>
      </c>
      <c r="AO795">
        <v>1.514</v>
      </c>
      <c r="AP795">
        <v>17.756</v>
      </c>
      <c r="AQ795">
        <v>0.17199999999999999</v>
      </c>
      <c r="AR795">
        <v>0</v>
      </c>
      <c r="AS795">
        <v>5.7480000000000002</v>
      </c>
      <c r="AT795">
        <v>22.913</v>
      </c>
      <c r="AU795">
        <v>7.0000000000000007E-2</v>
      </c>
      <c r="AV795">
        <v>9.2999999999999999E-2</v>
      </c>
      <c r="AW795">
        <v>0.21</v>
      </c>
      <c r="AX795">
        <v>4.7E-2</v>
      </c>
      <c r="AY795">
        <v>0</v>
      </c>
      <c r="AZ795">
        <v>0</v>
      </c>
      <c r="BA795">
        <v>0</v>
      </c>
      <c r="BB795">
        <v>32</v>
      </c>
      <c r="BC795" t="s">
        <v>75</v>
      </c>
      <c r="BD795">
        <v>0</v>
      </c>
      <c r="BE795" t="s">
        <v>69</v>
      </c>
      <c r="BF795" t="s">
        <v>76</v>
      </c>
      <c r="BG795">
        <v>1.3</v>
      </c>
      <c r="BH795">
        <v>0</v>
      </c>
      <c r="BI795" s="1">
        <v>45798.834463344909</v>
      </c>
      <c r="BJ795">
        <v>3</v>
      </c>
      <c r="BK795" s="4">
        <v>1.3996</v>
      </c>
      <c r="BL795" s="42">
        <f>HLOOKUP($A795,차량별코스!$E$1:$AD$20,_xlfn.XLOOKUP(탕데이터!$I795,차량별코스!$D$2:$D$20,차량별코스!$A$2:$A$20),0)</f>
        <v>8</v>
      </c>
      <c r="BM795">
        <f t="shared" si="140"/>
        <v>2498.882000000001</v>
      </c>
      <c r="BN795">
        <f t="shared" si="141"/>
        <v>4829.6470000000018</v>
      </c>
      <c r="BO795">
        <f>IF(COUNTIFS($BL$2:$BL795,$BL795,$O$2:$O795,$O795)=1,_xlfn.MAXIFS($BO$2:$BO794,$O$2:$O794,$O795)+1,_xlfn.MAXIFS($BO$2:$BO794,$O$2:$O794,$O795))</f>
        <v>11</v>
      </c>
      <c r="BP795">
        <f t="shared" si="142"/>
        <v>1146.846</v>
      </c>
      <c r="BQ795">
        <f t="shared" si="144"/>
        <v>4.359</v>
      </c>
      <c r="BR795">
        <f t="shared" si="145"/>
        <v>5.8120000000000003</v>
      </c>
      <c r="BS795">
        <f t="shared" si="146"/>
        <v>13.077000000000002</v>
      </c>
      <c r="BT795">
        <f t="shared" si="147"/>
        <v>2.9060000000000001</v>
      </c>
      <c r="BU795">
        <f t="shared" si="148"/>
        <v>0</v>
      </c>
      <c r="BV795">
        <f t="shared" si="149"/>
        <v>0</v>
      </c>
      <c r="BW795">
        <f t="shared" si="143"/>
        <v>1172.9999999999998</v>
      </c>
    </row>
    <row r="796" spans="1:75" x14ac:dyDescent="0.3">
      <c r="A796" s="38">
        <f t="shared" si="139"/>
        <v>45797</v>
      </c>
      <c r="B796" s="3">
        <v>45797.796875</v>
      </c>
      <c r="C796" t="s">
        <v>61</v>
      </c>
      <c r="D796" t="s">
        <v>61</v>
      </c>
      <c r="E796" t="s">
        <v>61</v>
      </c>
      <c r="F796" t="s">
        <v>62</v>
      </c>
      <c r="G796" s="2" t="s">
        <v>63</v>
      </c>
      <c r="H796" t="s">
        <v>64</v>
      </c>
      <c r="I796" t="s">
        <v>83</v>
      </c>
      <c r="J796" t="s">
        <v>66</v>
      </c>
      <c r="K796" t="s">
        <v>67</v>
      </c>
      <c r="L796">
        <v>18</v>
      </c>
      <c r="M796">
        <v>8</v>
      </c>
      <c r="N796">
        <v>168</v>
      </c>
      <c r="O796" s="41">
        <v>9999</v>
      </c>
      <c r="P796" t="s">
        <v>62</v>
      </c>
      <c r="Q796" s="1">
        <v>45786.608721180557</v>
      </c>
      <c r="R796">
        <v>41.027000000000001</v>
      </c>
      <c r="S796">
        <v>11.476000000000001</v>
      </c>
      <c r="T796">
        <v>3.5750000000000002</v>
      </c>
      <c r="U796">
        <v>3286</v>
      </c>
      <c r="V796">
        <v>148</v>
      </c>
      <c r="W796">
        <v>616</v>
      </c>
      <c r="X796">
        <v>933</v>
      </c>
      <c r="Y796">
        <v>0</v>
      </c>
      <c r="Z796">
        <v>21</v>
      </c>
      <c r="AA796">
        <v>0</v>
      </c>
      <c r="AB796">
        <v>0</v>
      </c>
      <c r="AC796">
        <v>108</v>
      </c>
      <c r="AD796">
        <v>44.95</v>
      </c>
      <c r="AE796">
        <v>58.563566999999999</v>
      </c>
      <c r="AF796">
        <v>95.9</v>
      </c>
      <c r="AG796">
        <v>1</v>
      </c>
      <c r="AH796">
        <v>0.9</v>
      </c>
      <c r="AI796">
        <v>0.8</v>
      </c>
      <c r="AJ796">
        <v>1.3</v>
      </c>
      <c r="AK796">
        <v>0.1</v>
      </c>
      <c r="AL796">
        <v>0</v>
      </c>
      <c r="AM796">
        <v>2.75</v>
      </c>
      <c r="AN796">
        <v>56.844000000000001</v>
      </c>
      <c r="AO796">
        <v>4.5039999999999996</v>
      </c>
      <c r="AP796">
        <v>18.745999999999999</v>
      </c>
      <c r="AQ796">
        <v>0.219</v>
      </c>
      <c r="AR796">
        <v>0</v>
      </c>
      <c r="AS796">
        <v>51.186</v>
      </c>
      <c r="AT796">
        <v>51.146999999999998</v>
      </c>
      <c r="AU796">
        <v>0.53300000000000003</v>
      </c>
      <c r="AV796">
        <v>0.48</v>
      </c>
      <c r="AW796">
        <v>0.42699999999999999</v>
      </c>
      <c r="AX796">
        <v>0.69299999999999995</v>
      </c>
      <c r="AY796">
        <v>5.2999999999999999E-2</v>
      </c>
      <c r="AZ796">
        <v>0</v>
      </c>
      <c r="BA796">
        <v>0</v>
      </c>
      <c r="BB796">
        <v>75</v>
      </c>
      <c r="BC796" t="s">
        <v>75</v>
      </c>
      <c r="BD796">
        <v>0</v>
      </c>
      <c r="BE796" t="s">
        <v>69</v>
      </c>
      <c r="BF796" t="s">
        <v>76</v>
      </c>
      <c r="BG796">
        <v>1.3</v>
      </c>
      <c r="BH796">
        <v>0</v>
      </c>
      <c r="BI796" s="1">
        <v>45798.834463344909</v>
      </c>
      <c r="BJ796">
        <v>3</v>
      </c>
      <c r="BK796" s="4">
        <v>1.1917</v>
      </c>
      <c r="BL796" s="42">
        <f>HLOOKUP($A796,차량별코스!$E$1:$AD$20,_xlfn.XLOOKUP(탕데이터!$I796,차량별코스!$D$2:$D$20,차량별코스!$A$2:$A$20),0)</f>
        <v>8</v>
      </c>
      <c r="BM796">
        <f t="shared" si="140"/>
        <v>2498.882000000001</v>
      </c>
      <c r="BN796">
        <f t="shared" si="141"/>
        <v>4829.6470000000018</v>
      </c>
      <c r="BO796">
        <f>IF(COUNTIFS($BL$2:$BL796,$BL796,$O$2:$O796,$O796)=1,_xlfn.MAXIFS($BO$2:$BO795,$O$2:$O795,$O796)+1,_xlfn.MAXIFS($BO$2:$BO795,$O$2:$O795,$O796))</f>
        <v>11</v>
      </c>
      <c r="BP796">
        <f t="shared" si="142"/>
        <v>2387.2740000000003</v>
      </c>
      <c r="BQ796">
        <f t="shared" si="144"/>
        <v>32.86</v>
      </c>
      <c r="BR796">
        <f t="shared" si="145"/>
        <v>29.574000000000005</v>
      </c>
      <c r="BS796">
        <f t="shared" si="146"/>
        <v>26.288</v>
      </c>
      <c r="BT796">
        <f t="shared" si="147"/>
        <v>42.718000000000004</v>
      </c>
      <c r="BU796">
        <f t="shared" si="148"/>
        <v>3.286</v>
      </c>
      <c r="BV796">
        <f t="shared" si="149"/>
        <v>0</v>
      </c>
      <c r="BW796">
        <f t="shared" si="143"/>
        <v>2522.0000000000005</v>
      </c>
    </row>
    <row r="797" spans="1:75" x14ac:dyDescent="0.3">
      <c r="A797" s="38">
        <f t="shared" si="139"/>
        <v>45797</v>
      </c>
      <c r="B797" s="3">
        <v>45797.839953703704</v>
      </c>
      <c r="C797" t="s">
        <v>61</v>
      </c>
      <c r="D797" t="s">
        <v>61</v>
      </c>
      <c r="E797" t="s">
        <v>61</v>
      </c>
      <c r="F797" t="s">
        <v>62</v>
      </c>
      <c r="G797" s="2" t="s">
        <v>63</v>
      </c>
      <c r="H797" t="s">
        <v>64</v>
      </c>
      <c r="I797" t="s">
        <v>83</v>
      </c>
      <c r="J797" t="s">
        <v>66</v>
      </c>
      <c r="K797" t="s">
        <v>67</v>
      </c>
      <c r="L797">
        <v>18</v>
      </c>
      <c r="M797">
        <v>8</v>
      </c>
      <c r="N797">
        <v>168</v>
      </c>
      <c r="O797" s="41">
        <v>9999</v>
      </c>
      <c r="P797" t="s">
        <v>62</v>
      </c>
      <c r="Q797" s="1">
        <v>45786.608721180557</v>
      </c>
      <c r="R797">
        <v>25.64</v>
      </c>
      <c r="S797">
        <v>7.5570000000000004</v>
      </c>
      <c r="T797">
        <v>3.3929999999999998</v>
      </c>
      <c r="U797">
        <v>1967</v>
      </c>
      <c r="V797">
        <v>23</v>
      </c>
      <c r="W797">
        <v>267</v>
      </c>
      <c r="X797">
        <v>550</v>
      </c>
      <c r="Y797">
        <v>2</v>
      </c>
      <c r="Z797">
        <v>9</v>
      </c>
      <c r="AA797">
        <v>0</v>
      </c>
      <c r="AB797">
        <v>0</v>
      </c>
      <c r="AC797">
        <v>108</v>
      </c>
      <c r="AD797">
        <v>46.93</v>
      </c>
      <c r="AE797">
        <v>55.041066000000001</v>
      </c>
      <c r="AF797">
        <v>81.7</v>
      </c>
      <c r="AG797">
        <v>4.5</v>
      </c>
      <c r="AH797">
        <v>4</v>
      </c>
      <c r="AI797">
        <v>5</v>
      </c>
      <c r="AJ797">
        <v>2.8</v>
      </c>
      <c r="AK797">
        <v>2</v>
      </c>
      <c r="AL797">
        <v>0</v>
      </c>
      <c r="AM797">
        <v>2.61</v>
      </c>
      <c r="AN797">
        <v>56.338000000000001</v>
      </c>
      <c r="AO797">
        <v>1.169</v>
      </c>
      <c r="AP797">
        <v>13.574</v>
      </c>
      <c r="AQ797">
        <v>0.19500000000000001</v>
      </c>
      <c r="AR797">
        <v>7.8</v>
      </c>
      <c r="AS797">
        <v>35.100999999999999</v>
      </c>
      <c r="AT797">
        <v>25.872</v>
      </c>
      <c r="AU797">
        <v>1.425</v>
      </c>
      <c r="AV797">
        <v>1.2669999999999999</v>
      </c>
      <c r="AW797">
        <v>1.583</v>
      </c>
      <c r="AX797">
        <v>0.88700000000000001</v>
      </c>
      <c r="AY797">
        <v>0.63300000000000001</v>
      </c>
      <c r="AZ797">
        <v>0</v>
      </c>
      <c r="BA797">
        <v>0</v>
      </c>
      <c r="BB797">
        <v>40</v>
      </c>
      <c r="BC797" t="s">
        <v>75</v>
      </c>
      <c r="BD797">
        <v>0</v>
      </c>
      <c r="BE797" t="s">
        <v>69</v>
      </c>
      <c r="BF797" t="s">
        <v>76</v>
      </c>
      <c r="BG797">
        <v>1.3</v>
      </c>
      <c r="BH797">
        <v>0</v>
      </c>
      <c r="BI797" s="1">
        <v>45798.834463344909</v>
      </c>
      <c r="BJ797">
        <v>3</v>
      </c>
      <c r="BK797" s="4">
        <v>1.131</v>
      </c>
      <c r="BL797" s="42">
        <f>HLOOKUP($A797,차량별코스!$E$1:$AD$20,_xlfn.XLOOKUP(탕데이터!$I797,차량별코스!$D$2:$D$20,차량별코스!$A$2:$A$20),0)</f>
        <v>8</v>
      </c>
      <c r="BM797">
        <f t="shared" si="140"/>
        <v>2498.882000000001</v>
      </c>
      <c r="BN797">
        <f t="shared" si="141"/>
        <v>4829.6470000000018</v>
      </c>
      <c r="BO797">
        <f>IF(COUNTIFS($BL$2:$BL797,$BL797,$O$2:$O797,$O797)=1,_xlfn.MAXIFS($BO$2:$BO796,$O$2:$O796,$O797)+1,_xlfn.MAXIFS($BO$2:$BO796,$O$2:$O796,$O797))</f>
        <v>11</v>
      </c>
      <c r="BP797">
        <f t="shared" si="142"/>
        <v>1317.0390000000002</v>
      </c>
      <c r="BQ797">
        <f t="shared" si="144"/>
        <v>88.515000000000001</v>
      </c>
      <c r="BR797">
        <f t="shared" si="145"/>
        <v>78.680000000000007</v>
      </c>
      <c r="BS797">
        <f t="shared" si="146"/>
        <v>98.350000000000009</v>
      </c>
      <c r="BT797">
        <f t="shared" si="147"/>
        <v>55.075999999999993</v>
      </c>
      <c r="BU797">
        <f t="shared" si="148"/>
        <v>39.340000000000003</v>
      </c>
      <c r="BV797">
        <f t="shared" si="149"/>
        <v>0</v>
      </c>
      <c r="BW797">
        <f t="shared" si="143"/>
        <v>1677.0000000000002</v>
      </c>
    </row>
    <row r="798" spans="1:75" x14ac:dyDescent="0.3">
      <c r="A798" s="38">
        <f t="shared" si="139"/>
        <v>45797</v>
      </c>
      <c r="B798" s="3">
        <v>45797.866481481484</v>
      </c>
      <c r="C798" t="s">
        <v>61</v>
      </c>
      <c r="D798" t="s">
        <v>61</v>
      </c>
      <c r="E798" t="s">
        <v>61</v>
      </c>
      <c r="F798" t="s">
        <v>62</v>
      </c>
      <c r="G798" s="2" t="s">
        <v>63</v>
      </c>
      <c r="H798" t="s">
        <v>64</v>
      </c>
      <c r="I798" t="s">
        <v>83</v>
      </c>
      <c r="J798" t="s">
        <v>66</v>
      </c>
      <c r="K798" t="s">
        <v>67</v>
      </c>
      <c r="L798">
        <v>18</v>
      </c>
      <c r="M798">
        <v>8</v>
      </c>
      <c r="N798">
        <v>168</v>
      </c>
      <c r="O798" s="41">
        <v>9999</v>
      </c>
      <c r="P798" t="s">
        <v>62</v>
      </c>
      <c r="Q798" s="1">
        <v>45786.608721180557</v>
      </c>
      <c r="R798">
        <v>40.395000000000003</v>
      </c>
      <c r="S798">
        <v>12.529</v>
      </c>
      <c r="T798">
        <v>3.2240000000000002</v>
      </c>
      <c r="U798">
        <v>4395</v>
      </c>
      <c r="V798">
        <v>139</v>
      </c>
      <c r="W798">
        <v>1376</v>
      </c>
      <c r="X798">
        <v>891</v>
      </c>
      <c r="Y798">
        <v>3</v>
      </c>
      <c r="Z798">
        <v>11</v>
      </c>
      <c r="AA798">
        <v>1</v>
      </c>
      <c r="AB798">
        <v>375</v>
      </c>
      <c r="AC798">
        <v>105</v>
      </c>
      <c r="AD798">
        <v>33.090000000000003</v>
      </c>
      <c r="AE798">
        <v>50.493749999999999</v>
      </c>
      <c r="AF798">
        <v>94.9</v>
      </c>
      <c r="AG798">
        <v>1</v>
      </c>
      <c r="AH798">
        <v>2</v>
      </c>
      <c r="AI798">
        <v>1.5</v>
      </c>
      <c r="AJ798">
        <v>0.6</v>
      </c>
      <c r="AK798">
        <v>0.1</v>
      </c>
      <c r="AL798">
        <v>0</v>
      </c>
      <c r="AM798">
        <v>2.48</v>
      </c>
      <c r="AN798">
        <v>54.042000000000002</v>
      </c>
      <c r="AO798">
        <v>3.1629999999999998</v>
      </c>
      <c r="AP798">
        <v>31.308</v>
      </c>
      <c r="AQ798">
        <v>0.19800000000000001</v>
      </c>
      <c r="AR798">
        <v>7.4269999999999996</v>
      </c>
      <c r="AS798">
        <v>27.231000000000002</v>
      </c>
      <c r="AT798">
        <v>68.012</v>
      </c>
      <c r="AU798">
        <v>0.71699999999999997</v>
      </c>
      <c r="AV798">
        <v>1.4330000000000001</v>
      </c>
      <c r="AW798">
        <v>1.075</v>
      </c>
      <c r="AX798">
        <v>0.43</v>
      </c>
      <c r="AY798">
        <v>7.1999999999999995E-2</v>
      </c>
      <c r="AZ798">
        <v>0</v>
      </c>
      <c r="BA798">
        <v>0</v>
      </c>
      <c r="BB798">
        <v>95</v>
      </c>
      <c r="BC798" t="s">
        <v>75</v>
      </c>
      <c r="BD798">
        <v>0</v>
      </c>
      <c r="BE798" t="s">
        <v>69</v>
      </c>
      <c r="BF798" t="s">
        <v>76</v>
      </c>
      <c r="BG798">
        <v>1.3</v>
      </c>
      <c r="BH798">
        <v>0</v>
      </c>
      <c r="BI798" s="1">
        <v>45798.834463344909</v>
      </c>
      <c r="BJ798">
        <v>3</v>
      </c>
      <c r="BK798" s="4">
        <v>1.0747</v>
      </c>
      <c r="BL798" s="42">
        <f>HLOOKUP($A798,차량별코스!$E$1:$AD$20,_xlfn.XLOOKUP(탕데이터!$I798,차량별코스!$D$2:$D$20,차량별코스!$A$2:$A$20),0)</f>
        <v>8</v>
      </c>
      <c r="BM798">
        <f t="shared" si="140"/>
        <v>2498.882000000001</v>
      </c>
      <c r="BN798">
        <f t="shared" si="141"/>
        <v>4829.6470000000018</v>
      </c>
      <c r="BO798">
        <f>IF(COUNTIFS($BL$2:$BL798,$BL798,$O$2:$O798,$O798)=1,_xlfn.MAXIFS($BO$2:$BO797,$O$2:$O797,$O798)+1,_xlfn.MAXIFS($BO$2:$BO797,$O$2:$O797,$O798))</f>
        <v>11</v>
      </c>
      <c r="BP798">
        <f t="shared" si="142"/>
        <v>2655.8550000000005</v>
      </c>
      <c r="BQ798">
        <f t="shared" si="144"/>
        <v>43.95</v>
      </c>
      <c r="BR798">
        <f t="shared" si="145"/>
        <v>87.9</v>
      </c>
      <c r="BS798">
        <f t="shared" si="146"/>
        <v>65.924999999999997</v>
      </c>
      <c r="BT798">
        <f t="shared" si="147"/>
        <v>26.37</v>
      </c>
      <c r="BU798">
        <f t="shared" si="148"/>
        <v>4.3950000000000005</v>
      </c>
      <c r="BV798">
        <f t="shared" si="149"/>
        <v>0</v>
      </c>
      <c r="BW798">
        <f t="shared" si="143"/>
        <v>2884.3950000000004</v>
      </c>
    </row>
    <row r="799" spans="1:75" x14ac:dyDescent="0.3">
      <c r="A799" s="38">
        <f t="shared" si="139"/>
        <v>45798</v>
      </c>
      <c r="B799" s="3">
        <v>45798.387002314812</v>
      </c>
      <c r="C799" t="s">
        <v>61</v>
      </c>
      <c r="D799" t="s">
        <v>61</v>
      </c>
      <c r="E799" t="s">
        <v>61</v>
      </c>
      <c r="F799" t="s">
        <v>62</v>
      </c>
      <c r="G799" s="2" t="s">
        <v>63</v>
      </c>
      <c r="H799" t="s">
        <v>64</v>
      </c>
      <c r="I799" t="s">
        <v>83</v>
      </c>
      <c r="J799" t="s">
        <v>66</v>
      </c>
      <c r="K799" t="s">
        <v>67</v>
      </c>
      <c r="L799">
        <v>18</v>
      </c>
      <c r="M799">
        <v>8</v>
      </c>
      <c r="N799">
        <v>168</v>
      </c>
      <c r="O799" s="41">
        <v>9999</v>
      </c>
      <c r="P799" t="s">
        <v>62</v>
      </c>
      <c r="Q799" s="1">
        <v>45786.608721180557</v>
      </c>
      <c r="R799">
        <v>116.318</v>
      </c>
      <c r="S799">
        <v>38.401000000000003</v>
      </c>
      <c r="T799">
        <v>3.0289999999999999</v>
      </c>
      <c r="U799">
        <v>12526</v>
      </c>
      <c r="V799">
        <v>297</v>
      </c>
      <c r="W799">
        <v>3509</v>
      </c>
      <c r="X799">
        <v>2932</v>
      </c>
      <c r="Y799">
        <v>2</v>
      </c>
      <c r="Z799">
        <v>12</v>
      </c>
      <c r="AA799">
        <v>3</v>
      </c>
      <c r="AB799">
        <v>505</v>
      </c>
      <c r="AC799">
        <v>108</v>
      </c>
      <c r="AD799">
        <v>33.43</v>
      </c>
      <c r="AE799">
        <v>48.021197000000001</v>
      </c>
      <c r="AF799">
        <v>57.8</v>
      </c>
      <c r="AG799">
        <v>11.3</v>
      </c>
      <c r="AH799">
        <v>12.9</v>
      </c>
      <c r="AI799">
        <v>11.4</v>
      </c>
      <c r="AJ799">
        <v>5.9</v>
      </c>
      <c r="AK799">
        <v>0.6</v>
      </c>
      <c r="AL799">
        <v>0</v>
      </c>
      <c r="AM799">
        <v>2.33</v>
      </c>
      <c r="AN799">
        <v>54.768000000000001</v>
      </c>
      <c r="AO799">
        <v>2.371</v>
      </c>
      <c r="AP799">
        <v>28.013999999999999</v>
      </c>
      <c r="AQ799">
        <v>0.249</v>
      </c>
      <c r="AR799">
        <v>1.7190000000000001</v>
      </c>
      <c r="AS799">
        <v>10.317</v>
      </c>
      <c r="AT799">
        <v>120.417</v>
      </c>
      <c r="AU799">
        <v>23.542000000000002</v>
      </c>
      <c r="AV799">
        <v>26.875</v>
      </c>
      <c r="AW799">
        <v>23.75</v>
      </c>
      <c r="AX799">
        <v>12.292</v>
      </c>
      <c r="AY799">
        <v>1.25</v>
      </c>
      <c r="AZ799">
        <v>0</v>
      </c>
      <c r="BA799">
        <v>0</v>
      </c>
      <c r="BB799">
        <v>265</v>
      </c>
      <c r="BC799" t="s">
        <v>75</v>
      </c>
      <c r="BD799">
        <v>0</v>
      </c>
      <c r="BE799" t="s">
        <v>69</v>
      </c>
      <c r="BF799" t="s">
        <v>76</v>
      </c>
      <c r="BG799">
        <v>1.3</v>
      </c>
      <c r="BH799">
        <v>0</v>
      </c>
      <c r="BI799" s="1">
        <v>45798.834463344909</v>
      </c>
      <c r="BJ799">
        <v>3</v>
      </c>
      <c r="BK799" s="4">
        <v>1.0097</v>
      </c>
      <c r="BL799" s="42">
        <f>HLOOKUP($A799,차량별코스!$E$1:$AD$20,_xlfn.XLOOKUP(탕데이터!$I799,차량별코스!$D$2:$D$20,차량별코스!$A$2:$A$20),0)</f>
        <v>9</v>
      </c>
      <c r="BM799">
        <f t="shared" si="140"/>
        <v>2498.882000000001</v>
      </c>
      <c r="BN799">
        <f t="shared" si="141"/>
        <v>1655.4559999999997</v>
      </c>
      <c r="BO799">
        <f>IF(COUNTIFS($BL$2:$BL799,$BL799,$O$2:$O799,$O799)=1,_xlfn.MAXIFS($BO$2:$BO798,$O$2:$O798,$O799)+1,_xlfn.MAXIFS($BO$2:$BO798,$O$2:$O798,$O799))</f>
        <v>11</v>
      </c>
      <c r="BP799">
        <f t="shared" si="142"/>
        <v>3434.0279999999993</v>
      </c>
      <c r="BQ799">
        <f t="shared" si="144"/>
        <v>1415.4380000000001</v>
      </c>
      <c r="BR799">
        <f t="shared" si="145"/>
        <v>1615.854</v>
      </c>
      <c r="BS799">
        <f t="shared" si="146"/>
        <v>1427.9639999999999</v>
      </c>
      <c r="BT799">
        <f t="shared" si="147"/>
        <v>739.03399999999999</v>
      </c>
      <c r="BU799">
        <f t="shared" si="148"/>
        <v>75.156000000000006</v>
      </c>
      <c r="BV799">
        <f t="shared" si="149"/>
        <v>0</v>
      </c>
      <c r="BW799">
        <f t="shared" si="143"/>
        <v>8707.4740000000002</v>
      </c>
    </row>
    <row r="800" spans="1:75" x14ac:dyDescent="0.3">
      <c r="A800" s="38">
        <f t="shared" si="139"/>
        <v>45798</v>
      </c>
      <c r="B800" s="3">
        <v>45798.538668981484</v>
      </c>
      <c r="C800" t="s">
        <v>61</v>
      </c>
      <c r="D800" t="s">
        <v>61</v>
      </c>
      <c r="E800" t="s">
        <v>61</v>
      </c>
      <c r="F800" t="s">
        <v>62</v>
      </c>
      <c r="G800" s="2" t="s">
        <v>63</v>
      </c>
      <c r="H800" t="s">
        <v>64</v>
      </c>
      <c r="I800" t="s">
        <v>83</v>
      </c>
      <c r="J800" t="s">
        <v>66</v>
      </c>
      <c r="K800" t="s">
        <v>67</v>
      </c>
      <c r="L800">
        <v>18</v>
      </c>
      <c r="M800">
        <v>8</v>
      </c>
      <c r="N800">
        <v>168</v>
      </c>
      <c r="O800" s="41">
        <v>9999</v>
      </c>
      <c r="P800" t="s">
        <v>62</v>
      </c>
      <c r="Q800" s="1">
        <v>45786.608721180557</v>
      </c>
      <c r="R800">
        <v>53.55</v>
      </c>
      <c r="S800">
        <v>22.632999999999999</v>
      </c>
      <c r="T800">
        <v>2.3660000000000001</v>
      </c>
      <c r="U800">
        <v>9089</v>
      </c>
      <c r="V800">
        <v>19</v>
      </c>
      <c r="W800">
        <v>5656</v>
      </c>
      <c r="X800">
        <v>1343</v>
      </c>
      <c r="Y800">
        <v>1</v>
      </c>
      <c r="Z800">
        <v>5</v>
      </c>
      <c r="AA800">
        <v>2</v>
      </c>
      <c r="AB800">
        <v>4681</v>
      </c>
      <c r="AC800">
        <v>103</v>
      </c>
      <c r="AD800">
        <v>21.21</v>
      </c>
      <c r="AE800">
        <v>56.467447</v>
      </c>
      <c r="AF800">
        <v>91</v>
      </c>
      <c r="AG800">
        <v>1.4</v>
      </c>
      <c r="AH800">
        <v>1.6</v>
      </c>
      <c r="AI800">
        <v>3.6</v>
      </c>
      <c r="AJ800">
        <v>2.4</v>
      </c>
      <c r="AK800">
        <v>0</v>
      </c>
      <c r="AL800">
        <v>0</v>
      </c>
      <c r="AM800">
        <v>1.82</v>
      </c>
      <c r="AN800">
        <v>86.179000000000002</v>
      </c>
      <c r="AO800">
        <v>0.20899999999999999</v>
      </c>
      <c r="AP800">
        <v>62.228999999999999</v>
      </c>
      <c r="AQ800">
        <v>0.24299999999999999</v>
      </c>
      <c r="AR800">
        <v>1.867</v>
      </c>
      <c r="AS800">
        <v>9.3369999999999997</v>
      </c>
      <c r="AT800">
        <v>136.5</v>
      </c>
      <c r="AU800">
        <v>2.1</v>
      </c>
      <c r="AV800">
        <v>2.4</v>
      </c>
      <c r="AW800">
        <v>5.4</v>
      </c>
      <c r="AX800">
        <v>3.6</v>
      </c>
      <c r="AY800">
        <v>0</v>
      </c>
      <c r="AZ800">
        <v>0</v>
      </c>
      <c r="BA800">
        <v>0</v>
      </c>
      <c r="BB800">
        <v>226</v>
      </c>
      <c r="BC800" t="s">
        <v>75</v>
      </c>
      <c r="BD800">
        <v>0</v>
      </c>
      <c r="BE800" t="s">
        <v>69</v>
      </c>
      <c r="BF800" t="s">
        <v>76</v>
      </c>
      <c r="BG800">
        <v>1.3</v>
      </c>
      <c r="BH800">
        <v>0</v>
      </c>
      <c r="BI800" s="1">
        <v>45798.834463344909</v>
      </c>
      <c r="BJ800">
        <v>3</v>
      </c>
      <c r="BK800" s="4">
        <v>0.78869999999999996</v>
      </c>
      <c r="BL800" s="42">
        <f>HLOOKUP($A800,차량별코스!$E$1:$AD$20,_xlfn.XLOOKUP(탕데이터!$I800,차량별코스!$D$2:$D$20,차량별코스!$A$2:$A$20),0)</f>
        <v>9</v>
      </c>
      <c r="BM800">
        <f t="shared" si="140"/>
        <v>2498.882000000001</v>
      </c>
      <c r="BN800">
        <f t="shared" si="141"/>
        <v>1655.4559999999997</v>
      </c>
      <c r="BO800">
        <f>IF(COUNTIFS($BL$2:$BL800,$BL800,$O$2:$O800,$O800)=1,_xlfn.MAXIFS($BO$2:$BO799,$O$2:$O799,$O800)+1,_xlfn.MAXIFS($BO$2:$BO799,$O$2:$O799,$O800))</f>
        <v>11</v>
      </c>
      <c r="BP800">
        <f t="shared" si="142"/>
        <v>2595.9899999999998</v>
      </c>
      <c r="BQ800">
        <f t="shared" si="144"/>
        <v>127.24599999999998</v>
      </c>
      <c r="BR800">
        <f t="shared" si="145"/>
        <v>145.42400000000001</v>
      </c>
      <c r="BS800">
        <f t="shared" si="146"/>
        <v>327.20400000000006</v>
      </c>
      <c r="BT800">
        <f t="shared" si="147"/>
        <v>218.136</v>
      </c>
      <c r="BU800">
        <f t="shared" si="148"/>
        <v>0</v>
      </c>
      <c r="BV800">
        <f t="shared" si="149"/>
        <v>0</v>
      </c>
      <c r="BW800">
        <f t="shared" si="143"/>
        <v>3414</v>
      </c>
    </row>
    <row r="801" spans="1:75" x14ac:dyDescent="0.3">
      <c r="A801" s="38">
        <f t="shared" si="139"/>
        <v>45798</v>
      </c>
      <c r="B801" s="3">
        <v>45798.650277777779</v>
      </c>
      <c r="C801" t="s">
        <v>61</v>
      </c>
      <c r="D801" t="s">
        <v>61</v>
      </c>
      <c r="E801" t="s">
        <v>61</v>
      </c>
      <c r="F801" t="s">
        <v>62</v>
      </c>
      <c r="G801" s="2" t="s">
        <v>63</v>
      </c>
      <c r="H801" t="s">
        <v>64</v>
      </c>
      <c r="I801" t="s">
        <v>83</v>
      </c>
      <c r="J801" t="s">
        <v>66</v>
      </c>
      <c r="K801" t="s">
        <v>67</v>
      </c>
      <c r="L801">
        <v>18</v>
      </c>
      <c r="M801">
        <v>8</v>
      </c>
      <c r="N801">
        <v>168</v>
      </c>
      <c r="O801" s="41">
        <v>9999</v>
      </c>
      <c r="P801" t="s">
        <v>62</v>
      </c>
      <c r="Q801" s="1">
        <v>45786.608721180557</v>
      </c>
      <c r="R801">
        <v>101.944</v>
      </c>
      <c r="S801">
        <v>33.801000000000002</v>
      </c>
      <c r="T801">
        <v>3.016</v>
      </c>
      <c r="U801">
        <v>12193</v>
      </c>
      <c r="V801">
        <v>240</v>
      </c>
      <c r="W801">
        <v>3039</v>
      </c>
      <c r="X801">
        <v>2678</v>
      </c>
      <c r="Y801">
        <v>1</v>
      </c>
      <c r="Z801">
        <v>21</v>
      </c>
      <c r="AA801">
        <v>0</v>
      </c>
      <c r="AB801">
        <v>0</v>
      </c>
      <c r="AC801">
        <v>106</v>
      </c>
      <c r="AD801">
        <v>30.1</v>
      </c>
      <c r="AE801">
        <v>41.170997</v>
      </c>
      <c r="AF801">
        <v>47.4</v>
      </c>
      <c r="AG801">
        <v>16</v>
      </c>
      <c r="AH801">
        <v>15.8</v>
      </c>
      <c r="AI801">
        <v>14.4</v>
      </c>
      <c r="AJ801">
        <v>6.3</v>
      </c>
      <c r="AK801">
        <v>0.1</v>
      </c>
      <c r="AL801">
        <v>0</v>
      </c>
      <c r="AM801">
        <v>2.3199999999999998</v>
      </c>
      <c r="AN801">
        <v>46.345999999999997</v>
      </c>
      <c r="AO801">
        <v>1.968</v>
      </c>
      <c r="AP801">
        <v>24.923999999999999</v>
      </c>
      <c r="AQ801">
        <v>0.255</v>
      </c>
      <c r="AR801">
        <v>0.98099999999999998</v>
      </c>
      <c r="AS801">
        <v>20.6</v>
      </c>
      <c r="AT801">
        <v>95.59</v>
      </c>
      <c r="AU801">
        <v>32.267000000000003</v>
      </c>
      <c r="AV801">
        <v>31.863</v>
      </c>
      <c r="AW801">
        <v>29.04</v>
      </c>
      <c r="AX801">
        <v>12.705</v>
      </c>
      <c r="AY801">
        <v>0.20200000000000001</v>
      </c>
      <c r="AZ801">
        <v>0</v>
      </c>
      <c r="BA801">
        <v>0</v>
      </c>
      <c r="BB801">
        <v>242</v>
      </c>
      <c r="BC801" t="s">
        <v>75</v>
      </c>
      <c r="BD801">
        <v>0</v>
      </c>
      <c r="BE801" t="s">
        <v>69</v>
      </c>
      <c r="BF801" t="s">
        <v>76</v>
      </c>
      <c r="BG801">
        <v>1.3</v>
      </c>
      <c r="BH801">
        <v>0</v>
      </c>
      <c r="BI801" s="1">
        <v>45798.834463344909</v>
      </c>
      <c r="BJ801">
        <v>3</v>
      </c>
      <c r="BK801" s="4">
        <v>1.0053000000000001</v>
      </c>
      <c r="BL801" s="42">
        <f>HLOOKUP($A801,차량별코스!$E$1:$AD$20,_xlfn.XLOOKUP(탕데이터!$I801,차량별코스!$D$2:$D$20,차량별코스!$A$2:$A$20),0)</f>
        <v>9</v>
      </c>
      <c r="BM801">
        <f t="shared" si="140"/>
        <v>2498.882000000001</v>
      </c>
      <c r="BN801">
        <f t="shared" si="141"/>
        <v>1655.4559999999997</v>
      </c>
      <c r="BO801">
        <f>IF(COUNTIFS($BL$2:$BL801,$BL801,$O$2:$O801,$O801)=1,_xlfn.MAXIFS($BO$2:$BO800,$O$2:$O800,$O801)+1,_xlfn.MAXIFS($BO$2:$BO800,$O$2:$O800,$O801))</f>
        <v>11</v>
      </c>
      <c r="BP801">
        <f t="shared" si="142"/>
        <v>2500.482</v>
      </c>
      <c r="BQ801">
        <f t="shared" si="144"/>
        <v>1950.88</v>
      </c>
      <c r="BR801">
        <f t="shared" si="145"/>
        <v>1926.4939999999999</v>
      </c>
      <c r="BS801">
        <f t="shared" si="146"/>
        <v>1755.7920000000001</v>
      </c>
      <c r="BT801">
        <f t="shared" si="147"/>
        <v>768.15899999999999</v>
      </c>
      <c r="BU801">
        <f t="shared" si="148"/>
        <v>12.193</v>
      </c>
      <c r="BV801">
        <f t="shared" si="149"/>
        <v>0</v>
      </c>
      <c r="BW801">
        <f t="shared" si="143"/>
        <v>8914</v>
      </c>
    </row>
    <row r="802" spans="1:75" x14ac:dyDescent="0.3">
      <c r="A802" s="38">
        <f t="shared" si="139"/>
        <v>45798</v>
      </c>
      <c r="B802" s="3">
        <v>45798.833379629628</v>
      </c>
      <c r="C802" t="s">
        <v>61</v>
      </c>
      <c r="D802" t="s">
        <v>61</v>
      </c>
      <c r="E802" t="s">
        <v>61</v>
      </c>
      <c r="F802" t="s">
        <v>62</v>
      </c>
      <c r="G802" s="2" t="s">
        <v>63</v>
      </c>
      <c r="H802" t="s">
        <v>64</v>
      </c>
      <c r="I802" t="s">
        <v>83</v>
      </c>
      <c r="J802" t="s">
        <v>66</v>
      </c>
      <c r="K802" t="s">
        <v>67</v>
      </c>
      <c r="L802">
        <v>18</v>
      </c>
      <c r="M802">
        <v>8</v>
      </c>
      <c r="N802">
        <v>168</v>
      </c>
      <c r="O802" s="41">
        <v>9999</v>
      </c>
      <c r="P802" t="s">
        <v>62</v>
      </c>
      <c r="Q802" s="1">
        <v>45786.608721180557</v>
      </c>
      <c r="R802">
        <v>1E-3</v>
      </c>
      <c r="S802">
        <v>3.7999999999999999E-2</v>
      </c>
      <c r="T802">
        <v>2.5999999999999999E-2</v>
      </c>
      <c r="U802">
        <v>47</v>
      </c>
      <c r="V802">
        <v>47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0.08</v>
      </c>
      <c r="AE802" t="s">
        <v>61</v>
      </c>
      <c r="AF802">
        <v>100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0.02</v>
      </c>
      <c r="AN802" t="s">
        <v>61</v>
      </c>
      <c r="AO802">
        <v>100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 t="s">
        <v>75</v>
      </c>
      <c r="BD802">
        <v>0</v>
      </c>
      <c r="BE802" t="s">
        <v>69</v>
      </c>
      <c r="BF802" t="s">
        <v>76</v>
      </c>
      <c r="BG802">
        <v>1.3</v>
      </c>
      <c r="BH802">
        <v>0</v>
      </c>
      <c r="BI802" s="1">
        <v>45798.834463344909</v>
      </c>
      <c r="BJ802">
        <v>3</v>
      </c>
      <c r="BK802" s="4">
        <v>8.8000000000000005E-3</v>
      </c>
      <c r="BL802" s="42">
        <f>HLOOKUP($A802,차량별코스!$E$1:$AD$20,_xlfn.XLOOKUP(탕데이터!$I802,차량별코스!$D$2:$D$20,차량별코스!$A$2:$A$20),0)</f>
        <v>9</v>
      </c>
      <c r="BM802">
        <f t="shared" si="140"/>
        <v>2498.882000000001</v>
      </c>
      <c r="BN802">
        <f t="shared" si="141"/>
        <v>1655.4559999999997</v>
      </c>
      <c r="BO802">
        <f>IF(COUNTIFS($BL$2:$BL802,$BL802,$O$2:$O802,$O802)=1,_xlfn.MAXIFS($BO$2:$BO801,$O$2:$O801,$O802)+1,_xlfn.MAXIFS($BO$2:$BO801,$O$2:$O801,$O802))</f>
        <v>11</v>
      </c>
      <c r="BP802">
        <f t="shared" si="142"/>
        <v>0</v>
      </c>
      <c r="BQ802">
        <f t="shared" si="144"/>
        <v>0</v>
      </c>
      <c r="BR802">
        <f t="shared" si="145"/>
        <v>0</v>
      </c>
      <c r="BS802">
        <f t="shared" si="146"/>
        <v>0</v>
      </c>
      <c r="BT802">
        <f t="shared" si="147"/>
        <v>0</v>
      </c>
      <c r="BU802">
        <f t="shared" si="148"/>
        <v>0</v>
      </c>
      <c r="BV802">
        <f t="shared" si="149"/>
        <v>0</v>
      </c>
      <c r="BW802">
        <f t="shared" si="143"/>
        <v>0</v>
      </c>
    </row>
    <row r="803" spans="1:75" x14ac:dyDescent="0.3">
      <c r="A803" s="38">
        <f t="shared" si="139"/>
        <v>45791</v>
      </c>
      <c r="B803" s="3">
        <v>45791.578287037039</v>
      </c>
      <c r="C803" t="s">
        <v>61</v>
      </c>
      <c r="D803" t="s">
        <v>61</v>
      </c>
      <c r="E803" t="s">
        <v>61</v>
      </c>
      <c r="F803" t="s">
        <v>62</v>
      </c>
      <c r="G803" s="2" t="s">
        <v>63</v>
      </c>
      <c r="H803" t="s">
        <v>64</v>
      </c>
      <c r="I803" t="s">
        <v>84</v>
      </c>
      <c r="J803" t="s">
        <v>66</v>
      </c>
      <c r="K803" t="s">
        <v>67</v>
      </c>
      <c r="L803">
        <v>18</v>
      </c>
      <c r="M803">
        <v>8</v>
      </c>
      <c r="N803">
        <v>168</v>
      </c>
      <c r="O803" s="41">
        <v>9999</v>
      </c>
      <c r="P803" t="s">
        <v>62</v>
      </c>
      <c r="Q803" s="1">
        <v>45786.608721180557</v>
      </c>
      <c r="R803">
        <v>36.554000000000002</v>
      </c>
      <c r="S803">
        <v>18.378</v>
      </c>
      <c r="T803">
        <v>1.9890000000000001</v>
      </c>
      <c r="U803">
        <v>6130</v>
      </c>
      <c r="V803">
        <v>125</v>
      </c>
      <c r="W803">
        <v>3960</v>
      </c>
      <c r="X803">
        <v>676</v>
      </c>
      <c r="Y803">
        <v>2</v>
      </c>
      <c r="Z803">
        <v>0</v>
      </c>
      <c r="AA803">
        <v>1</v>
      </c>
      <c r="AB803">
        <v>3383</v>
      </c>
      <c r="AC803">
        <v>105</v>
      </c>
      <c r="AD803">
        <v>21.47</v>
      </c>
      <c r="AE803">
        <v>64.349401999999998</v>
      </c>
      <c r="AF803">
        <v>95.8</v>
      </c>
      <c r="AG803">
        <v>0.8</v>
      </c>
      <c r="AH803">
        <v>0.8</v>
      </c>
      <c r="AI803">
        <v>0.9</v>
      </c>
      <c r="AJ803">
        <v>1.7</v>
      </c>
      <c r="AK803">
        <v>0.1</v>
      </c>
      <c r="AL803">
        <v>0</v>
      </c>
      <c r="AM803">
        <v>1.53</v>
      </c>
      <c r="AN803">
        <v>118.89700000000001</v>
      </c>
      <c r="AO803">
        <v>2.0390000000000001</v>
      </c>
      <c r="AP803">
        <v>64.599999999999994</v>
      </c>
      <c r="AQ803">
        <v>0.16400000000000001</v>
      </c>
      <c r="AR803">
        <v>5.4710000000000001</v>
      </c>
      <c r="AS803">
        <v>0</v>
      </c>
      <c r="AT803">
        <v>97.397000000000006</v>
      </c>
      <c r="AU803">
        <v>0.81299999999999994</v>
      </c>
      <c r="AV803">
        <v>0.81299999999999994</v>
      </c>
      <c r="AW803">
        <v>0.91500000000000004</v>
      </c>
      <c r="AX803">
        <v>1.728</v>
      </c>
      <c r="AY803">
        <v>0.10199999999999999</v>
      </c>
      <c r="AZ803">
        <v>0</v>
      </c>
      <c r="BA803">
        <v>0</v>
      </c>
      <c r="BB803">
        <v>154</v>
      </c>
      <c r="BC803" t="s">
        <v>75</v>
      </c>
      <c r="BD803">
        <v>0</v>
      </c>
      <c r="BE803" t="s">
        <v>69</v>
      </c>
      <c r="BF803" t="s">
        <v>76</v>
      </c>
      <c r="BG803">
        <v>1.3</v>
      </c>
      <c r="BH803">
        <v>0</v>
      </c>
      <c r="BI803" s="1">
        <v>45799.576249733793</v>
      </c>
      <c r="BJ803">
        <v>3</v>
      </c>
      <c r="BK803" s="4">
        <v>0.66300000000000003</v>
      </c>
      <c r="BL803" s="42">
        <f>HLOOKUP($A803,차량별코스!$E$1:$AD$20,_xlfn.XLOOKUP(탕데이터!$I803,차량별코스!$D$2:$D$20,차량별코스!$A$2:$A$20),0)</f>
        <v>4</v>
      </c>
      <c r="BM803">
        <f t="shared" si="140"/>
        <v>2403.8030000000022</v>
      </c>
      <c r="BN803">
        <f t="shared" si="141"/>
        <v>5029.0960000000023</v>
      </c>
      <c r="BO803">
        <f>IF(COUNTIFS($BL$2:$BL803,$BL803,$O$2:$O803,$O803)=1,_xlfn.MAXIFS($BO$2:$BO802,$O$2:$O802,$O803)+1,_xlfn.MAXIFS($BO$2:$BO802,$O$2:$O802,$O803))</f>
        <v>11</v>
      </c>
      <c r="BP803">
        <f t="shared" si="142"/>
        <v>1787.54</v>
      </c>
      <c r="BQ803">
        <f t="shared" si="144"/>
        <v>49.04</v>
      </c>
      <c r="BR803">
        <f t="shared" si="145"/>
        <v>49.04</v>
      </c>
      <c r="BS803">
        <f t="shared" si="146"/>
        <v>55.170000000000009</v>
      </c>
      <c r="BT803">
        <f t="shared" si="147"/>
        <v>104.21000000000001</v>
      </c>
      <c r="BU803">
        <f t="shared" si="148"/>
        <v>6.13</v>
      </c>
      <c r="BV803">
        <f t="shared" si="149"/>
        <v>0</v>
      </c>
      <c r="BW803">
        <f t="shared" si="143"/>
        <v>2051.13</v>
      </c>
    </row>
    <row r="804" spans="1:75" x14ac:dyDescent="0.3">
      <c r="A804" s="38">
        <f t="shared" si="139"/>
        <v>45791</v>
      </c>
      <c r="B804" s="3">
        <v>45791.651412037034</v>
      </c>
      <c r="C804" t="s">
        <v>61</v>
      </c>
      <c r="D804" t="s">
        <v>61</v>
      </c>
      <c r="E804" t="s">
        <v>61</v>
      </c>
      <c r="F804" t="s">
        <v>62</v>
      </c>
      <c r="G804" s="2" t="s">
        <v>63</v>
      </c>
      <c r="H804" t="s">
        <v>64</v>
      </c>
      <c r="I804" t="s">
        <v>84</v>
      </c>
      <c r="J804" t="s">
        <v>66</v>
      </c>
      <c r="K804" t="s">
        <v>67</v>
      </c>
      <c r="L804">
        <v>18</v>
      </c>
      <c r="M804">
        <v>8</v>
      </c>
      <c r="N804">
        <v>168</v>
      </c>
      <c r="O804" s="41">
        <v>9999</v>
      </c>
      <c r="P804" t="s">
        <v>62</v>
      </c>
      <c r="Q804" s="1">
        <v>45786.608721180557</v>
      </c>
      <c r="R804">
        <v>37.256999999999998</v>
      </c>
      <c r="S804">
        <v>10.939</v>
      </c>
      <c r="T804">
        <v>3.4060000000000001</v>
      </c>
      <c r="U804">
        <v>3200</v>
      </c>
      <c r="V804">
        <v>109</v>
      </c>
      <c r="W804">
        <v>567</v>
      </c>
      <c r="X804">
        <v>915</v>
      </c>
      <c r="Y804">
        <v>0</v>
      </c>
      <c r="Z804">
        <v>7</v>
      </c>
      <c r="AA804">
        <v>0</v>
      </c>
      <c r="AB804">
        <v>0</v>
      </c>
      <c r="AC804">
        <v>100</v>
      </c>
      <c r="AD804">
        <v>41.91</v>
      </c>
      <c r="AE804">
        <v>53.139944999999997</v>
      </c>
      <c r="AF804">
        <v>94.3</v>
      </c>
      <c r="AG804">
        <v>1.5</v>
      </c>
      <c r="AH804">
        <v>1.1000000000000001</v>
      </c>
      <c r="AI804">
        <v>1</v>
      </c>
      <c r="AJ804">
        <v>2.1</v>
      </c>
      <c r="AK804">
        <v>0</v>
      </c>
      <c r="AL804">
        <v>0</v>
      </c>
      <c r="AM804">
        <v>2.62</v>
      </c>
      <c r="AN804">
        <v>53.856000000000002</v>
      </c>
      <c r="AO804">
        <v>3.4060000000000001</v>
      </c>
      <c r="AP804">
        <v>17.719000000000001</v>
      </c>
      <c r="AQ804">
        <v>0.24199999999999999</v>
      </c>
      <c r="AR804">
        <v>0</v>
      </c>
      <c r="AS804">
        <v>18.788</v>
      </c>
      <c r="AT804">
        <v>50.292999999999999</v>
      </c>
      <c r="AU804">
        <v>0.8</v>
      </c>
      <c r="AV804">
        <v>0.58699999999999997</v>
      </c>
      <c r="AW804">
        <v>0.53300000000000003</v>
      </c>
      <c r="AX804">
        <v>1.1200000000000001</v>
      </c>
      <c r="AY804">
        <v>0</v>
      </c>
      <c r="AZ804">
        <v>0</v>
      </c>
      <c r="BA804">
        <v>0</v>
      </c>
      <c r="BB804">
        <v>74</v>
      </c>
      <c r="BC804" t="s">
        <v>75</v>
      </c>
      <c r="BD804">
        <v>0</v>
      </c>
      <c r="BE804" t="s">
        <v>69</v>
      </c>
      <c r="BF804" t="s">
        <v>76</v>
      </c>
      <c r="BG804">
        <v>1.3</v>
      </c>
      <c r="BH804">
        <v>0</v>
      </c>
      <c r="BI804" s="1">
        <v>45799.576249733793</v>
      </c>
      <c r="BJ804">
        <v>3</v>
      </c>
      <c r="BK804" s="4">
        <v>1.1353</v>
      </c>
      <c r="BL804" s="42">
        <f>HLOOKUP($A804,차량별코스!$E$1:$AD$20,_xlfn.XLOOKUP(탕데이터!$I804,차량별코스!$D$2:$D$20,차량별코스!$A$2:$A$20),0)</f>
        <v>4</v>
      </c>
      <c r="BM804">
        <f t="shared" si="140"/>
        <v>2403.8030000000022</v>
      </c>
      <c r="BN804">
        <f t="shared" si="141"/>
        <v>5029.0960000000023</v>
      </c>
      <c r="BO804">
        <f>IF(COUNTIFS($BL$2:$BL804,$BL804,$O$2:$O804,$O804)=1,_xlfn.MAXIFS($BO$2:$BO803,$O$2:$O803,$O804)+1,_xlfn.MAXIFS($BO$2:$BO803,$O$2:$O803,$O804))</f>
        <v>11</v>
      </c>
      <c r="BP804">
        <f t="shared" si="142"/>
        <v>2341.6</v>
      </c>
      <c r="BQ804">
        <f t="shared" si="144"/>
        <v>48</v>
      </c>
      <c r="BR804">
        <f t="shared" si="145"/>
        <v>35.200000000000003</v>
      </c>
      <c r="BS804">
        <f t="shared" si="146"/>
        <v>32</v>
      </c>
      <c r="BT804">
        <f t="shared" si="147"/>
        <v>67.2</v>
      </c>
      <c r="BU804">
        <f t="shared" si="148"/>
        <v>0</v>
      </c>
      <c r="BV804">
        <f t="shared" si="149"/>
        <v>0</v>
      </c>
      <c r="BW804">
        <f t="shared" si="143"/>
        <v>2523.9999999999995</v>
      </c>
    </row>
    <row r="805" spans="1:75" x14ac:dyDescent="0.3">
      <c r="A805" s="38">
        <f t="shared" si="139"/>
        <v>45791</v>
      </c>
      <c r="B805" s="3">
        <v>45791.696747685186</v>
      </c>
      <c r="C805" t="s">
        <v>61</v>
      </c>
      <c r="D805" t="s">
        <v>61</v>
      </c>
      <c r="E805" t="s">
        <v>61</v>
      </c>
      <c r="F805" t="s">
        <v>62</v>
      </c>
      <c r="G805" s="2" t="s">
        <v>63</v>
      </c>
      <c r="H805" t="s">
        <v>64</v>
      </c>
      <c r="I805" t="s">
        <v>84</v>
      </c>
      <c r="J805" t="s">
        <v>66</v>
      </c>
      <c r="K805" t="s">
        <v>67</v>
      </c>
      <c r="L805">
        <v>18</v>
      </c>
      <c r="M805">
        <v>8</v>
      </c>
      <c r="N805">
        <v>168</v>
      </c>
      <c r="O805" s="41">
        <v>9999</v>
      </c>
      <c r="P805" t="s">
        <v>62</v>
      </c>
      <c r="Q805" s="1">
        <v>45786.608721180557</v>
      </c>
      <c r="R805">
        <v>105.77</v>
      </c>
      <c r="S805">
        <v>31.905999999999999</v>
      </c>
      <c r="T805">
        <v>3.3149999999999999</v>
      </c>
      <c r="U805">
        <v>10410</v>
      </c>
      <c r="V805">
        <v>107</v>
      </c>
      <c r="W805">
        <v>2423</v>
      </c>
      <c r="X805">
        <v>2828</v>
      </c>
      <c r="Y805">
        <v>2</v>
      </c>
      <c r="Z805">
        <v>23</v>
      </c>
      <c r="AA805">
        <v>0</v>
      </c>
      <c r="AB805">
        <v>0</v>
      </c>
      <c r="AC805">
        <v>97</v>
      </c>
      <c r="AD805">
        <v>36.58</v>
      </c>
      <c r="AE805">
        <v>48.321317000000001</v>
      </c>
      <c r="AF805">
        <v>81.2</v>
      </c>
      <c r="AG805">
        <v>4.9000000000000004</v>
      </c>
      <c r="AH805">
        <v>5.6</v>
      </c>
      <c r="AI805">
        <v>5.4</v>
      </c>
      <c r="AJ805">
        <v>2.9</v>
      </c>
      <c r="AK805">
        <v>0</v>
      </c>
      <c r="AL805">
        <v>0</v>
      </c>
      <c r="AM805">
        <v>2.5499999999999998</v>
      </c>
      <c r="AN805">
        <v>49.805999999999997</v>
      </c>
      <c r="AO805">
        <v>1.028</v>
      </c>
      <c r="AP805">
        <v>23.276</v>
      </c>
      <c r="AQ805">
        <v>0.26500000000000001</v>
      </c>
      <c r="AR805">
        <v>1.891</v>
      </c>
      <c r="AS805">
        <v>21.745000000000001</v>
      </c>
      <c r="AT805">
        <v>140.74700000000001</v>
      </c>
      <c r="AU805">
        <v>8.4930000000000003</v>
      </c>
      <c r="AV805">
        <v>9.7070000000000007</v>
      </c>
      <c r="AW805">
        <v>9.36</v>
      </c>
      <c r="AX805">
        <v>5.0270000000000001</v>
      </c>
      <c r="AY805">
        <v>0</v>
      </c>
      <c r="AZ805">
        <v>0</v>
      </c>
      <c r="BA805">
        <v>0</v>
      </c>
      <c r="BB805">
        <v>225</v>
      </c>
      <c r="BC805" t="s">
        <v>75</v>
      </c>
      <c r="BD805">
        <v>0</v>
      </c>
      <c r="BE805" t="s">
        <v>69</v>
      </c>
      <c r="BF805" t="s">
        <v>76</v>
      </c>
      <c r="BG805">
        <v>1.3</v>
      </c>
      <c r="BH805">
        <v>0</v>
      </c>
      <c r="BI805" s="1">
        <v>45799.576249733793</v>
      </c>
      <c r="BJ805">
        <v>3</v>
      </c>
      <c r="BK805" s="4">
        <v>1.105</v>
      </c>
      <c r="BL805" s="42">
        <f>HLOOKUP($A805,차량별코스!$E$1:$AD$20,_xlfn.XLOOKUP(탕데이터!$I805,차량별코스!$D$2:$D$20,차량별코스!$A$2:$A$20),0)</f>
        <v>4</v>
      </c>
      <c r="BM805">
        <f t="shared" si="140"/>
        <v>2403.8030000000022</v>
      </c>
      <c r="BN805">
        <f t="shared" si="141"/>
        <v>5029.0960000000023</v>
      </c>
      <c r="BO805">
        <f>IF(COUNTIFS($BL$2:$BL805,$BL805,$O$2:$O805,$O805)=1,_xlfn.MAXIFS($BO$2:$BO804,$O$2:$O804,$O805)+1,_xlfn.MAXIFS($BO$2:$BO804,$O$2:$O804,$O805))</f>
        <v>11</v>
      </c>
      <c r="BP805">
        <f t="shared" si="142"/>
        <v>5922.92</v>
      </c>
      <c r="BQ805">
        <f t="shared" si="144"/>
        <v>510.09000000000003</v>
      </c>
      <c r="BR805">
        <f t="shared" si="145"/>
        <v>582.95999999999992</v>
      </c>
      <c r="BS805">
        <f t="shared" si="146"/>
        <v>562.1400000000001</v>
      </c>
      <c r="BT805">
        <f t="shared" si="147"/>
        <v>301.89</v>
      </c>
      <c r="BU805">
        <f t="shared" si="148"/>
        <v>0</v>
      </c>
      <c r="BV805">
        <f t="shared" si="149"/>
        <v>0</v>
      </c>
      <c r="BW805">
        <f t="shared" si="143"/>
        <v>7880.0000000000009</v>
      </c>
    </row>
    <row r="806" spans="1:75" x14ac:dyDescent="0.3">
      <c r="A806" s="38">
        <f t="shared" si="139"/>
        <v>45792</v>
      </c>
      <c r="B806" s="3">
        <v>45792.289479166669</v>
      </c>
      <c r="C806" t="s">
        <v>61</v>
      </c>
      <c r="D806" t="s">
        <v>61</v>
      </c>
      <c r="E806" t="s">
        <v>61</v>
      </c>
      <c r="F806" t="s">
        <v>62</v>
      </c>
      <c r="G806" s="2" t="s">
        <v>63</v>
      </c>
      <c r="H806" t="s">
        <v>64</v>
      </c>
      <c r="I806" t="s">
        <v>84</v>
      </c>
      <c r="J806" t="s">
        <v>66</v>
      </c>
      <c r="K806" t="s">
        <v>67</v>
      </c>
      <c r="L806">
        <v>18</v>
      </c>
      <c r="M806">
        <v>8</v>
      </c>
      <c r="N806">
        <v>168</v>
      </c>
      <c r="O806" s="41">
        <v>9999</v>
      </c>
      <c r="P806" t="s">
        <v>62</v>
      </c>
      <c r="Q806" s="1">
        <v>45786.608721180557</v>
      </c>
      <c r="R806">
        <v>7.1999999999999995E-2</v>
      </c>
      <c r="S806">
        <v>0.123</v>
      </c>
      <c r="T806">
        <v>0.58499999999999996</v>
      </c>
      <c r="U806">
        <v>114</v>
      </c>
      <c r="V806">
        <v>53</v>
      </c>
      <c r="W806">
        <v>12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11</v>
      </c>
      <c r="AD806">
        <v>2.27</v>
      </c>
      <c r="AE806">
        <v>5.2898389999999997</v>
      </c>
      <c r="AF806">
        <v>100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0.45</v>
      </c>
      <c r="AN806">
        <v>27.898</v>
      </c>
      <c r="AO806">
        <v>46.491999999999997</v>
      </c>
      <c r="AP806">
        <v>10.525</v>
      </c>
      <c r="AQ806">
        <v>0</v>
      </c>
      <c r="AR806">
        <v>0</v>
      </c>
      <c r="AS806">
        <v>0</v>
      </c>
      <c r="AT806">
        <v>1.667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2</v>
      </c>
      <c r="BC806" t="s">
        <v>75</v>
      </c>
      <c r="BD806">
        <v>0</v>
      </c>
      <c r="BE806" t="s">
        <v>69</v>
      </c>
      <c r="BF806" t="s">
        <v>76</v>
      </c>
      <c r="BG806">
        <v>1.3</v>
      </c>
      <c r="BH806">
        <v>0</v>
      </c>
      <c r="BI806" s="1">
        <v>45799.576249733793</v>
      </c>
      <c r="BJ806">
        <v>3</v>
      </c>
      <c r="BK806" s="4">
        <v>0.1951</v>
      </c>
      <c r="BL806" s="42">
        <f>HLOOKUP($A806,차량별코스!$E$1:$AD$20,_xlfn.XLOOKUP(탕데이터!$I806,차량별코스!$D$2:$D$20,차량별코스!$A$2:$A$20),0)</f>
        <v>5</v>
      </c>
      <c r="BM806">
        <f t="shared" si="140"/>
        <v>2403.8030000000022</v>
      </c>
      <c r="BN806">
        <f t="shared" si="141"/>
        <v>3554.157000000002</v>
      </c>
      <c r="BO806">
        <f>IF(COUNTIFS($BL$2:$BL806,$BL806,$O$2:$O806,$O806)=1,_xlfn.MAXIFS($BO$2:$BO805,$O$2:$O805,$O806)+1,_xlfn.MAXIFS($BO$2:$BO805,$O$2:$O805,$O806))</f>
        <v>11</v>
      </c>
      <c r="BP806">
        <f t="shared" si="142"/>
        <v>49</v>
      </c>
      <c r="BQ806">
        <f t="shared" si="144"/>
        <v>0</v>
      </c>
      <c r="BR806">
        <f t="shared" si="145"/>
        <v>0</v>
      </c>
      <c r="BS806">
        <f t="shared" si="146"/>
        <v>0</v>
      </c>
      <c r="BT806">
        <f t="shared" si="147"/>
        <v>0</v>
      </c>
      <c r="BU806">
        <f t="shared" si="148"/>
        <v>0</v>
      </c>
      <c r="BV806">
        <f t="shared" si="149"/>
        <v>0</v>
      </c>
      <c r="BW806">
        <f t="shared" si="143"/>
        <v>49</v>
      </c>
    </row>
    <row r="807" spans="1:75" x14ac:dyDescent="0.3">
      <c r="A807" s="38">
        <f t="shared" si="139"/>
        <v>45792</v>
      </c>
      <c r="B807" s="3">
        <v>45792.309930555559</v>
      </c>
      <c r="C807" t="s">
        <v>61</v>
      </c>
      <c r="D807" t="s">
        <v>61</v>
      </c>
      <c r="E807" t="s">
        <v>61</v>
      </c>
      <c r="F807" t="s">
        <v>62</v>
      </c>
      <c r="G807" s="2" t="s">
        <v>63</v>
      </c>
      <c r="H807" t="s">
        <v>64</v>
      </c>
      <c r="I807" t="s">
        <v>84</v>
      </c>
      <c r="J807" t="s">
        <v>66</v>
      </c>
      <c r="K807" t="s">
        <v>67</v>
      </c>
      <c r="L807">
        <v>18</v>
      </c>
      <c r="M807">
        <v>8</v>
      </c>
      <c r="N807">
        <v>168</v>
      </c>
      <c r="O807" s="41">
        <v>9999</v>
      </c>
      <c r="P807" t="s">
        <v>62</v>
      </c>
      <c r="Q807" s="1">
        <v>45786.608721180557</v>
      </c>
      <c r="R807">
        <v>17.196999999999999</v>
      </c>
      <c r="S807">
        <v>5.3769999999999998</v>
      </c>
      <c r="T807">
        <v>3.198</v>
      </c>
      <c r="U807">
        <v>1932</v>
      </c>
      <c r="V807">
        <v>219</v>
      </c>
      <c r="W807">
        <v>540</v>
      </c>
      <c r="X807">
        <v>566</v>
      </c>
      <c r="Y807">
        <v>1</v>
      </c>
      <c r="Z807">
        <v>5</v>
      </c>
      <c r="AA807">
        <v>0</v>
      </c>
      <c r="AB807">
        <v>0</v>
      </c>
      <c r="AC807">
        <v>100</v>
      </c>
      <c r="AD807">
        <v>32.04</v>
      </c>
      <c r="AE807">
        <v>52.778570000000002</v>
      </c>
      <c r="AF807">
        <v>97.9</v>
      </c>
      <c r="AG807">
        <v>0.5</v>
      </c>
      <c r="AH807">
        <v>0.3</v>
      </c>
      <c r="AI807">
        <v>1</v>
      </c>
      <c r="AJ807">
        <v>0.3</v>
      </c>
      <c r="AK807">
        <v>0</v>
      </c>
      <c r="AL807">
        <v>0</v>
      </c>
      <c r="AM807">
        <v>2.46</v>
      </c>
      <c r="AN807">
        <v>57.234999999999999</v>
      </c>
      <c r="AO807">
        <v>11.335000000000001</v>
      </c>
      <c r="AP807">
        <v>27.95</v>
      </c>
      <c r="AQ807">
        <v>0.29099999999999998</v>
      </c>
      <c r="AR807">
        <v>5.8150000000000004</v>
      </c>
      <c r="AS807">
        <v>29.074999999999999</v>
      </c>
      <c r="AT807">
        <v>31.001999999999999</v>
      </c>
      <c r="AU807">
        <v>0.158</v>
      </c>
      <c r="AV807">
        <v>9.5000000000000001E-2</v>
      </c>
      <c r="AW807">
        <v>0.317</v>
      </c>
      <c r="AX807">
        <v>9.5000000000000001E-2</v>
      </c>
      <c r="AY807">
        <v>0</v>
      </c>
      <c r="AZ807">
        <v>0</v>
      </c>
      <c r="BA807">
        <v>0</v>
      </c>
      <c r="BB807">
        <v>46</v>
      </c>
      <c r="BC807" t="s">
        <v>75</v>
      </c>
      <c r="BD807">
        <v>0</v>
      </c>
      <c r="BE807" t="s">
        <v>69</v>
      </c>
      <c r="BF807" t="s">
        <v>76</v>
      </c>
      <c r="BG807">
        <v>1.3</v>
      </c>
      <c r="BH807">
        <v>0</v>
      </c>
      <c r="BI807" s="1">
        <v>45799.576249733793</v>
      </c>
      <c r="BJ807">
        <v>3</v>
      </c>
      <c r="BK807" s="4">
        <v>1.0661</v>
      </c>
      <c r="BL807" s="42">
        <f>HLOOKUP($A807,차량별코스!$E$1:$AD$20,_xlfn.XLOOKUP(탕데이터!$I807,차량별코스!$D$2:$D$20,차량별코스!$A$2:$A$20),0)</f>
        <v>5</v>
      </c>
      <c r="BM807">
        <f t="shared" si="140"/>
        <v>2403.8030000000022</v>
      </c>
      <c r="BN807">
        <f t="shared" si="141"/>
        <v>3554.157000000002</v>
      </c>
      <c r="BO807">
        <f>IF(COUNTIFS($BL$2:$BL807,$BL807,$O$2:$O807,$O807)=1,_xlfn.MAXIFS($BO$2:$BO806,$O$2:$O806,$O807)+1,_xlfn.MAXIFS($BO$2:$BO806,$O$2:$O806,$O807))</f>
        <v>11</v>
      </c>
      <c r="BP807">
        <f t="shared" si="142"/>
        <v>1132.4280000000001</v>
      </c>
      <c r="BQ807">
        <f t="shared" si="144"/>
        <v>9.66</v>
      </c>
      <c r="BR807">
        <f t="shared" si="145"/>
        <v>5.7960000000000003</v>
      </c>
      <c r="BS807">
        <f t="shared" si="146"/>
        <v>19.32</v>
      </c>
      <c r="BT807">
        <f t="shared" si="147"/>
        <v>5.7960000000000003</v>
      </c>
      <c r="BU807">
        <f t="shared" si="148"/>
        <v>0</v>
      </c>
      <c r="BV807">
        <f t="shared" si="149"/>
        <v>0</v>
      </c>
      <c r="BW807">
        <f t="shared" si="143"/>
        <v>1173.0000000000002</v>
      </c>
    </row>
    <row r="808" spans="1:75" x14ac:dyDescent="0.3">
      <c r="A808" s="38">
        <f t="shared" si="139"/>
        <v>45792</v>
      </c>
      <c r="B808" s="3">
        <v>45792.333391203705</v>
      </c>
      <c r="C808" t="s">
        <v>61</v>
      </c>
      <c r="D808" t="s">
        <v>61</v>
      </c>
      <c r="E808" t="s">
        <v>61</v>
      </c>
      <c r="F808" t="s">
        <v>62</v>
      </c>
      <c r="G808" s="2" t="s">
        <v>63</v>
      </c>
      <c r="H808" t="s">
        <v>64</v>
      </c>
      <c r="I808" t="s">
        <v>84</v>
      </c>
      <c r="J808" t="s">
        <v>66</v>
      </c>
      <c r="K808" t="s">
        <v>67</v>
      </c>
      <c r="L808">
        <v>18</v>
      </c>
      <c r="M808">
        <v>8</v>
      </c>
      <c r="N808">
        <v>168</v>
      </c>
      <c r="O808" s="41">
        <v>9999</v>
      </c>
      <c r="P808" t="s">
        <v>62</v>
      </c>
      <c r="Q808" s="1">
        <v>45786.608721180557</v>
      </c>
      <c r="R808">
        <v>5.5E-2</v>
      </c>
      <c r="S808">
        <v>0.06</v>
      </c>
      <c r="T808">
        <v>0.91700000000000004</v>
      </c>
      <c r="U808">
        <v>49</v>
      </c>
      <c r="V808">
        <v>6</v>
      </c>
      <c r="W808">
        <v>6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10</v>
      </c>
      <c r="AD808">
        <v>4.04</v>
      </c>
      <c r="AE808">
        <v>5.3507150000000001</v>
      </c>
      <c r="AF808">
        <v>100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0.71</v>
      </c>
      <c r="AN808">
        <v>15.510999999999999</v>
      </c>
      <c r="AO808">
        <v>12.24</v>
      </c>
      <c r="AP808">
        <v>12.24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 t="s">
        <v>75</v>
      </c>
      <c r="BD808">
        <v>0</v>
      </c>
      <c r="BE808" t="s">
        <v>69</v>
      </c>
      <c r="BF808" t="s">
        <v>76</v>
      </c>
      <c r="BG808">
        <v>1.3</v>
      </c>
      <c r="BH808">
        <v>0</v>
      </c>
      <c r="BI808" s="1">
        <v>45799.576249733793</v>
      </c>
      <c r="BJ808">
        <v>3</v>
      </c>
      <c r="BK808" s="4">
        <v>0.30559999999999998</v>
      </c>
      <c r="BL808" s="42">
        <f>HLOOKUP($A808,차량별코스!$E$1:$AD$20,_xlfn.XLOOKUP(탕데이터!$I808,차량별코스!$D$2:$D$20,차량별코스!$A$2:$A$20),0)</f>
        <v>5</v>
      </c>
      <c r="BM808">
        <f t="shared" si="140"/>
        <v>2403.8030000000022</v>
      </c>
      <c r="BN808">
        <f t="shared" si="141"/>
        <v>3554.157000000002</v>
      </c>
      <c r="BO808">
        <f>IF(COUNTIFS($BL$2:$BL808,$BL808,$O$2:$O808,$O808)=1,_xlfn.MAXIFS($BO$2:$BO807,$O$2:$O807,$O808)+1,_xlfn.MAXIFS($BO$2:$BO807,$O$2:$O807,$O808))</f>
        <v>11</v>
      </c>
      <c r="BP808">
        <f t="shared" si="142"/>
        <v>37</v>
      </c>
      <c r="BQ808">
        <f t="shared" si="144"/>
        <v>0</v>
      </c>
      <c r="BR808">
        <f t="shared" si="145"/>
        <v>0</v>
      </c>
      <c r="BS808">
        <f t="shared" si="146"/>
        <v>0</v>
      </c>
      <c r="BT808">
        <f t="shared" si="147"/>
        <v>0</v>
      </c>
      <c r="BU808">
        <f t="shared" si="148"/>
        <v>0</v>
      </c>
      <c r="BV808">
        <f t="shared" si="149"/>
        <v>0</v>
      </c>
      <c r="BW808">
        <f t="shared" si="143"/>
        <v>37</v>
      </c>
    </row>
    <row r="809" spans="1:75" x14ac:dyDescent="0.3">
      <c r="A809" s="38">
        <f t="shared" si="139"/>
        <v>45792</v>
      </c>
      <c r="B809" s="3">
        <v>45792.341874999998</v>
      </c>
      <c r="C809" t="s">
        <v>61</v>
      </c>
      <c r="D809" t="s">
        <v>61</v>
      </c>
      <c r="E809" t="s">
        <v>61</v>
      </c>
      <c r="F809" t="s">
        <v>62</v>
      </c>
      <c r="G809" s="2" t="s">
        <v>63</v>
      </c>
      <c r="H809" t="s">
        <v>64</v>
      </c>
      <c r="I809" t="s">
        <v>84</v>
      </c>
      <c r="J809" t="s">
        <v>66</v>
      </c>
      <c r="K809" t="s">
        <v>67</v>
      </c>
      <c r="L809">
        <v>18</v>
      </c>
      <c r="M809">
        <v>8</v>
      </c>
      <c r="N809">
        <v>168</v>
      </c>
      <c r="O809" s="41">
        <v>9999</v>
      </c>
      <c r="P809" t="s">
        <v>62</v>
      </c>
      <c r="Q809" s="1">
        <v>45786.608721180557</v>
      </c>
      <c r="R809">
        <v>17.384</v>
      </c>
      <c r="S809">
        <v>4.6109999999999998</v>
      </c>
      <c r="T809">
        <v>3.77</v>
      </c>
      <c r="U809">
        <v>1506</v>
      </c>
      <c r="V809">
        <v>135</v>
      </c>
      <c r="W809">
        <v>174</v>
      </c>
      <c r="X809">
        <v>493</v>
      </c>
      <c r="Y809">
        <v>0</v>
      </c>
      <c r="Z809">
        <v>2</v>
      </c>
      <c r="AA809">
        <v>0</v>
      </c>
      <c r="AB809">
        <v>0</v>
      </c>
      <c r="AC809">
        <v>100</v>
      </c>
      <c r="AD809">
        <v>41.56</v>
      </c>
      <c r="AE809">
        <v>52.282705999999997</v>
      </c>
      <c r="AF809">
        <v>20.6</v>
      </c>
      <c r="AG809">
        <v>14.7</v>
      </c>
      <c r="AH809">
        <v>20.3</v>
      </c>
      <c r="AI809">
        <v>33</v>
      </c>
      <c r="AJ809">
        <v>11.4</v>
      </c>
      <c r="AK809">
        <v>0</v>
      </c>
      <c r="AL809">
        <v>0</v>
      </c>
      <c r="AM809">
        <v>2.9</v>
      </c>
      <c r="AN809">
        <v>47.1</v>
      </c>
      <c r="AO809">
        <v>8.9640000000000004</v>
      </c>
      <c r="AP809">
        <v>11.554</v>
      </c>
      <c r="AQ809">
        <v>0.23</v>
      </c>
      <c r="AR809">
        <v>0</v>
      </c>
      <c r="AS809">
        <v>11.505000000000001</v>
      </c>
      <c r="AT809">
        <v>5.15</v>
      </c>
      <c r="AU809">
        <v>3.6749999999999998</v>
      </c>
      <c r="AV809">
        <v>5.0750000000000002</v>
      </c>
      <c r="AW809">
        <v>8.25</v>
      </c>
      <c r="AX809">
        <v>2.85</v>
      </c>
      <c r="AY809">
        <v>0</v>
      </c>
      <c r="AZ809">
        <v>0</v>
      </c>
      <c r="BA809">
        <v>0</v>
      </c>
      <c r="BB809">
        <v>37</v>
      </c>
      <c r="BC809" t="s">
        <v>75</v>
      </c>
      <c r="BD809">
        <v>0</v>
      </c>
      <c r="BE809" t="s">
        <v>69</v>
      </c>
      <c r="BF809" t="s">
        <v>76</v>
      </c>
      <c r="BG809">
        <v>1.3</v>
      </c>
      <c r="BH809">
        <v>0</v>
      </c>
      <c r="BI809" s="1">
        <v>45799.576249733793</v>
      </c>
      <c r="BJ809">
        <v>3</v>
      </c>
      <c r="BK809" s="4">
        <v>1.2566999999999999</v>
      </c>
      <c r="BL809" s="42">
        <f>HLOOKUP($A809,차량별코스!$E$1:$AD$20,_xlfn.XLOOKUP(탕데이터!$I809,차량별코스!$D$2:$D$20,차량별코스!$A$2:$A$20),0)</f>
        <v>5</v>
      </c>
      <c r="BM809">
        <f t="shared" si="140"/>
        <v>2403.8030000000022</v>
      </c>
      <c r="BN809">
        <f t="shared" si="141"/>
        <v>3554.157000000002</v>
      </c>
      <c r="BO809">
        <f>IF(COUNTIFS($BL$2:$BL809,$BL809,$O$2:$O809,$O809)=1,_xlfn.MAXIFS($BO$2:$BO808,$O$2:$O808,$O809)+1,_xlfn.MAXIFS($BO$2:$BO808,$O$2:$O808,$O809))</f>
        <v>11</v>
      </c>
      <c r="BP809">
        <f t="shared" si="142"/>
        <v>1.2360000000000468</v>
      </c>
      <c r="BQ809">
        <f t="shared" si="144"/>
        <v>221.38199999999998</v>
      </c>
      <c r="BR809">
        <f t="shared" si="145"/>
        <v>305.71800000000002</v>
      </c>
      <c r="BS809">
        <f t="shared" si="146"/>
        <v>496.98</v>
      </c>
      <c r="BT809">
        <f t="shared" si="147"/>
        <v>171.684</v>
      </c>
      <c r="BU809">
        <f t="shared" si="148"/>
        <v>0</v>
      </c>
      <c r="BV809">
        <f t="shared" si="149"/>
        <v>0</v>
      </c>
      <c r="BW809">
        <f t="shared" si="143"/>
        <v>1197</v>
      </c>
    </row>
    <row r="810" spans="1:75" x14ac:dyDescent="0.3">
      <c r="A810" s="38">
        <f t="shared" si="139"/>
        <v>45792</v>
      </c>
      <c r="B810" s="3">
        <v>45792.362696759257</v>
      </c>
      <c r="C810" t="s">
        <v>61</v>
      </c>
      <c r="D810" t="s">
        <v>61</v>
      </c>
      <c r="E810" t="s">
        <v>61</v>
      </c>
      <c r="F810" t="s">
        <v>62</v>
      </c>
      <c r="G810" s="2" t="s">
        <v>63</v>
      </c>
      <c r="H810" t="s">
        <v>64</v>
      </c>
      <c r="I810" t="s">
        <v>84</v>
      </c>
      <c r="J810" t="s">
        <v>66</v>
      </c>
      <c r="K810" t="s">
        <v>67</v>
      </c>
      <c r="L810">
        <v>18</v>
      </c>
      <c r="M810">
        <v>8</v>
      </c>
      <c r="N810">
        <v>168</v>
      </c>
      <c r="O810" s="41">
        <v>9999</v>
      </c>
      <c r="P810" t="s">
        <v>62</v>
      </c>
      <c r="Q810" s="1">
        <v>45786.608721180557</v>
      </c>
      <c r="R810">
        <v>29.966999999999999</v>
      </c>
      <c r="S810">
        <v>7.633</v>
      </c>
      <c r="T810">
        <v>3.9260000000000002</v>
      </c>
      <c r="U810">
        <v>2683</v>
      </c>
      <c r="V810">
        <v>142</v>
      </c>
      <c r="W810">
        <v>368</v>
      </c>
      <c r="X810">
        <v>1106</v>
      </c>
      <c r="Y810">
        <v>0</v>
      </c>
      <c r="Z810">
        <v>7</v>
      </c>
      <c r="AA810">
        <v>0</v>
      </c>
      <c r="AB810">
        <v>0</v>
      </c>
      <c r="AC810">
        <v>93</v>
      </c>
      <c r="AD810">
        <v>40.21</v>
      </c>
      <c r="AE810">
        <v>49.646211999999998</v>
      </c>
      <c r="AF810">
        <v>68.3</v>
      </c>
      <c r="AG810">
        <v>7.6</v>
      </c>
      <c r="AH810">
        <v>11.3</v>
      </c>
      <c r="AI810">
        <v>9.1999999999999993</v>
      </c>
      <c r="AJ810">
        <v>3.5</v>
      </c>
      <c r="AK810">
        <v>0</v>
      </c>
      <c r="AL810">
        <v>0</v>
      </c>
      <c r="AM810">
        <v>3.02</v>
      </c>
      <c r="AN810">
        <v>42.387999999999998</v>
      </c>
      <c r="AO810">
        <v>5.2930000000000001</v>
      </c>
      <c r="AP810">
        <v>13.715999999999999</v>
      </c>
      <c r="AQ810">
        <v>0.36699999999999999</v>
      </c>
      <c r="AR810">
        <v>0</v>
      </c>
      <c r="AS810">
        <v>23.359000000000002</v>
      </c>
      <c r="AT810">
        <v>29.597000000000001</v>
      </c>
      <c r="AU810">
        <v>3.2930000000000001</v>
      </c>
      <c r="AV810">
        <v>4.8970000000000002</v>
      </c>
      <c r="AW810">
        <v>3.9870000000000001</v>
      </c>
      <c r="AX810">
        <v>1.5169999999999999</v>
      </c>
      <c r="AY810">
        <v>0</v>
      </c>
      <c r="AZ810">
        <v>0</v>
      </c>
      <c r="BA810">
        <v>0</v>
      </c>
      <c r="BB810">
        <v>61</v>
      </c>
      <c r="BC810" t="s">
        <v>75</v>
      </c>
      <c r="BD810">
        <v>0</v>
      </c>
      <c r="BE810" t="s">
        <v>69</v>
      </c>
      <c r="BF810" t="s">
        <v>76</v>
      </c>
      <c r="BG810">
        <v>1.3</v>
      </c>
      <c r="BH810">
        <v>0</v>
      </c>
      <c r="BI810" s="1">
        <v>45799.576249733793</v>
      </c>
      <c r="BJ810">
        <v>3</v>
      </c>
      <c r="BK810" s="4">
        <v>1.3087</v>
      </c>
      <c r="BL810" s="42">
        <f>HLOOKUP($A810,차량별코스!$E$1:$AD$20,_xlfn.XLOOKUP(탕데이터!$I810,차량별코스!$D$2:$D$20,차량별코스!$A$2:$A$20),0)</f>
        <v>5</v>
      </c>
      <c r="BM810">
        <f t="shared" si="140"/>
        <v>2403.8030000000022</v>
      </c>
      <c r="BN810">
        <f t="shared" si="141"/>
        <v>3554.157000000002</v>
      </c>
      <c r="BO810">
        <f>IF(COUNTIFS($BL$2:$BL810,$BL810,$O$2:$O810,$O810)=1,_xlfn.MAXIFS($BO$2:$BO809,$O$2:$O809,$O810)+1,_xlfn.MAXIFS($BO$2:$BO809,$O$2:$O809,$O810))</f>
        <v>11</v>
      </c>
      <c r="BP810">
        <f t="shared" si="142"/>
        <v>1322.4889999999998</v>
      </c>
      <c r="BQ810">
        <f t="shared" si="144"/>
        <v>203.90799999999999</v>
      </c>
      <c r="BR810">
        <f t="shared" si="145"/>
        <v>303.17900000000003</v>
      </c>
      <c r="BS810">
        <f t="shared" si="146"/>
        <v>246.83599999999998</v>
      </c>
      <c r="BT810">
        <f t="shared" si="147"/>
        <v>93.905000000000015</v>
      </c>
      <c r="BU810">
        <f t="shared" si="148"/>
        <v>0</v>
      </c>
      <c r="BV810">
        <f t="shared" si="149"/>
        <v>0</v>
      </c>
      <c r="BW810">
        <f t="shared" si="143"/>
        <v>2170.317</v>
      </c>
    </row>
    <row r="811" spans="1:75" x14ac:dyDescent="0.3">
      <c r="A811" s="38">
        <f t="shared" si="139"/>
        <v>45792</v>
      </c>
      <c r="B811" s="3">
        <v>45792.408495370371</v>
      </c>
      <c r="C811" t="s">
        <v>61</v>
      </c>
      <c r="D811" t="s">
        <v>61</v>
      </c>
      <c r="E811" t="s">
        <v>61</v>
      </c>
      <c r="F811" t="s">
        <v>62</v>
      </c>
      <c r="G811" s="2" t="s">
        <v>63</v>
      </c>
      <c r="H811" t="s">
        <v>64</v>
      </c>
      <c r="I811" t="s">
        <v>84</v>
      </c>
      <c r="J811" t="s">
        <v>66</v>
      </c>
      <c r="K811" t="s">
        <v>67</v>
      </c>
      <c r="L811">
        <v>18</v>
      </c>
      <c r="M811">
        <v>8</v>
      </c>
      <c r="N811">
        <v>168</v>
      </c>
      <c r="O811" s="41">
        <v>9999</v>
      </c>
      <c r="P811" t="s">
        <v>62</v>
      </c>
      <c r="Q811" s="1">
        <v>45786.608721180557</v>
      </c>
      <c r="R811">
        <v>60.152999999999999</v>
      </c>
      <c r="S811">
        <v>16.704999999999998</v>
      </c>
      <c r="T811">
        <v>3.601</v>
      </c>
      <c r="U811">
        <v>5729</v>
      </c>
      <c r="V811">
        <v>101</v>
      </c>
      <c r="W811">
        <v>1098</v>
      </c>
      <c r="X811">
        <v>1817</v>
      </c>
      <c r="Y811">
        <v>1</v>
      </c>
      <c r="Z811">
        <v>6</v>
      </c>
      <c r="AA811">
        <v>0</v>
      </c>
      <c r="AB811">
        <v>0</v>
      </c>
      <c r="AC811">
        <v>99</v>
      </c>
      <c r="AD811">
        <v>37.799999999999997</v>
      </c>
      <c r="AE811">
        <v>47.803721000000003</v>
      </c>
      <c r="AF811">
        <v>83.4</v>
      </c>
      <c r="AG811">
        <v>4.4000000000000004</v>
      </c>
      <c r="AH811">
        <v>4.4000000000000004</v>
      </c>
      <c r="AI811">
        <v>4.9000000000000004</v>
      </c>
      <c r="AJ811">
        <v>2.9</v>
      </c>
      <c r="AK811">
        <v>0</v>
      </c>
      <c r="AL811">
        <v>0</v>
      </c>
      <c r="AM811">
        <v>2.77</v>
      </c>
      <c r="AN811">
        <v>44.851999999999997</v>
      </c>
      <c r="AO811">
        <v>1.7629999999999999</v>
      </c>
      <c r="AP811">
        <v>19.166</v>
      </c>
      <c r="AQ811">
        <v>0.29899999999999999</v>
      </c>
      <c r="AR811">
        <v>1.6619999999999999</v>
      </c>
      <c r="AS811">
        <v>9.9749999999999996</v>
      </c>
      <c r="AT811">
        <v>79.23</v>
      </c>
      <c r="AU811">
        <v>4.18</v>
      </c>
      <c r="AV811">
        <v>4.18</v>
      </c>
      <c r="AW811">
        <v>4.6550000000000002</v>
      </c>
      <c r="AX811">
        <v>2.7549999999999999</v>
      </c>
      <c r="AY811">
        <v>0</v>
      </c>
      <c r="AZ811">
        <v>0</v>
      </c>
      <c r="BA811">
        <v>0</v>
      </c>
      <c r="BB811">
        <v>132</v>
      </c>
      <c r="BC811" t="s">
        <v>75</v>
      </c>
      <c r="BD811">
        <v>0</v>
      </c>
      <c r="BE811" t="s">
        <v>69</v>
      </c>
      <c r="BF811" t="s">
        <v>76</v>
      </c>
      <c r="BG811">
        <v>1.3</v>
      </c>
      <c r="BH811">
        <v>0</v>
      </c>
      <c r="BI811" s="1">
        <v>45799.576249733793</v>
      </c>
      <c r="BJ811">
        <v>3</v>
      </c>
      <c r="BK811" s="4">
        <v>1.2002999999999999</v>
      </c>
      <c r="BL811" s="42">
        <f>HLOOKUP($A811,차량별코스!$E$1:$AD$20,_xlfn.XLOOKUP(탕데이터!$I811,차량별코스!$D$2:$D$20,차량별코스!$A$2:$A$20),0)</f>
        <v>5</v>
      </c>
      <c r="BM811">
        <f t="shared" si="140"/>
        <v>2403.8030000000022</v>
      </c>
      <c r="BN811">
        <f t="shared" si="141"/>
        <v>3554.157000000002</v>
      </c>
      <c r="BO811">
        <f>IF(COUNTIFS($BL$2:$BL811,$BL811,$O$2:$O811,$O811)=1,_xlfn.MAXIFS($BO$2:$BO810,$O$2:$O810,$O811)+1,_xlfn.MAXIFS($BO$2:$BO810,$O$2:$O810,$O811))</f>
        <v>11</v>
      </c>
      <c r="BP811">
        <f t="shared" si="142"/>
        <v>3578.9860000000008</v>
      </c>
      <c r="BQ811">
        <f t="shared" si="144"/>
        <v>252.07600000000002</v>
      </c>
      <c r="BR811">
        <f t="shared" si="145"/>
        <v>252.07600000000002</v>
      </c>
      <c r="BS811">
        <f t="shared" si="146"/>
        <v>280.721</v>
      </c>
      <c r="BT811">
        <f t="shared" si="147"/>
        <v>166.14099999999999</v>
      </c>
      <c r="BU811">
        <f t="shared" si="148"/>
        <v>0</v>
      </c>
      <c r="BV811">
        <f t="shared" si="149"/>
        <v>0</v>
      </c>
      <c r="BW811">
        <f t="shared" si="143"/>
        <v>4530</v>
      </c>
    </row>
    <row r="812" spans="1:75" x14ac:dyDescent="0.3">
      <c r="A812" s="38">
        <f t="shared" si="139"/>
        <v>45792</v>
      </c>
      <c r="B812" s="3">
        <v>45792.528692129628</v>
      </c>
      <c r="C812" t="s">
        <v>61</v>
      </c>
      <c r="D812" t="s">
        <v>61</v>
      </c>
      <c r="E812" t="s">
        <v>61</v>
      </c>
      <c r="F812" t="s">
        <v>62</v>
      </c>
      <c r="G812" s="2" t="s">
        <v>63</v>
      </c>
      <c r="H812" t="s">
        <v>64</v>
      </c>
      <c r="I812" t="s">
        <v>84</v>
      </c>
      <c r="J812" t="s">
        <v>66</v>
      </c>
      <c r="K812" t="s">
        <v>67</v>
      </c>
      <c r="L812">
        <v>18</v>
      </c>
      <c r="M812">
        <v>8</v>
      </c>
      <c r="N812">
        <v>168</v>
      </c>
      <c r="O812" s="41">
        <v>9999</v>
      </c>
      <c r="P812" t="s">
        <v>62</v>
      </c>
      <c r="Q812" s="1">
        <v>45786.608721180557</v>
      </c>
      <c r="R812">
        <v>2.5999999999999999E-2</v>
      </c>
      <c r="S812">
        <v>2.1000000000000001E-2</v>
      </c>
      <c r="T812">
        <v>1.238</v>
      </c>
      <c r="U812">
        <v>21</v>
      </c>
      <c r="V812">
        <v>1</v>
      </c>
      <c r="W812">
        <v>2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9</v>
      </c>
      <c r="AD812">
        <v>4.46</v>
      </c>
      <c r="AE812">
        <v>5.1989599999999996</v>
      </c>
      <c r="AF812">
        <v>100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0.96</v>
      </c>
      <c r="AN812">
        <v>9.3290000000000006</v>
      </c>
      <c r="AO812">
        <v>4.7489999999999997</v>
      </c>
      <c r="AP812">
        <v>9.5150000000000006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 t="s">
        <v>75</v>
      </c>
      <c r="BD812">
        <v>0</v>
      </c>
      <c r="BE812" t="s">
        <v>69</v>
      </c>
      <c r="BF812" t="s">
        <v>76</v>
      </c>
      <c r="BG812">
        <v>1.3</v>
      </c>
      <c r="BH812">
        <v>0</v>
      </c>
      <c r="BI812" s="1">
        <v>45799.576249733793</v>
      </c>
      <c r="BJ812">
        <v>3</v>
      </c>
      <c r="BK812" s="4">
        <v>0.41270000000000001</v>
      </c>
      <c r="BL812" s="42">
        <f>HLOOKUP($A812,차량별코스!$E$1:$AD$20,_xlfn.XLOOKUP(탕데이터!$I812,차량별코스!$D$2:$D$20,차량별코스!$A$2:$A$20),0)</f>
        <v>5</v>
      </c>
      <c r="BM812">
        <f t="shared" si="140"/>
        <v>2403.8030000000022</v>
      </c>
      <c r="BN812">
        <f t="shared" si="141"/>
        <v>3554.157000000002</v>
      </c>
      <c r="BO812">
        <f>IF(COUNTIFS($BL$2:$BL812,$BL812,$O$2:$O812,$O812)=1,_xlfn.MAXIFS($BO$2:$BO811,$O$2:$O811,$O812)+1,_xlfn.MAXIFS($BO$2:$BO811,$O$2:$O811,$O812))</f>
        <v>11</v>
      </c>
      <c r="BP812">
        <f t="shared" si="142"/>
        <v>18</v>
      </c>
      <c r="BQ812">
        <f t="shared" si="144"/>
        <v>0</v>
      </c>
      <c r="BR812">
        <f t="shared" si="145"/>
        <v>0</v>
      </c>
      <c r="BS812">
        <f t="shared" si="146"/>
        <v>0</v>
      </c>
      <c r="BT812">
        <f t="shared" si="147"/>
        <v>0</v>
      </c>
      <c r="BU812">
        <f t="shared" si="148"/>
        <v>0</v>
      </c>
      <c r="BV812">
        <f t="shared" si="149"/>
        <v>0</v>
      </c>
      <c r="BW812">
        <f t="shared" si="143"/>
        <v>18</v>
      </c>
    </row>
    <row r="813" spans="1:75" x14ac:dyDescent="0.3">
      <c r="A813" s="38">
        <f t="shared" si="139"/>
        <v>45792</v>
      </c>
      <c r="B813" s="3">
        <v>45792.533425925925</v>
      </c>
      <c r="C813" t="s">
        <v>61</v>
      </c>
      <c r="D813" t="s">
        <v>61</v>
      </c>
      <c r="E813" t="s">
        <v>61</v>
      </c>
      <c r="F813" t="s">
        <v>62</v>
      </c>
      <c r="G813" s="2" t="s">
        <v>63</v>
      </c>
      <c r="H813" t="s">
        <v>64</v>
      </c>
      <c r="I813" t="s">
        <v>84</v>
      </c>
      <c r="J813" t="s">
        <v>66</v>
      </c>
      <c r="K813" t="s">
        <v>67</v>
      </c>
      <c r="L813">
        <v>18</v>
      </c>
      <c r="M813">
        <v>8</v>
      </c>
      <c r="N813">
        <v>168</v>
      </c>
      <c r="O813" s="41">
        <v>9999</v>
      </c>
      <c r="P813" t="s">
        <v>62</v>
      </c>
      <c r="Q813" s="1">
        <v>45786.608721180557</v>
      </c>
      <c r="R813">
        <v>59.963999999999999</v>
      </c>
      <c r="S813">
        <v>18.303999999999998</v>
      </c>
      <c r="T813">
        <v>3.2759999999999998</v>
      </c>
      <c r="U813">
        <v>5985</v>
      </c>
      <c r="V813">
        <v>104</v>
      </c>
      <c r="W813">
        <v>1470</v>
      </c>
      <c r="X813">
        <v>1753</v>
      </c>
      <c r="Y813">
        <v>1</v>
      </c>
      <c r="Z813">
        <v>13</v>
      </c>
      <c r="AA813">
        <v>1</v>
      </c>
      <c r="AB813">
        <v>4</v>
      </c>
      <c r="AC813">
        <v>98</v>
      </c>
      <c r="AD813">
        <v>36.07</v>
      </c>
      <c r="AE813">
        <v>48.939056999999998</v>
      </c>
      <c r="AF813">
        <v>67.099999999999994</v>
      </c>
      <c r="AG813">
        <v>8.1999999999999993</v>
      </c>
      <c r="AH813">
        <v>10.5</v>
      </c>
      <c r="AI813">
        <v>9.3000000000000007</v>
      </c>
      <c r="AJ813">
        <v>5</v>
      </c>
      <c r="AK813">
        <v>0</v>
      </c>
      <c r="AL813">
        <v>0</v>
      </c>
      <c r="AM813">
        <v>2.52</v>
      </c>
      <c r="AN813">
        <v>51.344000000000001</v>
      </c>
      <c r="AO813">
        <v>1.738</v>
      </c>
      <c r="AP813">
        <v>24.561</v>
      </c>
      <c r="AQ813">
        <v>0.28399999999999997</v>
      </c>
      <c r="AR813">
        <v>1.6679999999999999</v>
      </c>
      <c r="AS813">
        <v>21.68</v>
      </c>
      <c r="AT813">
        <v>65.981999999999999</v>
      </c>
      <c r="AU813">
        <v>8.0630000000000006</v>
      </c>
      <c r="AV813">
        <v>10.324999999999999</v>
      </c>
      <c r="AW813">
        <v>9.1449999999999996</v>
      </c>
      <c r="AX813">
        <v>4.9169999999999998</v>
      </c>
      <c r="AY813">
        <v>0</v>
      </c>
      <c r="AZ813">
        <v>0</v>
      </c>
      <c r="BA813">
        <v>0</v>
      </c>
      <c r="BB813">
        <v>127</v>
      </c>
      <c r="BC813" t="s">
        <v>75</v>
      </c>
      <c r="BD813">
        <v>0</v>
      </c>
      <c r="BE813" t="s">
        <v>69</v>
      </c>
      <c r="BF813" t="s">
        <v>76</v>
      </c>
      <c r="BG813">
        <v>1.3</v>
      </c>
      <c r="BH813">
        <v>0</v>
      </c>
      <c r="BI813" s="1">
        <v>45799.576249733793</v>
      </c>
      <c r="BJ813">
        <v>3</v>
      </c>
      <c r="BK813" s="4">
        <v>1.0920000000000001</v>
      </c>
      <c r="BL813" s="42">
        <f>HLOOKUP($A813,차량별코스!$E$1:$AD$20,_xlfn.XLOOKUP(탕데이터!$I813,차량별코스!$D$2:$D$20,차량별코스!$A$2:$A$20),0)</f>
        <v>5</v>
      </c>
      <c r="BM813">
        <f t="shared" si="140"/>
        <v>2403.8030000000022</v>
      </c>
      <c r="BN813">
        <f t="shared" si="141"/>
        <v>3554.157000000002</v>
      </c>
      <c r="BO813">
        <f>IF(COUNTIFS($BL$2:$BL813,$BL813,$O$2:$O813,$O813)=1,_xlfn.MAXIFS($BO$2:$BO812,$O$2:$O812,$O813)+1,_xlfn.MAXIFS($BO$2:$BO812,$O$2:$O812,$O813))</f>
        <v>11</v>
      </c>
      <c r="BP813">
        <f t="shared" si="142"/>
        <v>2441.9349999999995</v>
      </c>
      <c r="BQ813">
        <f t="shared" si="144"/>
        <v>490.76999999999992</v>
      </c>
      <c r="BR813">
        <f t="shared" si="145"/>
        <v>628.42499999999995</v>
      </c>
      <c r="BS813">
        <f t="shared" si="146"/>
        <v>556.60500000000013</v>
      </c>
      <c r="BT813">
        <f t="shared" si="147"/>
        <v>299.25</v>
      </c>
      <c r="BU813">
        <f t="shared" si="148"/>
        <v>0</v>
      </c>
      <c r="BV813">
        <f t="shared" si="149"/>
        <v>0</v>
      </c>
      <c r="BW813">
        <f t="shared" si="143"/>
        <v>4416.9849999999997</v>
      </c>
    </row>
    <row r="814" spans="1:75" x14ac:dyDescent="0.3">
      <c r="A814" s="38">
        <f t="shared" si="139"/>
        <v>45792</v>
      </c>
      <c r="B814" s="3">
        <v>45792.605474537035</v>
      </c>
      <c r="C814" t="s">
        <v>61</v>
      </c>
      <c r="D814" t="s">
        <v>61</v>
      </c>
      <c r="E814" t="s">
        <v>61</v>
      </c>
      <c r="F814" t="s">
        <v>62</v>
      </c>
      <c r="G814" s="2" t="s">
        <v>63</v>
      </c>
      <c r="H814" t="s">
        <v>64</v>
      </c>
      <c r="I814" t="s">
        <v>84</v>
      </c>
      <c r="J814" t="s">
        <v>66</v>
      </c>
      <c r="K814" t="s">
        <v>67</v>
      </c>
      <c r="L814">
        <v>18</v>
      </c>
      <c r="M814">
        <v>8</v>
      </c>
      <c r="N814">
        <v>168</v>
      </c>
      <c r="O814" s="41">
        <v>9999</v>
      </c>
      <c r="P814" t="s">
        <v>62</v>
      </c>
      <c r="Q814" s="1">
        <v>45786.608721180557</v>
      </c>
      <c r="R814">
        <v>0.123</v>
      </c>
      <c r="S814">
        <v>9.4619999999999997</v>
      </c>
      <c r="T814">
        <v>1.2999999999999999E-2</v>
      </c>
      <c r="U814">
        <v>3166</v>
      </c>
      <c r="V814">
        <v>7</v>
      </c>
      <c r="W814">
        <v>3085</v>
      </c>
      <c r="X814">
        <v>0</v>
      </c>
      <c r="Y814">
        <v>0</v>
      </c>
      <c r="Z814">
        <v>0</v>
      </c>
      <c r="AA814">
        <v>1</v>
      </c>
      <c r="AB814">
        <v>2476</v>
      </c>
      <c r="AC814">
        <v>17</v>
      </c>
      <c r="AD814">
        <v>0.14000000000000001</v>
      </c>
      <c r="AE814">
        <v>5.9836539999999996</v>
      </c>
      <c r="AF814">
        <v>100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0.01</v>
      </c>
      <c r="AN814">
        <v>1404.8340000000001</v>
      </c>
      <c r="AO814">
        <v>0.221</v>
      </c>
      <c r="AP814">
        <v>97.441999999999993</v>
      </c>
      <c r="AQ814">
        <v>0</v>
      </c>
      <c r="AR814">
        <v>0</v>
      </c>
      <c r="AS814">
        <v>0</v>
      </c>
      <c r="AT814">
        <v>51.667000000000002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84</v>
      </c>
      <c r="BC814" t="s">
        <v>75</v>
      </c>
      <c r="BD814">
        <v>0</v>
      </c>
      <c r="BE814" t="s">
        <v>69</v>
      </c>
      <c r="BF814" t="s">
        <v>76</v>
      </c>
      <c r="BG814">
        <v>1.3</v>
      </c>
      <c r="BH814">
        <v>0</v>
      </c>
      <c r="BI814" s="1">
        <v>45799.576249733793</v>
      </c>
      <c r="BJ814">
        <v>3</v>
      </c>
      <c r="BK814" s="4">
        <v>4.3E-3</v>
      </c>
      <c r="BL814" s="42">
        <f>HLOOKUP($A814,차량별코스!$E$1:$AD$20,_xlfn.XLOOKUP(탕데이터!$I814,차량별코스!$D$2:$D$20,차량별코스!$A$2:$A$20),0)</f>
        <v>5</v>
      </c>
      <c r="BM814">
        <f t="shared" si="140"/>
        <v>2403.8030000000022</v>
      </c>
      <c r="BN814">
        <f t="shared" si="141"/>
        <v>3554.157000000002</v>
      </c>
      <c r="BO814">
        <f>IF(COUNTIFS($BL$2:$BL814,$BL814,$O$2:$O814,$O814)=1,_xlfn.MAXIFS($BO$2:$BO813,$O$2:$O813,$O814)+1,_xlfn.MAXIFS($BO$2:$BO813,$O$2:$O813,$O814))</f>
        <v>11</v>
      </c>
      <c r="BP814">
        <f t="shared" si="142"/>
        <v>74</v>
      </c>
      <c r="BQ814">
        <f t="shared" si="144"/>
        <v>0</v>
      </c>
      <c r="BR814">
        <f t="shared" si="145"/>
        <v>0</v>
      </c>
      <c r="BS814">
        <f t="shared" si="146"/>
        <v>0</v>
      </c>
      <c r="BT814">
        <f t="shared" si="147"/>
        <v>0</v>
      </c>
      <c r="BU814">
        <f t="shared" si="148"/>
        <v>0</v>
      </c>
      <c r="BV814">
        <f t="shared" si="149"/>
        <v>0</v>
      </c>
      <c r="BW814">
        <f t="shared" si="143"/>
        <v>74</v>
      </c>
    </row>
    <row r="815" spans="1:75" x14ac:dyDescent="0.3">
      <c r="A815" s="38">
        <f t="shared" si="139"/>
        <v>45792</v>
      </c>
      <c r="B815" s="3">
        <v>45792.654039351852</v>
      </c>
      <c r="C815" t="s">
        <v>61</v>
      </c>
      <c r="D815" t="s">
        <v>61</v>
      </c>
      <c r="E815" t="s">
        <v>61</v>
      </c>
      <c r="F815" t="s">
        <v>62</v>
      </c>
      <c r="G815" s="2" t="s">
        <v>63</v>
      </c>
      <c r="H815" t="s">
        <v>64</v>
      </c>
      <c r="I815" t="s">
        <v>84</v>
      </c>
      <c r="J815" t="s">
        <v>66</v>
      </c>
      <c r="K815" t="s">
        <v>67</v>
      </c>
      <c r="L815">
        <v>18</v>
      </c>
      <c r="M815">
        <v>8</v>
      </c>
      <c r="N815">
        <v>168</v>
      </c>
      <c r="O815" s="41">
        <v>9999</v>
      </c>
      <c r="P815" t="s">
        <v>62</v>
      </c>
      <c r="Q815" s="1">
        <v>45786.608721180557</v>
      </c>
      <c r="R815">
        <v>64.971999999999994</v>
      </c>
      <c r="S815">
        <v>22.821000000000002</v>
      </c>
      <c r="T815">
        <v>2.847</v>
      </c>
      <c r="U815">
        <v>6951</v>
      </c>
      <c r="V815">
        <v>10</v>
      </c>
      <c r="W815">
        <v>2037</v>
      </c>
      <c r="X815">
        <v>1570</v>
      </c>
      <c r="Y815">
        <v>2</v>
      </c>
      <c r="Z815">
        <v>33</v>
      </c>
      <c r="AA815">
        <v>1</v>
      </c>
      <c r="AB815">
        <v>142</v>
      </c>
      <c r="AC815">
        <v>104</v>
      </c>
      <c r="AD815">
        <v>33.65</v>
      </c>
      <c r="AE815">
        <v>47.695568000000002</v>
      </c>
      <c r="AF815">
        <v>92.1</v>
      </c>
      <c r="AG815">
        <v>2.2000000000000002</v>
      </c>
      <c r="AH815">
        <v>2.5</v>
      </c>
      <c r="AI815">
        <v>2</v>
      </c>
      <c r="AJ815">
        <v>1.2</v>
      </c>
      <c r="AK815">
        <v>0.1</v>
      </c>
      <c r="AL815">
        <v>0</v>
      </c>
      <c r="AM815">
        <v>2.19</v>
      </c>
      <c r="AN815">
        <v>58.201000000000001</v>
      </c>
      <c r="AO815">
        <v>0.14399999999999999</v>
      </c>
      <c r="AP815">
        <v>29.305</v>
      </c>
      <c r="AQ815">
        <v>0.23100000000000001</v>
      </c>
      <c r="AR815">
        <v>3.0779999999999998</v>
      </c>
      <c r="AS815">
        <v>50.790999999999997</v>
      </c>
      <c r="AT815">
        <v>105.91500000000001</v>
      </c>
      <c r="AU815">
        <v>2.5299999999999998</v>
      </c>
      <c r="AV815">
        <v>2.875</v>
      </c>
      <c r="AW815">
        <v>2.2999999999999998</v>
      </c>
      <c r="AX815">
        <v>1.38</v>
      </c>
      <c r="AY815">
        <v>0.115</v>
      </c>
      <c r="AZ815">
        <v>0</v>
      </c>
      <c r="BA815">
        <v>0</v>
      </c>
      <c r="BB815">
        <v>144</v>
      </c>
      <c r="BC815" t="s">
        <v>75</v>
      </c>
      <c r="BD815">
        <v>0</v>
      </c>
      <c r="BE815" t="s">
        <v>69</v>
      </c>
      <c r="BF815" t="s">
        <v>76</v>
      </c>
      <c r="BG815">
        <v>1.3</v>
      </c>
      <c r="BH815">
        <v>0</v>
      </c>
      <c r="BI815" s="1">
        <v>45799.576249733793</v>
      </c>
      <c r="BJ815">
        <v>3</v>
      </c>
      <c r="BK815" s="4">
        <v>0.94899999999999995</v>
      </c>
      <c r="BL815" s="42">
        <f>HLOOKUP($A815,차량별코스!$E$1:$AD$20,_xlfn.XLOOKUP(탕데이터!$I815,차량별코스!$D$2:$D$20,차량별코스!$A$2:$A$20),0)</f>
        <v>5</v>
      </c>
      <c r="BM815">
        <f t="shared" si="140"/>
        <v>2403.8030000000022</v>
      </c>
      <c r="BN815">
        <f t="shared" si="141"/>
        <v>3554.157000000002</v>
      </c>
      <c r="BO815">
        <f>IF(COUNTIFS($BL$2:$BL815,$BL815,$O$2:$O815,$O815)=1,_xlfn.MAXIFS($BO$2:$BO814,$O$2:$O814,$O815)+1,_xlfn.MAXIFS($BO$2:$BO814,$O$2:$O814,$O815))</f>
        <v>11</v>
      </c>
      <c r="BP815">
        <f t="shared" si="142"/>
        <v>4354.8709999999992</v>
      </c>
      <c r="BQ815">
        <f t="shared" si="144"/>
        <v>152.92200000000003</v>
      </c>
      <c r="BR815">
        <f t="shared" si="145"/>
        <v>173.77500000000001</v>
      </c>
      <c r="BS815">
        <f t="shared" si="146"/>
        <v>139.02000000000001</v>
      </c>
      <c r="BT815">
        <f t="shared" si="147"/>
        <v>83.412000000000006</v>
      </c>
      <c r="BU815">
        <f t="shared" si="148"/>
        <v>6.9510000000000005</v>
      </c>
      <c r="BV815">
        <f t="shared" si="149"/>
        <v>0</v>
      </c>
      <c r="BW815">
        <f t="shared" si="143"/>
        <v>4910.951</v>
      </c>
    </row>
    <row r="816" spans="1:75" x14ac:dyDescent="0.3">
      <c r="A816" s="38">
        <f t="shared" si="139"/>
        <v>45792</v>
      </c>
      <c r="B816" s="3">
        <v>45792.811782407407</v>
      </c>
      <c r="C816" t="s">
        <v>61</v>
      </c>
      <c r="D816" t="s">
        <v>61</v>
      </c>
      <c r="E816" t="s">
        <v>61</v>
      </c>
      <c r="F816" t="s">
        <v>62</v>
      </c>
      <c r="G816" s="2" t="s">
        <v>63</v>
      </c>
      <c r="H816" t="s">
        <v>64</v>
      </c>
      <c r="I816" t="s">
        <v>84</v>
      </c>
      <c r="J816" t="s">
        <v>66</v>
      </c>
      <c r="K816" t="s">
        <v>67</v>
      </c>
      <c r="L816">
        <v>18</v>
      </c>
      <c r="M816">
        <v>8</v>
      </c>
      <c r="N816">
        <v>168</v>
      </c>
      <c r="O816" s="41">
        <v>9999</v>
      </c>
      <c r="P816" t="s">
        <v>62</v>
      </c>
      <c r="Q816" s="1">
        <v>45786.608721180557</v>
      </c>
      <c r="R816">
        <v>2.5999999999999999E-2</v>
      </c>
      <c r="S816">
        <v>2.5999999999999999E-2</v>
      </c>
      <c r="T816">
        <v>1</v>
      </c>
      <c r="U816">
        <v>26</v>
      </c>
      <c r="V816">
        <v>1</v>
      </c>
      <c r="W816">
        <v>5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7</v>
      </c>
      <c r="AD816">
        <v>3.6</v>
      </c>
      <c r="AE816">
        <v>4.6787830000000001</v>
      </c>
      <c r="AF816">
        <v>100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0.77</v>
      </c>
      <c r="AN816">
        <v>11.195</v>
      </c>
      <c r="AO816">
        <v>3.8359999999999999</v>
      </c>
      <c r="AP816">
        <v>19.219000000000001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 t="s">
        <v>75</v>
      </c>
      <c r="BD816">
        <v>0</v>
      </c>
      <c r="BE816" t="s">
        <v>69</v>
      </c>
      <c r="BF816" t="s">
        <v>76</v>
      </c>
      <c r="BG816">
        <v>1.3</v>
      </c>
      <c r="BH816">
        <v>0</v>
      </c>
      <c r="BI816" s="1">
        <v>45799.576249733793</v>
      </c>
      <c r="BJ816">
        <v>3</v>
      </c>
      <c r="BK816" s="4">
        <v>0.33329999999999999</v>
      </c>
      <c r="BL816" s="42">
        <f>HLOOKUP($A816,차량별코스!$E$1:$AD$20,_xlfn.XLOOKUP(탕데이터!$I816,차량별코스!$D$2:$D$20,차량별코스!$A$2:$A$20),0)</f>
        <v>5</v>
      </c>
      <c r="BM816">
        <f t="shared" si="140"/>
        <v>2403.8030000000022</v>
      </c>
      <c r="BN816">
        <f t="shared" si="141"/>
        <v>3554.157000000002</v>
      </c>
      <c r="BO816">
        <f>IF(COUNTIFS($BL$2:$BL816,$BL816,$O$2:$O816,$O816)=1,_xlfn.MAXIFS($BO$2:$BO815,$O$2:$O815,$O816)+1,_xlfn.MAXIFS($BO$2:$BO815,$O$2:$O815,$O816))</f>
        <v>11</v>
      </c>
      <c r="BP816">
        <f t="shared" si="142"/>
        <v>20</v>
      </c>
      <c r="BQ816">
        <f t="shared" si="144"/>
        <v>0</v>
      </c>
      <c r="BR816">
        <f t="shared" si="145"/>
        <v>0</v>
      </c>
      <c r="BS816">
        <f t="shared" si="146"/>
        <v>0</v>
      </c>
      <c r="BT816">
        <f t="shared" si="147"/>
        <v>0</v>
      </c>
      <c r="BU816">
        <f t="shared" si="148"/>
        <v>0</v>
      </c>
      <c r="BV816">
        <f t="shared" si="149"/>
        <v>0</v>
      </c>
      <c r="BW816">
        <f t="shared" si="143"/>
        <v>20</v>
      </c>
    </row>
    <row r="817" spans="1:75" x14ac:dyDescent="0.3">
      <c r="A817" s="38">
        <f t="shared" si="139"/>
        <v>45792</v>
      </c>
      <c r="B817" s="3">
        <v>45792.822569444441</v>
      </c>
      <c r="C817" t="s">
        <v>61</v>
      </c>
      <c r="D817" t="s">
        <v>61</v>
      </c>
      <c r="E817" t="s">
        <v>61</v>
      </c>
      <c r="F817" t="s">
        <v>62</v>
      </c>
      <c r="G817" s="2" t="s">
        <v>63</v>
      </c>
      <c r="H817" t="s">
        <v>64</v>
      </c>
      <c r="I817" t="s">
        <v>84</v>
      </c>
      <c r="J817" t="s">
        <v>66</v>
      </c>
      <c r="K817" t="s">
        <v>67</v>
      </c>
      <c r="L817">
        <v>18</v>
      </c>
      <c r="M817">
        <v>8</v>
      </c>
      <c r="N817">
        <v>168</v>
      </c>
      <c r="O817" s="41">
        <v>9999</v>
      </c>
      <c r="P817" t="s">
        <v>62</v>
      </c>
      <c r="Q817" s="1">
        <v>45786.608721180557</v>
      </c>
      <c r="R817">
        <v>39.448999999999998</v>
      </c>
      <c r="S817">
        <v>12.75</v>
      </c>
      <c r="T817">
        <v>3.0939999999999999</v>
      </c>
      <c r="U817">
        <v>4593</v>
      </c>
      <c r="V817">
        <v>346</v>
      </c>
      <c r="W817">
        <v>1191</v>
      </c>
      <c r="X817">
        <v>1235</v>
      </c>
      <c r="Y817">
        <v>0</v>
      </c>
      <c r="Z817">
        <v>11</v>
      </c>
      <c r="AA817">
        <v>0</v>
      </c>
      <c r="AB817">
        <v>0</v>
      </c>
      <c r="AC817">
        <v>106</v>
      </c>
      <c r="AD817">
        <v>30.92</v>
      </c>
      <c r="AE817">
        <v>46.471328</v>
      </c>
      <c r="AF817">
        <v>87</v>
      </c>
      <c r="AG817">
        <v>3.5</v>
      </c>
      <c r="AH817">
        <v>5</v>
      </c>
      <c r="AI817">
        <v>2.7</v>
      </c>
      <c r="AJ817">
        <v>1.6</v>
      </c>
      <c r="AK817">
        <v>0.3</v>
      </c>
      <c r="AL817">
        <v>0</v>
      </c>
      <c r="AM817">
        <v>2.38</v>
      </c>
      <c r="AN817">
        <v>51.615000000000002</v>
      </c>
      <c r="AO817">
        <v>7.5330000000000004</v>
      </c>
      <c r="AP817">
        <v>25.931000000000001</v>
      </c>
      <c r="AQ817">
        <v>0.30399999999999999</v>
      </c>
      <c r="AR817">
        <v>0</v>
      </c>
      <c r="AS817">
        <v>27.884</v>
      </c>
      <c r="AT817">
        <v>65.25</v>
      </c>
      <c r="AU817">
        <v>2.625</v>
      </c>
      <c r="AV817">
        <v>3.75</v>
      </c>
      <c r="AW817">
        <v>2.0249999999999999</v>
      </c>
      <c r="AX817">
        <v>1.2</v>
      </c>
      <c r="AY817">
        <v>0.22500000000000001</v>
      </c>
      <c r="AZ817">
        <v>0</v>
      </c>
      <c r="BA817">
        <v>0</v>
      </c>
      <c r="BB817">
        <v>106</v>
      </c>
      <c r="BC817" t="s">
        <v>75</v>
      </c>
      <c r="BD817">
        <v>0</v>
      </c>
      <c r="BE817" t="s">
        <v>69</v>
      </c>
      <c r="BF817" t="s">
        <v>76</v>
      </c>
      <c r="BG817">
        <v>1.3</v>
      </c>
      <c r="BH817">
        <v>0</v>
      </c>
      <c r="BI817" s="1">
        <v>45799.576249733793</v>
      </c>
      <c r="BJ817">
        <v>3</v>
      </c>
      <c r="BK817" s="4">
        <v>1.0313000000000001</v>
      </c>
      <c r="BL817" s="42">
        <f>HLOOKUP($A817,차량별코스!$E$1:$AD$20,_xlfn.XLOOKUP(탕데이터!$I817,차량별코스!$D$2:$D$20,차량별코스!$A$2:$A$20),0)</f>
        <v>5</v>
      </c>
      <c r="BM817">
        <f t="shared" si="140"/>
        <v>2403.8030000000022</v>
      </c>
      <c r="BN817">
        <f t="shared" si="141"/>
        <v>3554.157000000002</v>
      </c>
      <c r="BO817">
        <f>IF(COUNTIFS($BL$2:$BL817,$BL817,$O$2:$O817,$O817)=1,_xlfn.MAXIFS($BO$2:$BO816,$O$2:$O816,$O817)+1,_xlfn.MAXIFS($BO$2:$BO816,$O$2:$O816,$O817))</f>
        <v>11</v>
      </c>
      <c r="BP817">
        <f t="shared" si="142"/>
        <v>2458.91</v>
      </c>
      <c r="BQ817">
        <f t="shared" si="144"/>
        <v>160.75500000000002</v>
      </c>
      <c r="BR817">
        <f t="shared" si="145"/>
        <v>229.65</v>
      </c>
      <c r="BS817">
        <f t="shared" si="146"/>
        <v>124.01100000000001</v>
      </c>
      <c r="BT817">
        <f t="shared" si="147"/>
        <v>73.488</v>
      </c>
      <c r="BU817">
        <f t="shared" si="148"/>
        <v>13.779</v>
      </c>
      <c r="BV817">
        <f t="shared" si="149"/>
        <v>0</v>
      </c>
      <c r="BW817">
        <f t="shared" si="143"/>
        <v>3060.5929999999998</v>
      </c>
    </row>
    <row r="818" spans="1:75" x14ac:dyDescent="0.3">
      <c r="A818" s="38">
        <f t="shared" si="139"/>
        <v>45792</v>
      </c>
      <c r="B818" s="3">
        <v>45792.878321759257</v>
      </c>
      <c r="C818" t="s">
        <v>61</v>
      </c>
      <c r="D818" t="s">
        <v>61</v>
      </c>
      <c r="E818" t="s">
        <v>61</v>
      </c>
      <c r="F818" t="s">
        <v>62</v>
      </c>
      <c r="G818" s="2" t="s">
        <v>63</v>
      </c>
      <c r="H818" t="s">
        <v>64</v>
      </c>
      <c r="I818" t="s">
        <v>84</v>
      </c>
      <c r="J818" t="s">
        <v>66</v>
      </c>
      <c r="K818" t="s">
        <v>67</v>
      </c>
      <c r="L818">
        <v>18</v>
      </c>
      <c r="M818">
        <v>8</v>
      </c>
      <c r="N818">
        <v>168</v>
      </c>
      <c r="O818" s="41">
        <v>9999</v>
      </c>
      <c r="P818" t="s">
        <v>62</v>
      </c>
      <c r="Q818" s="1">
        <v>45786.608721180557</v>
      </c>
      <c r="R818">
        <v>24.745000000000001</v>
      </c>
      <c r="S818">
        <v>7.1020000000000003</v>
      </c>
      <c r="T818">
        <v>3.484</v>
      </c>
      <c r="U818">
        <v>1954</v>
      </c>
      <c r="V818">
        <v>30</v>
      </c>
      <c r="W818">
        <v>298</v>
      </c>
      <c r="X818">
        <v>810</v>
      </c>
      <c r="Y818">
        <v>2</v>
      </c>
      <c r="Z818">
        <v>7</v>
      </c>
      <c r="AA818">
        <v>0</v>
      </c>
      <c r="AB818">
        <v>0</v>
      </c>
      <c r="AC818">
        <v>108</v>
      </c>
      <c r="AD818">
        <v>45.59</v>
      </c>
      <c r="AE818">
        <v>54.785936999999997</v>
      </c>
      <c r="AF818">
        <v>92.5</v>
      </c>
      <c r="AG818">
        <v>1.4</v>
      </c>
      <c r="AH818">
        <v>2.2000000000000002</v>
      </c>
      <c r="AI818">
        <v>1.9</v>
      </c>
      <c r="AJ818">
        <v>1.5</v>
      </c>
      <c r="AK818">
        <v>0.4</v>
      </c>
      <c r="AL818">
        <v>0</v>
      </c>
      <c r="AM818">
        <v>2.68</v>
      </c>
      <c r="AN818">
        <v>54.287999999999997</v>
      </c>
      <c r="AO818">
        <v>1.5349999999999999</v>
      </c>
      <c r="AP818">
        <v>15.250999999999999</v>
      </c>
      <c r="AQ818">
        <v>0.32300000000000001</v>
      </c>
      <c r="AR818">
        <v>8.0820000000000007</v>
      </c>
      <c r="AS818">
        <v>28.289000000000001</v>
      </c>
      <c r="AT818">
        <v>29.292000000000002</v>
      </c>
      <c r="AU818">
        <v>0.443</v>
      </c>
      <c r="AV818">
        <v>0.69699999999999995</v>
      </c>
      <c r="AW818">
        <v>0.60199999999999998</v>
      </c>
      <c r="AX818">
        <v>0.47499999999999998</v>
      </c>
      <c r="AY818">
        <v>0.127</v>
      </c>
      <c r="AZ818">
        <v>0</v>
      </c>
      <c r="BA818">
        <v>0</v>
      </c>
      <c r="BB818">
        <v>45</v>
      </c>
      <c r="BC818" t="s">
        <v>75</v>
      </c>
      <c r="BD818">
        <v>0</v>
      </c>
      <c r="BE818" t="s">
        <v>69</v>
      </c>
      <c r="BF818" t="s">
        <v>76</v>
      </c>
      <c r="BG818">
        <v>1.3</v>
      </c>
      <c r="BH818">
        <v>0</v>
      </c>
      <c r="BI818" s="1">
        <v>45799.576249733793</v>
      </c>
      <c r="BJ818">
        <v>3</v>
      </c>
      <c r="BK818" s="4">
        <v>1.1614</v>
      </c>
      <c r="BL818" s="42">
        <f>HLOOKUP($A818,차량별코스!$E$1:$AD$20,_xlfn.XLOOKUP(탕데이터!$I818,차량별코스!$D$2:$D$20,차량별코스!$A$2:$A$20),0)</f>
        <v>5</v>
      </c>
      <c r="BM818">
        <f t="shared" si="140"/>
        <v>2403.8030000000022</v>
      </c>
      <c r="BN818">
        <f t="shared" si="141"/>
        <v>3554.157000000002</v>
      </c>
      <c r="BO818">
        <f>IF(COUNTIFS($BL$2:$BL818,$BL818,$O$2:$O818,$O818)=1,_xlfn.MAXIFS($BO$2:$BO817,$O$2:$O817,$O818)+1,_xlfn.MAXIFS($BO$2:$BO817,$O$2:$O817,$O818))</f>
        <v>11</v>
      </c>
      <c r="BP818">
        <f t="shared" si="142"/>
        <v>1479.45</v>
      </c>
      <c r="BQ818">
        <f t="shared" si="144"/>
        <v>27.355999999999998</v>
      </c>
      <c r="BR818">
        <f t="shared" si="145"/>
        <v>42.988000000000007</v>
      </c>
      <c r="BS818">
        <f t="shared" si="146"/>
        <v>37.125999999999998</v>
      </c>
      <c r="BT818">
        <f t="shared" si="147"/>
        <v>29.31</v>
      </c>
      <c r="BU818">
        <f t="shared" si="148"/>
        <v>7.8159999999999998</v>
      </c>
      <c r="BV818">
        <f t="shared" si="149"/>
        <v>0</v>
      </c>
      <c r="BW818">
        <f t="shared" si="143"/>
        <v>1624.046</v>
      </c>
    </row>
    <row r="819" spans="1:75" x14ac:dyDescent="0.3">
      <c r="A819" s="38">
        <f t="shared" si="139"/>
        <v>45792</v>
      </c>
      <c r="B819" s="3">
        <v>45792.904942129629</v>
      </c>
      <c r="C819" t="s">
        <v>61</v>
      </c>
      <c r="D819" t="s">
        <v>61</v>
      </c>
      <c r="E819" t="s">
        <v>61</v>
      </c>
      <c r="F819" t="s">
        <v>62</v>
      </c>
      <c r="G819" s="2" t="s">
        <v>63</v>
      </c>
      <c r="H819" t="s">
        <v>64</v>
      </c>
      <c r="I819" t="s">
        <v>84</v>
      </c>
      <c r="J819" t="s">
        <v>66</v>
      </c>
      <c r="K819" t="s">
        <v>67</v>
      </c>
      <c r="L819">
        <v>18</v>
      </c>
      <c r="M819">
        <v>8</v>
      </c>
      <c r="N819">
        <v>168</v>
      </c>
      <c r="O819" s="41">
        <v>9999</v>
      </c>
      <c r="P819" t="s">
        <v>62</v>
      </c>
      <c r="Q819" s="1">
        <v>45786.608721180557</v>
      </c>
      <c r="R819">
        <v>59.17</v>
      </c>
      <c r="S819">
        <v>16.027000000000001</v>
      </c>
      <c r="T819">
        <v>3.6920000000000002</v>
      </c>
      <c r="U819">
        <v>4695</v>
      </c>
      <c r="V819">
        <v>119</v>
      </c>
      <c r="W819">
        <v>830</v>
      </c>
      <c r="X819">
        <v>2230</v>
      </c>
      <c r="Y819">
        <v>1</v>
      </c>
      <c r="Z819">
        <v>14</v>
      </c>
      <c r="AA819">
        <v>1</v>
      </c>
      <c r="AB819">
        <v>8</v>
      </c>
      <c r="AC819">
        <v>106</v>
      </c>
      <c r="AD819">
        <v>45.37</v>
      </c>
      <c r="AE819">
        <v>56.86383</v>
      </c>
      <c r="AF819">
        <v>93.8</v>
      </c>
      <c r="AG819">
        <v>1.3</v>
      </c>
      <c r="AH819">
        <v>1.4</v>
      </c>
      <c r="AI819">
        <v>1.6</v>
      </c>
      <c r="AJ819">
        <v>1.7</v>
      </c>
      <c r="AK819">
        <v>0.2</v>
      </c>
      <c r="AL819">
        <v>0</v>
      </c>
      <c r="AM819">
        <v>2.84</v>
      </c>
      <c r="AN819">
        <v>53.16</v>
      </c>
      <c r="AO819">
        <v>2.5350000000000001</v>
      </c>
      <c r="AP819">
        <v>17.678000000000001</v>
      </c>
      <c r="AQ819">
        <v>0.372</v>
      </c>
      <c r="AR819">
        <v>1.69</v>
      </c>
      <c r="AS819">
        <v>23.661000000000001</v>
      </c>
      <c r="AT819">
        <v>71.912999999999997</v>
      </c>
      <c r="AU819">
        <v>0.997</v>
      </c>
      <c r="AV819">
        <v>1.073</v>
      </c>
      <c r="AW819">
        <v>1.2270000000000001</v>
      </c>
      <c r="AX819">
        <v>1.3029999999999999</v>
      </c>
      <c r="AY819">
        <v>0.153</v>
      </c>
      <c r="AZ819">
        <v>0</v>
      </c>
      <c r="BA819">
        <v>0</v>
      </c>
      <c r="BB819">
        <v>114</v>
      </c>
      <c r="BC819" t="s">
        <v>75</v>
      </c>
      <c r="BD819">
        <v>0</v>
      </c>
      <c r="BE819" t="s">
        <v>69</v>
      </c>
      <c r="BF819" t="s">
        <v>76</v>
      </c>
      <c r="BG819">
        <v>1.3</v>
      </c>
      <c r="BH819">
        <v>0</v>
      </c>
      <c r="BI819" s="1">
        <v>45799.576249733793</v>
      </c>
      <c r="BJ819">
        <v>3</v>
      </c>
      <c r="BK819" s="4">
        <v>1.2305999999999999</v>
      </c>
      <c r="BL819" s="42">
        <f>HLOOKUP($A819,차량별코스!$E$1:$AD$20,_xlfn.XLOOKUP(탕데이터!$I819,차량별코스!$D$2:$D$20,차량별코스!$A$2:$A$20),0)</f>
        <v>5</v>
      </c>
      <c r="BM819">
        <f t="shared" si="140"/>
        <v>2403.8030000000022</v>
      </c>
      <c r="BN819">
        <f t="shared" si="141"/>
        <v>3554.157000000002</v>
      </c>
      <c r="BO819">
        <f>IF(COUNTIFS($BL$2:$BL819,$BL819,$O$2:$O819,$O819)=1,_xlfn.MAXIFS($BO$2:$BO818,$O$2:$O818,$O819)+1,_xlfn.MAXIFS($BO$2:$BO818,$O$2:$O818,$O819))</f>
        <v>11</v>
      </c>
      <c r="BP819">
        <f t="shared" si="142"/>
        <v>3454.91</v>
      </c>
      <c r="BQ819">
        <f t="shared" si="144"/>
        <v>61.035000000000004</v>
      </c>
      <c r="BR819">
        <f t="shared" si="145"/>
        <v>65.72999999999999</v>
      </c>
      <c r="BS819">
        <f t="shared" si="146"/>
        <v>75.12</v>
      </c>
      <c r="BT819">
        <f t="shared" si="147"/>
        <v>79.815000000000012</v>
      </c>
      <c r="BU819">
        <f t="shared" si="148"/>
        <v>9.39</v>
      </c>
      <c r="BV819">
        <f t="shared" si="149"/>
        <v>0</v>
      </c>
      <c r="BW819">
        <f t="shared" si="143"/>
        <v>3745.9999999999995</v>
      </c>
    </row>
    <row r="820" spans="1:75" x14ac:dyDescent="0.3">
      <c r="A820" s="38">
        <f t="shared" si="139"/>
        <v>45793</v>
      </c>
      <c r="B820" s="3">
        <v>45793.321446759262</v>
      </c>
      <c r="C820" t="s">
        <v>61</v>
      </c>
      <c r="D820" t="s">
        <v>61</v>
      </c>
      <c r="E820" t="s">
        <v>61</v>
      </c>
      <c r="F820" t="s">
        <v>62</v>
      </c>
      <c r="G820" s="2" t="s">
        <v>63</v>
      </c>
      <c r="H820" t="s">
        <v>64</v>
      </c>
      <c r="I820" t="s">
        <v>84</v>
      </c>
      <c r="J820" t="s">
        <v>66</v>
      </c>
      <c r="K820" t="s">
        <v>67</v>
      </c>
      <c r="L820">
        <v>18</v>
      </c>
      <c r="M820">
        <v>8</v>
      </c>
      <c r="N820">
        <v>168</v>
      </c>
      <c r="O820" s="41">
        <v>9999</v>
      </c>
      <c r="P820" t="s">
        <v>62</v>
      </c>
      <c r="Q820" s="1">
        <v>45786.608721180557</v>
      </c>
      <c r="R820">
        <v>2.5000000000000001E-2</v>
      </c>
      <c r="S820">
        <v>0.17499999999999999</v>
      </c>
      <c r="T820">
        <v>0.14299999999999999</v>
      </c>
      <c r="U820">
        <v>200</v>
      </c>
      <c r="V820">
        <v>171</v>
      </c>
      <c r="W820">
        <v>7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5</v>
      </c>
      <c r="AD820">
        <v>0.45</v>
      </c>
      <c r="AE820">
        <v>4.0909829999999996</v>
      </c>
      <c r="AF820">
        <v>100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0.11</v>
      </c>
      <c r="AN820">
        <v>102.092</v>
      </c>
      <c r="AO820">
        <v>85.501000000000005</v>
      </c>
      <c r="AP820">
        <v>3.4990000000000001</v>
      </c>
      <c r="AQ820">
        <v>0</v>
      </c>
      <c r="AR820">
        <v>0</v>
      </c>
      <c r="AS820">
        <v>0</v>
      </c>
      <c r="AT820">
        <v>3.3330000000000002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4</v>
      </c>
      <c r="BC820" t="s">
        <v>75</v>
      </c>
      <c r="BD820">
        <v>0</v>
      </c>
      <c r="BE820" t="s">
        <v>69</v>
      </c>
      <c r="BF820" t="s">
        <v>76</v>
      </c>
      <c r="BG820">
        <v>1.3</v>
      </c>
      <c r="BH820">
        <v>0</v>
      </c>
      <c r="BI820" s="1">
        <v>45799.576249733793</v>
      </c>
      <c r="BJ820">
        <v>3</v>
      </c>
      <c r="BK820" s="4">
        <v>4.7600000000000003E-2</v>
      </c>
      <c r="BL820" s="42">
        <f>HLOOKUP($A820,차량별코스!$E$1:$AD$20,_xlfn.XLOOKUP(탕데이터!$I820,차량별코스!$D$2:$D$20,차량별코스!$A$2:$A$20),0)</f>
        <v>6</v>
      </c>
      <c r="BM820">
        <f t="shared" si="140"/>
        <v>2403.8030000000022</v>
      </c>
      <c r="BN820">
        <f t="shared" si="141"/>
        <v>3898.6569999999997</v>
      </c>
      <c r="BO820">
        <f>IF(COUNTIFS($BL$2:$BL820,$BL820,$O$2:$O820,$O820)=1,_xlfn.MAXIFS($BO$2:$BO819,$O$2:$O819,$O820)+1,_xlfn.MAXIFS($BO$2:$BO819,$O$2:$O819,$O820))</f>
        <v>11</v>
      </c>
      <c r="BP820">
        <f t="shared" si="142"/>
        <v>22</v>
      </c>
      <c r="BQ820">
        <f t="shared" si="144"/>
        <v>0</v>
      </c>
      <c r="BR820">
        <f t="shared" si="145"/>
        <v>0</v>
      </c>
      <c r="BS820">
        <f t="shared" si="146"/>
        <v>0</v>
      </c>
      <c r="BT820">
        <f t="shared" si="147"/>
        <v>0</v>
      </c>
      <c r="BU820">
        <f t="shared" si="148"/>
        <v>0</v>
      </c>
      <c r="BV820">
        <f t="shared" si="149"/>
        <v>0</v>
      </c>
      <c r="BW820">
        <f t="shared" si="143"/>
        <v>22</v>
      </c>
    </row>
    <row r="821" spans="1:75" x14ac:dyDescent="0.3">
      <c r="A821" s="38">
        <f t="shared" si="139"/>
        <v>45793</v>
      </c>
      <c r="B821" s="3">
        <v>45793.332372685189</v>
      </c>
      <c r="C821" t="s">
        <v>61</v>
      </c>
      <c r="D821" t="s">
        <v>61</v>
      </c>
      <c r="E821" t="s">
        <v>61</v>
      </c>
      <c r="F821" t="s">
        <v>62</v>
      </c>
      <c r="G821" s="2" t="s">
        <v>63</v>
      </c>
      <c r="H821" t="s">
        <v>64</v>
      </c>
      <c r="I821" t="s">
        <v>84</v>
      </c>
      <c r="J821" t="s">
        <v>66</v>
      </c>
      <c r="K821" t="s">
        <v>67</v>
      </c>
      <c r="L821">
        <v>18</v>
      </c>
      <c r="M821">
        <v>8</v>
      </c>
      <c r="N821">
        <v>168</v>
      </c>
      <c r="O821" s="41">
        <v>9999</v>
      </c>
      <c r="P821" t="s">
        <v>62</v>
      </c>
      <c r="Q821" s="1">
        <v>45786.608721180557</v>
      </c>
      <c r="R821">
        <v>17.382000000000001</v>
      </c>
      <c r="S821">
        <v>4.548</v>
      </c>
      <c r="T821">
        <v>3.8220000000000001</v>
      </c>
      <c r="U821">
        <v>1636</v>
      </c>
      <c r="V821">
        <v>94</v>
      </c>
      <c r="W821">
        <v>266</v>
      </c>
      <c r="X821">
        <v>427</v>
      </c>
      <c r="Y821">
        <v>0</v>
      </c>
      <c r="Z821">
        <v>3</v>
      </c>
      <c r="AA821">
        <v>0</v>
      </c>
      <c r="AB821">
        <v>0</v>
      </c>
      <c r="AC821">
        <v>95</v>
      </c>
      <c r="AD821">
        <v>38.25</v>
      </c>
      <c r="AE821">
        <v>49.040047999999999</v>
      </c>
      <c r="AF821">
        <v>97.3</v>
      </c>
      <c r="AG821">
        <v>0.6</v>
      </c>
      <c r="AH821">
        <v>0.7</v>
      </c>
      <c r="AI821">
        <v>0.9</v>
      </c>
      <c r="AJ821">
        <v>0.5</v>
      </c>
      <c r="AK821">
        <v>0</v>
      </c>
      <c r="AL821">
        <v>0</v>
      </c>
      <c r="AM821">
        <v>2.94</v>
      </c>
      <c r="AN821">
        <v>43.003</v>
      </c>
      <c r="AO821">
        <v>5.7460000000000004</v>
      </c>
      <c r="AP821">
        <v>16.259</v>
      </c>
      <c r="AQ821">
        <v>0.23</v>
      </c>
      <c r="AR821">
        <v>0</v>
      </c>
      <c r="AS821">
        <v>17.259</v>
      </c>
      <c r="AT821">
        <v>25.946999999999999</v>
      </c>
      <c r="AU821">
        <v>0.16</v>
      </c>
      <c r="AV821">
        <v>0.187</v>
      </c>
      <c r="AW821">
        <v>0.24</v>
      </c>
      <c r="AX821">
        <v>0.13300000000000001</v>
      </c>
      <c r="AY821">
        <v>0</v>
      </c>
      <c r="AZ821">
        <v>0</v>
      </c>
      <c r="BA821">
        <v>0</v>
      </c>
      <c r="BB821">
        <v>36</v>
      </c>
      <c r="BC821" t="s">
        <v>75</v>
      </c>
      <c r="BD821">
        <v>0</v>
      </c>
      <c r="BE821" t="s">
        <v>69</v>
      </c>
      <c r="BF821" t="s">
        <v>76</v>
      </c>
      <c r="BG821">
        <v>1.3</v>
      </c>
      <c r="BH821">
        <v>0</v>
      </c>
      <c r="BI821" s="1">
        <v>45799.576249733793</v>
      </c>
      <c r="BJ821">
        <v>3</v>
      </c>
      <c r="BK821" s="4">
        <v>1.274</v>
      </c>
      <c r="BL821" s="42">
        <f>HLOOKUP($A821,차량별코스!$E$1:$AD$20,_xlfn.XLOOKUP(탕데이터!$I821,차량별코스!$D$2:$D$20,차량별코스!$A$2:$A$20),0)</f>
        <v>6</v>
      </c>
      <c r="BM821">
        <f t="shared" si="140"/>
        <v>2403.8030000000022</v>
      </c>
      <c r="BN821">
        <f t="shared" si="141"/>
        <v>3898.6569999999997</v>
      </c>
      <c r="BO821">
        <f>IF(COUNTIFS($BL$2:$BL821,$BL821,$O$2:$O821,$O821)=1,_xlfn.MAXIFS($BO$2:$BO820,$O$2:$O820,$O821)+1,_xlfn.MAXIFS($BO$2:$BO820,$O$2:$O820,$O821))</f>
        <v>11</v>
      </c>
      <c r="BP821">
        <f t="shared" si="142"/>
        <v>1231.828</v>
      </c>
      <c r="BQ821">
        <f t="shared" si="144"/>
        <v>9.8160000000000007</v>
      </c>
      <c r="BR821">
        <f t="shared" si="145"/>
        <v>11.451999999999998</v>
      </c>
      <c r="BS821">
        <f t="shared" si="146"/>
        <v>14.724000000000002</v>
      </c>
      <c r="BT821">
        <f t="shared" si="147"/>
        <v>8.18</v>
      </c>
      <c r="BU821">
        <f t="shared" si="148"/>
        <v>0</v>
      </c>
      <c r="BV821">
        <f t="shared" si="149"/>
        <v>0</v>
      </c>
      <c r="BW821">
        <f t="shared" si="143"/>
        <v>1276</v>
      </c>
    </row>
    <row r="822" spans="1:75" x14ac:dyDescent="0.3">
      <c r="A822" s="38">
        <f t="shared" si="139"/>
        <v>45793</v>
      </c>
      <c r="B822" s="3">
        <v>45793.354768518519</v>
      </c>
      <c r="C822" t="s">
        <v>61</v>
      </c>
      <c r="D822" t="s">
        <v>61</v>
      </c>
      <c r="E822" t="s">
        <v>61</v>
      </c>
      <c r="F822" t="s">
        <v>62</v>
      </c>
      <c r="G822" s="2" t="s">
        <v>63</v>
      </c>
      <c r="H822" t="s">
        <v>64</v>
      </c>
      <c r="I822" t="s">
        <v>84</v>
      </c>
      <c r="J822" t="s">
        <v>66</v>
      </c>
      <c r="K822" t="s">
        <v>67</v>
      </c>
      <c r="L822">
        <v>18</v>
      </c>
      <c r="M822">
        <v>8</v>
      </c>
      <c r="N822">
        <v>168</v>
      </c>
      <c r="O822" s="41">
        <v>9999</v>
      </c>
      <c r="P822" t="s">
        <v>62</v>
      </c>
      <c r="Q822" s="1">
        <v>45786.608721180557</v>
      </c>
      <c r="R822">
        <v>81.981999999999999</v>
      </c>
      <c r="S822">
        <v>23.184999999999999</v>
      </c>
      <c r="T822">
        <v>3.536</v>
      </c>
      <c r="U822">
        <v>7759</v>
      </c>
      <c r="V822">
        <v>1</v>
      </c>
      <c r="W822">
        <v>1892</v>
      </c>
      <c r="X822">
        <v>2396</v>
      </c>
      <c r="Y822">
        <v>0</v>
      </c>
      <c r="Z822">
        <v>13</v>
      </c>
      <c r="AA822">
        <v>1</v>
      </c>
      <c r="AB822">
        <v>74</v>
      </c>
      <c r="AC822">
        <v>106</v>
      </c>
      <c r="AD822">
        <v>38.04</v>
      </c>
      <c r="AE822">
        <v>50.312835999999997</v>
      </c>
      <c r="AF822">
        <v>91.2</v>
      </c>
      <c r="AG822">
        <v>2.1</v>
      </c>
      <c r="AH822">
        <v>3.1</v>
      </c>
      <c r="AI822">
        <v>2.1</v>
      </c>
      <c r="AJ822">
        <v>1.2</v>
      </c>
      <c r="AK822">
        <v>0.2</v>
      </c>
      <c r="AL822">
        <v>0</v>
      </c>
      <c r="AM822">
        <v>2.72</v>
      </c>
      <c r="AN822">
        <v>48.554000000000002</v>
      </c>
      <c r="AO822">
        <v>1.2999999999999999E-2</v>
      </c>
      <c r="AP822">
        <v>24.385000000000002</v>
      </c>
      <c r="AQ822">
        <v>0.28100000000000003</v>
      </c>
      <c r="AR822">
        <v>0</v>
      </c>
      <c r="AS822">
        <v>15.856999999999999</v>
      </c>
      <c r="AT822">
        <v>117.04</v>
      </c>
      <c r="AU822">
        <v>2.6949999999999998</v>
      </c>
      <c r="AV822">
        <v>3.9780000000000002</v>
      </c>
      <c r="AW822">
        <v>2.6949999999999998</v>
      </c>
      <c r="AX822">
        <v>1.54</v>
      </c>
      <c r="AY822">
        <v>0.25700000000000001</v>
      </c>
      <c r="AZ822">
        <v>0</v>
      </c>
      <c r="BA822">
        <v>0</v>
      </c>
      <c r="BB822">
        <v>178</v>
      </c>
      <c r="BC822" t="s">
        <v>75</v>
      </c>
      <c r="BD822">
        <v>0</v>
      </c>
      <c r="BE822" t="s">
        <v>69</v>
      </c>
      <c r="BF822" t="s">
        <v>76</v>
      </c>
      <c r="BG822">
        <v>1.3</v>
      </c>
      <c r="BH822">
        <v>0</v>
      </c>
      <c r="BI822" s="1">
        <v>45799.576249733793</v>
      </c>
      <c r="BJ822">
        <v>3</v>
      </c>
      <c r="BK822" s="4">
        <v>1.1787000000000001</v>
      </c>
      <c r="BL822" s="42">
        <f>HLOOKUP($A822,차량별코스!$E$1:$AD$20,_xlfn.XLOOKUP(탕데이터!$I822,차량별코스!$D$2:$D$20,차량별코스!$A$2:$A$20),0)</f>
        <v>6</v>
      </c>
      <c r="BM822">
        <f t="shared" si="140"/>
        <v>2403.8030000000022</v>
      </c>
      <c r="BN822">
        <f t="shared" si="141"/>
        <v>3898.6569999999997</v>
      </c>
      <c r="BO822">
        <f>IF(COUNTIFS($BL$2:$BL822,$BL822,$O$2:$O822,$O822)=1,_xlfn.MAXIFS($BO$2:$BO821,$O$2:$O821,$O822)+1,_xlfn.MAXIFS($BO$2:$BO821,$O$2:$O821,$O822))</f>
        <v>11</v>
      </c>
      <c r="BP822">
        <f t="shared" si="142"/>
        <v>5183.2080000000005</v>
      </c>
      <c r="BQ822">
        <f t="shared" si="144"/>
        <v>162.93900000000002</v>
      </c>
      <c r="BR822">
        <f t="shared" si="145"/>
        <v>240.529</v>
      </c>
      <c r="BS822">
        <f t="shared" si="146"/>
        <v>162.93900000000002</v>
      </c>
      <c r="BT822">
        <f t="shared" si="147"/>
        <v>93.108000000000004</v>
      </c>
      <c r="BU822">
        <f t="shared" si="148"/>
        <v>15.518000000000001</v>
      </c>
      <c r="BV822">
        <f t="shared" si="149"/>
        <v>0</v>
      </c>
      <c r="BW822">
        <f t="shared" si="143"/>
        <v>5858.2410000000018</v>
      </c>
    </row>
    <row r="823" spans="1:75" x14ac:dyDescent="0.3">
      <c r="A823" s="38">
        <f t="shared" si="139"/>
        <v>45793</v>
      </c>
      <c r="B823" s="3">
        <v>45793.44902777778</v>
      </c>
      <c r="C823" t="s">
        <v>61</v>
      </c>
      <c r="D823" t="s">
        <v>61</v>
      </c>
      <c r="E823" t="s">
        <v>61</v>
      </c>
      <c r="F823" t="s">
        <v>62</v>
      </c>
      <c r="G823" s="2" t="s">
        <v>63</v>
      </c>
      <c r="H823" t="s">
        <v>64</v>
      </c>
      <c r="I823" t="s">
        <v>84</v>
      </c>
      <c r="J823" t="s">
        <v>66</v>
      </c>
      <c r="K823" t="s">
        <v>67</v>
      </c>
      <c r="L823">
        <v>18</v>
      </c>
      <c r="M823">
        <v>8</v>
      </c>
      <c r="N823">
        <v>168</v>
      </c>
      <c r="O823" s="41">
        <v>9999</v>
      </c>
      <c r="P823" t="s">
        <v>62</v>
      </c>
      <c r="Q823" s="1">
        <v>45786.608721180557</v>
      </c>
      <c r="R823">
        <v>3.6999999999999998E-2</v>
      </c>
      <c r="S823">
        <v>3.4000000000000002E-2</v>
      </c>
      <c r="T823">
        <v>1.0880000000000001</v>
      </c>
      <c r="U823">
        <v>37</v>
      </c>
      <c r="V823">
        <v>2</v>
      </c>
      <c r="W823">
        <v>4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6</v>
      </c>
      <c r="AD823">
        <v>3.6</v>
      </c>
      <c r="AE823">
        <v>4.2968289999999998</v>
      </c>
      <c r="AF823">
        <v>100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0.83</v>
      </c>
      <c r="AN823">
        <v>8.5150000000000006</v>
      </c>
      <c r="AO823">
        <v>5.4</v>
      </c>
      <c r="AP823">
        <v>10.811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 t="s">
        <v>75</v>
      </c>
      <c r="BD823">
        <v>0</v>
      </c>
      <c r="BE823" t="s">
        <v>69</v>
      </c>
      <c r="BF823" t="s">
        <v>76</v>
      </c>
      <c r="BG823">
        <v>1.3</v>
      </c>
      <c r="BH823">
        <v>0</v>
      </c>
      <c r="BI823" s="1">
        <v>45799.576249733793</v>
      </c>
      <c r="BJ823">
        <v>3</v>
      </c>
      <c r="BK823" s="4">
        <v>0.36270000000000002</v>
      </c>
      <c r="BL823" s="42">
        <f>HLOOKUP($A823,차량별코스!$E$1:$AD$20,_xlfn.XLOOKUP(탕데이터!$I823,차량별코스!$D$2:$D$20,차량별코스!$A$2:$A$20),0)</f>
        <v>6</v>
      </c>
      <c r="BM823">
        <f t="shared" si="140"/>
        <v>2403.8030000000022</v>
      </c>
      <c r="BN823">
        <f t="shared" si="141"/>
        <v>3898.6569999999997</v>
      </c>
      <c r="BO823">
        <f>IF(COUNTIFS($BL$2:$BL823,$BL823,$O$2:$O823,$O823)=1,_xlfn.MAXIFS($BO$2:$BO822,$O$2:$O822,$O823)+1,_xlfn.MAXIFS($BO$2:$BO822,$O$2:$O822,$O823))</f>
        <v>11</v>
      </c>
      <c r="BP823">
        <f t="shared" si="142"/>
        <v>31</v>
      </c>
      <c r="BQ823">
        <f t="shared" si="144"/>
        <v>0</v>
      </c>
      <c r="BR823">
        <f t="shared" si="145"/>
        <v>0</v>
      </c>
      <c r="BS823">
        <f t="shared" si="146"/>
        <v>0</v>
      </c>
      <c r="BT823">
        <f t="shared" si="147"/>
        <v>0</v>
      </c>
      <c r="BU823">
        <f t="shared" si="148"/>
        <v>0</v>
      </c>
      <c r="BV823">
        <f t="shared" si="149"/>
        <v>0</v>
      </c>
      <c r="BW823">
        <f t="shared" si="143"/>
        <v>31</v>
      </c>
    </row>
    <row r="824" spans="1:75" x14ac:dyDescent="0.3">
      <c r="A824" s="38">
        <f t="shared" si="139"/>
        <v>45793</v>
      </c>
      <c r="B824" s="3">
        <v>45793.453715277778</v>
      </c>
      <c r="C824" t="s">
        <v>61</v>
      </c>
      <c r="D824" t="s">
        <v>61</v>
      </c>
      <c r="E824" t="s">
        <v>61</v>
      </c>
      <c r="F824" t="s">
        <v>62</v>
      </c>
      <c r="G824" s="2" t="s">
        <v>63</v>
      </c>
      <c r="H824" t="s">
        <v>64</v>
      </c>
      <c r="I824" t="s">
        <v>84</v>
      </c>
      <c r="J824" t="s">
        <v>66</v>
      </c>
      <c r="K824" t="s">
        <v>67</v>
      </c>
      <c r="L824">
        <v>18</v>
      </c>
      <c r="M824">
        <v>8</v>
      </c>
      <c r="N824">
        <v>168</v>
      </c>
      <c r="O824" s="41">
        <v>9999</v>
      </c>
      <c r="P824" t="s">
        <v>62</v>
      </c>
      <c r="Q824" s="1">
        <v>45786.608721180557</v>
      </c>
      <c r="R824">
        <v>4.1000000000000002E-2</v>
      </c>
      <c r="S824">
        <v>3.6999999999999998E-2</v>
      </c>
      <c r="T824">
        <v>1.1080000000000001</v>
      </c>
      <c r="U824">
        <v>47</v>
      </c>
      <c r="V824">
        <v>0</v>
      </c>
      <c r="W824">
        <v>9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5</v>
      </c>
      <c r="AD824">
        <v>3.14</v>
      </c>
      <c r="AE824">
        <v>3.884414</v>
      </c>
      <c r="AF824">
        <v>100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0.86</v>
      </c>
      <c r="AN824">
        <v>6.6050000000000004</v>
      </c>
      <c r="AO824">
        <v>0</v>
      </c>
      <c r="AP824">
        <v>19.149999999999999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 t="s">
        <v>75</v>
      </c>
      <c r="BD824">
        <v>0</v>
      </c>
      <c r="BE824" t="s">
        <v>69</v>
      </c>
      <c r="BF824" t="s">
        <v>76</v>
      </c>
      <c r="BG824">
        <v>1.3</v>
      </c>
      <c r="BH824">
        <v>0</v>
      </c>
      <c r="BI824" s="1">
        <v>45799.576249733793</v>
      </c>
      <c r="BJ824">
        <v>3</v>
      </c>
      <c r="BK824" s="4">
        <v>0.36940000000000001</v>
      </c>
      <c r="BL824" s="42">
        <f>HLOOKUP($A824,차량별코스!$E$1:$AD$20,_xlfn.XLOOKUP(탕데이터!$I824,차량별코스!$D$2:$D$20,차량별코스!$A$2:$A$20),0)</f>
        <v>6</v>
      </c>
      <c r="BM824">
        <f t="shared" si="140"/>
        <v>2403.8030000000022</v>
      </c>
      <c r="BN824">
        <f t="shared" si="141"/>
        <v>3898.6569999999997</v>
      </c>
      <c r="BO824">
        <f>IF(COUNTIFS($BL$2:$BL824,$BL824,$O$2:$O824,$O824)=1,_xlfn.MAXIFS($BO$2:$BO823,$O$2:$O823,$O824)+1,_xlfn.MAXIFS($BO$2:$BO823,$O$2:$O823,$O824))</f>
        <v>11</v>
      </c>
      <c r="BP824">
        <f t="shared" si="142"/>
        <v>38</v>
      </c>
      <c r="BQ824">
        <f t="shared" si="144"/>
        <v>0</v>
      </c>
      <c r="BR824">
        <f t="shared" si="145"/>
        <v>0</v>
      </c>
      <c r="BS824">
        <f t="shared" si="146"/>
        <v>0</v>
      </c>
      <c r="BT824">
        <f t="shared" si="147"/>
        <v>0</v>
      </c>
      <c r="BU824">
        <f t="shared" si="148"/>
        <v>0</v>
      </c>
      <c r="BV824">
        <f t="shared" si="149"/>
        <v>0</v>
      </c>
      <c r="BW824">
        <f t="shared" si="143"/>
        <v>38</v>
      </c>
    </row>
    <row r="825" spans="1:75" x14ac:dyDescent="0.3">
      <c r="A825" s="38">
        <f t="shared" si="139"/>
        <v>45793</v>
      </c>
      <c r="B825" s="3">
        <v>45793.455208333333</v>
      </c>
      <c r="C825" t="s">
        <v>61</v>
      </c>
      <c r="D825" t="s">
        <v>61</v>
      </c>
      <c r="E825" t="s">
        <v>61</v>
      </c>
      <c r="F825" t="s">
        <v>62</v>
      </c>
      <c r="G825" s="2" t="s">
        <v>63</v>
      </c>
      <c r="H825" t="s">
        <v>64</v>
      </c>
      <c r="I825" t="s">
        <v>84</v>
      </c>
      <c r="J825" t="s">
        <v>66</v>
      </c>
      <c r="K825" t="s">
        <v>67</v>
      </c>
      <c r="L825">
        <v>18</v>
      </c>
      <c r="M825">
        <v>8</v>
      </c>
      <c r="N825">
        <v>168</v>
      </c>
      <c r="O825" s="41">
        <v>9999</v>
      </c>
      <c r="P825" t="s">
        <v>62</v>
      </c>
      <c r="Q825" s="1">
        <v>45786.608721180557</v>
      </c>
      <c r="R825">
        <v>1E-3</v>
      </c>
      <c r="S825">
        <v>4.0000000000000001E-3</v>
      </c>
      <c r="T825">
        <v>0.25</v>
      </c>
      <c r="U825">
        <v>6</v>
      </c>
      <c r="V825">
        <v>6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0.6</v>
      </c>
      <c r="AE825" t="s">
        <v>61</v>
      </c>
      <c r="AF825">
        <v>100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0.18</v>
      </c>
      <c r="AN825" t="s">
        <v>61</v>
      </c>
      <c r="AO825">
        <v>100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 t="s">
        <v>75</v>
      </c>
      <c r="BD825">
        <v>0</v>
      </c>
      <c r="BE825" t="s">
        <v>69</v>
      </c>
      <c r="BF825" t="s">
        <v>76</v>
      </c>
      <c r="BG825">
        <v>1.3</v>
      </c>
      <c r="BH825">
        <v>0</v>
      </c>
      <c r="BI825" s="1">
        <v>45799.576249733793</v>
      </c>
      <c r="BJ825">
        <v>3</v>
      </c>
      <c r="BK825" s="4">
        <v>8.3299999999999999E-2</v>
      </c>
      <c r="BL825" s="42">
        <f>HLOOKUP($A825,차량별코스!$E$1:$AD$20,_xlfn.XLOOKUP(탕데이터!$I825,차량별코스!$D$2:$D$20,차량별코스!$A$2:$A$20),0)</f>
        <v>6</v>
      </c>
      <c r="BM825">
        <f t="shared" si="140"/>
        <v>2403.8030000000022</v>
      </c>
      <c r="BN825">
        <f t="shared" si="141"/>
        <v>3898.6569999999997</v>
      </c>
      <c r="BO825">
        <f>IF(COUNTIFS($BL$2:$BL825,$BL825,$O$2:$O825,$O825)=1,_xlfn.MAXIFS($BO$2:$BO824,$O$2:$O824,$O825)+1,_xlfn.MAXIFS($BO$2:$BO824,$O$2:$O824,$O825))</f>
        <v>11</v>
      </c>
      <c r="BP825">
        <f t="shared" si="142"/>
        <v>0</v>
      </c>
      <c r="BQ825">
        <f t="shared" si="144"/>
        <v>0</v>
      </c>
      <c r="BR825">
        <f t="shared" si="145"/>
        <v>0</v>
      </c>
      <c r="BS825">
        <f t="shared" si="146"/>
        <v>0</v>
      </c>
      <c r="BT825">
        <f t="shared" si="147"/>
        <v>0</v>
      </c>
      <c r="BU825">
        <f t="shared" si="148"/>
        <v>0</v>
      </c>
      <c r="BV825">
        <f t="shared" si="149"/>
        <v>0</v>
      </c>
      <c r="BW825">
        <f t="shared" si="143"/>
        <v>0</v>
      </c>
    </row>
    <row r="826" spans="1:75" x14ac:dyDescent="0.3">
      <c r="A826" s="38">
        <f t="shared" si="139"/>
        <v>45793</v>
      </c>
      <c r="B826" s="3">
        <v>45793.45789351852</v>
      </c>
      <c r="C826" t="s">
        <v>61</v>
      </c>
      <c r="D826" t="s">
        <v>61</v>
      </c>
      <c r="E826" t="s">
        <v>61</v>
      </c>
      <c r="F826" t="s">
        <v>62</v>
      </c>
      <c r="G826" s="2" t="s">
        <v>63</v>
      </c>
      <c r="H826" t="s">
        <v>64</v>
      </c>
      <c r="I826" t="s">
        <v>84</v>
      </c>
      <c r="J826" t="s">
        <v>66</v>
      </c>
      <c r="K826" t="s">
        <v>67</v>
      </c>
      <c r="L826">
        <v>18</v>
      </c>
      <c r="M826">
        <v>8</v>
      </c>
      <c r="N826">
        <v>168</v>
      </c>
      <c r="O826" s="41">
        <v>9999</v>
      </c>
      <c r="P826" t="s">
        <v>62</v>
      </c>
      <c r="Q826" s="1">
        <v>45786.608721180557</v>
      </c>
      <c r="R826">
        <v>1E-3</v>
      </c>
      <c r="S826">
        <v>3.0000000000000001E-3</v>
      </c>
      <c r="T826">
        <v>0.33300000000000002</v>
      </c>
      <c r="U826">
        <v>4</v>
      </c>
      <c r="V826">
        <v>4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0.9</v>
      </c>
      <c r="AE826" t="s">
        <v>61</v>
      </c>
      <c r="AF826">
        <v>100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0.23</v>
      </c>
      <c r="AN826" t="s">
        <v>61</v>
      </c>
      <c r="AO826">
        <v>100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 t="s">
        <v>75</v>
      </c>
      <c r="BD826">
        <v>0</v>
      </c>
      <c r="BE826" t="s">
        <v>69</v>
      </c>
      <c r="BF826" t="s">
        <v>76</v>
      </c>
      <c r="BG826">
        <v>1.3</v>
      </c>
      <c r="BH826">
        <v>0</v>
      </c>
      <c r="BI826" s="1">
        <v>45799.576249733793</v>
      </c>
      <c r="BJ826">
        <v>3</v>
      </c>
      <c r="BK826" s="4">
        <v>0.1111</v>
      </c>
      <c r="BL826" s="42">
        <f>HLOOKUP($A826,차량별코스!$E$1:$AD$20,_xlfn.XLOOKUP(탕데이터!$I826,차량별코스!$D$2:$D$20,차량별코스!$A$2:$A$20),0)</f>
        <v>6</v>
      </c>
      <c r="BM826">
        <f t="shared" si="140"/>
        <v>2403.8030000000022</v>
      </c>
      <c r="BN826">
        <f t="shared" si="141"/>
        <v>3898.6569999999997</v>
      </c>
      <c r="BO826">
        <f>IF(COUNTIFS($BL$2:$BL826,$BL826,$O$2:$O826,$O826)=1,_xlfn.MAXIFS($BO$2:$BO825,$O$2:$O825,$O826)+1,_xlfn.MAXIFS($BO$2:$BO825,$O$2:$O825,$O826))</f>
        <v>11</v>
      </c>
      <c r="BP826">
        <f t="shared" si="142"/>
        <v>0</v>
      </c>
      <c r="BQ826">
        <f t="shared" si="144"/>
        <v>0</v>
      </c>
      <c r="BR826">
        <f t="shared" si="145"/>
        <v>0</v>
      </c>
      <c r="BS826">
        <f t="shared" si="146"/>
        <v>0</v>
      </c>
      <c r="BT826">
        <f t="shared" si="147"/>
        <v>0</v>
      </c>
      <c r="BU826">
        <f t="shared" si="148"/>
        <v>0</v>
      </c>
      <c r="BV826">
        <f t="shared" si="149"/>
        <v>0</v>
      </c>
      <c r="BW826">
        <f t="shared" si="143"/>
        <v>0</v>
      </c>
    </row>
    <row r="827" spans="1:75" x14ac:dyDescent="0.3">
      <c r="A827" s="38">
        <f t="shared" si="139"/>
        <v>45793</v>
      </c>
      <c r="B827" s="3">
        <v>45793.461192129631</v>
      </c>
      <c r="C827" t="s">
        <v>61</v>
      </c>
      <c r="D827" t="s">
        <v>61</v>
      </c>
      <c r="E827" t="s">
        <v>61</v>
      </c>
      <c r="F827" t="s">
        <v>62</v>
      </c>
      <c r="G827" s="2" t="s">
        <v>63</v>
      </c>
      <c r="H827" t="s">
        <v>64</v>
      </c>
      <c r="I827" t="s">
        <v>84</v>
      </c>
      <c r="J827" t="s">
        <v>66</v>
      </c>
      <c r="K827" t="s">
        <v>67</v>
      </c>
      <c r="L827">
        <v>18</v>
      </c>
      <c r="M827">
        <v>8</v>
      </c>
      <c r="N827">
        <v>168</v>
      </c>
      <c r="O827" s="41">
        <v>9999</v>
      </c>
      <c r="P827" t="s">
        <v>62</v>
      </c>
      <c r="Q827" s="1">
        <v>45786.608721180557</v>
      </c>
      <c r="R827">
        <v>2.8000000000000001E-2</v>
      </c>
      <c r="S827">
        <v>3.6999999999999998E-2</v>
      </c>
      <c r="T827">
        <v>0.75700000000000001</v>
      </c>
      <c r="U827">
        <v>47</v>
      </c>
      <c r="V827">
        <v>21</v>
      </c>
      <c r="W827">
        <v>3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7</v>
      </c>
      <c r="AD827">
        <v>2.14</v>
      </c>
      <c r="AE827">
        <v>4.3825320000000003</v>
      </c>
      <c r="AF827">
        <v>100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0.57999999999999996</v>
      </c>
      <c r="AN827">
        <v>15.477</v>
      </c>
      <c r="AO827">
        <v>44.68</v>
      </c>
      <c r="AP827">
        <v>6.3810000000000002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 t="s">
        <v>75</v>
      </c>
      <c r="BD827">
        <v>0</v>
      </c>
      <c r="BE827" t="s">
        <v>69</v>
      </c>
      <c r="BF827" t="s">
        <v>76</v>
      </c>
      <c r="BG827">
        <v>1.3</v>
      </c>
      <c r="BH827">
        <v>0</v>
      </c>
      <c r="BI827" s="1">
        <v>45799.576249733793</v>
      </c>
      <c r="BJ827">
        <v>3</v>
      </c>
      <c r="BK827" s="4">
        <v>0.25230000000000002</v>
      </c>
      <c r="BL827" s="42">
        <f>HLOOKUP($A827,차량별코스!$E$1:$AD$20,_xlfn.XLOOKUP(탕데이터!$I827,차량별코스!$D$2:$D$20,차량별코스!$A$2:$A$20),0)</f>
        <v>6</v>
      </c>
      <c r="BM827">
        <f t="shared" si="140"/>
        <v>2403.8030000000022</v>
      </c>
      <c r="BN827">
        <f t="shared" si="141"/>
        <v>3898.6569999999997</v>
      </c>
      <c r="BO827">
        <f>IF(COUNTIFS($BL$2:$BL827,$BL827,$O$2:$O827,$O827)=1,_xlfn.MAXIFS($BO$2:$BO826,$O$2:$O826,$O827)+1,_xlfn.MAXIFS($BO$2:$BO826,$O$2:$O826,$O827))</f>
        <v>11</v>
      </c>
      <c r="BP827">
        <f t="shared" si="142"/>
        <v>23</v>
      </c>
      <c r="BQ827">
        <f t="shared" si="144"/>
        <v>0</v>
      </c>
      <c r="BR827">
        <f t="shared" si="145"/>
        <v>0</v>
      </c>
      <c r="BS827">
        <f t="shared" si="146"/>
        <v>0</v>
      </c>
      <c r="BT827">
        <f t="shared" si="147"/>
        <v>0</v>
      </c>
      <c r="BU827">
        <f t="shared" si="148"/>
        <v>0</v>
      </c>
      <c r="BV827">
        <f t="shared" si="149"/>
        <v>0</v>
      </c>
      <c r="BW827">
        <f t="shared" si="143"/>
        <v>23</v>
      </c>
    </row>
    <row r="828" spans="1:75" x14ac:dyDescent="0.3">
      <c r="A828" s="38">
        <f t="shared" si="139"/>
        <v>45793</v>
      </c>
      <c r="B828" s="3">
        <v>45793.463969907411</v>
      </c>
      <c r="C828" t="s">
        <v>61</v>
      </c>
      <c r="D828" t="s">
        <v>61</v>
      </c>
      <c r="E828" t="s">
        <v>61</v>
      </c>
      <c r="F828" t="s">
        <v>62</v>
      </c>
      <c r="G828" s="2" t="s">
        <v>63</v>
      </c>
      <c r="H828" t="s">
        <v>64</v>
      </c>
      <c r="I828" t="s">
        <v>84</v>
      </c>
      <c r="J828" t="s">
        <v>66</v>
      </c>
      <c r="K828" t="s">
        <v>67</v>
      </c>
      <c r="L828">
        <v>18</v>
      </c>
      <c r="M828">
        <v>8</v>
      </c>
      <c r="N828">
        <v>168</v>
      </c>
      <c r="O828" s="41">
        <v>9999</v>
      </c>
      <c r="P828" t="s">
        <v>62</v>
      </c>
      <c r="Q828" s="1">
        <v>45786.608721180557</v>
      </c>
      <c r="R828">
        <v>16.213999999999999</v>
      </c>
      <c r="S828">
        <v>5.6950000000000003</v>
      </c>
      <c r="T828">
        <v>2.847</v>
      </c>
      <c r="U828">
        <v>1997</v>
      </c>
      <c r="V828">
        <v>115</v>
      </c>
      <c r="W828">
        <v>600</v>
      </c>
      <c r="X828">
        <v>478</v>
      </c>
      <c r="Y828">
        <v>0</v>
      </c>
      <c r="Z828">
        <v>4</v>
      </c>
      <c r="AA828">
        <v>0</v>
      </c>
      <c r="AB828">
        <v>0</v>
      </c>
      <c r="AC828">
        <v>103</v>
      </c>
      <c r="AD828">
        <v>29.23</v>
      </c>
      <c r="AE828">
        <v>45.530619000000002</v>
      </c>
      <c r="AF828">
        <v>97.8</v>
      </c>
      <c r="AG828">
        <v>0.8</v>
      </c>
      <c r="AH828">
        <v>0.7</v>
      </c>
      <c r="AI828">
        <v>0.4</v>
      </c>
      <c r="AJ828">
        <v>0.3</v>
      </c>
      <c r="AK828">
        <v>0</v>
      </c>
      <c r="AL828">
        <v>0</v>
      </c>
      <c r="AM828">
        <v>2.19</v>
      </c>
      <c r="AN828">
        <v>55.308999999999997</v>
      </c>
      <c r="AO828">
        <v>5.7590000000000003</v>
      </c>
      <c r="AP828">
        <v>30.045000000000002</v>
      </c>
      <c r="AQ828">
        <v>0.247</v>
      </c>
      <c r="AR828">
        <v>0</v>
      </c>
      <c r="AS828">
        <v>24.67</v>
      </c>
      <c r="AT828">
        <v>30.97</v>
      </c>
      <c r="AU828">
        <v>0.253</v>
      </c>
      <c r="AV828">
        <v>0.222</v>
      </c>
      <c r="AW828">
        <v>0.127</v>
      </c>
      <c r="AX828">
        <v>9.5000000000000001E-2</v>
      </c>
      <c r="AY828">
        <v>0</v>
      </c>
      <c r="AZ828">
        <v>0</v>
      </c>
      <c r="BA828">
        <v>0</v>
      </c>
      <c r="BB828">
        <v>42</v>
      </c>
      <c r="BC828" t="s">
        <v>75</v>
      </c>
      <c r="BD828">
        <v>0</v>
      </c>
      <c r="BE828" t="s">
        <v>69</v>
      </c>
      <c r="BF828" t="s">
        <v>76</v>
      </c>
      <c r="BG828">
        <v>1.3</v>
      </c>
      <c r="BH828">
        <v>0</v>
      </c>
      <c r="BI828" s="1">
        <v>45799.576249733793</v>
      </c>
      <c r="BJ828">
        <v>3</v>
      </c>
      <c r="BK828" s="4">
        <v>0.94899999999999995</v>
      </c>
      <c r="BL828" s="42">
        <f>HLOOKUP($A828,차량별코스!$E$1:$AD$20,_xlfn.XLOOKUP(탕데이터!$I828,차량별코스!$D$2:$D$20,차량별코스!$A$2:$A$20),0)</f>
        <v>6</v>
      </c>
      <c r="BM828">
        <f t="shared" si="140"/>
        <v>2403.8030000000022</v>
      </c>
      <c r="BN828">
        <f t="shared" si="141"/>
        <v>3898.6569999999997</v>
      </c>
      <c r="BO828">
        <f>IF(COUNTIFS($BL$2:$BL828,$BL828,$O$2:$O828,$O828)=1,_xlfn.MAXIFS($BO$2:$BO827,$O$2:$O827,$O828)+1,_xlfn.MAXIFS($BO$2:$BO827,$O$2:$O827,$O828))</f>
        <v>11</v>
      </c>
      <c r="BP828">
        <f t="shared" si="142"/>
        <v>1238.066</v>
      </c>
      <c r="BQ828">
        <f t="shared" si="144"/>
        <v>15.976000000000001</v>
      </c>
      <c r="BR828">
        <f t="shared" si="145"/>
        <v>13.978999999999999</v>
      </c>
      <c r="BS828">
        <f t="shared" si="146"/>
        <v>7.9880000000000004</v>
      </c>
      <c r="BT828">
        <f t="shared" si="147"/>
        <v>5.9910000000000005</v>
      </c>
      <c r="BU828">
        <f t="shared" si="148"/>
        <v>0</v>
      </c>
      <c r="BV828">
        <f t="shared" si="149"/>
        <v>0</v>
      </c>
      <c r="BW828">
        <f t="shared" si="143"/>
        <v>1282.0000000000002</v>
      </c>
    </row>
    <row r="829" spans="1:75" x14ac:dyDescent="0.3">
      <c r="A829" s="38">
        <f t="shared" si="139"/>
        <v>45793</v>
      </c>
      <c r="B829" s="3">
        <v>45793.489351851851</v>
      </c>
      <c r="C829" t="s">
        <v>61</v>
      </c>
      <c r="D829" t="s">
        <v>61</v>
      </c>
      <c r="E829" t="s">
        <v>61</v>
      </c>
      <c r="F829" t="s">
        <v>62</v>
      </c>
      <c r="G829" s="2" t="s">
        <v>63</v>
      </c>
      <c r="H829" t="s">
        <v>64</v>
      </c>
      <c r="I829" t="s">
        <v>84</v>
      </c>
      <c r="J829" t="s">
        <v>66</v>
      </c>
      <c r="K829" t="s">
        <v>67</v>
      </c>
      <c r="L829">
        <v>18</v>
      </c>
      <c r="M829">
        <v>8</v>
      </c>
      <c r="N829">
        <v>168</v>
      </c>
      <c r="O829" s="41">
        <v>9999</v>
      </c>
      <c r="P829" t="s">
        <v>62</v>
      </c>
      <c r="Q829" s="1">
        <v>45786.608721180557</v>
      </c>
      <c r="R829">
        <v>107.113</v>
      </c>
      <c r="S829">
        <v>38.146000000000001</v>
      </c>
      <c r="T829">
        <v>2.8079999999999998</v>
      </c>
      <c r="U829">
        <v>12772</v>
      </c>
      <c r="V829">
        <v>32</v>
      </c>
      <c r="W829">
        <v>5097</v>
      </c>
      <c r="X829">
        <v>3413</v>
      </c>
      <c r="Y829">
        <v>2</v>
      </c>
      <c r="Z829">
        <v>34</v>
      </c>
      <c r="AA829">
        <v>2</v>
      </c>
      <c r="AB829">
        <v>2204</v>
      </c>
      <c r="AC829">
        <v>105</v>
      </c>
      <c r="AD829">
        <v>30.19</v>
      </c>
      <c r="AE829">
        <v>50.452272000000001</v>
      </c>
      <c r="AF829">
        <v>81.099999999999994</v>
      </c>
      <c r="AG829">
        <v>4.7</v>
      </c>
      <c r="AH829">
        <v>5.4</v>
      </c>
      <c r="AI829">
        <v>4.7</v>
      </c>
      <c r="AJ829">
        <v>3.8</v>
      </c>
      <c r="AK829">
        <v>0.3</v>
      </c>
      <c r="AL829">
        <v>0</v>
      </c>
      <c r="AM829">
        <v>2.16</v>
      </c>
      <c r="AN829">
        <v>63.185000000000002</v>
      </c>
      <c r="AO829">
        <v>0.251</v>
      </c>
      <c r="AP829">
        <v>39.908000000000001</v>
      </c>
      <c r="AQ829">
        <v>0.317</v>
      </c>
      <c r="AR829">
        <v>1.867</v>
      </c>
      <c r="AS829">
        <v>31.742000000000001</v>
      </c>
      <c r="AT829">
        <v>171.66200000000001</v>
      </c>
      <c r="AU829">
        <v>9.9480000000000004</v>
      </c>
      <c r="AV829">
        <v>11.43</v>
      </c>
      <c r="AW829">
        <v>9.9480000000000004</v>
      </c>
      <c r="AX829">
        <v>8.0429999999999993</v>
      </c>
      <c r="AY829">
        <v>0.63500000000000001</v>
      </c>
      <c r="AZ829">
        <v>0</v>
      </c>
      <c r="BA829">
        <v>0</v>
      </c>
      <c r="BB829">
        <v>309</v>
      </c>
      <c r="BC829" t="s">
        <v>75</v>
      </c>
      <c r="BD829">
        <v>0</v>
      </c>
      <c r="BE829" t="s">
        <v>69</v>
      </c>
      <c r="BF829" t="s">
        <v>76</v>
      </c>
      <c r="BG829">
        <v>1.3</v>
      </c>
      <c r="BH829">
        <v>0</v>
      </c>
      <c r="BI829" s="1">
        <v>45799.576249733793</v>
      </c>
      <c r="BJ829">
        <v>3</v>
      </c>
      <c r="BK829" s="4">
        <v>0.93600000000000005</v>
      </c>
      <c r="BL829" s="42">
        <f>HLOOKUP($A829,차량별코스!$E$1:$AD$20,_xlfn.XLOOKUP(탕데이터!$I829,차량별코스!$D$2:$D$20,차량별코스!$A$2:$A$20),0)</f>
        <v>6</v>
      </c>
      <c r="BM829">
        <f t="shared" si="140"/>
        <v>2403.8030000000022</v>
      </c>
      <c r="BN829">
        <f t="shared" si="141"/>
        <v>3898.6569999999997</v>
      </c>
      <c r="BO829">
        <f>IF(COUNTIFS($BL$2:$BL829,$BL829,$O$2:$O829,$O829)=1,_xlfn.MAXIFS($BO$2:$BO828,$O$2:$O828,$O829)+1,_xlfn.MAXIFS($BO$2:$BO828,$O$2:$O828,$O829))</f>
        <v>11</v>
      </c>
      <c r="BP829">
        <f t="shared" si="142"/>
        <v>5229.0919999999987</v>
      </c>
      <c r="BQ829">
        <f t="shared" si="144"/>
        <v>600.28399999999999</v>
      </c>
      <c r="BR829">
        <f t="shared" si="145"/>
        <v>689.6880000000001</v>
      </c>
      <c r="BS829">
        <f t="shared" si="146"/>
        <v>600.28399999999999</v>
      </c>
      <c r="BT829">
        <f t="shared" si="147"/>
        <v>485.33600000000001</v>
      </c>
      <c r="BU829">
        <f t="shared" si="148"/>
        <v>38.316000000000003</v>
      </c>
      <c r="BV829">
        <f t="shared" si="149"/>
        <v>0</v>
      </c>
      <c r="BW829">
        <f t="shared" si="143"/>
        <v>7642.9999999999982</v>
      </c>
    </row>
    <row r="830" spans="1:75" x14ac:dyDescent="0.3">
      <c r="A830" s="38">
        <f t="shared" si="139"/>
        <v>45793</v>
      </c>
      <c r="B830" s="3">
        <v>45793.648321759261</v>
      </c>
      <c r="C830" t="s">
        <v>61</v>
      </c>
      <c r="D830" t="s">
        <v>61</v>
      </c>
      <c r="E830" t="s">
        <v>61</v>
      </c>
      <c r="F830" t="s">
        <v>62</v>
      </c>
      <c r="G830" s="2" t="s">
        <v>63</v>
      </c>
      <c r="H830" t="s">
        <v>64</v>
      </c>
      <c r="I830" t="s">
        <v>84</v>
      </c>
      <c r="J830" t="s">
        <v>66</v>
      </c>
      <c r="K830" t="s">
        <v>67</v>
      </c>
      <c r="L830">
        <v>18</v>
      </c>
      <c r="M830">
        <v>8</v>
      </c>
      <c r="N830">
        <v>168</v>
      </c>
      <c r="O830" s="41">
        <v>9999</v>
      </c>
      <c r="P830" t="s">
        <v>62</v>
      </c>
      <c r="Q830" s="1">
        <v>45786.608721180557</v>
      </c>
      <c r="R830">
        <v>5.2999999999999999E-2</v>
      </c>
      <c r="S830">
        <v>0.11</v>
      </c>
      <c r="T830">
        <v>0.48199999999999998</v>
      </c>
      <c r="U830">
        <v>192</v>
      </c>
      <c r="V830">
        <v>127</v>
      </c>
      <c r="W830">
        <v>8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5</v>
      </c>
      <c r="AD830">
        <v>0.99</v>
      </c>
      <c r="AE830">
        <v>3.3472270000000002</v>
      </c>
      <c r="AF830">
        <v>100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0.37</v>
      </c>
      <c r="AN830">
        <v>19.946000000000002</v>
      </c>
      <c r="AO830">
        <v>66.144999999999996</v>
      </c>
      <c r="AP830">
        <v>4.1660000000000004</v>
      </c>
      <c r="AQ830">
        <v>0</v>
      </c>
      <c r="AR830">
        <v>0</v>
      </c>
      <c r="AS830">
        <v>0</v>
      </c>
      <c r="AT830">
        <v>1.667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3</v>
      </c>
      <c r="BC830" t="s">
        <v>75</v>
      </c>
      <c r="BD830">
        <v>0</v>
      </c>
      <c r="BE830" t="s">
        <v>69</v>
      </c>
      <c r="BF830" t="s">
        <v>76</v>
      </c>
      <c r="BG830">
        <v>1.3</v>
      </c>
      <c r="BH830">
        <v>0</v>
      </c>
      <c r="BI830" s="1">
        <v>45799.576249733793</v>
      </c>
      <c r="BJ830">
        <v>3</v>
      </c>
      <c r="BK830" s="4">
        <v>0.16059999999999999</v>
      </c>
      <c r="BL830" s="42">
        <f>HLOOKUP($A830,차량별코스!$E$1:$AD$20,_xlfn.XLOOKUP(탕데이터!$I830,차량별코스!$D$2:$D$20,차량별코스!$A$2:$A$20),0)</f>
        <v>6</v>
      </c>
      <c r="BM830">
        <f t="shared" si="140"/>
        <v>2403.8030000000022</v>
      </c>
      <c r="BN830">
        <f t="shared" si="141"/>
        <v>3898.6569999999997</v>
      </c>
      <c r="BO830">
        <f>IF(COUNTIFS($BL$2:$BL830,$BL830,$O$2:$O830,$O830)=1,_xlfn.MAXIFS($BO$2:$BO829,$O$2:$O829,$O830)+1,_xlfn.MAXIFS($BO$2:$BO829,$O$2:$O829,$O830))</f>
        <v>11</v>
      </c>
      <c r="BP830">
        <f t="shared" si="142"/>
        <v>57</v>
      </c>
      <c r="BQ830">
        <f t="shared" si="144"/>
        <v>0</v>
      </c>
      <c r="BR830">
        <f t="shared" si="145"/>
        <v>0</v>
      </c>
      <c r="BS830">
        <f t="shared" si="146"/>
        <v>0</v>
      </c>
      <c r="BT830">
        <f t="shared" si="147"/>
        <v>0</v>
      </c>
      <c r="BU830">
        <f t="shared" si="148"/>
        <v>0</v>
      </c>
      <c r="BV830">
        <f t="shared" si="149"/>
        <v>0</v>
      </c>
      <c r="BW830">
        <f t="shared" si="143"/>
        <v>57</v>
      </c>
    </row>
    <row r="831" spans="1:75" x14ac:dyDescent="0.3">
      <c r="A831" s="38">
        <f t="shared" si="139"/>
        <v>45793</v>
      </c>
      <c r="B831" s="3">
        <v>45793.655289351853</v>
      </c>
      <c r="C831" t="s">
        <v>61</v>
      </c>
      <c r="D831" t="s">
        <v>61</v>
      </c>
      <c r="E831" t="s">
        <v>61</v>
      </c>
      <c r="F831" t="s">
        <v>62</v>
      </c>
      <c r="G831" s="2" t="s">
        <v>63</v>
      </c>
      <c r="H831" t="s">
        <v>64</v>
      </c>
      <c r="I831" t="s">
        <v>84</v>
      </c>
      <c r="J831" t="s">
        <v>66</v>
      </c>
      <c r="K831" t="s">
        <v>67</v>
      </c>
      <c r="L831">
        <v>18</v>
      </c>
      <c r="M831">
        <v>8</v>
      </c>
      <c r="N831">
        <v>168</v>
      </c>
      <c r="O831" s="41">
        <v>9999</v>
      </c>
      <c r="P831" t="s">
        <v>62</v>
      </c>
      <c r="Q831" s="1">
        <v>45786.608721180557</v>
      </c>
      <c r="R831">
        <v>17.356000000000002</v>
      </c>
      <c r="S831">
        <v>4.3490000000000002</v>
      </c>
      <c r="T831">
        <v>3.9910000000000001</v>
      </c>
      <c r="U831">
        <v>1652</v>
      </c>
      <c r="V831">
        <v>89</v>
      </c>
      <c r="W831">
        <v>254</v>
      </c>
      <c r="X831">
        <v>446</v>
      </c>
      <c r="Y831">
        <v>0</v>
      </c>
      <c r="Z831">
        <v>0</v>
      </c>
      <c r="AA831">
        <v>0</v>
      </c>
      <c r="AB831">
        <v>0</v>
      </c>
      <c r="AC831">
        <v>102</v>
      </c>
      <c r="AD831">
        <v>37.82</v>
      </c>
      <c r="AE831">
        <v>47.732329</v>
      </c>
      <c r="AF831">
        <v>97.9</v>
      </c>
      <c r="AG831">
        <v>0.5</v>
      </c>
      <c r="AH831">
        <v>0.5</v>
      </c>
      <c r="AI831">
        <v>0.6</v>
      </c>
      <c r="AJ831">
        <v>0.5</v>
      </c>
      <c r="AK831">
        <v>0</v>
      </c>
      <c r="AL831">
        <v>0</v>
      </c>
      <c r="AM831">
        <v>3.07</v>
      </c>
      <c r="AN831">
        <v>39.695</v>
      </c>
      <c r="AO831">
        <v>5.3869999999999996</v>
      </c>
      <c r="AP831">
        <v>15.375</v>
      </c>
      <c r="AQ831">
        <v>0.23</v>
      </c>
      <c r="AR831">
        <v>0</v>
      </c>
      <c r="AS831">
        <v>0</v>
      </c>
      <c r="AT831">
        <v>26.106999999999999</v>
      </c>
      <c r="AU831">
        <v>0.13300000000000001</v>
      </c>
      <c r="AV831">
        <v>0.13300000000000001</v>
      </c>
      <c r="AW831">
        <v>0.16</v>
      </c>
      <c r="AX831">
        <v>0.13300000000000001</v>
      </c>
      <c r="AY831">
        <v>0</v>
      </c>
      <c r="AZ831">
        <v>0</v>
      </c>
      <c r="BA831">
        <v>0</v>
      </c>
      <c r="BB831">
        <v>36</v>
      </c>
      <c r="BC831" t="s">
        <v>75</v>
      </c>
      <c r="BD831">
        <v>0</v>
      </c>
      <c r="BE831" t="s">
        <v>69</v>
      </c>
      <c r="BF831" t="s">
        <v>76</v>
      </c>
      <c r="BG831">
        <v>1.3</v>
      </c>
      <c r="BH831">
        <v>0</v>
      </c>
      <c r="BI831" s="1">
        <v>45799.576249733793</v>
      </c>
      <c r="BJ831">
        <v>3</v>
      </c>
      <c r="BK831" s="4">
        <v>1.3303</v>
      </c>
      <c r="BL831" s="42">
        <f>HLOOKUP($A831,차량별코스!$E$1:$AD$20,_xlfn.XLOOKUP(탕데이터!$I831,차량별코스!$D$2:$D$20,차량별코스!$A$2:$A$20),0)</f>
        <v>6</v>
      </c>
      <c r="BM831">
        <f t="shared" si="140"/>
        <v>2403.8030000000022</v>
      </c>
      <c r="BN831">
        <f t="shared" si="141"/>
        <v>3898.6569999999997</v>
      </c>
      <c r="BO831">
        <f>IF(COUNTIFS($BL$2:$BL831,$BL831,$O$2:$O831,$O831)=1,_xlfn.MAXIFS($BO$2:$BO830,$O$2:$O830,$O831)+1,_xlfn.MAXIFS($BO$2:$BO830,$O$2:$O830,$O831))</f>
        <v>11</v>
      </c>
      <c r="BP831">
        <f t="shared" si="142"/>
        <v>1274.3080000000002</v>
      </c>
      <c r="BQ831">
        <f t="shared" si="144"/>
        <v>8.26</v>
      </c>
      <c r="BR831">
        <f t="shared" si="145"/>
        <v>8.26</v>
      </c>
      <c r="BS831">
        <f t="shared" si="146"/>
        <v>9.9120000000000008</v>
      </c>
      <c r="BT831">
        <f t="shared" si="147"/>
        <v>8.26</v>
      </c>
      <c r="BU831">
        <f t="shared" si="148"/>
        <v>0</v>
      </c>
      <c r="BV831">
        <f t="shared" si="149"/>
        <v>0</v>
      </c>
      <c r="BW831">
        <f t="shared" si="143"/>
        <v>1309.0000000000002</v>
      </c>
    </row>
    <row r="832" spans="1:75" x14ac:dyDescent="0.3">
      <c r="A832" s="38">
        <f t="shared" si="139"/>
        <v>45793</v>
      </c>
      <c r="B832" s="3">
        <v>45793.677303240744</v>
      </c>
      <c r="C832" t="s">
        <v>61</v>
      </c>
      <c r="D832" t="s">
        <v>61</v>
      </c>
      <c r="E832" t="s">
        <v>61</v>
      </c>
      <c r="F832" t="s">
        <v>62</v>
      </c>
      <c r="G832" s="2" t="s">
        <v>63</v>
      </c>
      <c r="H832" t="s">
        <v>64</v>
      </c>
      <c r="I832" t="s">
        <v>84</v>
      </c>
      <c r="J832" t="s">
        <v>66</v>
      </c>
      <c r="K832" t="s">
        <v>67</v>
      </c>
      <c r="L832">
        <v>18</v>
      </c>
      <c r="M832">
        <v>8</v>
      </c>
      <c r="N832">
        <v>168</v>
      </c>
      <c r="O832" s="41">
        <v>9999</v>
      </c>
      <c r="P832" t="s">
        <v>62</v>
      </c>
      <c r="Q832" s="1">
        <v>45786.608721180557</v>
      </c>
      <c r="R832">
        <v>91.558999999999997</v>
      </c>
      <c r="S832">
        <v>29.591999999999999</v>
      </c>
      <c r="T832">
        <v>3.0939999999999999</v>
      </c>
      <c r="U832">
        <v>11548</v>
      </c>
      <c r="V832">
        <v>7</v>
      </c>
      <c r="W832">
        <v>2837</v>
      </c>
      <c r="X832">
        <v>2679</v>
      </c>
      <c r="Y832">
        <v>1</v>
      </c>
      <c r="Z832">
        <v>19</v>
      </c>
      <c r="AA832">
        <v>2</v>
      </c>
      <c r="AB832">
        <v>110</v>
      </c>
      <c r="AC832">
        <v>109</v>
      </c>
      <c r="AD832">
        <v>28.54</v>
      </c>
      <c r="AE832">
        <v>37.869067999999999</v>
      </c>
      <c r="AF832">
        <v>82.5</v>
      </c>
      <c r="AG832">
        <v>6.8</v>
      </c>
      <c r="AH832">
        <v>5.5</v>
      </c>
      <c r="AI832">
        <v>2.9</v>
      </c>
      <c r="AJ832">
        <v>1.9</v>
      </c>
      <c r="AK832">
        <v>0.4</v>
      </c>
      <c r="AL832">
        <v>0</v>
      </c>
      <c r="AM832">
        <v>2.38</v>
      </c>
      <c r="AN832">
        <v>40.762999999999998</v>
      </c>
      <c r="AO832">
        <v>6.0999999999999999E-2</v>
      </c>
      <c r="AP832">
        <v>24.567</v>
      </c>
      <c r="AQ832">
        <v>0.28399999999999997</v>
      </c>
      <c r="AR832">
        <v>1.0920000000000001</v>
      </c>
      <c r="AS832">
        <v>20.751999999999999</v>
      </c>
      <c r="AT832">
        <v>158.125</v>
      </c>
      <c r="AU832">
        <v>13.032999999999999</v>
      </c>
      <c r="AV832">
        <v>10.542</v>
      </c>
      <c r="AW832">
        <v>5.5579999999999998</v>
      </c>
      <c r="AX832">
        <v>3.6419999999999999</v>
      </c>
      <c r="AY832">
        <v>0.76700000000000002</v>
      </c>
      <c r="AZ832">
        <v>0</v>
      </c>
      <c r="BA832">
        <v>0</v>
      </c>
      <c r="BB832">
        <v>251</v>
      </c>
      <c r="BC832" t="s">
        <v>75</v>
      </c>
      <c r="BD832">
        <v>0</v>
      </c>
      <c r="BE832" t="s">
        <v>69</v>
      </c>
      <c r="BF832" t="s">
        <v>76</v>
      </c>
      <c r="BG832">
        <v>1.3</v>
      </c>
      <c r="BH832">
        <v>0</v>
      </c>
      <c r="BI832" s="1">
        <v>45799.576249733793</v>
      </c>
      <c r="BJ832">
        <v>3</v>
      </c>
      <c r="BK832" s="4">
        <v>1.0313000000000001</v>
      </c>
      <c r="BL832" s="42">
        <f>HLOOKUP($A832,차량별코스!$E$1:$AD$20,_xlfn.XLOOKUP(탕데이터!$I832,차량별코스!$D$2:$D$20,차량별코스!$A$2:$A$20),0)</f>
        <v>6</v>
      </c>
      <c r="BM832">
        <f t="shared" si="140"/>
        <v>2403.8030000000022</v>
      </c>
      <c r="BN832">
        <f t="shared" si="141"/>
        <v>3898.6569999999997</v>
      </c>
      <c r="BO832">
        <f>IF(COUNTIFS($BL$2:$BL832,$BL832,$O$2:$O832,$O832)=1,_xlfn.MAXIFS($BO$2:$BO831,$O$2:$O831,$O832)+1,_xlfn.MAXIFS($BO$2:$BO831,$O$2:$O831,$O832))</f>
        <v>11</v>
      </c>
      <c r="BP832">
        <f t="shared" si="142"/>
        <v>6683.1</v>
      </c>
      <c r="BQ832">
        <f t="shared" si="144"/>
        <v>785.26400000000001</v>
      </c>
      <c r="BR832">
        <f t="shared" si="145"/>
        <v>635.14</v>
      </c>
      <c r="BS832">
        <f t="shared" si="146"/>
        <v>334.892</v>
      </c>
      <c r="BT832">
        <f t="shared" si="147"/>
        <v>219.41200000000001</v>
      </c>
      <c r="BU832">
        <f t="shared" si="148"/>
        <v>46.192</v>
      </c>
      <c r="BV832">
        <f t="shared" si="149"/>
        <v>0</v>
      </c>
      <c r="BW832">
        <f t="shared" si="143"/>
        <v>8704</v>
      </c>
    </row>
    <row r="833" spans="1:75" x14ac:dyDescent="0.3">
      <c r="A833" s="38">
        <f t="shared" si="139"/>
        <v>45794</v>
      </c>
      <c r="B833" s="3">
        <v>45794.246874999997</v>
      </c>
      <c r="C833" t="s">
        <v>61</v>
      </c>
      <c r="D833" t="s">
        <v>61</v>
      </c>
      <c r="E833" t="s">
        <v>61</v>
      </c>
      <c r="F833" t="s">
        <v>62</v>
      </c>
      <c r="G833" s="2" t="s">
        <v>63</v>
      </c>
      <c r="H833" t="s">
        <v>64</v>
      </c>
      <c r="I833" t="s">
        <v>84</v>
      </c>
      <c r="J833" t="s">
        <v>66</v>
      </c>
      <c r="K833" t="s">
        <v>67</v>
      </c>
      <c r="L833">
        <v>18</v>
      </c>
      <c r="M833">
        <v>8</v>
      </c>
      <c r="N833">
        <v>168</v>
      </c>
      <c r="O833" s="41">
        <v>9999</v>
      </c>
      <c r="P833" t="s">
        <v>62</v>
      </c>
      <c r="Q833" s="1">
        <v>45786.608721180557</v>
      </c>
      <c r="R833">
        <v>0.16900000000000001</v>
      </c>
      <c r="S833">
        <v>0.217</v>
      </c>
      <c r="T833">
        <v>0.77900000000000003</v>
      </c>
      <c r="U833">
        <v>178</v>
      </c>
      <c r="V833">
        <v>44</v>
      </c>
      <c r="W833">
        <v>18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12</v>
      </c>
      <c r="AD833">
        <v>3.42</v>
      </c>
      <c r="AE833">
        <v>5.2448629999999996</v>
      </c>
      <c r="AF833">
        <v>100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0.6</v>
      </c>
      <c r="AN833">
        <v>19.085999999999999</v>
      </c>
      <c r="AO833">
        <v>24.719000000000001</v>
      </c>
      <c r="AP833">
        <v>10.112</v>
      </c>
      <c r="AQ833">
        <v>0</v>
      </c>
      <c r="AR833">
        <v>0</v>
      </c>
      <c r="AS833">
        <v>0</v>
      </c>
      <c r="AT833">
        <v>1.667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2</v>
      </c>
      <c r="BC833" t="s">
        <v>75</v>
      </c>
      <c r="BD833">
        <v>0</v>
      </c>
      <c r="BE833" t="s">
        <v>69</v>
      </c>
      <c r="BF833" t="s">
        <v>76</v>
      </c>
      <c r="BG833">
        <v>1.3</v>
      </c>
      <c r="BH833">
        <v>0</v>
      </c>
      <c r="BI833" s="1">
        <v>45799.576249733793</v>
      </c>
      <c r="BJ833">
        <v>3</v>
      </c>
      <c r="BK833" s="4">
        <v>0.2596</v>
      </c>
      <c r="BL833" s="42">
        <f>HLOOKUP($A833,차량별코스!$E$1:$AD$20,_xlfn.XLOOKUP(탕데이터!$I833,차량별코스!$D$2:$D$20,차량별코스!$A$2:$A$20),0)</f>
        <v>7</v>
      </c>
      <c r="BM833">
        <f t="shared" si="140"/>
        <v>2403.8030000000022</v>
      </c>
      <c r="BN833">
        <f t="shared" si="141"/>
        <v>4271.6819999999989</v>
      </c>
      <c r="BO833">
        <f>IF(COUNTIFS($BL$2:$BL833,$BL833,$O$2:$O833,$O833)=1,_xlfn.MAXIFS($BO$2:$BO832,$O$2:$O832,$O833)+1,_xlfn.MAXIFS($BO$2:$BO832,$O$2:$O832,$O833))</f>
        <v>11</v>
      </c>
      <c r="BP833">
        <f t="shared" si="142"/>
        <v>116</v>
      </c>
      <c r="BQ833">
        <f t="shared" si="144"/>
        <v>0</v>
      </c>
      <c r="BR833">
        <f t="shared" si="145"/>
        <v>0</v>
      </c>
      <c r="BS833">
        <f t="shared" si="146"/>
        <v>0</v>
      </c>
      <c r="BT833">
        <f t="shared" si="147"/>
        <v>0</v>
      </c>
      <c r="BU833">
        <f t="shared" si="148"/>
        <v>0</v>
      </c>
      <c r="BV833">
        <f t="shared" si="149"/>
        <v>0</v>
      </c>
      <c r="BW833">
        <f t="shared" si="143"/>
        <v>116</v>
      </c>
    </row>
    <row r="834" spans="1:75" x14ac:dyDescent="0.3">
      <c r="A834" s="38">
        <f t="shared" si="139"/>
        <v>45794</v>
      </c>
      <c r="B834" s="3">
        <v>45794.272743055553</v>
      </c>
      <c r="C834" t="s">
        <v>61</v>
      </c>
      <c r="D834" t="s">
        <v>61</v>
      </c>
      <c r="E834" t="s">
        <v>61</v>
      </c>
      <c r="F834" t="s">
        <v>62</v>
      </c>
      <c r="G834" s="2" t="s">
        <v>63</v>
      </c>
      <c r="H834" t="s">
        <v>64</v>
      </c>
      <c r="I834" t="s">
        <v>84</v>
      </c>
      <c r="J834" t="s">
        <v>66</v>
      </c>
      <c r="K834" t="s">
        <v>67</v>
      </c>
      <c r="L834">
        <v>18</v>
      </c>
      <c r="M834">
        <v>8</v>
      </c>
      <c r="N834">
        <v>168</v>
      </c>
      <c r="O834" s="41">
        <v>9999</v>
      </c>
      <c r="P834" t="s">
        <v>62</v>
      </c>
      <c r="Q834" s="1">
        <v>45786.608721180557</v>
      </c>
      <c r="R834">
        <v>17.766999999999999</v>
      </c>
      <c r="S834">
        <v>5.4889999999999999</v>
      </c>
      <c r="T834">
        <v>3.2370000000000001</v>
      </c>
      <c r="U834">
        <v>2030</v>
      </c>
      <c r="V834">
        <v>144</v>
      </c>
      <c r="W834">
        <v>450</v>
      </c>
      <c r="X834">
        <v>523</v>
      </c>
      <c r="Y834">
        <v>2</v>
      </c>
      <c r="Z834">
        <v>13</v>
      </c>
      <c r="AA834">
        <v>0</v>
      </c>
      <c r="AB834">
        <v>0</v>
      </c>
      <c r="AC834">
        <v>104</v>
      </c>
      <c r="AD834">
        <v>31.51</v>
      </c>
      <c r="AE834">
        <v>44.541324000000003</v>
      </c>
      <c r="AF834">
        <v>95.2</v>
      </c>
      <c r="AG834">
        <v>1.5</v>
      </c>
      <c r="AH834">
        <v>2</v>
      </c>
      <c r="AI834">
        <v>0.6</v>
      </c>
      <c r="AJ834">
        <v>0.5</v>
      </c>
      <c r="AK834">
        <v>0.2</v>
      </c>
      <c r="AL834">
        <v>0</v>
      </c>
      <c r="AM834">
        <v>2.4900000000000002</v>
      </c>
      <c r="AN834">
        <v>46.719000000000001</v>
      </c>
      <c r="AO834">
        <v>7.0940000000000003</v>
      </c>
      <c r="AP834">
        <v>22.167999999999999</v>
      </c>
      <c r="AQ834">
        <v>0.28100000000000003</v>
      </c>
      <c r="AR834">
        <v>11.257</v>
      </c>
      <c r="AS834">
        <v>73.168999999999997</v>
      </c>
      <c r="AT834">
        <v>31.733000000000001</v>
      </c>
      <c r="AU834">
        <v>0.5</v>
      </c>
      <c r="AV834">
        <v>0.66700000000000004</v>
      </c>
      <c r="AW834">
        <v>0.2</v>
      </c>
      <c r="AX834">
        <v>0.16700000000000001</v>
      </c>
      <c r="AY834">
        <v>6.7000000000000004E-2</v>
      </c>
      <c r="AZ834">
        <v>0</v>
      </c>
      <c r="BA834">
        <v>0</v>
      </c>
      <c r="BB834">
        <v>43</v>
      </c>
      <c r="BC834" t="s">
        <v>75</v>
      </c>
      <c r="BD834">
        <v>0</v>
      </c>
      <c r="BE834" t="s">
        <v>69</v>
      </c>
      <c r="BF834" t="s">
        <v>76</v>
      </c>
      <c r="BG834">
        <v>1.3</v>
      </c>
      <c r="BH834">
        <v>0</v>
      </c>
      <c r="BI834" s="1">
        <v>45799.576249733793</v>
      </c>
      <c r="BJ834">
        <v>3</v>
      </c>
      <c r="BK834" s="4">
        <v>1.0789</v>
      </c>
      <c r="BL834" s="42">
        <f>HLOOKUP($A834,차량별코스!$E$1:$AD$20,_xlfn.XLOOKUP(탕데이터!$I834,차량별코스!$D$2:$D$20,차량별코스!$A$2:$A$20),0)</f>
        <v>7</v>
      </c>
      <c r="BM834">
        <f t="shared" si="140"/>
        <v>2403.8030000000022</v>
      </c>
      <c r="BN834">
        <f t="shared" si="141"/>
        <v>4271.6819999999989</v>
      </c>
      <c r="BO834">
        <f>IF(COUNTIFS($BL$2:$BL834,$BL834,$O$2:$O834,$O834)=1,_xlfn.MAXIFS($BO$2:$BO833,$O$2:$O833,$O834)+1,_xlfn.MAXIFS($BO$2:$BO833,$O$2:$O833,$O834))</f>
        <v>11</v>
      </c>
      <c r="BP834">
        <f t="shared" si="142"/>
        <v>1338.5600000000002</v>
      </c>
      <c r="BQ834">
        <f t="shared" si="144"/>
        <v>30.45</v>
      </c>
      <c r="BR834">
        <f t="shared" si="145"/>
        <v>40.6</v>
      </c>
      <c r="BS834">
        <f t="shared" si="146"/>
        <v>12.18</v>
      </c>
      <c r="BT834">
        <f t="shared" si="147"/>
        <v>10.15</v>
      </c>
      <c r="BU834">
        <f t="shared" si="148"/>
        <v>4.0600000000000005</v>
      </c>
      <c r="BV834">
        <f t="shared" si="149"/>
        <v>0</v>
      </c>
      <c r="BW834">
        <f t="shared" si="143"/>
        <v>1436.0000000000002</v>
      </c>
    </row>
    <row r="835" spans="1:75" x14ac:dyDescent="0.3">
      <c r="A835" s="38">
        <f t="shared" ref="A835:A898" si="150">DATE(YEAR(B835),MONTH(B835),DAY(B835))</f>
        <v>45794</v>
      </c>
      <c r="B835" s="3">
        <v>45794.301574074074</v>
      </c>
      <c r="C835" t="s">
        <v>61</v>
      </c>
      <c r="D835" t="s">
        <v>61</v>
      </c>
      <c r="E835" t="s">
        <v>61</v>
      </c>
      <c r="F835" t="s">
        <v>62</v>
      </c>
      <c r="G835" s="2" t="s">
        <v>63</v>
      </c>
      <c r="H835" t="s">
        <v>64</v>
      </c>
      <c r="I835" t="s">
        <v>84</v>
      </c>
      <c r="J835" t="s">
        <v>66</v>
      </c>
      <c r="K835" t="s">
        <v>67</v>
      </c>
      <c r="L835">
        <v>18</v>
      </c>
      <c r="M835">
        <v>8</v>
      </c>
      <c r="N835">
        <v>168</v>
      </c>
      <c r="O835" s="41">
        <v>9999</v>
      </c>
      <c r="P835" t="s">
        <v>62</v>
      </c>
      <c r="Q835" s="1">
        <v>45786.608721180557</v>
      </c>
      <c r="R835">
        <v>54.936999999999998</v>
      </c>
      <c r="S835">
        <v>15.946999999999999</v>
      </c>
      <c r="T835">
        <v>3.4449999999999998</v>
      </c>
      <c r="U835">
        <v>4772</v>
      </c>
      <c r="V835">
        <v>52</v>
      </c>
      <c r="W835">
        <v>1037</v>
      </c>
      <c r="X835">
        <v>1764</v>
      </c>
      <c r="Y835">
        <v>2</v>
      </c>
      <c r="Z835">
        <v>17</v>
      </c>
      <c r="AA835">
        <v>0</v>
      </c>
      <c r="AB835">
        <v>0</v>
      </c>
      <c r="AC835">
        <v>108</v>
      </c>
      <c r="AD835">
        <v>41.44</v>
      </c>
      <c r="AE835">
        <v>53.698917000000002</v>
      </c>
      <c r="AF835">
        <v>93.8</v>
      </c>
      <c r="AG835">
        <v>1.3</v>
      </c>
      <c r="AH835">
        <v>1.8</v>
      </c>
      <c r="AI835">
        <v>1.4</v>
      </c>
      <c r="AJ835">
        <v>1.2</v>
      </c>
      <c r="AK835">
        <v>0.5</v>
      </c>
      <c r="AL835">
        <v>0</v>
      </c>
      <c r="AM835">
        <v>2.65</v>
      </c>
      <c r="AN835">
        <v>53.896999999999998</v>
      </c>
      <c r="AO835">
        <v>1.0900000000000001</v>
      </c>
      <c r="AP835">
        <v>21.731000000000002</v>
      </c>
      <c r="AQ835">
        <v>0.309</v>
      </c>
      <c r="AR835">
        <v>3.641</v>
      </c>
      <c r="AS835">
        <v>30.945</v>
      </c>
      <c r="AT835">
        <v>73.477000000000004</v>
      </c>
      <c r="AU835">
        <v>1.018</v>
      </c>
      <c r="AV835">
        <v>1.41</v>
      </c>
      <c r="AW835">
        <v>1.097</v>
      </c>
      <c r="AX835">
        <v>0.94</v>
      </c>
      <c r="AY835">
        <v>0.39200000000000002</v>
      </c>
      <c r="AZ835">
        <v>0</v>
      </c>
      <c r="BA835">
        <v>0</v>
      </c>
      <c r="BB835">
        <v>113</v>
      </c>
      <c r="BC835" t="s">
        <v>75</v>
      </c>
      <c r="BD835">
        <v>0</v>
      </c>
      <c r="BE835" t="s">
        <v>69</v>
      </c>
      <c r="BF835" t="s">
        <v>76</v>
      </c>
      <c r="BG835">
        <v>1.3</v>
      </c>
      <c r="BH835">
        <v>0</v>
      </c>
      <c r="BI835" s="1">
        <v>45799.576249733793</v>
      </c>
      <c r="BJ835">
        <v>3</v>
      </c>
      <c r="BK835" s="4">
        <v>1.1483000000000001</v>
      </c>
      <c r="BL835" s="42">
        <f>HLOOKUP($A835,차량별코스!$E$1:$AD$20,_xlfn.XLOOKUP(탕데이터!$I835,차량별코스!$D$2:$D$20,차량별코스!$A$2:$A$20),0)</f>
        <v>7</v>
      </c>
      <c r="BM835">
        <f t="shared" ref="BM835:BM898" si="151">SUMIFS(R:R,I:I,I835,O:O,O835)</f>
        <v>2403.8030000000022</v>
      </c>
      <c r="BN835">
        <f t="shared" ref="BN835:BN898" si="152">SUMIFS(R:R,O:O,O835,BL:BL,BL835)</f>
        <v>4271.6819999999989</v>
      </c>
      <c r="BO835">
        <f>IF(COUNTIFS($BL$2:$BL835,$BL835,$O$2:$O835,$O835)=1,_xlfn.MAXIFS($BO$2:$BO834,$O$2:$O834,$O835)+1,_xlfn.MAXIFS($BO$2:$BO834,$O$2:$O834,$O835))</f>
        <v>11</v>
      </c>
      <c r="BP835">
        <f t="shared" ref="BP835:BP898" si="153">$U835*AF835%-V835-W835</f>
        <v>3387.1359999999995</v>
      </c>
      <c r="BQ835">
        <f t="shared" si="144"/>
        <v>62.036000000000008</v>
      </c>
      <c r="BR835">
        <f t="shared" si="145"/>
        <v>85.896000000000015</v>
      </c>
      <c r="BS835">
        <f t="shared" si="146"/>
        <v>66.807999999999993</v>
      </c>
      <c r="BT835">
        <f t="shared" si="147"/>
        <v>57.264000000000003</v>
      </c>
      <c r="BU835">
        <f t="shared" si="148"/>
        <v>23.86</v>
      </c>
      <c r="BV835">
        <f t="shared" si="149"/>
        <v>0</v>
      </c>
      <c r="BW835">
        <f t="shared" ref="BW835:BW898" si="154">SUM(BP835:BV835)</f>
        <v>3683</v>
      </c>
    </row>
    <row r="836" spans="1:75" x14ac:dyDescent="0.3">
      <c r="A836" s="38">
        <f t="shared" si="150"/>
        <v>45794</v>
      </c>
      <c r="B836" s="3">
        <v>45794.359548611108</v>
      </c>
      <c r="C836" t="s">
        <v>61</v>
      </c>
      <c r="D836" t="s">
        <v>61</v>
      </c>
      <c r="E836" t="s">
        <v>61</v>
      </c>
      <c r="F836" t="s">
        <v>62</v>
      </c>
      <c r="G836" s="2" t="s">
        <v>63</v>
      </c>
      <c r="H836" t="s">
        <v>64</v>
      </c>
      <c r="I836" t="s">
        <v>84</v>
      </c>
      <c r="J836" t="s">
        <v>66</v>
      </c>
      <c r="K836" t="s">
        <v>67</v>
      </c>
      <c r="L836">
        <v>18</v>
      </c>
      <c r="M836">
        <v>8</v>
      </c>
      <c r="N836">
        <v>168</v>
      </c>
      <c r="O836" s="41">
        <v>9999</v>
      </c>
      <c r="P836" t="s">
        <v>62</v>
      </c>
      <c r="Q836" s="1">
        <v>45786.608721180557</v>
      </c>
      <c r="R836">
        <v>30.061</v>
      </c>
      <c r="S836">
        <v>8.9979999999999993</v>
      </c>
      <c r="T836">
        <v>3.3410000000000002</v>
      </c>
      <c r="U836">
        <v>2530</v>
      </c>
      <c r="V836">
        <v>12</v>
      </c>
      <c r="W836">
        <v>373</v>
      </c>
      <c r="X836">
        <v>887</v>
      </c>
      <c r="Y836">
        <v>0</v>
      </c>
      <c r="Z836">
        <v>13</v>
      </c>
      <c r="AA836">
        <v>0</v>
      </c>
      <c r="AB836">
        <v>0</v>
      </c>
      <c r="AC836">
        <v>105</v>
      </c>
      <c r="AD836">
        <v>42.77</v>
      </c>
      <c r="AE836">
        <v>50.452055999999999</v>
      </c>
      <c r="AF836">
        <v>96.8</v>
      </c>
      <c r="AG836">
        <v>0.8</v>
      </c>
      <c r="AH836">
        <v>0.9</v>
      </c>
      <c r="AI836">
        <v>1</v>
      </c>
      <c r="AJ836">
        <v>0.4</v>
      </c>
      <c r="AK836">
        <v>0.1</v>
      </c>
      <c r="AL836">
        <v>0</v>
      </c>
      <c r="AM836">
        <v>2.57</v>
      </c>
      <c r="AN836">
        <v>51.973999999999997</v>
      </c>
      <c r="AO836">
        <v>0.47399999999999998</v>
      </c>
      <c r="AP836">
        <v>14.743</v>
      </c>
      <c r="AQ836">
        <v>0.26600000000000001</v>
      </c>
      <c r="AR836">
        <v>0</v>
      </c>
      <c r="AS836">
        <v>43.244999999999997</v>
      </c>
      <c r="AT836">
        <v>40.332999999999998</v>
      </c>
      <c r="AU836">
        <v>0.33300000000000002</v>
      </c>
      <c r="AV836">
        <v>0.375</v>
      </c>
      <c r="AW836">
        <v>0.41699999999999998</v>
      </c>
      <c r="AX836">
        <v>0.16700000000000001</v>
      </c>
      <c r="AY836">
        <v>4.2000000000000003E-2</v>
      </c>
      <c r="AZ836">
        <v>0</v>
      </c>
      <c r="BA836">
        <v>0</v>
      </c>
      <c r="BB836">
        <v>59</v>
      </c>
      <c r="BC836" t="s">
        <v>75</v>
      </c>
      <c r="BD836">
        <v>0</v>
      </c>
      <c r="BE836" t="s">
        <v>69</v>
      </c>
      <c r="BF836" t="s">
        <v>76</v>
      </c>
      <c r="BG836">
        <v>1.3</v>
      </c>
      <c r="BH836">
        <v>0</v>
      </c>
      <c r="BI836" s="1">
        <v>45799.576249733793</v>
      </c>
      <c r="BJ836">
        <v>3</v>
      </c>
      <c r="BK836" s="4">
        <v>1.1135999999999999</v>
      </c>
      <c r="BL836" s="42">
        <f>HLOOKUP($A836,차량별코스!$E$1:$AD$20,_xlfn.XLOOKUP(탕데이터!$I836,차량별코스!$D$2:$D$20,차량별코스!$A$2:$A$20),0)</f>
        <v>7</v>
      </c>
      <c r="BM836">
        <f t="shared" si="151"/>
        <v>2403.8030000000022</v>
      </c>
      <c r="BN836">
        <f t="shared" si="152"/>
        <v>4271.6819999999989</v>
      </c>
      <c r="BO836">
        <f>IF(COUNTIFS($BL$2:$BL836,$BL836,$O$2:$O836,$O836)=1,_xlfn.MAXIFS($BO$2:$BO835,$O$2:$O835,$O836)+1,_xlfn.MAXIFS($BO$2:$BO835,$O$2:$O835,$O836))</f>
        <v>11</v>
      </c>
      <c r="BP836">
        <f t="shared" si="153"/>
        <v>2064.04</v>
      </c>
      <c r="BQ836">
        <f t="shared" si="144"/>
        <v>20.240000000000002</v>
      </c>
      <c r="BR836">
        <f t="shared" si="145"/>
        <v>22.770000000000003</v>
      </c>
      <c r="BS836">
        <f t="shared" si="146"/>
        <v>25.3</v>
      </c>
      <c r="BT836">
        <f t="shared" si="147"/>
        <v>10.120000000000001</v>
      </c>
      <c r="BU836">
        <f t="shared" si="148"/>
        <v>2.5300000000000002</v>
      </c>
      <c r="BV836">
        <f t="shared" si="149"/>
        <v>0</v>
      </c>
      <c r="BW836">
        <f t="shared" si="154"/>
        <v>2145</v>
      </c>
    </row>
    <row r="837" spans="1:75" x14ac:dyDescent="0.3">
      <c r="A837" s="38">
        <f t="shared" si="150"/>
        <v>45794</v>
      </c>
      <c r="B837" s="3">
        <v>45794.390532407408</v>
      </c>
      <c r="C837" t="s">
        <v>61</v>
      </c>
      <c r="D837" t="s">
        <v>61</v>
      </c>
      <c r="E837" t="s">
        <v>61</v>
      </c>
      <c r="F837" t="s">
        <v>62</v>
      </c>
      <c r="G837" s="2" t="s">
        <v>63</v>
      </c>
      <c r="H837" t="s">
        <v>64</v>
      </c>
      <c r="I837" t="s">
        <v>84</v>
      </c>
      <c r="J837" t="s">
        <v>66</v>
      </c>
      <c r="K837" t="s">
        <v>67</v>
      </c>
      <c r="L837">
        <v>18</v>
      </c>
      <c r="M837">
        <v>8</v>
      </c>
      <c r="N837">
        <v>168</v>
      </c>
      <c r="O837" s="41">
        <v>9999</v>
      </c>
      <c r="P837" t="s">
        <v>62</v>
      </c>
      <c r="Q837" s="1">
        <v>45786.608721180557</v>
      </c>
      <c r="R837">
        <v>17.172000000000001</v>
      </c>
      <c r="S837">
        <v>4.4180000000000001</v>
      </c>
      <c r="T837">
        <v>3.887</v>
      </c>
      <c r="U837">
        <v>1380</v>
      </c>
      <c r="V837">
        <v>5</v>
      </c>
      <c r="W837">
        <v>265</v>
      </c>
      <c r="X837">
        <v>675</v>
      </c>
      <c r="Y837">
        <v>0</v>
      </c>
      <c r="Z837">
        <v>2</v>
      </c>
      <c r="AA837">
        <v>0</v>
      </c>
      <c r="AB837">
        <v>0</v>
      </c>
      <c r="AC837">
        <v>106</v>
      </c>
      <c r="AD837">
        <v>44.8</v>
      </c>
      <c r="AE837">
        <v>55.692852000000002</v>
      </c>
      <c r="AF837">
        <v>97.8</v>
      </c>
      <c r="AG837">
        <v>0.5</v>
      </c>
      <c r="AH837">
        <v>0.4</v>
      </c>
      <c r="AI837">
        <v>0.7</v>
      </c>
      <c r="AJ837">
        <v>0.6</v>
      </c>
      <c r="AK837">
        <v>0</v>
      </c>
      <c r="AL837">
        <v>0</v>
      </c>
      <c r="AM837">
        <v>2.99</v>
      </c>
      <c r="AN837">
        <v>48.945999999999998</v>
      </c>
      <c r="AO837">
        <v>0.36199999999999999</v>
      </c>
      <c r="AP837">
        <v>19.202999999999999</v>
      </c>
      <c r="AQ837">
        <v>0.34899999999999998</v>
      </c>
      <c r="AR837">
        <v>0</v>
      </c>
      <c r="AS837">
        <v>11.647</v>
      </c>
      <c r="AT837">
        <v>21.19</v>
      </c>
      <c r="AU837">
        <v>0.108</v>
      </c>
      <c r="AV837">
        <v>8.6999999999999994E-2</v>
      </c>
      <c r="AW837">
        <v>0.152</v>
      </c>
      <c r="AX837">
        <v>0.13</v>
      </c>
      <c r="AY837">
        <v>0</v>
      </c>
      <c r="AZ837">
        <v>0</v>
      </c>
      <c r="BA837">
        <v>0</v>
      </c>
      <c r="BB837">
        <v>32</v>
      </c>
      <c r="BC837" t="s">
        <v>75</v>
      </c>
      <c r="BD837">
        <v>0</v>
      </c>
      <c r="BE837" t="s">
        <v>69</v>
      </c>
      <c r="BF837" t="s">
        <v>76</v>
      </c>
      <c r="BG837">
        <v>1.3</v>
      </c>
      <c r="BH837">
        <v>0</v>
      </c>
      <c r="BI837" s="1">
        <v>45799.576249733793</v>
      </c>
      <c r="BJ837">
        <v>3</v>
      </c>
      <c r="BK837" s="4">
        <v>1.2956000000000001</v>
      </c>
      <c r="BL837" s="42">
        <f>HLOOKUP($A837,차량별코스!$E$1:$AD$20,_xlfn.XLOOKUP(탕데이터!$I837,차량별코스!$D$2:$D$20,차량별코스!$A$2:$A$20),0)</f>
        <v>7</v>
      </c>
      <c r="BM837">
        <f t="shared" si="151"/>
        <v>2403.8030000000022</v>
      </c>
      <c r="BN837">
        <f t="shared" si="152"/>
        <v>4271.6819999999989</v>
      </c>
      <c r="BO837">
        <f>IF(COUNTIFS($BL$2:$BL837,$BL837,$O$2:$O837,$O837)=1,_xlfn.MAXIFS($BO$2:$BO836,$O$2:$O836,$O837)+1,_xlfn.MAXIFS($BO$2:$BO836,$O$2:$O836,$O837))</f>
        <v>11</v>
      </c>
      <c r="BP837">
        <f t="shared" si="153"/>
        <v>1079.6399999999999</v>
      </c>
      <c r="BQ837">
        <f t="shared" ref="BQ837:BQ900" si="155">$U837*AG837%</f>
        <v>6.9</v>
      </c>
      <c r="BR837">
        <f t="shared" ref="BR837:BR900" si="156">$U837*AH837%</f>
        <v>5.5200000000000005</v>
      </c>
      <c r="BS837">
        <f t="shared" ref="BS837:BS900" si="157">$U837*AI837%</f>
        <v>9.6599999999999984</v>
      </c>
      <c r="BT837">
        <f t="shared" ref="BT837:BT900" si="158">$U837*AJ837%</f>
        <v>8.2799999999999994</v>
      </c>
      <c r="BU837">
        <f t="shared" ref="BU837:BU900" si="159">$U837*AK837%</f>
        <v>0</v>
      </c>
      <c r="BV837">
        <f t="shared" ref="BV837:BV900" si="160">$U837*AL837%</f>
        <v>0</v>
      </c>
      <c r="BW837">
        <f t="shared" si="154"/>
        <v>1110</v>
      </c>
    </row>
    <row r="838" spans="1:75" x14ac:dyDescent="0.3">
      <c r="A838" s="38">
        <f t="shared" si="150"/>
        <v>45794</v>
      </c>
      <c r="B838" s="3">
        <v>45794.409143518518</v>
      </c>
      <c r="C838" t="s">
        <v>61</v>
      </c>
      <c r="D838" t="s">
        <v>61</v>
      </c>
      <c r="E838" t="s">
        <v>61</v>
      </c>
      <c r="F838" t="s">
        <v>62</v>
      </c>
      <c r="G838" s="2" t="s">
        <v>63</v>
      </c>
      <c r="H838" t="s">
        <v>64</v>
      </c>
      <c r="I838" t="s">
        <v>84</v>
      </c>
      <c r="J838" t="s">
        <v>66</v>
      </c>
      <c r="K838" t="s">
        <v>67</v>
      </c>
      <c r="L838">
        <v>18</v>
      </c>
      <c r="M838">
        <v>8</v>
      </c>
      <c r="N838">
        <v>168</v>
      </c>
      <c r="O838" s="41">
        <v>9999</v>
      </c>
      <c r="P838" t="s">
        <v>62</v>
      </c>
      <c r="Q838" s="1">
        <v>45786.608721180557</v>
      </c>
      <c r="R838">
        <v>3.1E-2</v>
      </c>
      <c r="S838">
        <v>0.17</v>
      </c>
      <c r="T838">
        <v>0.182</v>
      </c>
      <c r="U838">
        <v>302</v>
      </c>
      <c r="V838">
        <v>0</v>
      </c>
      <c r="W838">
        <v>264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4</v>
      </c>
      <c r="AD838">
        <v>0.37</v>
      </c>
      <c r="AE838">
        <v>2.9369960000000002</v>
      </c>
      <c r="AF838">
        <v>100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0.14000000000000001</v>
      </c>
      <c r="AN838">
        <v>56.582000000000001</v>
      </c>
      <c r="AO838">
        <v>0</v>
      </c>
      <c r="AP838">
        <v>87.418000000000006</v>
      </c>
      <c r="AQ838">
        <v>0</v>
      </c>
      <c r="AR838">
        <v>0</v>
      </c>
      <c r="AS838">
        <v>0</v>
      </c>
      <c r="AT838">
        <v>5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6</v>
      </c>
      <c r="BC838" t="s">
        <v>75</v>
      </c>
      <c r="BD838">
        <v>0</v>
      </c>
      <c r="BE838" t="s">
        <v>69</v>
      </c>
      <c r="BF838" t="s">
        <v>76</v>
      </c>
      <c r="BG838">
        <v>1.3</v>
      </c>
      <c r="BH838">
        <v>0</v>
      </c>
      <c r="BI838" s="1">
        <v>45799.576249733793</v>
      </c>
      <c r="BJ838">
        <v>3</v>
      </c>
      <c r="BK838" s="4">
        <v>6.08E-2</v>
      </c>
      <c r="BL838" s="42">
        <f>HLOOKUP($A838,차량별코스!$E$1:$AD$20,_xlfn.XLOOKUP(탕데이터!$I838,차량별코스!$D$2:$D$20,차량별코스!$A$2:$A$20),0)</f>
        <v>7</v>
      </c>
      <c r="BM838">
        <f t="shared" si="151"/>
        <v>2403.8030000000022</v>
      </c>
      <c r="BN838">
        <f t="shared" si="152"/>
        <v>4271.6819999999989</v>
      </c>
      <c r="BO838">
        <f>IF(COUNTIFS($BL$2:$BL838,$BL838,$O$2:$O838,$O838)=1,_xlfn.MAXIFS($BO$2:$BO837,$O$2:$O837,$O838)+1,_xlfn.MAXIFS($BO$2:$BO837,$O$2:$O837,$O838))</f>
        <v>11</v>
      </c>
      <c r="BP838">
        <f t="shared" si="153"/>
        <v>38</v>
      </c>
      <c r="BQ838">
        <f t="shared" si="155"/>
        <v>0</v>
      </c>
      <c r="BR838">
        <f t="shared" si="156"/>
        <v>0</v>
      </c>
      <c r="BS838">
        <f t="shared" si="157"/>
        <v>0</v>
      </c>
      <c r="BT838">
        <f t="shared" si="158"/>
        <v>0</v>
      </c>
      <c r="BU838">
        <f t="shared" si="159"/>
        <v>0</v>
      </c>
      <c r="BV838">
        <f t="shared" si="160"/>
        <v>0</v>
      </c>
      <c r="BW838">
        <f t="shared" si="154"/>
        <v>38</v>
      </c>
    </row>
    <row r="839" spans="1:75" x14ac:dyDescent="0.3">
      <c r="A839" s="38">
        <f t="shared" si="150"/>
        <v>45794</v>
      </c>
      <c r="B839" s="3">
        <v>45794.413449074076</v>
      </c>
      <c r="C839" t="s">
        <v>61</v>
      </c>
      <c r="D839" t="s">
        <v>61</v>
      </c>
      <c r="E839" t="s">
        <v>61</v>
      </c>
      <c r="F839" t="s">
        <v>62</v>
      </c>
      <c r="G839" s="2" t="s">
        <v>63</v>
      </c>
      <c r="H839" t="s">
        <v>64</v>
      </c>
      <c r="I839" t="s">
        <v>84</v>
      </c>
      <c r="J839" t="s">
        <v>66</v>
      </c>
      <c r="K839" t="s">
        <v>67</v>
      </c>
      <c r="L839">
        <v>18</v>
      </c>
      <c r="M839">
        <v>8</v>
      </c>
      <c r="N839">
        <v>168</v>
      </c>
      <c r="O839" s="41">
        <v>9999</v>
      </c>
      <c r="P839" t="s">
        <v>62</v>
      </c>
      <c r="Q839" s="1">
        <v>45786.608721180557</v>
      </c>
      <c r="R839">
        <v>2.8000000000000001E-2</v>
      </c>
      <c r="S839">
        <v>3.3000000000000002E-2</v>
      </c>
      <c r="T839">
        <v>0.84799999999999998</v>
      </c>
      <c r="U839">
        <v>42</v>
      </c>
      <c r="V839">
        <v>0</v>
      </c>
      <c r="W839">
        <v>7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5</v>
      </c>
      <c r="AD839">
        <v>2.4</v>
      </c>
      <c r="AE839">
        <v>2.8800650000000001</v>
      </c>
      <c r="AF839">
        <v>100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0.65</v>
      </c>
      <c r="AN839">
        <v>6.2</v>
      </c>
      <c r="AO839">
        <v>0</v>
      </c>
      <c r="AP839">
        <v>16.664000000000001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 t="s">
        <v>75</v>
      </c>
      <c r="BD839">
        <v>0</v>
      </c>
      <c r="BE839" t="s">
        <v>69</v>
      </c>
      <c r="BF839" t="s">
        <v>76</v>
      </c>
      <c r="BG839">
        <v>1.3</v>
      </c>
      <c r="BH839">
        <v>0</v>
      </c>
      <c r="BI839" s="1">
        <v>45799.576249733793</v>
      </c>
      <c r="BJ839">
        <v>3</v>
      </c>
      <c r="BK839" s="4">
        <v>0.2828</v>
      </c>
      <c r="BL839" s="42">
        <f>HLOOKUP($A839,차량별코스!$E$1:$AD$20,_xlfn.XLOOKUP(탕데이터!$I839,차량별코스!$D$2:$D$20,차량별코스!$A$2:$A$20),0)</f>
        <v>7</v>
      </c>
      <c r="BM839">
        <f t="shared" si="151"/>
        <v>2403.8030000000022</v>
      </c>
      <c r="BN839">
        <f t="shared" si="152"/>
        <v>4271.6819999999989</v>
      </c>
      <c r="BO839">
        <f>IF(COUNTIFS($BL$2:$BL839,$BL839,$O$2:$O839,$O839)=1,_xlfn.MAXIFS($BO$2:$BO838,$O$2:$O838,$O839)+1,_xlfn.MAXIFS($BO$2:$BO838,$O$2:$O838,$O839))</f>
        <v>11</v>
      </c>
      <c r="BP839">
        <f t="shared" si="153"/>
        <v>35</v>
      </c>
      <c r="BQ839">
        <f t="shared" si="155"/>
        <v>0</v>
      </c>
      <c r="BR839">
        <f t="shared" si="156"/>
        <v>0</v>
      </c>
      <c r="BS839">
        <f t="shared" si="157"/>
        <v>0</v>
      </c>
      <c r="BT839">
        <f t="shared" si="158"/>
        <v>0</v>
      </c>
      <c r="BU839">
        <f t="shared" si="159"/>
        <v>0</v>
      </c>
      <c r="BV839">
        <f t="shared" si="160"/>
        <v>0</v>
      </c>
      <c r="BW839">
        <f t="shared" si="154"/>
        <v>35</v>
      </c>
    </row>
    <row r="840" spans="1:75" x14ac:dyDescent="0.3">
      <c r="A840" s="38">
        <f t="shared" si="150"/>
        <v>45794</v>
      </c>
      <c r="B840" s="3">
        <v>45794.415717592594</v>
      </c>
      <c r="C840" t="s">
        <v>61</v>
      </c>
      <c r="D840" t="s">
        <v>61</v>
      </c>
      <c r="E840" t="s">
        <v>61</v>
      </c>
      <c r="F840" t="s">
        <v>62</v>
      </c>
      <c r="G840" s="2" t="s">
        <v>63</v>
      </c>
      <c r="H840" t="s">
        <v>64</v>
      </c>
      <c r="I840" t="s">
        <v>84</v>
      </c>
      <c r="J840" t="s">
        <v>66</v>
      </c>
      <c r="K840" t="s">
        <v>67</v>
      </c>
      <c r="L840">
        <v>18</v>
      </c>
      <c r="M840">
        <v>8</v>
      </c>
      <c r="N840">
        <v>168</v>
      </c>
      <c r="O840" s="41">
        <v>9999</v>
      </c>
      <c r="P840" t="s">
        <v>62</v>
      </c>
      <c r="Q840" s="1">
        <v>45786.608721180557</v>
      </c>
      <c r="R840">
        <v>2.8000000000000001E-2</v>
      </c>
      <c r="S840">
        <v>6.7000000000000004E-2</v>
      </c>
      <c r="T840">
        <v>0.41799999999999998</v>
      </c>
      <c r="U840">
        <v>105</v>
      </c>
      <c r="V840">
        <v>70</v>
      </c>
      <c r="W840">
        <v>4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5</v>
      </c>
      <c r="AD840">
        <v>0.96</v>
      </c>
      <c r="AE840">
        <v>3.2516539999999998</v>
      </c>
      <c r="AF840">
        <v>100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0.32</v>
      </c>
      <c r="AN840">
        <v>23.484000000000002</v>
      </c>
      <c r="AO840">
        <v>66.667000000000002</v>
      </c>
      <c r="AP840">
        <v>3.8090000000000002</v>
      </c>
      <c r="AQ840">
        <v>0</v>
      </c>
      <c r="AR840">
        <v>0</v>
      </c>
      <c r="AS840">
        <v>0</v>
      </c>
      <c r="AT840">
        <v>1.667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1</v>
      </c>
      <c r="BC840" t="s">
        <v>75</v>
      </c>
      <c r="BD840">
        <v>0</v>
      </c>
      <c r="BE840" t="s">
        <v>69</v>
      </c>
      <c r="BF840" t="s">
        <v>76</v>
      </c>
      <c r="BG840">
        <v>1.3</v>
      </c>
      <c r="BH840">
        <v>0</v>
      </c>
      <c r="BI840" s="1">
        <v>45799.576249733793</v>
      </c>
      <c r="BJ840">
        <v>3</v>
      </c>
      <c r="BK840" s="4">
        <v>0.13930000000000001</v>
      </c>
      <c r="BL840" s="42">
        <f>HLOOKUP($A840,차량별코스!$E$1:$AD$20,_xlfn.XLOOKUP(탕데이터!$I840,차량별코스!$D$2:$D$20,차량별코스!$A$2:$A$20),0)</f>
        <v>7</v>
      </c>
      <c r="BM840">
        <f t="shared" si="151"/>
        <v>2403.8030000000022</v>
      </c>
      <c r="BN840">
        <f t="shared" si="152"/>
        <v>4271.6819999999989</v>
      </c>
      <c r="BO840">
        <f>IF(COUNTIFS($BL$2:$BL840,$BL840,$O$2:$O840,$O840)=1,_xlfn.MAXIFS($BO$2:$BO839,$O$2:$O839,$O840)+1,_xlfn.MAXIFS($BO$2:$BO839,$O$2:$O839,$O840))</f>
        <v>11</v>
      </c>
      <c r="BP840">
        <f t="shared" si="153"/>
        <v>31</v>
      </c>
      <c r="BQ840">
        <f t="shared" si="155"/>
        <v>0</v>
      </c>
      <c r="BR840">
        <f t="shared" si="156"/>
        <v>0</v>
      </c>
      <c r="BS840">
        <f t="shared" si="157"/>
        <v>0</v>
      </c>
      <c r="BT840">
        <f t="shared" si="158"/>
        <v>0</v>
      </c>
      <c r="BU840">
        <f t="shared" si="159"/>
        <v>0</v>
      </c>
      <c r="BV840">
        <f t="shared" si="160"/>
        <v>0</v>
      </c>
      <c r="BW840">
        <f t="shared" si="154"/>
        <v>31</v>
      </c>
    </row>
    <row r="841" spans="1:75" x14ac:dyDescent="0.3">
      <c r="A841" s="38">
        <f t="shared" si="150"/>
        <v>45794</v>
      </c>
      <c r="B841" s="3">
        <v>45794.419166666667</v>
      </c>
      <c r="C841" t="s">
        <v>61</v>
      </c>
      <c r="D841" t="s">
        <v>61</v>
      </c>
      <c r="E841" t="s">
        <v>61</v>
      </c>
      <c r="F841" t="s">
        <v>62</v>
      </c>
      <c r="G841" s="2" t="s">
        <v>63</v>
      </c>
      <c r="H841" t="s">
        <v>64</v>
      </c>
      <c r="I841" t="s">
        <v>84</v>
      </c>
      <c r="J841" t="s">
        <v>66</v>
      </c>
      <c r="K841" t="s">
        <v>67</v>
      </c>
      <c r="L841">
        <v>18</v>
      </c>
      <c r="M841">
        <v>8</v>
      </c>
      <c r="N841">
        <v>168</v>
      </c>
      <c r="O841" s="41">
        <v>9999</v>
      </c>
      <c r="P841" t="s">
        <v>62</v>
      </c>
      <c r="Q841" s="1">
        <v>45786.608721180557</v>
      </c>
      <c r="R841">
        <v>6.3E-2</v>
      </c>
      <c r="S841">
        <v>0.40400000000000003</v>
      </c>
      <c r="T841">
        <v>0.156</v>
      </c>
      <c r="U841">
        <v>728</v>
      </c>
      <c r="V841">
        <v>18</v>
      </c>
      <c r="W841">
        <v>592</v>
      </c>
      <c r="X841">
        <v>0</v>
      </c>
      <c r="Y841">
        <v>0</v>
      </c>
      <c r="Z841">
        <v>0</v>
      </c>
      <c r="AA841">
        <v>1</v>
      </c>
      <c r="AB841">
        <v>251</v>
      </c>
      <c r="AC841">
        <v>5</v>
      </c>
      <c r="AD841">
        <v>0.31</v>
      </c>
      <c r="AE841">
        <v>1.9220200000000001</v>
      </c>
      <c r="AF841">
        <v>100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0.12</v>
      </c>
      <c r="AN841">
        <v>42.356000000000002</v>
      </c>
      <c r="AO841">
        <v>2.4729999999999999</v>
      </c>
      <c r="AP841">
        <v>81.319000000000003</v>
      </c>
      <c r="AQ841">
        <v>0</v>
      </c>
      <c r="AR841">
        <v>0</v>
      </c>
      <c r="AS841">
        <v>0</v>
      </c>
      <c r="AT841">
        <v>11.667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16</v>
      </c>
      <c r="BC841" t="s">
        <v>75</v>
      </c>
      <c r="BD841">
        <v>0</v>
      </c>
      <c r="BE841" t="s">
        <v>69</v>
      </c>
      <c r="BF841" t="s">
        <v>76</v>
      </c>
      <c r="BG841">
        <v>1.3</v>
      </c>
      <c r="BH841">
        <v>0</v>
      </c>
      <c r="BI841" s="1">
        <v>45799.576249733793</v>
      </c>
      <c r="BJ841">
        <v>3</v>
      </c>
      <c r="BK841" s="4">
        <v>5.1999999999999998E-2</v>
      </c>
      <c r="BL841" s="42">
        <f>HLOOKUP($A841,차량별코스!$E$1:$AD$20,_xlfn.XLOOKUP(탕데이터!$I841,차량별코스!$D$2:$D$20,차량별코스!$A$2:$A$20),0)</f>
        <v>7</v>
      </c>
      <c r="BM841">
        <f t="shared" si="151"/>
        <v>2403.8030000000022</v>
      </c>
      <c r="BN841">
        <f t="shared" si="152"/>
        <v>4271.6819999999989</v>
      </c>
      <c r="BO841">
        <f>IF(COUNTIFS($BL$2:$BL841,$BL841,$O$2:$O841,$O841)=1,_xlfn.MAXIFS($BO$2:$BO840,$O$2:$O840,$O841)+1,_xlfn.MAXIFS($BO$2:$BO840,$O$2:$O840,$O841))</f>
        <v>11</v>
      </c>
      <c r="BP841">
        <f t="shared" si="153"/>
        <v>118</v>
      </c>
      <c r="BQ841">
        <f t="shared" si="155"/>
        <v>0</v>
      </c>
      <c r="BR841">
        <f t="shared" si="156"/>
        <v>0</v>
      </c>
      <c r="BS841">
        <f t="shared" si="157"/>
        <v>0</v>
      </c>
      <c r="BT841">
        <f t="shared" si="158"/>
        <v>0</v>
      </c>
      <c r="BU841">
        <f t="shared" si="159"/>
        <v>0</v>
      </c>
      <c r="BV841">
        <f t="shared" si="160"/>
        <v>0</v>
      </c>
      <c r="BW841">
        <f t="shared" si="154"/>
        <v>118</v>
      </c>
    </row>
    <row r="842" spans="1:75" x14ac:dyDescent="0.3">
      <c r="A842" s="38">
        <f t="shared" si="150"/>
        <v>45794</v>
      </c>
      <c r="B842" s="3">
        <v>45794.530636574076</v>
      </c>
      <c r="C842" t="s">
        <v>61</v>
      </c>
      <c r="D842" t="s">
        <v>61</v>
      </c>
      <c r="E842" t="s">
        <v>61</v>
      </c>
      <c r="F842" t="s">
        <v>62</v>
      </c>
      <c r="G842" s="2" t="s">
        <v>63</v>
      </c>
      <c r="H842" t="s">
        <v>64</v>
      </c>
      <c r="I842" t="s">
        <v>84</v>
      </c>
      <c r="J842" t="s">
        <v>66</v>
      </c>
      <c r="K842" t="s">
        <v>67</v>
      </c>
      <c r="L842">
        <v>18</v>
      </c>
      <c r="M842">
        <v>8</v>
      </c>
      <c r="N842">
        <v>168</v>
      </c>
      <c r="O842" s="41">
        <v>9999</v>
      </c>
      <c r="P842" t="s">
        <v>62</v>
      </c>
      <c r="Q842" s="1">
        <v>45786.608721180557</v>
      </c>
      <c r="R842">
        <v>4.8000000000000001E-2</v>
      </c>
      <c r="S842">
        <v>0.20499999999999999</v>
      </c>
      <c r="T842">
        <v>0.23400000000000001</v>
      </c>
      <c r="U842">
        <v>286</v>
      </c>
      <c r="V842">
        <v>131</v>
      </c>
      <c r="W842">
        <v>109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5</v>
      </c>
      <c r="AD842">
        <v>0.6</v>
      </c>
      <c r="AE842">
        <v>3.7561619999999998</v>
      </c>
      <c r="AF842">
        <v>100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0.18</v>
      </c>
      <c r="AN842">
        <v>55.167999999999999</v>
      </c>
      <c r="AO842">
        <v>45.802999999999997</v>
      </c>
      <c r="AP842">
        <v>38.110999999999997</v>
      </c>
      <c r="AQ842">
        <v>0</v>
      </c>
      <c r="AR842">
        <v>0</v>
      </c>
      <c r="AS842">
        <v>0</v>
      </c>
      <c r="AT842">
        <v>3.3330000000000002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6</v>
      </c>
      <c r="BC842" t="s">
        <v>75</v>
      </c>
      <c r="BD842">
        <v>0</v>
      </c>
      <c r="BE842" t="s">
        <v>69</v>
      </c>
      <c r="BF842" t="s">
        <v>76</v>
      </c>
      <c r="BG842">
        <v>1.3</v>
      </c>
      <c r="BH842">
        <v>0</v>
      </c>
      <c r="BI842" s="1">
        <v>45799.576249733793</v>
      </c>
      <c r="BJ842">
        <v>3</v>
      </c>
      <c r="BK842" s="4">
        <v>7.8E-2</v>
      </c>
      <c r="BL842" s="42">
        <f>HLOOKUP($A842,차량별코스!$E$1:$AD$20,_xlfn.XLOOKUP(탕데이터!$I842,차량별코스!$D$2:$D$20,차량별코스!$A$2:$A$20),0)</f>
        <v>7</v>
      </c>
      <c r="BM842">
        <f t="shared" si="151"/>
        <v>2403.8030000000022</v>
      </c>
      <c r="BN842">
        <f t="shared" si="152"/>
        <v>4271.6819999999989</v>
      </c>
      <c r="BO842">
        <f>IF(COUNTIFS($BL$2:$BL842,$BL842,$O$2:$O842,$O842)=1,_xlfn.MAXIFS($BO$2:$BO841,$O$2:$O841,$O842)+1,_xlfn.MAXIFS($BO$2:$BO841,$O$2:$O841,$O842))</f>
        <v>11</v>
      </c>
      <c r="BP842">
        <f t="shared" si="153"/>
        <v>46</v>
      </c>
      <c r="BQ842">
        <f t="shared" si="155"/>
        <v>0</v>
      </c>
      <c r="BR842">
        <f t="shared" si="156"/>
        <v>0</v>
      </c>
      <c r="BS842">
        <f t="shared" si="157"/>
        <v>0</v>
      </c>
      <c r="BT842">
        <f t="shared" si="158"/>
        <v>0</v>
      </c>
      <c r="BU842">
        <f t="shared" si="159"/>
        <v>0</v>
      </c>
      <c r="BV842">
        <f t="shared" si="160"/>
        <v>0</v>
      </c>
      <c r="BW842">
        <f t="shared" si="154"/>
        <v>46</v>
      </c>
    </row>
    <row r="843" spans="1:75" x14ac:dyDescent="0.3">
      <c r="A843" s="38">
        <f t="shared" si="150"/>
        <v>45794</v>
      </c>
      <c r="B843" s="3">
        <v>45794.537685185183</v>
      </c>
      <c r="C843" t="s">
        <v>61</v>
      </c>
      <c r="D843" t="s">
        <v>61</v>
      </c>
      <c r="E843" t="s">
        <v>61</v>
      </c>
      <c r="F843" t="s">
        <v>62</v>
      </c>
      <c r="G843" s="2" t="s">
        <v>63</v>
      </c>
      <c r="H843" t="s">
        <v>64</v>
      </c>
      <c r="I843" t="s">
        <v>84</v>
      </c>
      <c r="J843" t="s">
        <v>66</v>
      </c>
      <c r="K843" t="s">
        <v>67</v>
      </c>
      <c r="L843">
        <v>18</v>
      </c>
      <c r="M843">
        <v>8</v>
      </c>
      <c r="N843">
        <v>168</v>
      </c>
      <c r="O843" s="41">
        <v>9999</v>
      </c>
      <c r="P843" t="s">
        <v>62</v>
      </c>
      <c r="Q843" s="1">
        <v>45786.608721180557</v>
      </c>
      <c r="R843">
        <v>17.373000000000001</v>
      </c>
      <c r="S843">
        <v>4.7560000000000002</v>
      </c>
      <c r="T843">
        <v>3.653</v>
      </c>
      <c r="U843">
        <v>1520</v>
      </c>
      <c r="V843">
        <v>43</v>
      </c>
      <c r="W843">
        <v>230</v>
      </c>
      <c r="X843">
        <v>600</v>
      </c>
      <c r="Y843">
        <v>0</v>
      </c>
      <c r="Z843">
        <v>0</v>
      </c>
      <c r="AA843">
        <v>0</v>
      </c>
      <c r="AB843">
        <v>0</v>
      </c>
      <c r="AC843">
        <v>90</v>
      </c>
      <c r="AD843">
        <v>41.15</v>
      </c>
      <c r="AE843">
        <v>50.154449999999997</v>
      </c>
      <c r="AF843">
        <v>98.5</v>
      </c>
      <c r="AG843">
        <v>0.3</v>
      </c>
      <c r="AH843">
        <v>0.4</v>
      </c>
      <c r="AI843">
        <v>0.5</v>
      </c>
      <c r="AJ843">
        <v>0.3</v>
      </c>
      <c r="AK843">
        <v>0</v>
      </c>
      <c r="AL843">
        <v>0</v>
      </c>
      <c r="AM843">
        <v>2.81</v>
      </c>
      <c r="AN843">
        <v>46.633000000000003</v>
      </c>
      <c r="AO843">
        <v>2.8290000000000002</v>
      </c>
      <c r="AP843">
        <v>15.131</v>
      </c>
      <c r="AQ843">
        <v>0.34499999999999997</v>
      </c>
      <c r="AR843">
        <v>0</v>
      </c>
      <c r="AS843">
        <v>0</v>
      </c>
      <c r="AT843">
        <v>24.625</v>
      </c>
      <c r="AU843">
        <v>7.4999999999999997E-2</v>
      </c>
      <c r="AV843">
        <v>0.1</v>
      </c>
      <c r="AW843">
        <v>0.125</v>
      </c>
      <c r="AX843">
        <v>7.4999999999999997E-2</v>
      </c>
      <c r="AY843">
        <v>0</v>
      </c>
      <c r="AZ843">
        <v>0</v>
      </c>
      <c r="BA843">
        <v>0</v>
      </c>
      <c r="BB843">
        <v>32</v>
      </c>
      <c r="BC843" t="s">
        <v>75</v>
      </c>
      <c r="BD843">
        <v>0</v>
      </c>
      <c r="BE843" t="s">
        <v>69</v>
      </c>
      <c r="BF843" t="s">
        <v>76</v>
      </c>
      <c r="BG843">
        <v>1.3</v>
      </c>
      <c r="BH843">
        <v>0</v>
      </c>
      <c r="BI843" s="1">
        <v>45799.576249733793</v>
      </c>
      <c r="BJ843">
        <v>3</v>
      </c>
      <c r="BK843" s="4">
        <v>1.2176</v>
      </c>
      <c r="BL843" s="42">
        <f>HLOOKUP($A843,차량별코스!$E$1:$AD$20,_xlfn.XLOOKUP(탕데이터!$I843,차량별코스!$D$2:$D$20,차량별코스!$A$2:$A$20),0)</f>
        <v>7</v>
      </c>
      <c r="BM843">
        <f t="shared" si="151"/>
        <v>2403.8030000000022</v>
      </c>
      <c r="BN843">
        <f t="shared" si="152"/>
        <v>4271.6819999999989</v>
      </c>
      <c r="BO843">
        <f>IF(COUNTIFS($BL$2:$BL843,$BL843,$O$2:$O843,$O843)=1,_xlfn.MAXIFS($BO$2:$BO842,$O$2:$O842,$O843)+1,_xlfn.MAXIFS($BO$2:$BO842,$O$2:$O842,$O843))</f>
        <v>11</v>
      </c>
      <c r="BP843">
        <f t="shared" si="153"/>
        <v>1224.2</v>
      </c>
      <c r="BQ843">
        <f t="shared" si="155"/>
        <v>4.5600000000000005</v>
      </c>
      <c r="BR843">
        <f t="shared" si="156"/>
        <v>6.08</v>
      </c>
      <c r="BS843">
        <f t="shared" si="157"/>
        <v>7.6000000000000005</v>
      </c>
      <c r="BT843">
        <f t="shared" si="158"/>
        <v>4.5600000000000005</v>
      </c>
      <c r="BU843">
        <f t="shared" si="159"/>
        <v>0</v>
      </c>
      <c r="BV843">
        <f t="shared" si="160"/>
        <v>0</v>
      </c>
      <c r="BW843">
        <f t="shared" si="154"/>
        <v>1246.9999999999998</v>
      </c>
    </row>
    <row r="844" spans="1:75" x14ac:dyDescent="0.3">
      <c r="A844" s="38">
        <f t="shared" si="150"/>
        <v>45794</v>
      </c>
      <c r="B844" s="3">
        <v>45794.561585648145</v>
      </c>
      <c r="C844" t="s">
        <v>61</v>
      </c>
      <c r="D844" t="s">
        <v>61</v>
      </c>
      <c r="E844" t="s">
        <v>61</v>
      </c>
      <c r="F844" t="s">
        <v>62</v>
      </c>
      <c r="G844" s="2" t="s">
        <v>63</v>
      </c>
      <c r="H844" t="s">
        <v>64</v>
      </c>
      <c r="I844" t="s">
        <v>84</v>
      </c>
      <c r="J844" t="s">
        <v>66</v>
      </c>
      <c r="K844" t="s">
        <v>67</v>
      </c>
      <c r="L844">
        <v>18</v>
      </c>
      <c r="M844">
        <v>8</v>
      </c>
      <c r="N844">
        <v>168</v>
      </c>
      <c r="O844" s="41">
        <v>9999</v>
      </c>
      <c r="P844" t="s">
        <v>62</v>
      </c>
      <c r="Q844" s="1">
        <v>45786.608721180557</v>
      </c>
      <c r="R844">
        <v>101.54</v>
      </c>
      <c r="S844">
        <v>32.817999999999998</v>
      </c>
      <c r="T844">
        <v>3.0939999999999999</v>
      </c>
      <c r="U844">
        <v>10229</v>
      </c>
      <c r="V844">
        <v>80</v>
      </c>
      <c r="W844">
        <v>2320</v>
      </c>
      <c r="X844">
        <v>2959</v>
      </c>
      <c r="Y844">
        <v>3</v>
      </c>
      <c r="Z844">
        <v>41</v>
      </c>
      <c r="AA844">
        <v>0</v>
      </c>
      <c r="AB844">
        <v>0</v>
      </c>
      <c r="AC844">
        <v>106</v>
      </c>
      <c r="AD844">
        <v>35.74</v>
      </c>
      <c r="AE844">
        <v>46.691025000000003</v>
      </c>
      <c r="AF844">
        <v>90.4</v>
      </c>
      <c r="AG844">
        <v>2.9</v>
      </c>
      <c r="AH844">
        <v>3.1</v>
      </c>
      <c r="AI844">
        <v>2.4</v>
      </c>
      <c r="AJ844">
        <v>1.1000000000000001</v>
      </c>
      <c r="AK844">
        <v>0.2</v>
      </c>
      <c r="AL844">
        <v>0</v>
      </c>
      <c r="AM844">
        <v>2.38</v>
      </c>
      <c r="AN844">
        <v>51.795000000000002</v>
      </c>
      <c r="AO844">
        <v>0.78200000000000003</v>
      </c>
      <c r="AP844">
        <v>22.681000000000001</v>
      </c>
      <c r="AQ844">
        <v>0.28599999999999998</v>
      </c>
      <c r="AR844">
        <v>2.9550000000000001</v>
      </c>
      <c r="AS844">
        <v>40.378</v>
      </c>
      <c r="AT844">
        <v>153.68</v>
      </c>
      <c r="AU844">
        <v>4.93</v>
      </c>
      <c r="AV844">
        <v>5.27</v>
      </c>
      <c r="AW844">
        <v>4.08</v>
      </c>
      <c r="AX844">
        <v>1.87</v>
      </c>
      <c r="AY844">
        <v>0.34</v>
      </c>
      <c r="AZ844">
        <v>0</v>
      </c>
      <c r="BA844">
        <v>0</v>
      </c>
      <c r="BB844">
        <v>220</v>
      </c>
      <c r="BC844" t="s">
        <v>75</v>
      </c>
      <c r="BD844">
        <v>0</v>
      </c>
      <c r="BE844" t="s">
        <v>69</v>
      </c>
      <c r="BF844" t="s">
        <v>76</v>
      </c>
      <c r="BG844">
        <v>1.3</v>
      </c>
      <c r="BH844">
        <v>0</v>
      </c>
      <c r="BI844" s="1">
        <v>45799.576249733793</v>
      </c>
      <c r="BJ844">
        <v>3</v>
      </c>
      <c r="BK844" s="4">
        <v>1.0313000000000001</v>
      </c>
      <c r="BL844" s="42">
        <f>HLOOKUP($A844,차량별코스!$E$1:$AD$20,_xlfn.XLOOKUP(탕데이터!$I844,차량별코스!$D$2:$D$20,차량별코스!$A$2:$A$20),0)</f>
        <v>7</v>
      </c>
      <c r="BM844">
        <f t="shared" si="151"/>
        <v>2403.8030000000022</v>
      </c>
      <c r="BN844">
        <f t="shared" si="152"/>
        <v>4271.6819999999989</v>
      </c>
      <c r="BO844">
        <f>IF(COUNTIFS($BL$2:$BL844,$BL844,$O$2:$O844,$O844)=1,_xlfn.MAXIFS($BO$2:$BO843,$O$2:$O843,$O844)+1,_xlfn.MAXIFS($BO$2:$BO843,$O$2:$O843,$O844))</f>
        <v>11</v>
      </c>
      <c r="BP844">
        <f t="shared" si="153"/>
        <v>6847.0159999999996</v>
      </c>
      <c r="BQ844">
        <f t="shared" si="155"/>
        <v>296.64099999999996</v>
      </c>
      <c r="BR844">
        <f t="shared" si="156"/>
        <v>317.09899999999999</v>
      </c>
      <c r="BS844">
        <f t="shared" si="157"/>
        <v>245.49600000000001</v>
      </c>
      <c r="BT844">
        <f t="shared" si="158"/>
        <v>112.51900000000001</v>
      </c>
      <c r="BU844">
        <f t="shared" si="159"/>
        <v>20.458000000000002</v>
      </c>
      <c r="BV844">
        <f t="shared" si="160"/>
        <v>0</v>
      </c>
      <c r="BW844">
        <f t="shared" si="154"/>
        <v>7839.2289999999994</v>
      </c>
    </row>
    <row r="845" spans="1:75" x14ac:dyDescent="0.3">
      <c r="A845" s="38">
        <f t="shared" si="150"/>
        <v>45794</v>
      </c>
      <c r="B845" s="3">
        <v>45794.683055555557</v>
      </c>
      <c r="C845" t="s">
        <v>61</v>
      </c>
      <c r="D845" t="s">
        <v>61</v>
      </c>
      <c r="E845" t="s">
        <v>61</v>
      </c>
      <c r="F845" t="s">
        <v>62</v>
      </c>
      <c r="G845" s="2" t="s">
        <v>63</v>
      </c>
      <c r="H845" t="s">
        <v>64</v>
      </c>
      <c r="I845" t="s">
        <v>84</v>
      </c>
      <c r="J845" t="s">
        <v>66</v>
      </c>
      <c r="K845" t="s">
        <v>67</v>
      </c>
      <c r="L845">
        <v>18</v>
      </c>
      <c r="M845">
        <v>8</v>
      </c>
      <c r="N845">
        <v>168</v>
      </c>
      <c r="O845" s="41">
        <v>9999</v>
      </c>
      <c r="P845" t="s">
        <v>62</v>
      </c>
      <c r="Q845" s="1">
        <v>45786.608721180557</v>
      </c>
      <c r="R845">
        <v>0.159</v>
      </c>
      <c r="S845">
        <v>0.114</v>
      </c>
      <c r="T845">
        <v>1.395</v>
      </c>
      <c r="U845">
        <v>160</v>
      </c>
      <c r="V845">
        <v>1</v>
      </c>
      <c r="W845">
        <v>34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10</v>
      </c>
      <c r="AD845">
        <v>3.58</v>
      </c>
      <c r="AE845">
        <v>4.579097</v>
      </c>
      <c r="AF845">
        <v>100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1.07</v>
      </c>
      <c r="AN845">
        <v>5.8</v>
      </c>
      <c r="AO845">
        <v>0.623</v>
      </c>
      <c r="AP845">
        <v>21.248999999999999</v>
      </c>
      <c r="AQ845">
        <v>0</v>
      </c>
      <c r="AR845">
        <v>0</v>
      </c>
      <c r="AS845">
        <v>0</v>
      </c>
      <c r="AT845">
        <v>1.667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2</v>
      </c>
      <c r="BC845" t="s">
        <v>75</v>
      </c>
      <c r="BD845">
        <v>0</v>
      </c>
      <c r="BE845" t="s">
        <v>69</v>
      </c>
      <c r="BF845" t="s">
        <v>76</v>
      </c>
      <c r="BG845">
        <v>1.3</v>
      </c>
      <c r="BH845">
        <v>0</v>
      </c>
      <c r="BI845" s="1">
        <v>45799.576249733793</v>
      </c>
      <c r="BJ845">
        <v>3</v>
      </c>
      <c r="BK845" s="4">
        <v>0.46489999999999998</v>
      </c>
      <c r="BL845" s="42">
        <f>HLOOKUP($A845,차량별코스!$E$1:$AD$20,_xlfn.XLOOKUP(탕데이터!$I845,차량별코스!$D$2:$D$20,차량별코스!$A$2:$A$20),0)</f>
        <v>7</v>
      </c>
      <c r="BM845">
        <f t="shared" si="151"/>
        <v>2403.8030000000022</v>
      </c>
      <c r="BN845">
        <f t="shared" si="152"/>
        <v>4271.6819999999989</v>
      </c>
      <c r="BO845">
        <f>IF(COUNTIFS($BL$2:$BL845,$BL845,$O$2:$O845,$O845)=1,_xlfn.MAXIFS($BO$2:$BO844,$O$2:$O844,$O845)+1,_xlfn.MAXIFS($BO$2:$BO844,$O$2:$O844,$O845))</f>
        <v>11</v>
      </c>
      <c r="BP845">
        <f t="shared" si="153"/>
        <v>125</v>
      </c>
      <c r="BQ845">
        <f t="shared" si="155"/>
        <v>0</v>
      </c>
      <c r="BR845">
        <f t="shared" si="156"/>
        <v>0</v>
      </c>
      <c r="BS845">
        <f t="shared" si="157"/>
        <v>0</v>
      </c>
      <c r="BT845">
        <f t="shared" si="158"/>
        <v>0</v>
      </c>
      <c r="BU845">
        <f t="shared" si="159"/>
        <v>0</v>
      </c>
      <c r="BV845">
        <f t="shared" si="160"/>
        <v>0</v>
      </c>
      <c r="BW845">
        <f t="shared" si="154"/>
        <v>125</v>
      </c>
    </row>
    <row r="846" spans="1:75" x14ac:dyDescent="0.3">
      <c r="A846" s="38">
        <f t="shared" si="150"/>
        <v>45794</v>
      </c>
      <c r="B846" s="3">
        <v>45794.68891203704</v>
      </c>
      <c r="C846" t="s">
        <v>61</v>
      </c>
      <c r="D846" t="s">
        <v>61</v>
      </c>
      <c r="E846" t="s">
        <v>61</v>
      </c>
      <c r="F846" t="s">
        <v>62</v>
      </c>
      <c r="G846" s="2" t="s">
        <v>63</v>
      </c>
      <c r="H846" t="s">
        <v>64</v>
      </c>
      <c r="I846" t="s">
        <v>84</v>
      </c>
      <c r="J846" t="s">
        <v>66</v>
      </c>
      <c r="K846" t="s">
        <v>67</v>
      </c>
      <c r="L846">
        <v>18</v>
      </c>
      <c r="M846">
        <v>8</v>
      </c>
      <c r="N846">
        <v>168</v>
      </c>
      <c r="O846" s="41">
        <v>9999</v>
      </c>
      <c r="P846" t="s">
        <v>62</v>
      </c>
      <c r="Q846" s="1">
        <v>45786.608721180557</v>
      </c>
      <c r="R846">
        <v>1E-3</v>
      </c>
      <c r="S846">
        <v>3.7999999999999999E-2</v>
      </c>
      <c r="T846">
        <v>2.5999999999999999E-2</v>
      </c>
      <c r="U846">
        <v>61</v>
      </c>
      <c r="V846">
        <v>61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0.06</v>
      </c>
      <c r="AE846" t="s">
        <v>61</v>
      </c>
      <c r="AF846">
        <v>100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0.02</v>
      </c>
      <c r="AN846" t="s">
        <v>61</v>
      </c>
      <c r="AO846">
        <v>100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 t="s">
        <v>75</v>
      </c>
      <c r="BD846">
        <v>0</v>
      </c>
      <c r="BE846" t="s">
        <v>69</v>
      </c>
      <c r="BF846" t="s">
        <v>76</v>
      </c>
      <c r="BG846">
        <v>1.3</v>
      </c>
      <c r="BH846">
        <v>0</v>
      </c>
      <c r="BI846" s="1">
        <v>45799.576249733793</v>
      </c>
      <c r="BJ846">
        <v>3</v>
      </c>
      <c r="BK846" s="4">
        <v>8.8000000000000005E-3</v>
      </c>
      <c r="BL846" s="42">
        <f>HLOOKUP($A846,차량별코스!$E$1:$AD$20,_xlfn.XLOOKUP(탕데이터!$I846,차량별코스!$D$2:$D$20,차량별코스!$A$2:$A$20),0)</f>
        <v>7</v>
      </c>
      <c r="BM846">
        <f t="shared" si="151"/>
        <v>2403.8030000000022</v>
      </c>
      <c r="BN846">
        <f t="shared" si="152"/>
        <v>4271.6819999999989</v>
      </c>
      <c r="BO846">
        <f>IF(COUNTIFS($BL$2:$BL846,$BL846,$O$2:$O846,$O846)=1,_xlfn.MAXIFS($BO$2:$BO845,$O$2:$O845,$O846)+1,_xlfn.MAXIFS($BO$2:$BO845,$O$2:$O845,$O846))</f>
        <v>11</v>
      </c>
      <c r="BP846">
        <f t="shared" si="153"/>
        <v>0</v>
      </c>
      <c r="BQ846">
        <f t="shared" si="155"/>
        <v>0</v>
      </c>
      <c r="BR846">
        <f t="shared" si="156"/>
        <v>0</v>
      </c>
      <c r="BS846">
        <f t="shared" si="157"/>
        <v>0</v>
      </c>
      <c r="BT846">
        <f t="shared" si="158"/>
        <v>0</v>
      </c>
      <c r="BU846">
        <f t="shared" si="159"/>
        <v>0</v>
      </c>
      <c r="BV846">
        <f t="shared" si="160"/>
        <v>0</v>
      </c>
      <c r="BW846">
        <f t="shared" si="154"/>
        <v>0</v>
      </c>
    </row>
    <row r="847" spans="1:75" x14ac:dyDescent="0.3">
      <c r="A847" s="38">
        <f t="shared" si="150"/>
        <v>45794</v>
      </c>
      <c r="B847" s="3">
        <v>45794.764479166668</v>
      </c>
      <c r="C847" t="s">
        <v>61</v>
      </c>
      <c r="D847" t="s">
        <v>61</v>
      </c>
      <c r="E847" t="s">
        <v>61</v>
      </c>
      <c r="F847" t="s">
        <v>62</v>
      </c>
      <c r="G847" s="2" t="s">
        <v>63</v>
      </c>
      <c r="H847" t="s">
        <v>64</v>
      </c>
      <c r="I847" t="s">
        <v>84</v>
      </c>
      <c r="J847" t="s">
        <v>66</v>
      </c>
      <c r="K847" t="s">
        <v>67</v>
      </c>
      <c r="L847">
        <v>18</v>
      </c>
      <c r="M847">
        <v>8</v>
      </c>
      <c r="N847">
        <v>168</v>
      </c>
      <c r="O847" s="41">
        <v>9999</v>
      </c>
      <c r="P847" t="s">
        <v>62</v>
      </c>
      <c r="Q847" s="1">
        <v>45786.608721180557</v>
      </c>
      <c r="R847">
        <v>4.5999999999999999E-2</v>
      </c>
      <c r="S847">
        <v>7.4999999999999997E-2</v>
      </c>
      <c r="T847">
        <v>0.61299999999999999</v>
      </c>
      <c r="U847">
        <v>88</v>
      </c>
      <c r="V847">
        <v>36</v>
      </c>
      <c r="W847">
        <v>10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6</v>
      </c>
      <c r="AD847">
        <v>1.88</v>
      </c>
      <c r="AE847">
        <v>3.9427439999999998</v>
      </c>
      <c r="AF847">
        <v>100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0.47</v>
      </c>
      <c r="AN847">
        <v>18.141999999999999</v>
      </c>
      <c r="AO847">
        <v>40.909999999999997</v>
      </c>
      <c r="AP847">
        <v>11.361000000000001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 t="s">
        <v>75</v>
      </c>
      <c r="BD847">
        <v>0</v>
      </c>
      <c r="BE847" t="s">
        <v>69</v>
      </c>
      <c r="BF847" t="s">
        <v>76</v>
      </c>
      <c r="BG847">
        <v>1.3</v>
      </c>
      <c r="BH847">
        <v>0</v>
      </c>
      <c r="BI847" s="1">
        <v>45799.576249733793</v>
      </c>
      <c r="BJ847">
        <v>3</v>
      </c>
      <c r="BK847" s="4">
        <v>0.2044</v>
      </c>
      <c r="BL847" s="42">
        <f>HLOOKUP($A847,차량별코스!$E$1:$AD$20,_xlfn.XLOOKUP(탕데이터!$I847,차량별코스!$D$2:$D$20,차량별코스!$A$2:$A$20),0)</f>
        <v>7</v>
      </c>
      <c r="BM847">
        <f t="shared" si="151"/>
        <v>2403.8030000000022</v>
      </c>
      <c r="BN847">
        <f t="shared" si="152"/>
        <v>4271.6819999999989</v>
      </c>
      <c r="BO847">
        <f>IF(COUNTIFS($BL$2:$BL847,$BL847,$O$2:$O847,$O847)=1,_xlfn.MAXIFS($BO$2:$BO846,$O$2:$O846,$O847)+1,_xlfn.MAXIFS($BO$2:$BO846,$O$2:$O846,$O847))</f>
        <v>11</v>
      </c>
      <c r="BP847">
        <f t="shared" si="153"/>
        <v>42</v>
      </c>
      <c r="BQ847">
        <f t="shared" si="155"/>
        <v>0</v>
      </c>
      <c r="BR847">
        <f t="shared" si="156"/>
        <v>0</v>
      </c>
      <c r="BS847">
        <f t="shared" si="157"/>
        <v>0</v>
      </c>
      <c r="BT847">
        <f t="shared" si="158"/>
        <v>0</v>
      </c>
      <c r="BU847">
        <f t="shared" si="159"/>
        <v>0</v>
      </c>
      <c r="BV847">
        <f t="shared" si="160"/>
        <v>0</v>
      </c>
      <c r="BW847">
        <f t="shared" si="154"/>
        <v>42</v>
      </c>
    </row>
    <row r="848" spans="1:75" x14ac:dyDescent="0.3">
      <c r="A848" s="38">
        <f t="shared" si="150"/>
        <v>45794</v>
      </c>
      <c r="B848" s="3">
        <v>45794.77</v>
      </c>
      <c r="C848" t="s">
        <v>61</v>
      </c>
      <c r="D848" t="s">
        <v>61</v>
      </c>
      <c r="E848" t="s">
        <v>61</v>
      </c>
      <c r="F848" t="s">
        <v>62</v>
      </c>
      <c r="G848" s="2" t="s">
        <v>63</v>
      </c>
      <c r="H848" t="s">
        <v>64</v>
      </c>
      <c r="I848" t="s">
        <v>84</v>
      </c>
      <c r="J848" t="s">
        <v>66</v>
      </c>
      <c r="K848" t="s">
        <v>67</v>
      </c>
      <c r="L848">
        <v>18</v>
      </c>
      <c r="M848">
        <v>8</v>
      </c>
      <c r="N848">
        <v>168</v>
      </c>
      <c r="O848" s="41">
        <v>9999</v>
      </c>
      <c r="P848" t="s">
        <v>62</v>
      </c>
      <c r="Q848" s="1">
        <v>45786.608721180557</v>
      </c>
      <c r="R848">
        <v>98.063000000000002</v>
      </c>
      <c r="S848">
        <v>27.43</v>
      </c>
      <c r="T848">
        <v>3.5750000000000002</v>
      </c>
      <c r="U848">
        <v>8573</v>
      </c>
      <c r="V848">
        <v>86</v>
      </c>
      <c r="W848">
        <v>2067</v>
      </c>
      <c r="X848">
        <v>3108</v>
      </c>
      <c r="Y848">
        <v>2</v>
      </c>
      <c r="Z848">
        <v>2</v>
      </c>
      <c r="AA848">
        <v>1</v>
      </c>
      <c r="AB848">
        <v>51</v>
      </c>
      <c r="AC848">
        <v>107</v>
      </c>
      <c r="AD848">
        <v>41.18</v>
      </c>
      <c r="AE848">
        <v>54.988576999999999</v>
      </c>
      <c r="AF848">
        <v>82.9</v>
      </c>
      <c r="AG848">
        <v>3.5</v>
      </c>
      <c r="AH848">
        <v>4.5</v>
      </c>
      <c r="AI848">
        <v>4.4000000000000004</v>
      </c>
      <c r="AJ848">
        <v>4.3</v>
      </c>
      <c r="AK848">
        <v>0.5</v>
      </c>
      <c r="AL848">
        <v>0</v>
      </c>
      <c r="AM848">
        <v>2.75</v>
      </c>
      <c r="AN848">
        <v>53.091000000000001</v>
      </c>
      <c r="AO848">
        <v>1.0029999999999999</v>
      </c>
      <c r="AP848">
        <v>24.111000000000001</v>
      </c>
      <c r="AQ848">
        <v>0.316</v>
      </c>
      <c r="AR848">
        <v>2.04</v>
      </c>
      <c r="AS848">
        <v>2.04</v>
      </c>
      <c r="AT848">
        <v>117.44199999999999</v>
      </c>
      <c r="AU848">
        <v>4.9580000000000002</v>
      </c>
      <c r="AV848">
        <v>6.375</v>
      </c>
      <c r="AW848">
        <v>6.2329999999999997</v>
      </c>
      <c r="AX848">
        <v>6.0919999999999996</v>
      </c>
      <c r="AY848">
        <v>0.70799999999999996</v>
      </c>
      <c r="AZ848">
        <v>0</v>
      </c>
      <c r="BA848">
        <v>0</v>
      </c>
      <c r="BB848">
        <v>206</v>
      </c>
      <c r="BC848" t="s">
        <v>75</v>
      </c>
      <c r="BD848">
        <v>0</v>
      </c>
      <c r="BE848" t="s">
        <v>69</v>
      </c>
      <c r="BF848" t="s">
        <v>76</v>
      </c>
      <c r="BG848">
        <v>1.3</v>
      </c>
      <c r="BH848">
        <v>0</v>
      </c>
      <c r="BI848" s="1">
        <v>45799.576249733793</v>
      </c>
      <c r="BJ848">
        <v>3</v>
      </c>
      <c r="BK848" s="4">
        <v>1.1917</v>
      </c>
      <c r="BL848" s="42">
        <f>HLOOKUP($A848,차량별코스!$E$1:$AD$20,_xlfn.XLOOKUP(탕데이터!$I848,차량별코스!$D$2:$D$20,차량별코스!$A$2:$A$20),0)</f>
        <v>7</v>
      </c>
      <c r="BM848">
        <f t="shared" si="151"/>
        <v>2403.8030000000022</v>
      </c>
      <c r="BN848">
        <f t="shared" si="152"/>
        <v>4271.6819999999989</v>
      </c>
      <c r="BO848">
        <f>IF(COUNTIFS($BL$2:$BL848,$BL848,$O$2:$O848,$O848)=1,_xlfn.MAXIFS($BO$2:$BO847,$O$2:$O847,$O848)+1,_xlfn.MAXIFS($BO$2:$BO847,$O$2:$O847,$O848))</f>
        <v>11</v>
      </c>
      <c r="BP848">
        <f t="shared" si="153"/>
        <v>4954.0170000000007</v>
      </c>
      <c r="BQ848">
        <f t="shared" si="155"/>
        <v>300.05500000000001</v>
      </c>
      <c r="BR848">
        <f t="shared" si="156"/>
        <v>385.78499999999997</v>
      </c>
      <c r="BS848">
        <f t="shared" si="157"/>
        <v>377.21200000000005</v>
      </c>
      <c r="BT848">
        <f t="shared" si="158"/>
        <v>368.63899999999995</v>
      </c>
      <c r="BU848">
        <f t="shared" si="159"/>
        <v>42.865000000000002</v>
      </c>
      <c r="BV848">
        <f t="shared" si="160"/>
        <v>0</v>
      </c>
      <c r="BW848">
        <f t="shared" si="154"/>
        <v>6428.5730000000012</v>
      </c>
    </row>
    <row r="849" spans="1:75" x14ac:dyDescent="0.3">
      <c r="A849" s="38">
        <f t="shared" si="150"/>
        <v>45795</v>
      </c>
      <c r="B849" s="3">
        <v>45795.269444444442</v>
      </c>
      <c r="C849" t="s">
        <v>61</v>
      </c>
      <c r="D849" t="s">
        <v>61</v>
      </c>
      <c r="E849" t="s">
        <v>61</v>
      </c>
      <c r="F849" t="s">
        <v>62</v>
      </c>
      <c r="G849" s="2" t="s">
        <v>63</v>
      </c>
      <c r="H849" t="s">
        <v>64</v>
      </c>
      <c r="I849" t="s">
        <v>84</v>
      </c>
      <c r="J849" t="s">
        <v>66</v>
      </c>
      <c r="K849" t="s">
        <v>67</v>
      </c>
      <c r="L849">
        <v>18</v>
      </c>
      <c r="M849">
        <v>8</v>
      </c>
      <c r="N849">
        <v>168</v>
      </c>
      <c r="O849" s="41">
        <v>9999</v>
      </c>
      <c r="P849" t="s">
        <v>62</v>
      </c>
      <c r="Q849" s="1">
        <v>45786.608721180557</v>
      </c>
      <c r="R849">
        <v>17.437999999999999</v>
      </c>
      <c r="S849">
        <v>4.7569999999999997</v>
      </c>
      <c r="T849">
        <v>3.6659999999999999</v>
      </c>
      <c r="U849">
        <v>1453</v>
      </c>
      <c r="V849">
        <v>205</v>
      </c>
      <c r="W849">
        <v>161</v>
      </c>
      <c r="X849">
        <v>392</v>
      </c>
      <c r="Y849">
        <v>0</v>
      </c>
      <c r="Z849">
        <v>4</v>
      </c>
      <c r="AA849">
        <v>0</v>
      </c>
      <c r="AB849">
        <v>0</v>
      </c>
      <c r="AC849">
        <v>98</v>
      </c>
      <c r="AD849">
        <v>43.2</v>
      </c>
      <c r="AE849">
        <v>57.752239000000003</v>
      </c>
      <c r="AF849">
        <v>84.1</v>
      </c>
      <c r="AG849">
        <v>2.5</v>
      </c>
      <c r="AH849">
        <v>2.8</v>
      </c>
      <c r="AI849">
        <v>6.3</v>
      </c>
      <c r="AJ849">
        <v>4.3</v>
      </c>
      <c r="AK849">
        <v>0</v>
      </c>
      <c r="AL849">
        <v>0</v>
      </c>
      <c r="AM849">
        <v>2.82</v>
      </c>
      <c r="AN849">
        <v>54.488</v>
      </c>
      <c r="AO849">
        <v>14.109</v>
      </c>
      <c r="AP849">
        <v>11.08</v>
      </c>
      <c r="AQ849">
        <v>0.17199999999999999</v>
      </c>
      <c r="AR849">
        <v>0</v>
      </c>
      <c r="AS849">
        <v>22.937999999999999</v>
      </c>
      <c r="AT849">
        <v>19.623000000000001</v>
      </c>
      <c r="AU849">
        <v>0.58299999999999996</v>
      </c>
      <c r="AV849">
        <v>0.65300000000000002</v>
      </c>
      <c r="AW849">
        <v>1.47</v>
      </c>
      <c r="AX849">
        <v>1.0029999999999999</v>
      </c>
      <c r="AY849">
        <v>0</v>
      </c>
      <c r="AZ849">
        <v>0</v>
      </c>
      <c r="BA849">
        <v>0</v>
      </c>
      <c r="BB849">
        <v>34</v>
      </c>
      <c r="BC849" t="s">
        <v>75</v>
      </c>
      <c r="BD849">
        <v>0</v>
      </c>
      <c r="BE849" t="s">
        <v>69</v>
      </c>
      <c r="BF849" t="s">
        <v>76</v>
      </c>
      <c r="BG849">
        <v>1.3</v>
      </c>
      <c r="BH849">
        <v>0</v>
      </c>
      <c r="BI849" s="1">
        <v>45799.576249733793</v>
      </c>
      <c r="BJ849">
        <v>3</v>
      </c>
      <c r="BK849" s="4">
        <v>1.2219</v>
      </c>
      <c r="BL849" s="42">
        <f>HLOOKUP($A849,차량별코스!$E$1:$AD$20,_xlfn.XLOOKUP(탕데이터!$I849,차량별코스!$D$2:$D$20,차량별코스!$A$2:$A$20),0)</f>
        <v>8</v>
      </c>
      <c r="BM849">
        <f t="shared" si="151"/>
        <v>2403.8030000000022</v>
      </c>
      <c r="BN849">
        <f t="shared" si="152"/>
        <v>4829.6470000000018</v>
      </c>
      <c r="BO849">
        <f>IF(COUNTIFS($BL$2:$BL849,$BL849,$O$2:$O849,$O849)=1,_xlfn.MAXIFS($BO$2:$BO848,$O$2:$O848,$O849)+1,_xlfn.MAXIFS($BO$2:$BO848,$O$2:$O848,$O849))</f>
        <v>11</v>
      </c>
      <c r="BP849">
        <f t="shared" si="153"/>
        <v>855.97299999999996</v>
      </c>
      <c r="BQ849">
        <f t="shared" si="155"/>
        <v>36.325000000000003</v>
      </c>
      <c r="BR849">
        <f t="shared" si="156"/>
        <v>40.683999999999997</v>
      </c>
      <c r="BS849">
        <f t="shared" si="157"/>
        <v>91.539000000000001</v>
      </c>
      <c r="BT849">
        <f t="shared" si="158"/>
        <v>62.478999999999992</v>
      </c>
      <c r="BU849">
        <f t="shared" si="159"/>
        <v>0</v>
      </c>
      <c r="BV849">
        <f t="shared" si="160"/>
        <v>0</v>
      </c>
      <c r="BW849">
        <f t="shared" si="154"/>
        <v>1087</v>
      </c>
    </row>
    <row r="850" spans="1:75" x14ac:dyDescent="0.3">
      <c r="A850" s="38">
        <f t="shared" si="150"/>
        <v>45795</v>
      </c>
      <c r="B850" s="3">
        <v>45795.290810185186</v>
      </c>
      <c r="C850" t="s">
        <v>61</v>
      </c>
      <c r="D850" t="s">
        <v>61</v>
      </c>
      <c r="E850" t="s">
        <v>61</v>
      </c>
      <c r="F850" t="s">
        <v>62</v>
      </c>
      <c r="G850" s="2" t="s">
        <v>63</v>
      </c>
      <c r="H850" t="s">
        <v>64</v>
      </c>
      <c r="I850" t="s">
        <v>84</v>
      </c>
      <c r="J850" t="s">
        <v>66</v>
      </c>
      <c r="K850" t="s">
        <v>67</v>
      </c>
      <c r="L850">
        <v>18</v>
      </c>
      <c r="M850">
        <v>8</v>
      </c>
      <c r="N850">
        <v>168</v>
      </c>
      <c r="O850" s="41">
        <v>9999</v>
      </c>
      <c r="P850" t="s">
        <v>62</v>
      </c>
      <c r="Q850" s="1">
        <v>45786.608721180557</v>
      </c>
      <c r="R850">
        <v>41.362000000000002</v>
      </c>
      <c r="S850">
        <v>11.363</v>
      </c>
      <c r="T850">
        <v>3.64</v>
      </c>
      <c r="U850">
        <v>3257</v>
      </c>
      <c r="V850">
        <v>83</v>
      </c>
      <c r="W850">
        <v>341</v>
      </c>
      <c r="X850">
        <v>965</v>
      </c>
      <c r="Y850">
        <v>2</v>
      </c>
      <c r="Z850">
        <v>12</v>
      </c>
      <c r="AA850">
        <v>0</v>
      </c>
      <c r="AB850">
        <v>0</v>
      </c>
      <c r="AC850">
        <v>110</v>
      </c>
      <c r="AD850">
        <v>45.72</v>
      </c>
      <c r="AE850">
        <v>52.560217000000002</v>
      </c>
      <c r="AF850">
        <v>90.9</v>
      </c>
      <c r="AG850">
        <v>2.9</v>
      </c>
      <c r="AH850">
        <v>1.8</v>
      </c>
      <c r="AI850">
        <v>1.8</v>
      </c>
      <c r="AJ850">
        <v>2.2999999999999998</v>
      </c>
      <c r="AK850">
        <v>0.3</v>
      </c>
      <c r="AL850">
        <v>0</v>
      </c>
      <c r="AM850">
        <v>2.8</v>
      </c>
      <c r="AN850">
        <v>49.334000000000003</v>
      </c>
      <c r="AO850">
        <v>2.548</v>
      </c>
      <c r="AP850">
        <v>10.47</v>
      </c>
      <c r="AQ850">
        <v>0.218</v>
      </c>
      <c r="AR850">
        <v>4.835</v>
      </c>
      <c r="AS850">
        <v>29.012</v>
      </c>
      <c r="AT850">
        <v>48.48</v>
      </c>
      <c r="AU850">
        <v>1.5469999999999999</v>
      </c>
      <c r="AV850">
        <v>0.96</v>
      </c>
      <c r="AW850">
        <v>0.96</v>
      </c>
      <c r="AX850">
        <v>1.2270000000000001</v>
      </c>
      <c r="AY850">
        <v>0.16</v>
      </c>
      <c r="AZ850">
        <v>0</v>
      </c>
      <c r="BA850">
        <v>0</v>
      </c>
      <c r="BB850">
        <v>75</v>
      </c>
      <c r="BC850" t="s">
        <v>75</v>
      </c>
      <c r="BD850">
        <v>0</v>
      </c>
      <c r="BE850" t="s">
        <v>69</v>
      </c>
      <c r="BF850" t="s">
        <v>76</v>
      </c>
      <c r="BG850">
        <v>1.3</v>
      </c>
      <c r="BH850">
        <v>0</v>
      </c>
      <c r="BI850" s="1">
        <v>45799.576249733793</v>
      </c>
      <c r="BJ850">
        <v>3</v>
      </c>
      <c r="BK850" s="4">
        <v>1.2134</v>
      </c>
      <c r="BL850" s="42">
        <f>HLOOKUP($A850,차량별코스!$E$1:$AD$20,_xlfn.XLOOKUP(탕데이터!$I850,차량별코스!$D$2:$D$20,차량별코스!$A$2:$A$20),0)</f>
        <v>8</v>
      </c>
      <c r="BM850">
        <f t="shared" si="151"/>
        <v>2403.8030000000022</v>
      </c>
      <c r="BN850">
        <f t="shared" si="152"/>
        <v>4829.6470000000018</v>
      </c>
      <c r="BO850">
        <f>IF(COUNTIFS($BL$2:$BL850,$BL850,$O$2:$O850,$O850)=1,_xlfn.MAXIFS($BO$2:$BO849,$O$2:$O849,$O850)+1,_xlfn.MAXIFS($BO$2:$BO849,$O$2:$O849,$O850))</f>
        <v>11</v>
      </c>
      <c r="BP850">
        <f t="shared" si="153"/>
        <v>2536.6130000000003</v>
      </c>
      <c r="BQ850">
        <f t="shared" si="155"/>
        <v>94.452999999999989</v>
      </c>
      <c r="BR850">
        <f t="shared" si="156"/>
        <v>58.626000000000005</v>
      </c>
      <c r="BS850">
        <f t="shared" si="157"/>
        <v>58.626000000000005</v>
      </c>
      <c r="BT850">
        <f t="shared" si="158"/>
        <v>74.911000000000001</v>
      </c>
      <c r="BU850">
        <f t="shared" si="159"/>
        <v>9.7710000000000008</v>
      </c>
      <c r="BV850">
        <f t="shared" si="160"/>
        <v>0</v>
      </c>
      <c r="BW850">
        <f t="shared" si="154"/>
        <v>2833.0000000000009</v>
      </c>
    </row>
    <row r="851" spans="1:75" x14ac:dyDescent="0.3">
      <c r="A851" s="38">
        <f t="shared" si="150"/>
        <v>45795</v>
      </c>
      <c r="B851" s="3">
        <v>45795.339467592596</v>
      </c>
      <c r="C851" t="s">
        <v>61</v>
      </c>
      <c r="D851" t="s">
        <v>61</v>
      </c>
      <c r="E851" t="s">
        <v>61</v>
      </c>
      <c r="F851" t="s">
        <v>62</v>
      </c>
      <c r="G851" s="2" t="s">
        <v>63</v>
      </c>
      <c r="H851" t="s">
        <v>64</v>
      </c>
      <c r="I851" t="s">
        <v>84</v>
      </c>
      <c r="J851" t="s">
        <v>66</v>
      </c>
      <c r="K851" t="s">
        <v>67</v>
      </c>
      <c r="L851">
        <v>18</v>
      </c>
      <c r="M851">
        <v>8</v>
      </c>
      <c r="N851">
        <v>168</v>
      </c>
      <c r="O851" s="41">
        <v>9999</v>
      </c>
      <c r="P851" t="s">
        <v>62</v>
      </c>
      <c r="Q851" s="1">
        <v>45786.608721180557</v>
      </c>
      <c r="R851">
        <v>19.87</v>
      </c>
      <c r="S851">
        <v>5.4589999999999996</v>
      </c>
      <c r="T851">
        <v>3.64</v>
      </c>
      <c r="U851">
        <v>1701</v>
      </c>
      <c r="V851">
        <v>78</v>
      </c>
      <c r="W851">
        <v>230</v>
      </c>
      <c r="X851">
        <v>737</v>
      </c>
      <c r="Y851">
        <v>3</v>
      </c>
      <c r="Z851">
        <v>13</v>
      </c>
      <c r="AA851">
        <v>0</v>
      </c>
      <c r="AB851">
        <v>0</v>
      </c>
      <c r="AC851">
        <v>105</v>
      </c>
      <c r="AD851">
        <v>42.05</v>
      </c>
      <c r="AE851">
        <v>51.350833999999999</v>
      </c>
      <c r="AF851">
        <v>98</v>
      </c>
      <c r="AG851">
        <v>0.4</v>
      </c>
      <c r="AH851">
        <v>0.7</v>
      </c>
      <c r="AI851">
        <v>0.6</v>
      </c>
      <c r="AJ851">
        <v>0.2</v>
      </c>
      <c r="AK851">
        <v>0</v>
      </c>
      <c r="AL851">
        <v>0</v>
      </c>
      <c r="AM851">
        <v>2.8</v>
      </c>
      <c r="AN851">
        <v>47.95</v>
      </c>
      <c r="AO851">
        <v>4.585</v>
      </c>
      <c r="AP851">
        <v>13.521000000000001</v>
      </c>
      <c r="AQ851">
        <v>0.35199999999999998</v>
      </c>
      <c r="AR851">
        <v>15.098000000000001</v>
      </c>
      <c r="AS851">
        <v>65.424999999999997</v>
      </c>
      <c r="AT851">
        <v>27.766999999999999</v>
      </c>
      <c r="AU851">
        <v>0.113</v>
      </c>
      <c r="AV851">
        <v>0.19800000000000001</v>
      </c>
      <c r="AW851">
        <v>0.17</v>
      </c>
      <c r="AX851">
        <v>5.7000000000000002E-2</v>
      </c>
      <c r="AY851">
        <v>0</v>
      </c>
      <c r="AZ851">
        <v>0</v>
      </c>
      <c r="BA851">
        <v>0</v>
      </c>
      <c r="BB851">
        <v>40</v>
      </c>
      <c r="BC851" t="s">
        <v>75</v>
      </c>
      <c r="BD851">
        <v>0</v>
      </c>
      <c r="BE851" t="s">
        <v>69</v>
      </c>
      <c r="BF851" t="s">
        <v>76</v>
      </c>
      <c r="BG851">
        <v>1.3</v>
      </c>
      <c r="BH851">
        <v>0</v>
      </c>
      <c r="BI851" s="1">
        <v>45799.576249733793</v>
      </c>
      <c r="BJ851">
        <v>3</v>
      </c>
      <c r="BK851" s="4">
        <v>1.2133</v>
      </c>
      <c r="BL851" s="42">
        <f>HLOOKUP($A851,차량별코스!$E$1:$AD$20,_xlfn.XLOOKUP(탕데이터!$I851,차량별코스!$D$2:$D$20,차량별코스!$A$2:$A$20),0)</f>
        <v>8</v>
      </c>
      <c r="BM851">
        <f t="shared" si="151"/>
        <v>2403.8030000000022</v>
      </c>
      <c r="BN851">
        <f t="shared" si="152"/>
        <v>4829.6470000000018</v>
      </c>
      <c r="BO851">
        <f>IF(COUNTIFS($BL$2:$BL851,$BL851,$O$2:$O851,$O851)=1,_xlfn.MAXIFS($BO$2:$BO850,$O$2:$O850,$O851)+1,_xlfn.MAXIFS($BO$2:$BO850,$O$2:$O850,$O851))</f>
        <v>11</v>
      </c>
      <c r="BP851">
        <f t="shared" si="153"/>
        <v>1358.98</v>
      </c>
      <c r="BQ851">
        <f t="shared" si="155"/>
        <v>6.8040000000000003</v>
      </c>
      <c r="BR851">
        <f t="shared" si="156"/>
        <v>11.906999999999998</v>
      </c>
      <c r="BS851">
        <f t="shared" si="157"/>
        <v>10.206</v>
      </c>
      <c r="BT851">
        <f t="shared" si="158"/>
        <v>3.4020000000000001</v>
      </c>
      <c r="BU851">
        <f t="shared" si="159"/>
        <v>0</v>
      </c>
      <c r="BV851">
        <f t="shared" si="160"/>
        <v>0</v>
      </c>
      <c r="BW851">
        <f t="shared" si="154"/>
        <v>1391.299</v>
      </c>
    </row>
    <row r="852" spans="1:75" x14ac:dyDescent="0.3">
      <c r="A852" s="38">
        <f t="shared" si="150"/>
        <v>45795</v>
      </c>
      <c r="B852" s="3">
        <v>45795.363958333335</v>
      </c>
      <c r="C852" t="s">
        <v>61</v>
      </c>
      <c r="D852" t="s">
        <v>61</v>
      </c>
      <c r="E852" t="s">
        <v>61</v>
      </c>
      <c r="F852" t="s">
        <v>62</v>
      </c>
      <c r="G852" s="2" t="s">
        <v>63</v>
      </c>
      <c r="H852" t="s">
        <v>64</v>
      </c>
      <c r="I852" t="s">
        <v>84</v>
      </c>
      <c r="J852" t="s">
        <v>66</v>
      </c>
      <c r="K852" t="s">
        <v>67</v>
      </c>
      <c r="L852">
        <v>18</v>
      </c>
      <c r="M852">
        <v>8</v>
      </c>
      <c r="N852">
        <v>168</v>
      </c>
      <c r="O852" s="41">
        <v>9999</v>
      </c>
      <c r="P852" t="s">
        <v>62</v>
      </c>
      <c r="Q852" s="1">
        <v>45786.608721180557</v>
      </c>
      <c r="R852">
        <v>22.986999999999998</v>
      </c>
      <c r="S852">
        <v>6.7489999999999997</v>
      </c>
      <c r="T852">
        <v>3.4060000000000001</v>
      </c>
      <c r="U852">
        <v>2017</v>
      </c>
      <c r="V852">
        <v>61</v>
      </c>
      <c r="W852">
        <v>378</v>
      </c>
      <c r="X852">
        <v>730</v>
      </c>
      <c r="Y852">
        <v>5</v>
      </c>
      <c r="Z852">
        <v>11</v>
      </c>
      <c r="AA852">
        <v>0</v>
      </c>
      <c r="AB852">
        <v>0</v>
      </c>
      <c r="AC852">
        <v>106</v>
      </c>
      <c r="AD852">
        <v>41.03</v>
      </c>
      <c r="AE852">
        <v>52.441864000000002</v>
      </c>
      <c r="AF852">
        <v>96.7</v>
      </c>
      <c r="AG852">
        <v>0.8</v>
      </c>
      <c r="AH852">
        <v>1.1000000000000001</v>
      </c>
      <c r="AI852">
        <v>0.8</v>
      </c>
      <c r="AJ852">
        <v>0.7</v>
      </c>
      <c r="AK852">
        <v>0</v>
      </c>
      <c r="AL852">
        <v>0</v>
      </c>
      <c r="AM852">
        <v>2.62</v>
      </c>
      <c r="AN852">
        <v>53.075000000000003</v>
      </c>
      <c r="AO852">
        <v>3.024</v>
      </c>
      <c r="AP852">
        <v>18.741</v>
      </c>
      <c r="AQ852">
        <v>0.30499999999999999</v>
      </c>
      <c r="AR852">
        <v>21.751000000000001</v>
      </c>
      <c r="AS852">
        <v>47.853000000000002</v>
      </c>
      <c r="AT852">
        <v>32.232999999999997</v>
      </c>
      <c r="AU852">
        <v>0.26700000000000002</v>
      </c>
      <c r="AV852">
        <v>0.36699999999999999</v>
      </c>
      <c r="AW852">
        <v>0.26700000000000002</v>
      </c>
      <c r="AX852">
        <v>0.23300000000000001</v>
      </c>
      <c r="AY852">
        <v>0</v>
      </c>
      <c r="AZ852">
        <v>0</v>
      </c>
      <c r="BA852">
        <v>0</v>
      </c>
      <c r="BB852">
        <v>47</v>
      </c>
      <c r="BC852" t="s">
        <v>75</v>
      </c>
      <c r="BD852">
        <v>0</v>
      </c>
      <c r="BE852" t="s">
        <v>69</v>
      </c>
      <c r="BF852" t="s">
        <v>76</v>
      </c>
      <c r="BG852">
        <v>1.3</v>
      </c>
      <c r="BH852">
        <v>0</v>
      </c>
      <c r="BI852" s="1">
        <v>45799.576249733793</v>
      </c>
      <c r="BJ852">
        <v>3</v>
      </c>
      <c r="BK852" s="4">
        <v>1.1353</v>
      </c>
      <c r="BL852" s="42">
        <f>HLOOKUP($A852,차량별코스!$E$1:$AD$20,_xlfn.XLOOKUP(탕데이터!$I852,차량별코스!$D$2:$D$20,차량별코스!$A$2:$A$20),0)</f>
        <v>8</v>
      </c>
      <c r="BM852">
        <f t="shared" si="151"/>
        <v>2403.8030000000022</v>
      </c>
      <c r="BN852">
        <f t="shared" si="152"/>
        <v>4829.6470000000018</v>
      </c>
      <c r="BO852">
        <f>IF(COUNTIFS($BL$2:$BL852,$BL852,$O$2:$O852,$O852)=1,_xlfn.MAXIFS($BO$2:$BO851,$O$2:$O851,$O852)+1,_xlfn.MAXIFS($BO$2:$BO851,$O$2:$O851,$O852))</f>
        <v>11</v>
      </c>
      <c r="BP852">
        <f t="shared" si="153"/>
        <v>1511.4390000000001</v>
      </c>
      <c r="BQ852">
        <f t="shared" si="155"/>
        <v>16.135999999999999</v>
      </c>
      <c r="BR852">
        <f t="shared" si="156"/>
        <v>22.187000000000001</v>
      </c>
      <c r="BS852">
        <f t="shared" si="157"/>
        <v>16.135999999999999</v>
      </c>
      <c r="BT852">
        <f t="shared" si="158"/>
        <v>14.118999999999998</v>
      </c>
      <c r="BU852">
        <f t="shared" si="159"/>
        <v>0</v>
      </c>
      <c r="BV852">
        <f t="shared" si="160"/>
        <v>0</v>
      </c>
      <c r="BW852">
        <f t="shared" si="154"/>
        <v>1580.0169999999998</v>
      </c>
    </row>
    <row r="853" spans="1:75" x14ac:dyDescent="0.3">
      <c r="A853" s="38">
        <f t="shared" si="150"/>
        <v>45795</v>
      </c>
      <c r="B853" s="3">
        <v>45795.392048611109</v>
      </c>
      <c r="C853" t="s">
        <v>61</v>
      </c>
      <c r="D853" t="s">
        <v>61</v>
      </c>
      <c r="E853" t="s">
        <v>61</v>
      </c>
      <c r="F853" t="s">
        <v>62</v>
      </c>
      <c r="G853" s="2" t="s">
        <v>63</v>
      </c>
      <c r="H853" t="s">
        <v>64</v>
      </c>
      <c r="I853" t="s">
        <v>84</v>
      </c>
      <c r="J853" t="s">
        <v>66</v>
      </c>
      <c r="K853" t="s">
        <v>67</v>
      </c>
      <c r="L853">
        <v>18</v>
      </c>
      <c r="M853">
        <v>8</v>
      </c>
      <c r="N853">
        <v>168</v>
      </c>
      <c r="O853" s="41">
        <v>9999</v>
      </c>
      <c r="P853" t="s">
        <v>62</v>
      </c>
      <c r="Q853" s="1">
        <v>45786.608721180557</v>
      </c>
      <c r="R853">
        <v>17.440999999999999</v>
      </c>
      <c r="S853">
        <v>5.5670000000000002</v>
      </c>
      <c r="T853">
        <v>3.133</v>
      </c>
      <c r="U853">
        <v>1735</v>
      </c>
      <c r="V853">
        <v>31</v>
      </c>
      <c r="W853">
        <v>349</v>
      </c>
      <c r="X853">
        <v>600</v>
      </c>
      <c r="Y853">
        <v>1</v>
      </c>
      <c r="Z853">
        <v>9</v>
      </c>
      <c r="AA853">
        <v>0</v>
      </c>
      <c r="AB853">
        <v>0</v>
      </c>
      <c r="AC853">
        <v>107</v>
      </c>
      <c r="AD853">
        <v>36.19</v>
      </c>
      <c r="AE853">
        <v>46.337698000000003</v>
      </c>
      <c r="AF853">
        <v>98.2</v>
      </c>
      <c r="AG853">
        <v>0.4</v>
      </c>
      <c r="AH853">
        <v>0.6</v>
      </c>
      <c r="AI853">
        <v>0.4</v>
      </c>
      <c r="AJ853">
        <v>0.3</v>
      </c>
      <c r="AK853">
        <v>0.1</v>
      </c>
      <c r="AL853">
        <v>0</v>
      </c>
      <c r="AM853">
        <v>2.41</v>
      </c>
      <c r="AN853">
        <v>50.62</v>
      </c>
      <c r="AO853">
        <v>1.7869999999999999</v>
      </c>
      <c r="AP853">
        <v>20.114999999999998</v>
      </c>
      <c r="AQ853">
        <v>0.34399999999999997</v>
      </c>
      <c r="AR853">
        <v>5.734</v>
      </c>
      <c r="AS853">
        <v>51.603000000000002</v>
      </c>
      <c r="AT853">
        <v>27.823</v>
      </c>
      <c r="AU853">
        <v>0.113</v>
      </c>
      <c r="AV853">
        <v>0.17</v>
      </c>
      <c r="AW853">
        <v>0.113</v>
      </c>
      <c r="AX853">
        <v>8.5000000000000006E-2</v>
      </c>
      <c r="AY853">
        <v>2.8000000000000001E-2</v>
      </c>
      <c r="AZ853">
        <v>0</v>
      </c>
      <c r="BA853">
        <v>0</v>
      </c>
      <c r="BB853">
        <v>34</v>
      </c>
      <c r="BC853" t="s">
        <v>75</v>
      </c>
      <c r="BD853">
        <v>0</v>
      </c>
      <c r="BE853" t="s">
        <v>69</v>
      </c>
      <c r="BF853" t="s">
        <v>76</v>
      </c>
      <c r="BG853">
        <v>1.3</v>
      </c>
      <c r="BH853">
        <v>0</v>
      </c>
      <c r="BI853" s="1">
        <v>45799.576249733793</v>
      </c>
      <c r="BJ853">
        <v>3</v>
      </c>
      <c r="BK853" s="4">
        <v>1.0443</v>
      </c>
      <c r="BL853" s="42">
        <f>HLOOKUP($A853,차량별코스!$E$1:$AD$20,_xlfn.XLOOKUP(탕데이터!$I853,차량별코스!$D$2:$D$20,차량별코스!$A$2:$A$20),0)</f>
        <v>8</v>
      </c>
      <c r="BM853">
        <f t="shared" si="151"/>
        <v>2403.8030000000022</v>
      </c>
      <c r="BN853">
        <f t="shared" si="152"/>
        <v>4829.6470000000018</v>
      </c>
      <c r="BO853">
        <f>IF(COUNTIFS($BL$2:$BL853,$BL853,$O$2:$O853,$O853)=1,_xlfn.MAXIFS($BO$2:$BO852,$O$2:$O852,$O853)+1,_xlfn.MAXIFS($BO$2:$BO852,$O$2:$O852,$O853))</f>
        <v>11</v>
      </c>
      <c r="BP853">
        <f t="shared" si="153"/>
        <v>1323.77</v>
      </c>
      <c r="BQ853">
        <f t="shared" si="155"/>
        <v>6.94</v>
      </c>
      <c r="BR853">
        <f t="shared" si="156"/>
        <v>10.41</v>
      </c>
      <c r="BS853">
        <f t="shared" si="157"/>
        <v>6.94</v>
      </c>
      <c r="BT853">
        <f t="shared" si="158"/>
        <v>5.2050000000000001</v>
      </c>
      <c r="BU853">
        <f t="shared" si="159"/>
        <v>1.7350000000000001</v>
      </c>
      <c r="BV853">
        <f t="shared" si="160"/>
        <v>0</v>
      </c>
      <c r="BW853">
        <f t="shared" si="154"/>
        <v>1355</v>
      </c>
    </row>
    <row r="854" spans="1:75" x14ac:dyDescent="0.3">
      <c r="A854" s="38">
        <f t="shared" si="150"/>
        <v>45795</v>
      </c>
      <c r="B854" s="3">
        <v>45795.414756944447</v>
      </c>
      <c r="C854" t="s">
        <v>61</v>
      </c>
      <c r="D854" t="s">
        <v>61</v>
      </c>
      <c r="E854" t="s">
        <v>61</v>
      </c>
      <c r="F854" t="s">
        <v>62</v>
      </c>
      <c r="G854" s="2" t="s">
        <v>63</v>
      </c>
      <c r="H854" t="s">
        <v>64</v>
      </c>
      <c r="I854" t="s">
        <v>84</v>
      </c>
      <c r="J854" t="s">
        <v>66</v>
      </c>
      <c r="K854" t="s">
        <v>67</v>
      </c>
      <c r="L854">
        <v>18</v>
      </c>
      <c r="M854">
        <v>8</v>
      </c>
      <c r="N854">
        <v>168</v>
      </c>
      <c r="O854" s="41">
        <v>9999</v>
      </c>
      <c r="P854" t="s">
        <v>62</v>
      </c>
      <c r="Q854" s="1">
        <v>45786.608721180557</v>
      </c>
      <c r="R854">
        <v>1E-3</v>
      </c>
      <c r="S854">
        <v>1.2999999999999999E-2</v>
      </c>
      <c r="T854">
        <v>7.6999999999999999E-2</v>
      </c>
      <c r="U854">
        <v>14</v>
      </c>
      <c r="V854">
        <v>14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0.26</v>
      </c>
      <c r="AE854" t="s">
        <v>61</v>
      </c>
      <c r="AF854">
        <v>100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0.06</v>
      </c>
      <c r="AN854" t="s">
        <v>61</v>
      </c>
      <c r="AO854">
        <v>100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 t="s">
        <v>75</v>
      </c>
      <c r="BD854">
        <v>0</v>
      </c>
      <c r="BE854" t="s">
        <v>69</v>
      </c>
      <c r="BF854" t="s">
        <v>76</v>
      </c>
      <c r="BG854">
        <v>1.3</v>
      </c>
      <c r="BH854">
        <v>0</v>
      </c>
      <c r="BI854" s="1">
        <v>45799.576249733793</v>
      </c>
      <c r="BJ854">
        <v>3</v>
      </c>
      <c r="BK854" s="4">
        <v>2.5600000000000001E-2</v>
      </c>
      <c r="BL854" s="42">
        <f>HLOOKUP($A854,차량별코스!$E$1:$AD$20,_xlfn.XLOOKUP(탕데이터!$I854,차량별코스!$D$2:$D$20,차량별코스!$A$2:$A$20),0)</f>
        <v>8</v>
      </c>
      <c r="BM854">
        <f t="shared" si="151"/>
        <v>2403.8030000000022</v>
      </c>
      <c r="BN854">
        <f t="shared" si="152"/>
        <v>4829.6470000000018</v>
      </c>
      <c r="BO854">
        <f>IF(COUNTIFS($BL$2:$BL854,$BL854,$O$2:$O854,$O854)=1,_xlfn.MAXIFS($BO$2:$BO853,$O$2:$O853,$O854)+1,_xlfn.MAXIFS($BO$2:$BO853,$O$2:$O853,$O854))</f>
        <v>11</v>
      </c>
      <c r="BP854">
        <f t="shared" si="153"/>
        <v>0</v>
      </c>
      <c r="BQ854">
        <f t="shared" si="155"/>
        <v>0</v>
      </c>
      <c r="BR854">
        <f t="shared" si="156"/>
        <v>0</v>
      </c>
      <c r="BS854">
        <f t="shared" si="157"/>
        <v>0</v>
      </c>
      <c r="BT854">
        <f t="shared" si="158"/>
        <v>0</v>
      </c>
      <c r="BU854">
        <f t="shared" si="159"/>
        <v>0</v>
      </c>
      <c r="BV854">
        <f t="shared" si="160"/>
        <v>0</v>
      </c>
      <c r="BW854">
        <f t="shared" si="154"/>
        <v>0</v>
      </c>
    </row>
    <row r="855" spans="1:75" x14ac:dyDescent="0.3">
      <c r="A855" s="38">
        <f t="shared" si="150"/>
        <v>45795</v>
      </c>
      <c r="B855" s="3">
        <v>45795.425729166665</v>
      </c>
      <c r="C855" t="s">
        <v>61</v>
      </c>
      <c r="D855" t="s">
        <v>61</v>
      </c>
      <c r="E855" t="s">
        <v>61</v>
      </c>
      <c r="F855" t="s">
        <v>62</v>
      </c>
      <c r="G855" s="2" t="s">
        <v>63</v>
      </c>
      <c r="H855" t="s">
        <v>64</v>
      </c>
      <c r="I855" t="s">
        <v>84</v>
      </c>
      <c r="J855" t="s">
        <v>66</v>
      </c>
      <c r="K855" t="s">
        <v>67</v>
      </c>
      <c r="L855">
        <v>18</v>
      </c>
      <c r="M855">
        <v>8</v>
      </c>
      <c r="N855">
        <v>168</v>
      </c>
      <c r="O855" s="41">
        <v>9999</v>
      </c>
      <c r="P855" t="s">
        <v>62</v>
      </c>
      <c r="Q855" s="1">
        <v>45786.608721180557</v>
      </c>
      <c r="R855">
        <v>1E-3</v>
      </c>
      <c r="S855">
        <v>2.5999999999999999E-2</v>
      </c>
      <c r="T855">
        <v>3.7999999999999999E-2</v>
      </c>
      <c r="U855">
        <v>37</v>
      </c>
      <c r="V855">
        <v>37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0.1</v>
      </c>
      <c r="AE855" t="s">
        <v>61</v>
      </c>
      <c r="AF855">
        <v>100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0.03</v>
      </c>
      <c r="AN855" t="s">
        <v>61</v>
      </c>
      <c r="AO855">
        <v>100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 t="s">
        <v>75</v>
      </c>
      <c r="BD855">
        <v>0</v>
      </c>
      <c r="BE855" t="s">
        <v>69</v>
      </c>
      <c r="BF855" t="s">
        <v>76</v>
      </c>
      <c r="BG855">
        <v>1.3</v>
      </c>
      <c r="BH855">
        <v>0</v>
      </c>
      <c r="BI855" s="1">
        <v>45799.576249733793</v>
      </c>
      <c r="BJ855">
        <v>3</v>
      </c>
      <c r="BK855" s="4">
        <v>1.2800000000000001E-2</v>
      </c>
      <c r="BL855" s="42">
        <f>HLOOKUP($A855,차량별코스!$E$1:$AD$20,_xlfn.XLOOKUP(탕데이터!$I855,차량별코스!$D$2:$D$20,차량별코스!$A$2:$A$20),0)</f>
        <v>8</v>
      </c>
      <c r="BM855">
        <f t="shared" si="151"/>
        <v>2403.8030000000022</v>
      </c>
      <c r="BN855">
        <f t="shared" si="152"/>
        <v>4829.6470000000018</v>
      </c>
      <c r="BO855">
        <f>IF(COUNTIFS($BL$2:$BL855,$BL855,$O$2:$O855,$O855)=1,_xlfn.MAXIFS($BO$2:$BO854,$O$2:$O854,$O855)+1,_xlfn.MAXIFS($BO$2:$BO854,$O$2:$O854,$O855))</f>
        <v>11</v>
      </c>
      <c r="BP855">
        <f t="shared" si="153"/>
        <v>0</v>
      </c>
      <c r="BQ855">
        <f t="shared" si="155"/>
        <v>0</v>
      </c>
      <c r="BR855">
        <f t="shared" si="156"/>
        <v>0</v>
      </c>
      <c r="BS855">
        <f t="shared" si="157"/>
        <v>0</v>
      </c>
      <c r="BT855">
        <f t="shared" si="158"/>
        <v>0</v>
      </c>
      <c r="BU855">
        <f t="shared" si="159"/>
        <v>0</v>
      </c>
      <c r="BV855">
        <f t="shared" si="160"/>
        <v>0</v>
      </c>
      <c r="BW855">
        <f t="shared" si="154"/>
        <v>0</v>
      </c>
    </row>
    <row r="856" spans="1:75" x14ac:dyDescent="0.3">
      <c r="A856" s="38">
        <f t="shared" si="150"/>
        <v>45795</v>
      </c>
      <c r="B856" s="3">
        <v>45795.428171296298</v>
      </c>
      <c r="C856" t="s">
        <v>61</v>
      </c>
      <c r="D856" t="s">
        <v>61</v>
      </c>
      <c r="E856" t="s">
        <v>61</v>
      </c>
      <c r="F856" t="s">
        <v>62</v>
      </c>
      <c r="G856" s="2" t="s">
        <v>63</v>
      </c>
      <c r="H856" t="s">
        <v>64</v>
      </c>
      <c r="I856" t="s">
        <v>84</v>
      </c>
      <c r="J856" t="s">
        <v>66</v>
      </c>
      <c r="K856" t="s">
        <v>67</v>
      </c>
      <c r="L856">
        <v>18</v>
      </c>
      <c r="M856">
        <v>8</v>
      </c>
      <c r="N856">
        <v>168</v>
      </c>
      <c r="O856" s="41">
        <v>9999</v>
      </c>
      <c r="P856" t="s">
        <v>62</v>
      </c>
      <c r="Q856" s="1">
        <v>45786.608721180557</v>
      </c>
      <c r="R856">
        <v>1E-3</v>
      </c>
      <c r="S856">
        <v>8.0000000000000002E-3</v>
      </c>
      <c r="T856">
        <v>0.125</v>
      </c>
      <c r="U856">
        <v>12</v>
      </c>
      <c r="V856">
        <v>12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0.3</v>
      </c>
      <c r="AE856" t="s">
        <v>61</v>
      </c>
      <c r="AF856">
        <v>100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0.1</v>
      </c>
      <c r="AN856" t="s">
        <v>61</v>
      </c>
      <c r="AO856">
        <v>100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 t="s">
        <v>75</v>
      </c>
      <c r="BD856">
        <v>0</v>
      </c>
      <c r="BE856" t="s">
        <v>69</v>
      </c>
      <c r="BF856" t="s">
        <v>76</v>
      </c>
      <c r="BG856">
        <v>1.3</v>
      </c>
      <c r="BH856">
        <v>0</v>
      </c>
      <c r="BI856" s="1">
        <v>45799.576249733793</v>
      </c>
      <c r="BJ856">
        <v>3</v>
      </c>
      <c r="BK856" s="4">
        <v>4.1700000000000001E-2</v>
      </c>
      <c r="BL856" s="42">
        <f>HLOOKUP($A856,차량별코스!$E$1:$AD$20,_xlfn.XLOOKUP(탕데이터!$I856,차량별코스!$D$2:$D$20,차량별코스!$A$2:$A$20),0)</f>
        <v>8</v>
      </c>
      <c r="BM856">
        <f t="shared" si="151"/>
        <v>2403.8030000000022</v>
      </c>
      <c r="BN856">
        <f t="shared" si="152"/>
        <v>4829.6470000000018</v>
      </c>
      <c r="BO856">
        <f>IF(COUNTIFS($BL$2:$BL856,$BL856,$O$2:$O856,$O856)=1,_xlfn.MAXIFS($BO$2:$BO855,$O$2:$O855,$O856)+1,_xlfn.MAXIFS($BO$2:$BO855,$O$2:$O855,$O856))</f>
        <v>11</v>
      </c>
      <c r="BP856">
        <f t="shared" si="153"/>
        <v>0</v>
      </c>
      <c r="BQ856">
        <f t="shared" si="155"/>
        <v>0</v>
      </c>
      <c r="BR856">
        <f t="shared" si="156"/>
        <v>0</v>
      </c>
      <c r="BS856">
        <f t="shared" si="157"/>
        <v>0</v>
      </c>
      <c r="BT856">
        <f t="shared" si="158"/>
        <v>0</v>
      </c>
      <c r="BU856">
        <f t="shared" si="159"/>
        <v>0</v>
      </c>
      <c r="BV856">
        <f t="shared" si="160"/>
        <v>0</v>
      </c>
      <c r="BW856">
        <f t="shared" si="154"/>
        <v>0</v>
      </c>
    </row>
    <row r="857" spans="1:75" x14ac:dyDescent="0.3">
      <c r="A857" s="38">
        <f t="shared" si="150"/>
        <v>45795</v>
      </c>
      <c r="B857" s="3">
        <v>45795.448900462965</v>
      </c>
      <c r="C857" t="s">
        <v>61</v>
      </c>
      <c r="D857" t="s">
        <v>61</v>
      </c>
      <c r="E857" t="s">
        <v>61</v>
      </c>
      <c r="F857" t="s">
        <v>62</v>
      </c>
      <c r="G857" s="2" t="s">
        <v>63</v>
      </c>
      <c r="H857" t="s">
        <v>64</v>
      </c>
      <c r="I857" t="s">
        <v>84</v>
      </c>
      <c r="J857" t="s">
        <v>66</v>
      </c>
      <c r="K857" t="s">
        <v>67</v>
      </c>
      <c r="L857">
        <v>18</v>
      </c>
      <c r="M857">
        <v>8</v>
      </c>
      <c r="N857">
        <v>168</v>
      </c>
      <c r="O857" s="41">
        <v>9999</v>
      </c>
      <c r="P857" t="s">
        <v>62</v>
      </c>
      <c r="Q857" s="1">
        <v>45786.608721180557</v>
      </c>
      <c r="R857">
        <v>0.187</v>
      </c>
      <c r="S857">
        <v>0.32</v>
      </c>
      <c r="T857">
        <v>0.58399999999999996</v>
      </c>
      <c r="U857">
        <v>496</v>
      </c>
      <c r="V857">
        <v>316</v>
      </c>
      <c r="W857">
        <v>62</v>
      </c>
      <c r="X857">
        <v>1</v>
      </c>
      <c r="Y857">
        <v>0</v>
      </c>
      <c r="Z857">
        <v>0</v>
      </c>
      <c r="AA857">
        <v>0</v>
      </c>
      <c r="AB857">
        <v>0</v>
      </c>
      <c r="AC857">
        <v>15</v>
      </c>
      <c r="AD857">
        <v>1.36</v>
      </c>
      <c r="AE857">
        <v>5.7050460000000003</v>
      </c>
      <c r="AF857">
        <v>100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0.45</v>
      </c>
      <c r="AN857">
        <v>30.83</v>
      </c>
      <c r="AO857">
        <v>63.709000000000003</v>
      </c>
      <c r="AP857">
        <v>12.5</v>
      </c>
      <c r="AQ857">
        <v>0</v>
      </c>
      <c r="AR857">
        <v>0</v>
      </c>
      <c r="AS857">
        <v>0</v>
      </c>
      <c r="AT857">
        <v>6.6669999999999998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11</v>
      </c>
      <c r="BC857" t="s">
        <v>75</v>
      </c>
      <c r="BD857">
        <v>0</v>
      </c>
      <c r="BE857" t="s">
        <v>69</v>
      </c>
      <c r="BF857" t="s">
        <v>76</v>
      </c>
      <c r="BG857">
        <v>1.3</v>
      </c>
      <c r="BH857">
        <v>0</v>
      </c>
      <c r="BI857" s="1">
        <v>45799.576249733793</v>
      </c>
      <c r="BJ857">
        <v>3</v>
      </c>
      <c r="BK857" s="4">
        <v>0.1948</v>
      </c>
      <c r="BL857" s="42">
        <f>HLOOKUP($A857,차량별코스!$E$1:$AD$20,_xlfn.XLOOKUP(탕데이터!$I857,차량별코스!$D$2:$D$20,차량별코스!$A$2:$A$20),0)</f>
        <v>8</v>
      </c>
      <c r="BM857">
        <f t="shared" si="151"/>
        <v>2403.8030000000022</v>
      </c>
      <c r="BN857">
        <f t="shared" si="152"/>
        <v>4829.6470000000018</v>
      </c>
      <c r="BO857">
        <f>IF(COUNTIFS($BL$2:$BL857,$BL857,$O$2:$O857,$O857)=1,_xlfn.MAXIFS($BO$2:$BO856,$O$2:$O856,$O857)+1,_xlfn.MAXIFS($BO$2:$BO856,$O$2:$O856,$O857))</f>
        <v>11</v>
      </c>
      <c r="BP857">
        <f t="shared" si="153"/>
        <v>118</v>
      </c>
      <c r="BQ857">
        <f t="shared" si="155"/>
        <v>0</v>
      </c>
      <c r="BR857">
        <f t="shared" si="156"/>
        <v>0</v>
      </c>
      <c r="BS857">
        <f t="shared" si="157"/>
        <v>0</v>
      </c>
      <c r="BT857">
        <f t="shared" si="158"/>
        <v>0</v>
      </c>
      <c r="BU857">
        <f t="shared" si="159"/>
        <v>0</v>
      </c>
      <c r="BV857">
        <f t="shared" si="160"/>
        <v>0</v>
      </c>
      <c r="BW857">
        <f t="shared" si="154"/>
        <v>118</v>
      </c>
    </row>
    <row r="858" spans="1:75" x14ac:dyDescent="0.3">
      <c r="A858" s="38">
        <f t="shared" si="150"/>
        <v>45795</v>
      </c>
      <c r="B858" s="3">
        <v>45795.457361111112</v>
      </c>
      <c r="C858" t="s">
        <v>61</v>
      </c>
      <c r="D858" t="s">
        <v>61</v>
      </c>
      <c r="E858" t="s">
        <v>61</v>
      </c>
      <c r="F858" t="s">
        <v>62</v>
      </c>
      <c r="G858" s="2" t="s">
        <v>63</v>
      </c>
      <c r="H858" t="s">
        <v>64</v>
      </c>
      <c r="I858" t="s">
        <v>84</v>
      </c>
      <c r="J858" t="s">
        <v>66</v>
      </c>
      <c r="K858" t="s">
        <v>67</v>
      </c>
      <c r="L858">
        <v>18</v>
      </c>
      <c r="M858">
        <v>8</v>
      </c>
      <c r="N858">
        <v>168</v>
      </c>
      <c r="O858" s="41">
        <v>9999</v>
      </c>
      <c r="P858" t="s">
        <v>62</v>
      </c>
      <c r="Q858" s="1">
        <v>45786.608721180557</v>
      </c>
      <c r="R858">
        <v>0.08</v>
      </c>
      <c r="S858">
        <v>7.5999999999999998E-2</v>
      </c>
      <c r="T858">
        <v>1.0529999999999999</v>
      </c>
      <c r="U858">
        <v>82</v>
      </c>
      <c r="V858">
        <v>7</v>
      </c>
      <c r="W858">
        <v>10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13</v>
      </c>
      <c r="AD858">
        <v>3.51</v>
      </c>
      <c r="AE858">
        <v>4.4306599999999996</v>
      </c>
      <c r="AF858">
        <v>100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0.81</v>
      </c>
      <c r="AN858">
        <v>9.3989999999999991</v>
      </c>
      <c r="AO858">
        <v>8.5350000000000001</v>
      </c>
      <c r="AP858">
        <v>12.192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 t="s">
        <v>75</v>
      </c>
      <c r="BD858">
        <v>0</v>
      </c>
      <c r="BE858" t="s">
        <v>69</v>
      </c>
      <c r="BF858" t="s">
        <v>76</v>
      </c>
      <c r="BG858">
        <v>1.3</v>
      </c>
      <c r="BH858">
        <v>0</v>
      </c>
      <c r="BI858" s="1">
        <v>45799.576249733793</v>
      </c>
      <c r="BJ858">
        <v>3</v>
      </c>
      <c r="BK858" s="4">
        <v>0.35089999999999999</v>
      </c>
      <c r="BL858" s="42">
        <f>HLOOKUP($A858,차량별코스!$E$1:$AD$20,_xlfn.XLOOKUP(탕데이터!$I858,차량별코스!$D$2:$D$20,차량별코스!$A$2:$A$20),0)</f>
        <v>8</v>
      </c>
      <c r="BM858">
        <f t="shared" si="151"/>
        <v>2403.8030000000022</v>
      </c>
      <c r="BN858">
        <f t="shared" si="152"/>
        <v>4829.6470000000018</v>
      </c>
      <c r="BO858">
        <f>IF(COUNTIFS($BL$2:$BL858,$BL858,$O$2:$O858,$O858)=1,_xlfn.MAXIFS($BO$2:$BO857,$O$2:$O857,$O858)+1,_xlfn.MAXIFS($BO$2:$BO857,$O$2:$O857,$O858))</f>
        <v>11</v>
      </c>
      <c r="BP858">
        <f t="shared" si="153"/>
        <v>65</v>
      </c>
      <c r="BQ858">
        <f t="shared" si="155"/>
        <v>0</v>
      </c>
      <c r="BR858">
        <f t="shared" si="156"/>
        <v>0</v>
      </c>
      <c r="BS858">
        <f t="shared" si="157"/>
        <v>0</v>
      </c>
      <c r="BT858">
        <f t="shared" si="158"/>
        <v>0</v>
      </c>
      <c r="BU858">
        <f t="shared" si="159"/>
        <v>0</v>
      </c>
      <c r="BV858">
        <f t="shared" si="160"/>
        <v>0</v>
      </c>
      <c r="BW858">
        <f t="shared" si="154"/>
        <v>65</v>
      </c>
    </row>
    <row r="859" spans="1:75" x14ac:dyDescent="0.3">
      <c r="A859" s="38">
        <f t="shared" si="150"/>
        <v>45795</v>
      </c>
      <c r="B859" s="3">
        <v>45795.551180555558</v>
      </c>
      <c r="C859" t="s">
        <v>61</v>
      </c>
      <c r="D859" t="s">
        <v>61</v>
      </c>
      <c r="E859" t="s">
        <v>61</v>
      </c>
      <c r="F859" t="s">
        <v>62</v>
      </c>
      <c r="G859" s="2" t="s">
        <v>63</v>
      </c>
      <c r="H859" t="s">
        <v>64</v>
      </c>
      <c r="I859" t="s">
        <v>84</v>
      </c>
      <c r="J859" t="s">
        <v>66</v>
      </c>
      <c r="K859" t="s">
        <v>67</v>
      </c>
      <c r="L859">
        <v>18</v>
      </c>
      <c r="M859">
        <v>8</v>
      </c>
      <c r="N859">
        <v>168</v>
      </c>
      <c r="O859" s="41">
        <v>9999</v>
      </c>
      <c r="P859" t="s">
        <v>62</v>
      </c>
      <c r="Q859" s="1">
        <v>45786.608721180557</v>
      </c>
      <c r="R859">
        <v>2.3E-2</v>
      </c>
      <c r="S859">
        <v>0.11799999999999999</v>
      </c>
      <c r="T859">
        <v>0.19500000000000001</v>
      </c>
      <c r="U859">
        <v>150</v>
      </c>
      <c r="V859">
        <v>108</v>
      </c>
      <c r="W859">
        <v>5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4</v>
      </c>
      <c r="AD859">
        <v>0.55000000000000004</v>
      </c>
      <c r="AE859">
        <v>2.2377889999999998</v>
      </c>
      <c r="AF859">
        <v>100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0.15</v>
      </c>
      <c r="AN859">
        <v>37.593000000000004</v>
      </c>
      <c r="AO859">
        <v>72.001000000000005</v>
      </c>
      <c r="AP859">
        <v>3.331</v>
      </c>
      <c r="AQ859">
        <v>0</v>
      </c>
      <c r="AR859">
        <v>0</v>
      </c>
      <c r="AS859">
        <v>0</v>
      </c>
      <c r="AT859">
        <v>1.667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2</v>
      </c>
      <c r="BC859" t="s">
        <v>75</v>
      </c>
      <c r="BD859">
        <v>0</v>
      </c>
      <c r="BE859" t="s">
        <v>69</v>
      </c>
      <c r="BF859" t="s">
        <v>76</v>
      </c>
      <c r="BG859">
        <v>1.3</v>
      </c>
      <c r="BH859">
        <v>0</v>
      </c>
      <c r="BI859" s="1">
        <v>45799.576249733793</v>
      </c>
      <c r="BJ859">
        <v>3</v>
      </c>
      <c r="BK859" s="4">
        <v>6.5000000000000002E-2</v>
      </c>
      <c r="BL859" s="42">
        <f>HLOOKUP($A859,차량별코스!$E$1:$AD$20,_xlfn.XLOOKUP(탕데이터!$I859,차량별코스!$D$2:$D$20,차량별코스!$A$2:$A$20),0)</f>
        <v>8</v>
      </c>
      <c r="BM859">
        <f t="shared" si="151"/>
        <v>2403.8030000000022</v>
      </c>
      <c r="BN859">
        <f t="shared" si="152"/>
        <v>4829.6470000000018</v>
      </c>
      <c r="BO859">
        <f>IF(COUNTIFS($BL$2:$BL859,$BL859,$O$2:$O859,$O859)=1,_xlfn.MAXIFS($BO$2:$BO858,$O$2:$O858,$O859)+1,_xlfn.MAXIFS($BO$2:$BO858,$O$2:$O858,$O859))</f>
        <v>11</v>
      </c>
      <c r="BP859">
        <f t="shared" si="153"/>
        <v>37</v>
      </c>
      <c r="BQ859">
        <f t="shared" si="155"/>
        <v>0</v>
      </c>
      <c r="BR859">
        <f t="shared" si="156"/>
        <v>0</v>
      </c>
      <c r="BS859">
        <f t="shared" si="157"/>
        <v>0</v>
      </c>
      <c r="BT859">
        <f t="shared" si="158"/>
        <v>0</v>
      </c>
      <c r="BU859">
        <f t="shared" si="159"/>
        <v>0</v>
      </c>
      <c r="BV859">
        <f t="shared" si="160"/>
        <v>0</v>
      </c>
      <c r="BW859">
        <f t="shared" si="154"/>
        <v>37</v>
      </c>
    </row>
    <row r="860" spans="1:75" x14ac:dyDescent="0.3">
      <c r="A860" s="38">
        <f t="shared" si="150"/>
        <v>45795</v>
      </c>
      <c r="B860" s="3">
        <v>45795.561354166668</v>
      </c>
      <c r="C860" t="s">
        <v>61</v>
      </c>
      <c r="D860" t="s">
        <v>61</v>
      </c>
      <c r="E860" t="s">
        <v>61</v>
      </c>
      <c r="F860" t="s">
        <v>62</v>
      </c>
      <c r="G860" s="2" t="s">
        <v>63</v>
      </c>
      <c r="H860" t="s">
        <v>64</v>
      </c>
      <c r="I860" t="s">
        <v>84</v>
      </c>
      <c r="J860" t="s">
        <v>66</v>
      </c>
      <c r="K860" t="s">
        <v>67</v>
      </c>
      <c r="L860">
        <v>18</v>
      </c>
      <c r="M860">
        <v>8</v>
      </c>
      <c r="N860">
        <v>168</v>
      </c>
      <c r="O860" s="41">
        <v>9999</v>
      </c>
      <c r="P860" t="s">
        <v>62</v>
      </c>
      <c r="Q860" s="1">
        <v>45786.608721180557</v>
      </c>
      <c r="R860">
        <v>39.448</v>
      </c>
      <c r="S860">
        <v>13.92</v>
      </c>
      <c r="T860">
        <v>2.8340000000000001</v>
      </c>
      <c r="U860">
        <v>4653</v>
      </c>
      <c r="V860">
        <v>108</v>
      </c>
      <c r="W860">
        <v>1402</v>
      </c>
      <c r="X860">
        <v>1316</v>
      </c>
      <c r="Y860">
        <v>0</v>
      </c>
      <c r="Z860">
        <v>13</v>
      </c>
      <c r="AA860">
        <v>0</v>
      </c>
      <c r="AB860">
        <v>0</v>
      </c>
      <c r="AC860">
        <v>102</v>
      </c>
      <c r="AD860">
        <v>30.52</v>
      </c>
      <c r="AE860">
        <v>45.183813999999998</v>
      </c>
      <c r="AF860">
        <v>88.8</v>
      </c>
      <c r="AG860">
        <v>3.2</v>
      </c>
      <c r="AH860">
        <v>4</v>
      </c>
      <c r="AI860">
        <v>2.9</v>
      </c>
      <c r="AJ860">
        <v>1</v>
      </c>
      <c r="AK860">
        <v>0</v>
      </c>
      <c r="AL860">
        <v>0</v>
      </c>
      <c r="AM860">
        <v>2.1800000000000002</v>
      </c>
      <c r="AN860">
        <v>55.177999999999997</v>
      </c>
      <c r="AO860">
        <v>2.3210000000000002</v>
      </c>
      <c r="AP860">
        <v>30.131</v>
      </c>
      <c r="AQ860">
        <v>0.33</v>
      </c>
      <c r="AR860">
        <v>0</v>
      </c>
      <c r="AS860">
        <v>32.954999999999998</v>
      </c>
      <c r="AT860">
        <v>68.08</v>
      </c>
      <c r="AU860">
        <v>2.4529999999999998</v>
      </c>
      <c r="AV860">
        <v>3.0670000000000002</v>
      </c>
      <c r="AW860">
        <v>2.2229999999999999</v>
      </c>
      <c r="AX860">
        <v>0.76700000000000002</v>
      </c>
      <c r="AY860">
        <v>0</v>
      </c>
      <c r="AZ860">
        <v>0</v>
      </c>
      <c r="BA860">
        <v>0</v>
      </c>
      <c r="BB860">
        <v>96</v>
      </c>
      <c r="BC860" t="s">
        <v>75</v>
      </c>
      <c r="BD860">
        <v>0</v>
      </c>
      <c r="BE860" t="s">
        <v>69</v>
      </c>
      <c r="BF860" t="s">
        <v>76</v>
      </c>
      <c r="BG860">
        <v>1.3</v>
      </c>
      <c r="BH860">
        <v>0</v>
      </c>
      <c r="BI860" s="1">
        <v>45799.576249733793</v>
      </c>
      <c r="BJ860">
        <v>3</v>
      </c>
      <c r="BK860" s="4">
        <v>0.9446</v>
      </c>
      <c r="BL860" s="42">
        <f>HLOOKUP($A860,차량별코스!$E$1:$AD$20,_xlfn.XLOOKUP(탕데이터!$I860,차량별코스!$D$2:$D$20,차량별코스!$A$2:$A$20),0)</f>
        <v>8</v>
      </c>
      <c r="BM860">
        <f t="shared" si="151"/>
        <v>2403.8030000000022</v>
      </c>
      <c r="BN860">
        <f t="shared" si="152"/>
        <v>4829.6470000000018</v>
      </c>
      <c r="BO860">
        <f>IF(COUNTIFS($BL$2:$BL860,$BL860,$O$2:$O860,$O860)=1,_xlfn.MAXIFS($BO$2:$BO859,$O$2:$O859,$O860)+1,_xlfn.MAXIFS($BO$2:$BO859,$O$2:$O859,$O860))</f>
        <v>11</v>
      </c>
      <c r="BP860">
        <f t="shared" si="153"/>
        <v>2621.8640000000005</v>
      </c>
      <c r="BQ860">
        <f t="shared" si="155"/>
        <v>148.89600000000002</v>
      </c>
      <c r="BR860">
        <f t="shared" si="156"/>
        <v>186.12</v>
      </c>
      <c r="BS860">
        <f t="shared" si="157"/>
        <v>134.93699999999998</v>
      </c>
      <c r="BT860">
        <f t="shared" si="158"/>
        <v>46.53</v>
      </c>
      <c r="BU860">
        <f t="shared" si="159"/>
        <v>0</v>
      </c>
      <c r="BV860">
        <f t="shared" si="160"/>
        <v>0</v>
      </c>
      <c r="BW860">
        <f t="shared" si="154"/>
        <v>3138.3470000000007</v>
      </c>
    </row>
    <row r="861" spans="1:75" x14ac:dyDescent="0.3">
      <c r="A861" s="38">
        <f t="shared" si="150"/>
        <v>45795</v>
      </c>
      <c r="B861" s="3">
        <v>45795.617962962962</v>
      </c>
      <c r="C861" t="s">
        <v>61</v>
      </c>
      <c r="D861" t="s">
        <v>61</v>
      </c>
      <c r="E861" t="s">
        <v>61</v>
      </c>
      <c r="F861" t="s">
        <v>62</v>
      </c>
      <c r="G861" s="2" t="s">
        <v>63</v>
      </c>
      <c r="H861" t="s">
        <v>64</v>
      </c>
      <c r="I861" t="s">
        <v>84</v>
      </c>
      <c r="J861" t="s">
        <v>66</v>
      </c>
      <c r="K861" t="s">
        <v>67</v>
      </c>
      <c r="L861">
        <v>18</v>
      </c>
      <c r="M861">
        <v>8</v>
      </c>
      <c r="N861">
        <v>168</v>
      </c>
      <c r="O861" s="41">
        <v>9999</v>
      </c>
      <c r="P861" t="s">
        <v>62</v>
      </c>
      <c r="Q861" s="1">
        <v>45786.608721180557</v>
      </c>
      <c r="R861">
        <v>18.977</v>
      </c>
      <c r="S861">
        <v>4.4240000000000004</v>
      </c>
      <c r="T861">
        <v>4.29</v>
      </c>
      <c r="U861">
        <v>1775</v>
      </c>
      <c r="V861">
        <v>19</v>
      </c>
      <c r="W861">
        <v>180</v>
      </c>
      <c r="X861">
        <v>248</v>
      </c>
      <c r="Y861">
        <v>0</v>
      </c>
      <c r="Z861">
        <v>0</v>
      </c>
      <c r="AA861">
        <v>0</v>
      </c>
      <c r="AB861">
        <v>0</v>
      </c>
      <c r="AC861">
        <v>82</v>
      </c>
      <c r="AD861">
        <v>38.49</v>
      </c>
      <c r="AE861">
        <v>43.348455000000001</v>
      </c>
      <c r="AF861">
        <v>96.9</v>
      </c>
      <c r="AG861">
        <v>0.9</v>
      </c>
      <c r="AH861">
        <v>1.7</v>
      </c>
      <c r="AI861">
        <v>0.5</v>
      </c>
      <c r="AJ861">
        <v>0</v>
      </c>
      <c r="AK861">
        <v>0</v>
      </c>
      <c r="AL861">
        <v>0</v>
      </c>
      <c r="AM861">
        <v>3.3</v>
      </c>
      <c r="AN861">
        <v>32.418999999999997</v>
      </c>
      <c r="AO861">
        <v>1.07</v>
      </c>
      <c r="AP861">
        <v>10.141</v>
      </c>
      <c r="AQ861">
        <v>0.105</v>
      </c>
      <c r="AR861">
        <v>0</v>
      </c>
      <c r="AS861">
        <v>0</v>
      </c>
      <c r="AT861">
        <v>27.454999999999998</v>
      </c>
      <c r="AU861">
        <v>0.255</v>
      </c>
      <c r="AV861">
        <v>0.48199999999999998</v>
      </c>
      <c r="AW861">
        <v>0.14199999999999999</v>
      </c>
      <c r="AX861">
        <v>0</v>
      </c>
      <c r="AY861">
        <v>0</v>
      </c>
      <c r="AZ861">
        <v>0</v>
      </c>
      <c r="BA861">
        <v>0</v>
      </c>
      <c r="BB861">
        <v>41</v>
      </c>
      <c r="BC861" t="s">
        <v>75</v>
      </c>
      <c r="BD861">
        <v>0</v>
      </c>
      <c r="BE861" t="s">
        <v>69</v>
      </c>
      <c r="BF861" t="s">
        <v>76</v>
      </c>
      <c r="BG861">
        <v>1.3</v>
      </c>
      <c r="BH861">
        <v>0</v>
      </c>
      <c r="BI861" s="1">
        <v>45799.576249733793</v>
      </c>
      <c r="BJ861">
        <v>3</v>
      </c>
      <c r="BK861" s="4">
        <v>1.4298999999999999</v>
      </c>
      <c r="BL861" s="42">
        <f>HLOOKUP($A861,차량별코스!$E$1:$AD$20,_xlfn.XLOOKUP(탕데이터!$I861,차량별코스!$D$2:$D$20,차량별코스!$A$2:$A$20),0)</f>
        <v>8</v>
      </c>
      <c r="BM861">
        <f t="shared" si="151"/>
        <v>2403.8030000000022</v>
      </c>
      <c r="BN861">
        <f t="shared" si="152"/>
        <v>4829.6470000000018</v>
      </c>
      <c r="BO861">
        <f>IF(COUNTIFS($BL$2:$BL861,$BL861,$O$2:$O861,$O861)=1,_xlfn.MAXIFS($BO$2:$BO860,$O$2:$O860,$O861)+1,_xlfn.MAXIFS($BO$2:$BO860,$O$2:$O860,$O861))</f>
        <v>11</v>
      </c>
      <c r="BP861">
        <f t="shared" si="153"/>
        <v>1520.9750000000001</v>
      </c>
      <c r="BQ861">
        <f t="shared" si="155"/>
        <v>15.975000000000001</v>
      </c>
      <c r="BR861">
        <f t="shared" si="156"/>
        <v>30.175000000000001</v>
      </c>
      <c r="BS861">
        <f t="shared" si="157"/>
        <v>8.875</v>
      </c>
      <c r="BT861">
        <f t="shared" si="158"/>
        <v>0</v>
      </c>
      <c r="BU861">
        <f t="shared" si="159"/>
        <v>0</v>
      </c>
      <c r="BV861">
        <f t="shared" si="160"/>
        <v>0</v>
      </c>
      <c r="BW861">
        <f t="shared" si="154"/>
        <v>1576</v>
      </c>
    </row>
    <row r="862" spans="1:75" x14ac:dyDescent="0.3">
      <c r="A862" s="38">
        <f t="shared" si="150"/>
        <v>45795</v>
      </c>
      <c r="B862" s="3">
        <v>45795.641932870371</v>
      </c>
      <c r="C862" t="s">
        <v>61</v>
      </c>
      <c r="D862" t="s">
        <v>61</v>
      </c>
      <c r="E862" t="s">
        <v>61</v>
      </c>
      <c r="F862" t="s">
        <v>62</v>
      </c>
      <c r="G862" s="2" t="s">
        <v>63</v>
      </c>
      <c r="H862" t="s">
        <v>64</v>
      </c>
      <c r="I862" t="s">
        <v>84</v>
      </c>
      <c r="J862" t="s">
        <v>66</v>
      </c>
      <c r="K862" t="s">
        <v>67</v>
      </c>
      <c r="L862">
        <v>18</v>
      </c>
      <c r="M862">
        <v>8</v>
      </c>
      <c r="N862">
        <v>168</v>
      </c>
      <c r="O862" s="41">
        <v>9999</v>
      </c>
      <c r="P862" t="s">
        <v>62</v>
      </c>
      <c r="Q862" s="1">
        <v>45786.608721180557</v>
      </c>
      <c r="R862">
        <v>41.7</v>
      </c>
      <c r="S862">
        <v>10.247999999999999</v>
      </c>
      <c r="T862">
        <v>4.069</v>
      </c>
      <c r="U862">
        <v>3601</v>
      </c>
      <c r="V862">
        <v>0</v>
      </c>
      <c r="W862">
        <v>443</v>
      </c>
      <c r="X862">
        <v>910</v>
      </c>
      <c r="Y862">
        <v>2</v>
      </c>
      <c r="Z862">
        <v>9</v>
      </c>
      <c r="AA862">
        <v>0</v>
      </c>
      <c r="AB862">
        <v>0</v>
      </c>
      <c r="AC862">
        <v>102</v>
      </c>
      <c r="AD862">
        <v>41.69</v>
      </c>
      <c r="AE862">
        <v>47.536427000000003</v>
      </c>
      <c r="AF862">
        <v>94.6</v>
      </c>
      <c r="AG862">
        <v>1.4</v>
      </c>
      <c r="AH862">
        <v>1.6</v>
      </c>
      <c r="AI862">
        <v>2.1</v>
      </c>
      <c r="AJ862">
        <v>0.3</v>
      </c>
      <c r="AK862">
        <v>0</v>
      </c>
      <c r="AL862">
        <v>0</v>
      </c>
      <c r="AM862">
        <v>3.13</v>
      </c>
      <c r="AN862">
        <v>38.610999999999997</v>
      </c>
      <c r="AO862">
        <v>0</v>
      </c>
      <c r="AP862">
        <v>12.302</v>
      </c>
      <c r="AQ862">
        <v>0.216</v>
      </c>
      <c r="AR862">
        <v>4.7960000000000003</v>
      </c>
      <c r="AS862">
        <v>21.582999999999998</v>
      </c>
      <c r="AT862">
        <v>56.76</v>
      </c>
      <c r="AU862">
        <v>0.84</v>
      </c>
      <c r="AV862">
        <v>0.96</v>
      </c>
      <c r="AW862">
        <v>1.26</v>
      </c>
      <c r="AX862">
        <v>0.18</v>
      </c>
      <c r="AY862">
        <v>0</v>
      </c>
      <c r="AZ862">
        <v>0</v>
      </c>
      <c r="BA862">
        <v>0</v>
      </c>
      <c r="BB862">
        <v>82</v>
      </c>
      <c r="BC862" t="s">
        <v>75</v>
      </c>
      <c r="BD862">
        <v>0</v>
      </c>
      <c r="BE862" t="s">
        <v>69</v>
      </c>
      <c r="BF862" t="s">
        <v>76</v>
      </c>
      <c r="BG862">
        <v>1.3</v>
      </c>
      <c r="BH862">
        <v>0</v>
      </c>
      <c r="BI862" s="1">
        <v>45799.576249733793</v>
      </c>
      <c r="BJ862">
        <v>3</v>
      </c>
      <c r="BK862" s="4">
        <v>1.3564000000000001</v>
      </c>
      <c r="BL862" s="42">
        <f>HLOOKUP($A862,차량별코스!$E$1:$AD$20,_xlfn.XLOOKUP(탕데이터!$I862,차량별코스!$D$2:$D$20,차량별코스!$A$2:$A$20),0)</f>
        <v>8</v>
      </c>
      <c r="BM862">
        <f t="shared" si="151"/>
        <v>2403.8030000000022</v>
      </c>
      <c r="BN862">
        <f t="shared" si="152"/>
        <v>4829.6470000000018</v>
      </c>
      <c r="BO862">
        <f>IF(COUNTIFS($BL$2:$BL862,$BL862,$O$2:$O862,$O862)=1,_xlfn.MAXIFS($BO$2:$BO861,$O$2:$O861,$O862)+1,_xlfn.MAXIFS($BO$2:$BO861,$O$2:$O861,$O862))</f>
        <v>11</v>
      </c>
      <c r="BP862">
        <f t="shared" si="153"/>
        <v>2963.5459999999998</v>
      </c>
      <c r="BQ862">
        <f t="shared" si="155"/>
        <v>50.413999999999994</v>
      </c>
      <c r="BR862">
        <f t="shared" si="156"/>
        <v>57.616</v>
      </c>
      <c r="BS862">
        <f t="shared" si="157"/>
        <v>75.621000000000009</v>
      </c>
      <c r="BT862">
        <f t="shared" si="158"/>
        <v>10.803000000000001</v>
      </c>
      <c r="BU862">
        <f t="shared" si="159"/>
        <v>0</v>
      </c>
      <c r="BV862">
        <f t="shared" si="160"/>
        <v>0</v>
      </c>
      <c r="BW862">
        <f t="shared" si="154"/>
        <v>3158</v>
      </c>
    </row>
    <row r="863" spans="1:75" x14ac:dyDescent="0.3">
      <c r="A863" s="38">
        <f t="shared" si="150"/>
        <v>45795</v>
      </c>
      <c r="B863" s="3">
        <v>45795.68613425926</v>
      </c>
      <c r="C863" t="s">
        <v>61</v>
      </c>
      <c r="D863" t="s">
        <v>61</v>
      </c>
      <c r="E863" t="s">
        <v>61</v>
      </c>
      <c r="F863" t="s">
        <v>62</v>
      </c>
      <c r="G863" s="2" t="s">
        <v>63</v>
      </c>
      <c r="H863" t="s">
        <v>64</v>
      </c>
      <c r="I863" t="s">
        <v>84</v>
      </c>
      <c r="J863" t="s">
        <v>66</v>
      </c>
      <c r="K863" t="s">
        <v>67</v>
      </c>
      <c r="L863">
        <v>18</v>
      </c>
      <c r="M863">
        <v>8</v>
      </c>
      <c r="N863">
        <v>168</v>
      </c>
      <c r="O863" s="41">
        <v>9999</v>
      </c>
      <c r="P863" t="s">
        <v>62</v>
      </c>
      <c r="Q863" s="1">
        <v>45786.608721180557</v>
      </c>
      <c r="R863">
        <v>17.175000000000001</v>
      </c>
      <c r="S863">
        <v>4.4480000000000004</v>
      </c>
      <c r="T863">
        <v>3.8610000000000002</v>
      </c>
      <c r="U863">
        <v>1563</v>
      </c>
      <c r="V863">
        <v>10</v>
      </c>
      <c r="W863">
        <v>380</v>
      </c>
      <c r="X863">
        <v>691</v>
      </c>
      <c r="Y863">
        <v>0</v>
      </c>
      <c r="Z863">
        <v>2</v>
      </c>
      <c r="AA863">
        <v>0</v>
      </c>
      <c r="AB863">
        <v>0</v>
      </c>
      <c r="AC863">
        <v>103</v>
      </c>
      <c r="AD863">
        <v>39.56</v>
      </c>
      <c r="AE863">
        <v>52.710889000000002</v>
      </c>
      <c r="AF863">
        <v>94.7</v>
      </c>
      <c r="AG863">
        <v>1.3</v>
      </c>
      <c r="AH863">
        <v>1.2</v>
      </c>
      <c r="AI863">
        <v>1.5</v>
      </c>
      <c r="AJ863">
        <v>1.3</v>
      </c>
      <c r="AK863">
        <v>0.1</v>
      </c>
      <c r="AL863">
        <v>0</v>
      </c>
      <c r="AM863">
        <v>2.97</v>
      </c>
      <c r="AN863">
        <v>46.298999999999999</v>
      </c>
      <c r="AO863">
        <v>0.64</v>
      </c>
      <c r="AP863">
        <v>24.312000000000001</v>
      </c>
      <c r="AQ863">
        <v>0.34899999999999998</v>
      </c>
      <c r="AR863">
        <v>0</v>
      </c>
      <c r="AS863">
        <v>11.645</v>
      </c>
      <c r="AT863">
        <v>23.675000000000001</v>
      </c>
      <c r="AU863">
        <v>0.32500000000000001</v>
      </c>
      <c r="AV863">
        <v>0.3</v>
      </c>
      <c r="AW863">
        <v>0.375</v>
      </c>
      <c r="AX863">
        <v>0.32500000000000001</v>
      </c>
      <c r="AY863">
        <v>2.5000000000000001E-2</v>
      </c>
      <c r="AZ863">
        <v>0</v>
      </c>
      <c r="BA863">
        <v>0</v>
      </c>
      <c r="BB863">
        <v>37</v>
      </c>
      <c r="BC863" t="s">
        <v>75</v>
      </c>
      <c r="BD863">
        <v>0</v>
      </c>
      <c r="BE863" t="s">
        <v>69</v>
      </c>
      <c r="BF863" t="s">
        <v>76</v>
      </c>
      <c r="BG863">
        <v>1.3</v>
      </c>
      <c r="BH863">
        <v>0</v>
      </c>
      <c r="BI863" s="1">
        <v>45799.576249733793</v>
      </c>
      <c r="BJ863">
        <v>3</v>
      </c>
      <c r="BK863" s="4">
        <v>1.2870999999999999</v>
      </c>
      <c r="BL863" s="42">
        <f>HLOOKUP($A863,차량별코스!$E$1:$AD$20,_xlfn.XLOOKUP(탕데이터!$I863,차량별코스!$D$2:$D$20,차량별코스!$A$2:$A$20),0)</f>
        <v>8</v>
      </c>
      <c r="BM863">
        <f t="shared" si="151"/>
        <v>2403.8030000000022</v>
      </c>
      <c r="BN863">
        <f t="shared" si="152"/>
        <v>4829.6470000000018</v>
      </c>
      <c r="BO863">
        <f>IF(COUNTIFS($BL$2:$BL863,$BL863,$O$2:$O863,$O863)=1,_xlfn.MAXIFS($BO$2:$BO862,$O$2:$O862,$O863)+1,_xlfn.MAXIFS($BO$2:$BO862,$O$2:$O862,$O863))</f>
        <v>11</v>
      </c>
      <c r="BP863">
        <f t="shared" si="153"/>
        <v>1090.1610000000001</v>
      </c>
      <c r="BQ863">
        <f t="shared" si="155"/>
        <v>20.319000000000003</v>
      </c>
      <c r="BR863">
        <f t="shared" si="156"/>
        <v>18.756</v>
      </c>
      <c r="BS863">
        <f t="shared" si="157"/>
        <v>23.445</v>
      </c>
      <c r="BT863">
        <f t="shared" si="158"/>
        <v>20.319000000000003</v>
      </c>
      <c r="BU863">
        <f t="shared" si="159"/>
        <v>1.5629999999999999</v>
      </c>
      <c r="BV863">
        <f t="shared" si="160"/>
        <v>0</v>
      </c>
      <c r="BW863">
        <f t="shared" si="154"/>
        <v>1174.5630000000001</v>
      </c>
    </row>
    <row r="864" spans="1:75" x14ac:dyDescent="0.3">
      <c r="A864" s="38">
        <f t="shared" si="150"/>
        <v>45795</v>
      </c>
      <c r="B864" s="3">
        <v>45795.706238425926</v>
      </c>
      <c r="C864" t="s">
        <v>61</v>
      </c>
      <c r="D864" t="s">
        <v>61</v>
      </c>
      <c r="E864" t="s">
        <v>61</v>
      </c>
      <c r="F864" t="s">
        <v>62</v>
      </c>
      <c r="G864" s="2" t="s">
        <v>63</v>
      </c>
      <c r="H864" t="s">
        <v>64</v>
      </c>
      <c r="I864" t="s">
        <v>84</v>
      </c>
      <c r="J864" t="s">
        <v>66</v>
      </c>
      <c r="K864" t="s">
        <v>67</v>
      </c>
      <c r="L864">
        <v>18</v>
      </c>
      <c r="M864">
        <v>8</v>
      </c>
      <c r="N864">
        <v>168</v>
      </c>
      <c r="O864" s="41">
        <v>9999</v>
      </c>
      <c r="P864" t="s">
        <v>62</v>
      </c>
      <c r="Q864" s="1">
        <v>45786.608721180557</v>
      </c>
      <c r="R864">
        <v>3.5999999999999997E-2</v>
      </c>
      <c r="S864">
        <v>8.4000000000000005E-2</v>
      </c>
      <c r="T864">
        <v>0.42899999999999999</v>
      </c>
      <c r="U864">
        <v>106</v>
      </c>
      <c r="V864">
        <v>1</v>
      </c>
      <c r="W864">
        <v>40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5</v>
      </c>
      <c r="AD864">
        <v>1.22</v>
      </c>
      <c r="AE864">
        <v>1.993797</v>
      </c>
      <c r="AF864">
        <v>100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0.33</v>
      </c>
      <c r="AN864">
        <v>10.938000000000001</v>
      </c>
      <c r="AO864">
        <v>0.94099999999999995</v>
      </c>
      <c r="AP864">
        <v>37.735999999999997</v>
      </c>
      <c r="AQ864">
        <v>0</v>
      </c>
      <c r="AR864">
        <v>0</v>
      </c>
      <c r="AS864">
        <v>0</v>
      </c>
      <c r="AT864">
        <v>1.667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1</v>
      </c>
      <c r="BC864" t="s">
        <v>75</v>
      </c>
      <c r="BD864">
        <v>0</v>
      </c>
      <c r="BE864" t="s">
        <v>69</v>
      </c>
      <c r="BF864" t="s">
        <v>76</v>
      </c>
      <c r="BG864">
        <v>1.3</v>
      </c>
      <c r="BH864">
        <v>0</v>
      </c>
      <c r="BI864" s="1">
        <v>45799.576249733793</v>
      </c>
      <c r="BJ864">
        <v>3</v>
      </c>
      <c r="BK864" s="4">
        <v>0.1429</v>
      </c>
      <c r="BL864" s="42">
        <f>HLOOKUP($A864,차량별코스!$E$1:$AD$20,_xlfn.XLOOKUP(탕데이터!$I864,차량별코스!$D$2:$D$20,차량별코스!$A$2:$A$20),0)</f>
        <v>8</v>
      </c>
      <c r="BM864">
        <f t="shared" si="151"/>
        <v>2403.8030000000022</v>
      </c>
      <c r="BN864">
        <f t="shared" si="152"/>
        <v>4829.6470000000018</v>
      </c>
      <c r="BO864">
        <f>IF(COUNTIFS($BL$2:$BL864,$BL864,$O$2:$O864,$O864)=1,_xlfn.MAXIFS($BO$2:$BO863,$O$2:$O863,$O864)+1,_xlfn.MAXIFS($BO$2:$BO863,$O$2:$O863,$O864))</f>
        <v>11</v>
      </c>
      <c r="BP864">
        <f t="shared" si="153"/>
        <v>65</v>
      </c>
      <c r="BQ864">
        <f t="shared" si="155"/>
        <v>0</v>
      </c>
      <c r="BR864">
        <f t="shared" si="156"/>
        <v>0</v>
      </c>
      <c r="BS864">
        <f t="shared" si="157"/>
        <v>0</v>
      </c>
      <c r="BT864">
        <f t="shared" si="158"/>
        <v>0</v>
      </c>
      <c r="BU864">
        <f t="shared" si="159"/>
        <v>0</v>
      </c>
      <c r="BV864">
        <f t="shared" si="160"/>
        <v>0</v>
      </c>
      <c r="BW864">
        <f t="shared" si="154"/>
        <v>65</v>
      </c>
    </row>
    <row r="865" spans="1:75" x14ac:dyDescent="0.3">
      <c r="A865" s="38">
        <f t="shared" si="150"/>
        <v>45795</v>
      </c>
      <c r="B865" s="3">
        <v>45795.767094907409</v>
      </c>
      <c r="C865" t="s">
        <v>61</v>
      </c>
      <c r="D865" t="s">
        <v>61</v>
      </c>
      <c r="E865" t="s">
        <v>61</v>
      </c>
      <c r="F865" t="s">
        <v>62</v>
      </c>
      <c r="G865" s="2" t="s">
        <v>63</v>
      </c>
      <c r="H865" t="s">
        <v>64</v>
      </c>
      <c r="I865" t="s">
        <v>84</v>
      </c>
      <c r="J865" t="s">
        <v>66</v>
      </c>
      <c r="K865" t="s">
        <v>67</v>
      </c>
      <c r="L865">
        <v>18</v>
      </c>
      <c r="M865">
        <v>8</v>
      </c>
      <c r="N865">
        <v>168</v>
      </c>
      <c r="O865" s="41">
        <v>9999</v>
      </c>
      <c r="P865" t="s">
        <v>62</v>
      </c>
      <c r="Q865" s="1">
        <v>45786.608721180557</v>
      </c>
      <c r="R865">
        <v>94.132999999999996</v>
      </c>
      <c r="S865">
        <v>26.620999999999999</v>
      </c>
      <c r="T865">
        <v>3.536</v>
      </c>
      <c r="U865">
        <v>10116</v>
      </c>
      <c r="V865">
        <v>255</v>
      </c>
      <c r="W865">
        <v>3045</v>
      </c>
      <c r="X865">
        <v>2986</v>
      </c>
      <c r="Y865">
        <v>3</v>
      </c>
      <c r="Z865">
        <v>16</v>
      </c>
      <c r="AA865">
        <v>3</v>
      </c>
      <c r="AB865">
        <v>305</v>
      </c>
      <c r="AC865">
        <v>108</v>
      </c>
      <c r="AD865">
        <v>33.5</v>
      </c>
      <c r="AE865">
        <v>49.718116000000002</v>
      </c>
      <c r="AF865">
        <v>89.6</v>
      </c>
      <c r="AG865">
        <v>3</v>
      </c>
      <c r="AH865">
        <v>2.6</v>
      </c>
      <c r="AI865">
        <v>2.6</v>
      </c>
      <c r="AJ865">
        <v>1.9</v>
      </c>
      <c r="AK865">
        <v>0.3</v>
      </c>
      <c r="AL865">
        <v>0</v>
      </c>
      <c r="AM865">
        <v>2.72</v>
      </c>
      <c r="AN865">
        <v>47.914000000000001</v>
      </c>
      <c r="AO865">
        <v>2.5209999999999999</v>
      </c>
      <c r="AP865">
        <v>30.100999999999999</v>
      </c>
      <c r="AQ865">
        <v>0.308</v>
      </c>
      <c r="AR865">
        <v>3.1869999999999998</v>
      </c>
      <c r="AS865">
        <v>16.997</v>
      </c>
      <c r="AT865">
        <v>150.827</v>
      </c>
      <c r="AU865">
        <v>5.05</v>
      </c>
      <c r="AV865">
        <v>4.3769999999999998</v>
      </c>
      <c r="AW865">
        <v>4.3769999999999998</v>
      </c>
      <c r="AX865">
        <v>3.198</v>
      </c>
      <c r="AY865">
        <v>0.505</v>
      </c>
      <c r="AZ865">
        <v>0</v>
      </c>
      <c r="BA865">
        <v>0</v>
      </c>
      <c r="BB865">
        <v>235</v>
      </c>
      <c r="BC865" t="s">
        <v>75</v>
      </c>
      <c r="BD865">
        <v>0</v>
      </c>
      <c r="BE865" t="s">
        <v>69</v>
      </c>
      <c r="BF865" t="s">
        <v>76</v>
      </c>
      <c r="BG865">
        <v>1.3</v>
      </c>
      <c r="BH865">
        <v>0</v>
      </c>
      <c r="BI865" s="1">
        <v>45799.576249733793</v>
      </c>
      <c r="BJ865">
        <v>3</v>
      </c>
      <c r="BK865" s="4">
        <v>1.1787000000000001</v>
      </c>
      <c r="BL865" s="42">
        <f>HLOOKUP($A865,차량별코스!$E$1:$AD$20,_xlfn.XLOOKUP(탕데이터!$I865,차량별코스!$D$2:$D$20,차량별코스!$A$2:$A$20),0)</f>
        <v>8</v>
      </c>
      <c r="BM865">
        <f t="shared" si="151"/>
        <v>2403.8030000000022</v>
      </c>
      <c r="BN865">
        <f t="shared" si="152"/>
        <v>4829.6470000000018</v>
      </c>
      <c r="BO865">
        <f>IF(COUNTIFS($BL$2:$BL865,$BL865,$O$2:$O865,$O865)=1,_xlfn.MAXIFS($BO$2:$BO864,$O$2:$O864,$O865)+1,_xlfn.MAXIFS($BO$2:$BO864,$O$2:$O864,$O865))</f>
        <v>11</v>
      </c>
      <c r="BP865">
        <f t="shared" si="153"/>
        <v>5763.9359999999997</v>
      </c>
      <c r="BQ865">
        <f t="shared" si="155"/>
        <v>303.47999999999996</v>
      </c>
      <c r="BR865">
        <f t="shared" si="156"/>
        <v>263.01600000000002</v>
      </c>
      <c r="BS865">
        <f t="shared" si="157"/>
        <v>263.01600000000002</v>
      </c>
      <c r="BT865">
        <f t="shared" si="158"/>
        <v>192.20400000000001</v>
      </c>
      <c r="BU865">
        <f t="shared" si="159"/>
        <v>30.347999999999999</v>
      </c>
      <c r="BV865">
        <f t="shared" si="160"/>
        <v>0</v>
      </c>
      <c r="BW865">
        <f t="shared" si="154"/>
        <v>6815.9999999999982</v>
      </c>
    </row>
    <row r="866" spans="1:75" x14ac:dyDescent="0.3">
      <c r="A866" s="38">
        <f t="shared" si="150"/>
        <v>45796</v>
      </c>
      <c r="B866" s="3">
        <v>45796.30709490741</v>
      </c>
      <c r="C866" t="s">
        <v>61</v>
      </c>
      <c r="D866" t="s">
        <v>61</v>
      </c>
      <c r="E866" t="s">
        <v>61</v>
      </c>
      <c r="F866" t="s">
        <v>62</v>
      </c>
      <c r="G866" s="2" t="s">
        <v>63</v>
      </c>
      <c r="H866" t="s">
        <v>64</v>
      </c>
      <c r="I866" t="s">
        <v>84</v>
      </c>
      <c r="J866" t="s">
        <v>66</v>
      </c>
      <c r="K866" t="s">
        <v>67</v>
      </c>
      <c r="L866">
        <v>18</v>
      </c>
      <c r="M866">
        <v>8</v>
      </c>
      <c r="N866">
        <v>168</v>
      </c>
      <c r="O866" s="41">
        <v>9999</v>
      </c>
      <c r="P866" t="s">
        <v>62</v>
      </c>
      <c r="Q866" s="1">
        <v>45786.608721180557</v>
      </c>
      <c r="R866">
        <v>1E-3</v>
      </c>
      <c r="S866">
        <v>7.6999999999999999E-2</v>
      </c>
      <c r="T866">
        <v>1.2999999999999999E-2</v>
      </c>
      <c r="U866">
        <v>107</v>
      </c>
      <c r="V866">
        <v>107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0.03</v>
      </c>
      <c r="AE866" t="s">
        <v>61</v>
      </c>
      <c r="AF866">
        <v>100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0.01</v>
      </c>
      <c r="AN866" t="s">
        <v>61</v>
      </c>
      <c r="AO866">
        <v>100</v>
      </c>
      <c r="AP866">
        <v>0</v>
      </c>
      <c r="AQ866">
        <v>0</v>
      </c>
      <c r="AR866">
        <v>0</v>
      </c>
      <c r="AS866">
        <v>0</v>
      </c>
      <c r="AT866">
        <v>1.667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2</v>
      </c>
      <c r="BC866" t="s">
        <v>75</v>
      </c>
      <c r="BD866">
        <v>0</v>
      </c>
      <c r="BE866" t="s">
        <v>69</v>
      </c>
      <c r="BF866" t="s">
        <v>76</v>
      </c>
      <c r="BG866">
        <v>1.3</v>
      </c>
      <c r="BH866">
        <v>0</v>
      </c>
      <c r="BI866" s="1">
        <v>45799.576249733793</v>
      </c>
      <c r="BJ866">
        <v>3</v>
      </c>
      <c r="BK866" s="4">
        <v>4.3E-3</v>
      </c>
      <c r="BL866" s="42">
        <f>HLOOKUP($A866,차량별코스!$E$1:$AD$20,_xlfn.XLOOKUP(탕데이터!$I866,차량별코스!$D$2:$D$20,차량별코스!$A$2:$A$20),0)</f>
        <v>9</v>
      </c>
      <c r="BM866">
        <f t="shared" si="151"/>
        <v>2403.8030000000022</v>
      </c>
      <c r="BN866">
        <f t="shared" si="152"/>
        <v>1655.4559999999997</v>
      </c>
      <c r="BO866">
        <f>IF(COUNTIFS($BL$2:$BL866,$BL866,$O$2:$O866,$O866)=1,_xlfn.MAXIFS($BO$2:$BO865,$O$2:$O865,$O866)+1,_xlfn.MAXIFS($BO$2:$BO865,$O$2:$O865,$O866))</f>
        <v>11</v>
      </c>
      <c r="BP866">
        <f t="shared" si="153"/>
        <v>0</v>
      </c>
      <c r="BQ866">
        <f t="shared" si="155"/>
        <v>0</v>
      </c>
      <c r="BR866">
        <f t="shared" si="156"/>
        <v>0</v>
      </c>
      <c r="BS866">
        <f t="shared" si="157"/>
        <v>0</v>
      </c>
      <c r="BT866">
        <f t="shared" si="158"/>
        <v>0</v>
      </c>
      <c r="BU866">
        <f t="shared" si="159"/>
        <v>0</v>
      </c>
      <c r="BV866">
        <f t="shared" si="160"/>
        <v>0</v>
      </c>
      <c r="BW866">
        <f t="shared" si="154"/>
        <v>0</v>
      </c>
    </row>
    <row r="867" spans="1:75" x14ac:dyDescent="0.3">
      <c r="A867" s="38">
        <f t="shared" si="150"/>
        <v>45796</v>
      </c>
      <c r="B867" s="3">
        <v>45796.404745370368</v>
      </c>
      <c r="C867" t="s">
        <v>61</v>
      </c>
      <c r="D867" t="s">
        <v>61</v>
      </c>
      <c r="E867" t="s">
        <v>61</v>
      </c>
      <c r="F867" t="s">
        <v>62</v>
      </c>
      <c r="G867" s="2" t="s">
        <v>63</v>
      </c>
      <c r="H867" t="s">
        <v>64</v>
      </c>
      <c r="I867" t="s">
        <v>84</v>
      </c>
      <c r="J867" t="s">
        <v>66</v>
      </c>
      <c r="K867" t="s">
        <v>67</v>
      </c>
      <c r="L867">
        <v>18</v>
      </c>
      <c r="M867">
        <v>8</v>
      </c>
      <c r="N867">
        <v>168</v>
      </c>
      <c r="O867" s="41">
        <v>9999</v>
      </c>
      <c r="P867" t="s">
        <v>62</v>
      </c>
      <c r="Q867" s="1">
        <v>45786.608721180557</v>
      </c>
      <c r="R867">
        <v>1E-3</v>
      </c>
      <c r="S867">
        <v>7.6999999999999999E-2</v>
      </c>
      <c r="T867">
        <v>1.2999999999999999E-2</v>
      </c>
      <c r="U867">
        <v>104</v>
      </c>
      <c r="V867">
        <v>104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0.03</v>
      </c>
      <c r="AE867" t="s">
        <v>61</v>
      </c>
      <c r="AF867">
        <v>100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0.01</v>
      </c>
      <c r="AN867" t="s">
        <v>61</v>
      </c>
      <c r="AO867">
        <v>100</v>
      </c>
      <c r="AP867">
        <v>0</v>
      </c>
      <c r="AQ867">
        <v>0</v>
      </c>
      <c r="AR867">
        <v>0</v>
      </c>
      <c r="AS867">
        <v>0</v>
      </c>
      <c r="AT867">
        <v>1.667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2</v>
      </c>
      <c r="BC867" t="s">
        <v>75</v>
      </c>
      <c r="BD867">
        <v>0</v>
      </c>
      <c r="BE867" t="s">
        <v>69</v>
      </c>
      <c r="BF867" t="s">
        <v>76</v>
      </c>
      <c r="BG867">
        <v>1.3</v>
      </c>
      <c r="BH867">
        <v>0</v>
      </c>
      <c r="BI867" s="1">
        <v>45799.576249733793</v>
      </c>
      <c r="BJ867">
        <v>3</v>
      </c>
      <c r="BK867" s="4">
        <v>4.3E-3</v>
      </c>
      <c r="BL867" s="42">
        <f>HLOOKUP($A867,차량별코스!$E$1:$AD$20,_xlfn.XLOOKUP(탕데이터!$I867,차량별코스!$D$2:$D$20,차량별코스!$A$2:$A$20),0)</f>
        <v>9</v>
      </c>
      <c r="BM867">
        <f t="shared" si="151"/>
        <v>2403.8030000000022</v>
      </c>
      <c r="BN867">
        <f t="shared" si="152"/>
        <v>1655.4559999999997</v>
      </c>
      <c r="BO867">
        <f>IF(COUNTIFS($BL$2:$BL867,$BL867,$O$2:$O867,$O867)=1,_xlfn.MAXIFS($BO$2:$BO866,$O$2:$O866,$O867)+1,_xlfn.MAXIFS($BO$2:$BO866,$O$2:$O866,$O867))</f>
        <v>11</v>
      </c>
      <c r="BP867">
        <f t="shared" si="153"/>
        <v>0</v>
      </c>
      <c r="BQ867">
        <f t="shared" si="155"/>
        <v>0</v>
      </c>
      <c r="BR867">
        <f t="shared" si="156"/>
        <v>0</v>
      </c>
      <c r="BS867">
        <f t="shared" si="157"/>
        <v>0</v>
      </c>
      <c r="BT867">
        <f t="shared" si="158"/>
        <v>0</v>
      </c>
      <c r="BU867">
        <f t="shared" si="159"/>
        <v>0</v>
      </c>
      <c r="BV867">
        <f t="shared" si="160"/>
        <v>0</v>
      </c>
      <c r="BW867">
        <f t="shared" si="154"/>
        <v>0</v>
      </c>
    </row>
    <row r="868" spans="1:75" x14ac:dyDescent="0.3">
      <c r="A868" s="38">
        <f t="shared" si="150"/>
        <v>45796</v>
      </c>
      <c r="B868" s="3">
        <v>45796.417812500003</v>
      </c>
      <c r="C868" t="s">
        <v>61</v>
      </c>
      <c r="D868" t="s">
        <v>61</v>
      </c>
      <c r="E868" t="s">
        <v>61</v>
      </c>
      <c r="F868" t="s">
        <v>62</v>
      </c>
      <c r="G868" s="2" t="s">
        <v>63</v>
      </c>
      <c r="H868" t="s">
        <v>64</v>
      </c>
      <c r="I868" t="s">
        <v>84</v>
      </c>
      <c r="J868" t="s">
        <v>66</v>
      </c>
      <c r="K868" t="s">
        <v>67</v>
      </c>
      <c r="L868">
        <v>18</v>
      </c>
      <c r="M868">
        <v>8</v>
      </c>
      <c r="N868">
        <v>168</v>
      </c>
      <c r="O868" s="41">
        <v>9999</v>
      </c>
      <c r="P868" t="s">
        <v>62</v>
      </c>
      <c r="Q868" s="1">
        <v>45786.608721180557</v>
      </c>
      <c r="R868">
        <v>6.1689999999999996</v>
      </c>
      <c r="S868">
        <v>2.3969999999999998</v>
      </c>
      <c r="T868">
        <v>2.5739999999999998</v>
      </c>
      <c r="U868">
        <v>717</v>
      </c>
      <c r="V868">
        <v>59</v>
      </c>
      <c r="W868">
        <v>163</v>
      </c>
      <c r="X868">
        <v>154</v>
      </c>
      <c r="Y868">
        <v>1</v>
      </c>
      <c r="Z868">
        <v>13</v>
      </c>
      <c r="AA868">
        <v>0</v>
      </c>
      <c r="AB868">
        <v>0</v>
      </c>
      <c r="AC868">
        <v>103</v>
      </c>
      <c r="AD868">
        <v>30.97</v>
      </c>
      <c r="AE868">
        <v>44.865127999999999</v>
      </c>
      <c r="AF868">
        <v>98.2</v>
      </c>
      <c r="AG868">
        <v>0.5</v>
      </c>
      <c r="AH868">
        <v>0.6</v>
      </c>
      <c r="AI868">
        <v>0.4</v>
      </c>
      <c r="AJ868">
        <v>0.3</v>
      </c>
      <c r="AK868">
        <v>0</v>
      </c>
      <c r="AL868">
        <v>0</v>
      </c>
      <c r="AM868">
        <v>1.98</v>
      </c>
      <c r="AN868">
        <v>61.078000000000003</v>
      </c>
      <c r="AO868">
        <v>8.2279999999999998</v>
      </c>
      <c r="AP868">
        <v>22.733000000000001</v>
      </c>
      <c r="AQ868">
        <v>0.16200000000000001</v>
      </c>
      <c r="AR868">
        <v>16.21</v>
      </c>
      <c r="AS868">
        <v>210.73099999999999</v>
      </c>
      <c r="AT868">
        <v>11.457000000000001</v>
      </c>
      <c r="AU868">
        <v>5.8000000000000003E-2</v>
      </c>
      <c r="AV868">
        <v>7.0000000000000007E-2</v>
      </c>
      <c r="AW868">
        <v>4.7E-2</v>
      </c>
      <c r="AX868">
        <v>3.5000000000000003E-2</v>
      </c>
      <c r="AY868">
        <v>0</v>
      </c>
      <c r="AZ868">
        <v>0</v>
      </c>
      <c r="BA868">
        <v>0</v>
      </c>
      <c r="BB868">
        <v>14</v>
      </c>
      <c r="BC868" t="s">
        <v>75</v>
      </c>
      <c r="BD868">
        <v>0</v>
      </c>
      <c r="BE868" t="s">
        <v>69</v>
      </c>
      <c r="BF868" t="s">
        <v>76</v>
      </c>
      <c r="BG868">
        <v>1.3</v>
      </c>
      <c r="BH868">
        <v>0</v>
      </c>
      <c r="BI868" s="1">
        <v>45799.576249733793</v>
      </c>
      <c r="BJ868">
        <v>3</v>
      </c>
      <c r="BK868" s="4">
        <v>0.8579</v>
      </c>
      <c r="BL868" s="42">
        <f>HLOOKUP($A868,차량별코스!$E$1:$AD$20,_xlfn.XLOOKUP(탕데이터!$I868,차량별코스!$D$2:$D$20,차량별코스!$A$2:$A$20),0)</f>
        <v>9</v>
      </c>
      <c r="BM868">
        <f t="shared" si="151"/>
        <v>2403.8030000000022</v>
      </c>
      <c r="BN868">
        <f t="shared" si="152"/>
        <v>1655.4559999999997</v>
      </c>
      <c r="BO868">
        <f>IF(COUNTIFS($BL$2:$BL868,$BL868,$O$2:$O868,$O868)=1,_xlfn.MAXIFS($BO$2:$BO867,$O$2:$O867,$O868)+1,_xlfn.MAXIFS($BO$2:$BO867,$O$2:$O867,$O868))</f>
        <v>11</v>
      </c>
      <c r="BP868">
        <f t="shared" si="153"/>
        <v>482.09399999999994</v>
      </c>
      <c r="BQ868">
        <f t="shared" si="155"/>
        <v>3.585</v>
      </c>
      <c r="BR868">
        <f t="shared" si="156"/>
        <v>4.3020000000000005</v>
      </c>
      <c r="BS868">
        <f t="shared" si="157"/>
        <v>2.8679999999999999</v>
      </c>
      <c r="BT868">
        <f t="shared" si="158"/>
        <v>2.1510000000000002</v>
      </c>
      <c r="BU868">
        <f t="shared" si="159"/>
        <v>0</v>
      </c>
      <c r="BV868">
        <f t="shared" si="160"/>
        <v>0</v>
      </c>
      <c r="BW868">
        <f t="shared" si="154"/>
        <v>494.99999999999994</v>
      </c>
    </row>
    <row r="869" spans="1:75" x14ac:dyDescent="0.3">
      <c r="A869" s="38">
        <f t="shared" si="150"/>
        <v>45796</v>
      </c>
      <c r="B869" s="3">
        <v>45796.455787037034</v>
      </c>
      <c r="C869" t="s">
        <v>61</v>
      </c>
      <c r="D869" t="s">
        <v>61</v>
      </c>
      <c r="E869" t="s">
        <v>61</v>
      </c>
      <c r="F869" t="s">
        <v>62</v>
      </c>
      <c r="G869" s="2" t="s">
        <v>63</v>
      </c>
      <c r="H869" t="s">
        <v>64</v>
      </c>
      <c r="I869" t="s">
        <v>84</v>
      </c>
      <c r="J869" t="s">
        <v>66</v>
      </c>
      <c r="K869" t="s">
        <v>67</v>
      </c>
      <c r="L869">
        <v>18</v>
      </c>
      <c r="M869">
        <v>8</v>
      </c>
      <c r="N869">
        <v>168</v>
      </c>
      <c r="O869" s="41">
        <v>9999</v>
      </c>
      <c r="P869" t="s">
        <v>62</v>
      </c>
      <c r="Q869" s="1">
        <v>45786.608721180557</v>
      </c>
      <c r="R869">
        <v>3.7999999999999999E-2</v>
      </c>
      <c r="S869">
        <v>0.32500000000000001</v>
      </c>
      <c r="T869">
        <v>0.11700000000000001</v>
      </c>
      <c r="U869">
        <v>342</v>
      </c>
      <c r="V869">
        <v>326</v>
      </c>
      <c r="W869">
        <v>2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16</v>
      </c>
      <c r="AD869">
        <v>0.4</v>
      </c>
      <c r="AE869">
        <v>9.768637</v>
      </c>
      <c r="AF869">
        <v>100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0.09</v>
      </c>
      <c r="AN869">
        <v>310.48099999999999</v>
      </c>
      <c r="AO869">
        <v>95.320999999999998</v>
      </c>
      <c r="AP869">
        <v>0.58399999999999996</v>
      </c>
      <c r="AQ869">
        <v>0</v>
      </c>
      <c r="AR869">
        <v>0</v>
      </c>
      <c r="AS869">
        <v>0</v>
      </c>
      <c r="AT869">
        <v>5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9</v>
      </c>
      <c r="BC869" t="s">
        <v>75</v>
      </c>
      <c r="BD869">
        <v>0</v>
      </c>
      <c r="BE869" t="s">
        <v>69</v>
      </c>
      <c r="BF869" t="s">
        <v>76</v>
      </c>
      <c r="BG869">
        <v>1.3</v>
      </c>
      <c r="BH869">
        <v>0</v>
      </c>
      <c r="BI869" s="1">
        <v>45799.576249733793</v>
      </c>
      <c r="BJ869">
        <v>3</v>
      </c>
      <c r="BK869" s="4">
        <v>3.9E-2</v>
      </c>
      <c r="BL869" s="42">
        <f>HLOOKUP($A869,차량별코스!$E$1:$AD$20,_xlfn.XLOOKUP(탕데이터!$I869,차량별코스!$D$2:$D$20,차량별코스!$A$2:$A$20),0)</f>
        <v>9</v>
      </c>
      <c r="BM869">
        <f t="shared" si="151"/>
        <v>2403.8030000000022</v>
      </c>
      <c r="BN869">
        <f t="shared" si="152"/>
        <v>1655.4559999999997</v>
      </c>
      <c r="BO869">
        <f>IF(COUNTIFS($BL$2:$BL869,$BL869,$O$2:$O869,$O869)=1,_xlfn.MAXIFS($BO$2:$BO868,$O$2:$O868,$O869)+1,_xlfn.MAXIFS($BO$2:$BO868,$O$2:$O868,$O869))</f>
        <v>11</v>
      </c>
      <c r="BP869">
        <f t="shared" si="153"/>
        <v>14</v>
      </c>
      <c r="BQ869">
        <f t="shared" si="155"/>
        <v>0</v>
      </c>
      <c r="BR869">
        <f t="shared" si="156"/>
        <v>0</v>
      </c>
      <c r="BS869">
        <f t="shared" si="157"/>
        <v>0</v>
      </c>
      <c r="BT869">
        <f t="shared" si="158"/>
        <v>0</v>
      </c>
      <c r="BU869">
        <f t="shared" si="159"/>
        <v>0</v>
      </c>
      <c r="BV869">
        <f t="shared" si="160"/>
        <v>0</v>
      </c>
      <c r="BW869">
        <f t="shared" si="154"/>
        <v>14</v>
      </c>
    </row>
    <row r="870" spans="1:75" x14ac:dyDescent="0.3">
      <c r="A870" s="38">
        <f t="shared" si="150"/>
        <v>45796</v>
      </c>
      <c r="B870" s="3">
        <v>45796.752256944441</v>
      </c>
      <c r="C870" t="s">
        <v>61</v>
      </c>
      <c r="D870" t="s">
        <v>61</v>
      </c>
      <c r="E870" t="s">
        <v>61</v>
      </c>
      <c r="F870" t="s">
        <v>62</v>
      </c>
      <c r="G870" s="2" t="s">
        <v>63</v>
      </c>
      <c r="H870" t="s">
        <v>64</v>
      </c>
      <c r="I870" t="s">
        <v>84</v>
      </c>
      <c r="J870" t="s">
        <v>66</v>
      </c>
      <c r="K870" t="s">
        <v>67</v>
      </c>
      <c r="L870">
        <v>18</v>
      </c>
      <c r="M870">
        <v>8</v>
      </c>
      <c r="N870">
        <v>168</v>
      </c>
      <c r="O870" s="41">
        <v>9999</v>
      </c>
      <c r="P870" t="s">
        <v>62</v>
      </c>
      <c r="Q870" s="1">
        <v>45786.608721180557</v>
      </c>
      <c r="R870">
        <v>5.6740000000000004</v>
      </c>
      <c r="S870">
        <v>2.0110000000000001</v>
      </c>
      <c r="T870">
        <v>2.8210000000000002</v>
      </c>
      <c r="U870">
        <v>534</v>
      </c>
      <c r="V870">
        <v>10</v>
      </c>
      <c r="W870">
        <v>50</v>
      </c>
      <c r="X870">
        <v>172</v>
      </c>
      <c r="Y870">
        <v>1</v>
      </c>
      <c r="Z870">
        <v>4</v>
      </c>
      <c r="AA870">
        <v>0</v>
      </c>
      <c r="AB870">
        <v>0</v>
      </c>
      <c r="AC870">
        <v>82</v>
      </c>
      <c r="AD870">
        <v>38.25</v>
      </c>
      <c r="AE870">
        <v>43.093234000000002</v>
      </c>
      <c r="AF870">
        <v>99.2</v>
      </c>
      <c r="AG870">
        <v>0.2</v>
      </c>
      <c r="AH870">
        <v>0.3</v>
      </c>
      <c r="AI870">
        <v>0.3</v>
      </c>
      <c r="AJ870">
        <v>0</v>
      </c>
      <c r="AK870">
        <v>0</v>
      </c>
      <c r="AL870">
        <v>0</v>
      </c>
      <c r="AM870">
        <v>2.17</v>
      </c>
      <c r="AN870">
        <v>52.707999999999998</v>
      </c>
      <c r="AO870">
        <v>1.8720000000000001</v>
      </c>
      <c r="AP870">
        <v>9.3629999999999995</v>
      </c>
      <c r="AQ870">
        <v>0.17599999999999999</v>
      </c>
      <c r="AR870">
        <v>17.623999999999999</v>
      </c>
      <c r="AS870">
        <v>70.497</v>
      </c>
      <c r="AT870">
        <v>8.2669999999999995</v>
      </c>
      <c r="AU870">
        <v>1.7000000000000001E-2</v>
      </c>
      <c r="AV870">
        <v>2.5000000000000001E-2</v>
      </c>
      <c r="AW870">
        <v>2.5000000000000001E-2</v>
      </c>
      <c r="AX870">
        <v>0</v>
      </c>
      <c r="AY870">
        <v>0</v>
      </c>
      <c r="AZ870">
        <v>0</v>
      </c>
      <c r="BA870">
        <v>0</v>
      </c>
      <c r="BB870">
        <v>11</v>
      </c>
      <c r="BC870" t="s">
        <v>75</v>
      </c>
      <c r="BD870">
        <v>0</v>
      </c>
      <c r="BE870" t="s">
        <v>69</v>
      </c>
      <c r="BF870" t="s">
        <v>76</v>
      </c>
      <c r="BG870">
        <v>1.3</v>
      </c>
      <c r="BH870">
        <v>0</v>
      </c>
      <c r="BI870" s="1">
        <v>45799.576249733793</v>
      </c>
      <c r="BJ870">
        <v>3</v>
      </c>
      <c r="BK870" s="4">
        <v>0.9405</v>
      </c>
      <c r="BL870" s="42">
        <f>HLOOKUP($A870,차량별코스!$E$1:$AD$20,_xlfn.XLOOKUP(탕데이터!$I870,차량별코스!$D$2:$D$20,차량별코스!$A$2:$A$20),0)</f>
        <v>9</v>
      </c>
      <c r="BM870">
        <f t="shared" si="151"/>
        <v>2403.8030000000022</v>
      </c>
      <c r="BN870">
        <f t="shared" si="152"/>
        <v>1655.4559999999997</v>
      </c>
      <c r="BO870">
        <f>IF(COUNTIFS($BL$2:$BL870,$BL870,$O$2:$O870,$O870)=1,_xlfn.MAXIFS($BO$2:$BO869,$O$2:$O869,$O870)+1,_xlfn.MAXIFS($BO$2:$BO869,$O$2:$O869,$O870))</f>
        <v>11</v>
      </c>
      <c r="BP870">
        <f t="shared" si="153"/>
        <v>469.72799999999995</v>
      </c>
      <c r="BQ870">
        <f t="shared" si="155"/>
        <v>1.0680000000000001</v>
      </c>
      <c r="BR870">
        <f t="shared" si="156"/>
        <v>1.6020000000000001</v>
      </c>
      <c r="BS870">
        <f t="shared" si="157"/>
        <v>1.6020000000000001</v>
      </c>
      <c r="BT870">
        <f t="shared" si="158"/>
        <v>0</v>
      </c>
      <c r="BU870">
        <f t="shared" si="159"/>
        <v>0</v>
      </c>
      <c r="BV870">
        <f t="shared" si="160"/>
        <v>0</v>
      </c>
      <c r="BW870">
        <f t="shared" si="154"/>
        <v>473.99999999999989</v>
      </c>
    </row>
    <row r="871" spans="1:75" x14ac:dyDescent="0.3">
      <c r="A871" s="38">
        <f t="shared" si="150"/>
        <v>45797</v>
      </c>
      <c r="B871" s="3">
        <v>45797.301261574074</v>
      </c>
      <c r="C871" t="s">
        <v>61</v>
      </c>
      <c r="D871" t="s">
        <v>61</v>
      </c>
      <c r="E871" t="s">
        <v>61</v>
      </c>
      <c r="F871" t="s">
        <v>62</v>
      </c>
      <c r="G871" s="2" t="s">
        <v>63</v>
      </c>
      <c r="H871" t="s">
        <v>64</v>
      </c>
      <c r="I871" t="s">
        <v>84</v>
      </c>
      <c r="J871" t="s">
        <v>66</v>
      </c>
      <c r="K871" t="s">
        <v>67</v>
      </c>
      <c r="L871">
        <v>18</v>
      </c>
      <c r="M871">
        <v>8</v>
      </c>
      <c r="N871">
        <v>168</v>
      </c>
      <c r="O871" s="41">
        <v>9999</v>
      </c>
      <c r="P871" t="s">
        <v>62</v>
      </c>
      <c r="Q871" s="1">
        <v>45786.608721180557</v>
      </c>
      <c r="R871">
        <v>39.643000000000001</v>
      </c>
      <c r="S871">
        <v>10.337</v>
      </c>
      <c r="T871">
        <v>3.835</v>
      </c>
      <c r="U871">
        <v>2460</v>
      </c>
      <c r="V871">
        <v>591</v>
      </c>
      <c r="W871">
        <v>146</v>
      </c>
      <c r="X871">
        <v>381</v>
      </c>
      <c r="Y871">
        <v>2</v>
      </c>
      <c r="Z871">
        <v>9</v>
      </c>
      <c r="AA871">
        <v>0</v>
      </c>
      <c r="AB871">
        <v>0</v>
      </c>
      <c r="AC871">
        <v>108</v>
      </c>
      <c r="AD871">
        <v>58.01</v>
      </c>
      <c r="AE871">
        <v>82.829097000000004</v>
      </c>
      <c r="AF871">
        <v>94.4</v>
      </c>
      <c r="AG871">
        <v>0.3</v>
      </c>
      <c r="AH871">
        <v>0.7</v>
      </c>
      <c r="AI871">
        <v>0.8</v>
      </c>
      <c r="AJ871">
        <v>0.4</v>
      </c>
      <c r="AK871">
        <v>3.3</v>
      </c>
      <c r="AL871">
        <v>0</v>
      </c>
      <c r="AM871">
        <v>2.95</v>
      </c>
      <c r="AN871">
        <v>77.236999999999995</v>
      </c>
      <c r="AO871">
        <v>24.024000000000001</v>
      </c>
      <c r="AP871">
        <v>5.9349999999999996</v>
      </c>
      <c r="AQ871">
        <v>7.5999999999999998E-2</v>
      </c>
      <c r="AR871">
        <v>5.0449999999999999</v>
      </c>
      <c r="AS871">
        <v>22.702999999999999</v>
      </c>
      <c r="AT871">
        <v>37.76</v>
      </c>
      <c r="AU871">
        <v>0.12</v>
      </c>
      <c r="AV871">
        <v>0.28000000000000003</v>
      </c>
      <c r="AW871">
        <v>0.32</v>
      </c>
      <c r="AX871">
        <v>0.16</v>
      </c>
      <c r="AY871">
        <v>1.32</v>
      </c>
      <c r="AZ871">
        <v>0</v>
      </c>
      <c r="BA871">
        <v>0</v>
      </c>
      <c r="BB871">
        <v>62</v>
      </c>
      <c r="BC871" t="s">
        <v>75</v>
      </c>
      <c r="BD871">
        <v>0</v>
      </c>
      <c r="BE871" t="s">
        <v>69</v>
      </c>
      <c r="BF871" t="s">
        <v>76</v>
      </c>
      <c r="BG871">
        <v>1.3</v>
      </c>
      <c r="BH871">
        <v>0</v>
      </c>
      <c r="BI871" s="1">
        <v>45799.576249733793</v>
      </c>
      <c r="BJ871">
        <v>3</v>
      </c>
      <c r="BK871" s="4">
        <v>1.2784</v>
      </c>
      <c r="BL871" s="42">
        <f>HLOOKUP($A871,차량별코스!$E$1:$AD$20,_xlfn.XLOOKUP(탕데이터!$I871,차량별코스!$D$2:$D$20,차량별코스!$A$2:$A$20),0)</f>
        <v>10</v>
      </c>
      <c r="BM871">
        <f t="shared" si="151"/>
        <v>2403.8030000000022</v>
      </c>
      <c r="BN871">
        <f t="shared" si="152"/>
        <v>1498.4239999999998</v>
      </c>
      <c r="BO871">
        <f>IF(COUNTIFS($BL$2:$BL871,$BL871,$O$2:$O871,$O871)=1,_xlfn.MAXIFS($BO$2:$BO870,$O$2:$O870,$O871)+1,_xlfn.MAXIFS($BO$2:$BO870,$O$2:$O870,$O871))</f>
        <v>11</v>
      </c>
      <c r="BP871">
        <f t="shared" si="153"/>
        <v>1585.2400000000002</v>
      </c>
      <c r="BQ871">
        <f t="shared" si="155"/>
        <v>7.38</v>
      </c>
      <c r="BR871">
        <f t="shared" si="156"/>
        <v>17.22</v>
      </c>
      <c r="BS871">
        <f t="shared" si="157"/>
        <v>19.68</v>
      </c>
      <c r="BT871">
        <f t="shared" si="158"/>
        <v>9.84</v>
      </c>
      <c r="BU871">
        <f t="shared" si="159"/>
        <v>81.180000000000007</v>
      </c>
      <c r="BV871">
        <f t="shared" si="160"/>
        <v>0</v>
      </c>
      <c r="BW871">
        <f t="shared" si="154"/>
        <v>1720.5400000000004</v>
      </c>
    </row>
    <row r="872" spans="1:75" x14ac:dyDescent="0.3">
      <c r="A872" s="38">
        <f t="shared" si="150"/>
        <v>45797</v>
      </c>
      <c r="B872" s="3">
        <v>45797.359710648147</v>
      </c>
      <c r="C872" t="s">
        <v>61</v>
      </c>
      <c r="D872" t="s">
        <v>61</v>
      </c>
      <c r="E872" t="s">
        <v>61</v>
      </c>
      <c r="F872" t="s">
        <v>62</v>
      </c>
      <c r="G872" s="2" t="s">
        <v>63</v>
      </c>
      <c r="H872" t="s">
        <v>64</v>
      </c>
      <c r="I872" t="s">
        <v>84</v>
      </c>
      <c r="J872" t="s">
        <v>66</v>
      </c>
      <c r="K872" t="s">
        <v>67</v>
      </c>
      <c r="L872">
        <v>18</v>
      </c>
      <c r="M872">
        <v>8</v>
      </c>
      <c r="N872">
        <v>168</v>
      </c>
      <c r="O872" s="41">
        <v>9999</v>
      </c>
      <c r="P872" t="s">
        <v>62</v>
      </c>
      <c r="Q872" s="1">
        <v>45786.608721180557</v>
      </c>
      <c r="R872">
        <v>10.76</v>
      </c>
      <c r="S872">
        <v>3.0539999999999998</v>
      </c>
      <c r="T872">
        <v>3.5230000000000001</v>
      </c>
      <c r="U872">
        <v>1338</v>
      </c>
      <c r="V872">
        <v>2</v>
      </c>
      <c r="W872">
        <v>522</v>
      </c>
      <c r="X872">
        <v>327</v>
      </c>
      <c r="Y872">
        <v>1</v>
      </c>
      <c r="Z872">
        <v>6</v>
      </c>
      <c r="AA872">
        <v>1</v>
      </c>
      <c r="AB872">
        <v>57</v>
      </c>
      <c r="AC872">
        <v>86</v>
      </c>
      <c r="AD872">
        <v>28.95</v>
      </c>
      <c r="AE872">
        <v>47.587246</v>
      </c>
      <c r="AF872">
        <v>98.9</v>
      </c>
      <c r="AG872">
        <v>0.3</v>
      </c>
      <c r="AH872">
        <v>0.2</v>
      </c>
      <c r="AI872">
        <v>0.5</v>
      </c>
      <c r="AJ872">
        <v>0.2</v>
      </c>
      <c r="AK872">
        <v>0</v>
      </c>
      <c r="AL872">
        <v>0</v>
      </c>
      <c r="AM872">
        <v>2.71</v>
      </c>
      <c r="AN872">
        <v>45.598999999999997</v>
      </c>
      <c r="AO872">
        <v>0.14899999999999999</v>
      </c>
      <c r="AP872">
        <v>39.014000000000003</v>
      </c>
      <c r="AQ872">
        <v>0.27900000000000003</v>
      </c>
      <c r="AR872">
        <v>9.2940000000000005</v>
      </c>
      <c r="AS872">
        <v>55.762</v>
      </c>
      <c r="AT872">
        <v>21.428000000000001</v>
      </c>
      <c r="AU872">
        <v>6.5000000000000002E-2</v>
      </c>
      <c r="AV872">
        <v>4.2999999999999997E-2</v>
      </c>
      <c r="AW872">
        <v>0.108</v>
      </c>
      <c r="AX872">
        <v>4.2999999999999997E-2</v>
      </c>
      <c r="AY872">
        <v>0</v>
      </c>
      <c r="AZ872">
        <v>0</v>
      </c>
      <c r="BA872">
        <v>0</v>
      </c>
      <c r="BB872">
        <v>33</v>
      </c>
      <c r="BC872" t="s">
        <v>75</v>
      </c>
      <c r="BD872">
        <v>0</v>
      </c>
      <c r="BE872" t="s">
        <v>69</v>
      </c>
      <c r="BF872" t="s">
        <v>76</v>
      </c>
      <c r="BG872">
        <v>1.3</v>
      </c>
      <c r="BH872">
        <v>0</v>
      </c>
      <c r="BI872" s="1">
        <v>45799.576249733793</v>
      </c>
      <c r="BJ872">
        <v>3</v>
      </c>
      <c r="BK872" s="4">
        <v>1.1744000000000001</v>
      </c>
      <c r="BL872" s="42">
        <f>HLOOKUP($A872,차량별코스!$E$1:$AD$20,_xlfn.XLOOKUP(탕데이터!$I872,차량별코스!$D$2:$D$20,차량별코스!$A$2:$A$20),0)</f>
        <v>10</v>
      </c>
      <c r="BM872">
        <f t="shared" si="151"/>
        <v>2403.8030000000022</v>
      </c>
      <c r="BN872">
        <f t="shared" si="152"/>
        <v>1498.4239999999998</v>
      </c>
      <c r="BO872">
        <f>IF(COUNTIFS($BL$2:$BL872,$BL872,$O$2:$O872,$O872)=1,_xlfn.MAXIFS($BO$2:$BO871,$O$2:$O871,$O872)+1,_xlfn.MAXIFS($BO$2:$BO871,$O$2:$O871,$O872))</f>
        <v>11</v>
      </c>
      <c r="BP872">
        <f t="shared" si="153"/>
        <v>799.28200000000015</v>
      </c>
      <c r="BQ872">
        <f t="shared" si="155"/>
        <v>4.0140000000000002</v>
      </c>
      <c r="BR872">
        <f t="shared" si="156"/>
        <v>2.6760000000000002</v>
      </c>
      <c r="BS872">
        <f t="shared" si="157"/>
        <v>6.69</v>
      </c>
      <c r="BT872">
        <f t="shared" si="158"/>
        <v>2.6760000000000002</v>
      </c>
      <c r="BU872">
        <f t="shared" si="159"/>
        <v>0</v>
      </c>
      <c r="BV872">
        <f t="shared" si="160"/>
        <v>0</v>
      </c>
      <c r="BW872">
        <f t="shared" si="154"/>
        <v>815.33800000000031</v>
      </c>
    </row>
    <row r="873" spans="1:75" x14ac:dyDescent="0.3">
      <c r="A873" s="38">
        <f t="shared" si="150"/>
        <v>45797</v>
      </c>
      <c r="B873" s="3">
        <v>45797.531331018516</v>
      </c>
      <c r="C873" t="s">
        <v>61</v>
      </c>
      <c r="D873" t="s">
        <v>61</v>
      </c>
      <c r="E873" t="s">
        <v>61</v>
      </c>
      <c r="F873" t="s">
        <v>62</v>
      </c>
      <c r="G873" s="2" t="s">
        <v>63</v>
      </c>
      <c r="H873" t="s">
        <v>64</v>
      </c>
      <c r="I873" t="s">
        <v>84</v>
      </c>
      <c r="J873" t="s">
        <v>66</v>
      </c>
      <c r="K873" t="s">
        <v>67</v>
      </c>
      <c r="L873">
        <v>18</v>
      </c>
      <c r="M873">
        <v>8</v>
      </c>
      <c r="N873">
        <v>168</v>
      </c>
      <c r="O873" s="41">
        <v>9999</v>
      </c>
      <c r="P873" t="s">
        <v>62</v>
      </c>
      <c r="Q873" s="1">
        <v>45786.608721180557</v>
      </c>
      <c r="R873">
        <v>103.60599999999999</v>
      </c>
      <c r="S873">
        <v>35.109000000000002</v>
      </c>
      <c r="T873">
        <v>2.9510000000000001</v>
      </c>
      <c r="U873">
        <v>10479</v>
      </c>
      <c r="V873">
        <v>5</v>
      </c>
      <c r="W873">
        <v>2853</v>
      </c>
      <c r="X873">
        <v>3326</v>
      </c>
      <c r="Y873">
        <v>1</v>
      </c>
      <c r="Z873">
        <v>49</v>
      </c>
      <c r="AA873">
        <v>1</v>
      </c>
      <c r="AB873">
        <v>90</v>
      </c>
      <c r="AC873">
        <v>108</v>
      </c>
      <c r="AD873">
        <v>35.590000000000003</v>
      </c>
      <c r="AE873">
        <v>48.941279999999999</v>
      </c>
      <c r="AF873">
        <v>88.2</v>
      </c>
      <c r="AG873">
        <v>3.1</v>
      </c>
      <c r="AH873">
        <v>4</v>
      </c>
      <c r="AI873">
        <v>2.6</v>
      </c>
      <c r="AJ873">
        <v>1.3</v>
      </c>
      <c r="AK873">
        <v>0.9</v>
      </c>
      <c r="AL873">
        <v>0</v>
      </c>
      <c r="AM873">
        <v>2.27</v>
      </c>
      <c r="AN873">
        <v>57.625999999999998</v>
      </c>
      <c r="AO873">
        <v>4.8000000000000001E-2</v>
      </c>
      <c r="AP873">
        <v>27.225999999999999</v>
      </c>
      <c r="AQ873">
        <v>0.31900000000000001</v>
      </c>
      <c r="AR873">
        <v>0.96499999999999997</v>
      </c>
      <c r="AS873">
        <v>47.295000000000002</v>
      </c>
      <c r="AT873">
        <v>152.88</v>
      </c>
      <c r="AU873">
        <v>5.3730000000000002</v>
      </c>
      <c r="AV873">
        <v>6.9329999999999998</v>
      </c>
      <c r="AW873">
        <v>4.5069999999999997</v>
      </c>
      <c r="AX873">
        <v>2.2530000000000001</v>
      </c>
      <c r="AY873">
        <v>1.56</v>
      </c>
      <c r="AZ873">
        <v>0</v>
      </c>
      <c r="BA873">
        <v>0</v>
      </c>
      <c r="BB873">
        <v>239</v>
      </c>
      <c r="BC873" t="s">
        <v>75</v>
      </c>
      <c r="BD873">
        <v>0</v>
      </c>
      <c r="BE873" t="s">
        <v>69</v>
      </c>
      <c r="BF873" t="s">
        <v>76</v>
      </c>
      <c r="BG873">
        <v>1.3</v>
      </c>
      <c r="BH873">
        <v>0</v>
      </c>
      <c r="BI873" s="1">
        <v>45799.576249733793</v>
      </c>
      <c r="BJ873">
        <v>3</v>
      </c>
      <c r="BK873" s="4">
        <v>0.98370000000000002</v>
      </c>
      <c r="BL873" s="42">
        <f>HLOOKUP($A873,차량별코스!$E$1:$AD$20,_xlfn.XLOOKUP(탕데이터!$I873,차량별코스!$D$2:$D$20,차량별코스!$A$2:$A$20),0)</f>
        <v>10</v>
      </c>
      <c r="BM873">
        <f t="shared" si="151"/>
        <v>2403.8030000000022</v>
      </c>
      <c r="BN873">
        <f t="shared" si="152"/>
        <v>1498.4239999999998</v>
      </c>
      <c r="BO873">
        <f>IF(COUNTIFS($BL$2:$BL873,$BL873,$O$2:$O873,$O873)=1,_xlfn.MAXIFS($BO$2:$BO872,$O$2:$O872,$O873)+1,_xlfn.MAXIFS($BO$2:$BO872,$O$2:$O872,$O873))</f>
        <v>11</v>
      </c>
      <c r="BP873">
        <f t="shared" si="153"/>
        <v>6384.4779999999992</v>
      </c>
      <c r="BQ873">
        <f t="shared" si="155"/>
        <v>324.84899999999999</v>
      </c>
      <c r="BR873">
        <f t="shared" si="156"/>
        <v>419.16</v>
      </c>
      <c r="BS873">
        <f t="shared" si="157"/>
        <v>272.45400000000001</v>
      </c>
      <c r="BT873">
        <f t="shared" si="158"/>
        <v>136.227</v>
      </c>
      <c r="BU873">
        <f t="shared" si="159"/>
        <v>94.311000000000007</v>
      </c>
      <c r="BV873">
        <f t="shared" si="160"/>
        <v>0</v>
      </c>
      <c r="BW873">
        <f t="shared" si="154"/>
        <v>7631.4789999999985</v>
      </c>
    </row>
    <row r="874" spans="1:75" x14ac:dyDescent="0.3">
      <c r="A874" s="38">
        <f t="shared" si="150"/>
        <v>45797</v>
      </c>
      <c r="B874" s="3">
        <v>45797.775347222225</v>
      </c>
      <c r="C874" t="s">
        <v>61</v>
      </c>
      <c r="D874" t="s">
        <v>61</v>
      </c>
      <c r="E874" t="s">
        <v>61</v>
      </c>
      <c r="F874" t="s">
        <v>62</v>
      </c>
      <c r="G874" s="2" t="s">
        <v>63</v>
      </c>
      <c r="H874" t="s">
        <v>64</v>
      </c>
      <c r="I874" t="s">
        <v>84</v>
      </c>
      <c r="J874" t="s">
        <v>66</v>
      </c>
      <c r="K874" t="s">
        <v>67</v>
      </c>
      <c r="L874">
        <v>18</v>
      </c>
      <c r="M874">
        <v>8</v>
      </c>
      <c r="N874">
        <v>168</v>
      </c>
      <c r="O874" s="41">
        <v>9999</v>
      </c>
      <c r="P874" t="s">
        <v>62</v>
      </c>
      <c r="Q874" s="1">
        <v>45786.608721180557</v>
      </c>
      <c r="R874">
        <v>72.56</v>
      </c>
      <c r="S874">
        <v>25.256</v>
      </c>
      <c r="T874">
        <v>2.8730000000000002</v>
      </c>
      <c r="U874">
        <v>8435</v>
      </c>
      <c r="V874">
        <v>62</v>
      </c>
      <c r="W874">
        <v>2829</v>
      </c>
      <c r="X874">
        <v>2563</v>
      </c>
      <c r="Y874">
        <v>2</v>
      </c>
      <c r="Z874">
        <v>10</v>
      </c>
      <c r="AA874">
        <v>1</v>
      </c>
      <c r="AB874">
        <v>448</v>
      </c>
      <c r="AC874">
        <v>108</v>
      </c>
      <c r="AD874">
        <v>30.97</v>
      </c>
      <c r="AE874">
        <v>47.116883000000001</v>
      </c>
      <c r="AF874">
        <v>91.6</v>
      </c>
      <c r="AG874">
        <v>2.5</v>
      </c>
      <c r="AH874">
        <v>2.8</v>
      </c>
      <c r="AI874">
        <v>1.5</v>
      </c>
      <c r="AJ874">
        <v>1.2</v>
      </c>
      <c r="AK874">
        <v>0.5</v>
      </c>
      <c r="AL874">
        <v>0</v>
      </c>
      <c r="AM874">
        <v>2.21</v>
      </c>
      <c r="AN874">
        <v>56.902000000000001</v>
      </c>
      <c r="AO874">
        <v>0.73499999999999999</v>
      </c>
      <c r="AP874">
        <v>33.539000000000001</v>
      </c>
      <c r="AQ874">
        <v>0.34499999999999997</v>
      </c>
      <c r="AR874">
        <v>2.7559999999999998</v>
      </c>
      <c r="AS874">
        <v>13.782</v>
      </c>
      <c r="AT874">
        <v>128.24</v>
      </c>
      <c r="AU874">
        <v>3.5</v>
      </c>
      <c r="AV874">
        <v>3.92</v>
      </c>
      <c r="AW874">
        <v>2.1</v>
      </c>
      <c r="AX874">
        <v>1.68</v>
      </c>
      <c r="AY874">
        <v>0.7</v>
      </c>
      <c r="AZ874">
        <v>0</v>
      </c>
      <c r="BA874">
        <v>0</v>
      </c>
      <c r="BB874">
        <v>194</v>
      </c>
      <c r="BC874" t="s">
        <v>75</v>
      </c>
      <c r="BD874">
        <v>0</v>
      </c>
      <c r="BE874" t="s">
        <v>69</v>
      </c>
      <c r="BF874" t="s">
        <v>76</v>
      </c>
      <c r="BG874">
        <v>1.3</v>
      </c>
      <c r="BH874">
        <v>0</v>
      </c>
      <c r="BI874" s="1">
        <v>45799.576249733793</v>
      </c>
      <c r="BJ874">
        <v>3</v>
      </c>
      <c r="BK874" s="4">
        <v>0.9577</v>
      </c>
      <c r="BL874" s="42">
        <f>HLOOKUP($A874,차량별코스!$E$1:$AD$20,_xlfn.XLOOKUP(탕데이터!$I874,차량별코스!$D$2:$D$20,차량별코스!$A$2:$A$20),0)</f>
        <v>10</v>
      </c>
      <c r="BM874">
        <f t="shared" si="151"/>
        <v>2403.8030000000022</v>
      </c>
      <c r="BN874">
        <f t="shared" si="152"/>
        <v>1498.4239999999998</v>
      </c>
      <c r="BO874">
        <f>IF(COUNTIFS($BL$2:$BL874,$BL874,$O$2:$O874,$O874)=1,_xlfn.MAXIFS($BO$2:$BO873,$O$2:$O873,$O874)+1,_xlfn.MAXIFS($BO$2:$BO873,$O$2:$O873,$O874))</f>
        <v>11</v>
      </c>
      <c r="BP874">
        <f t="shared" si="153"/>
        <v>4835.4599999999991</v>
      </c>
      <c r="BQ874">
        <f t="shared" si="155"/>
        <v>210.875</v>
      </c>
      <c r="BR874">
        <f t="shared" si="156"/>
        <v>236.17999999999998</v>
      </c>
      <c r="BS874">
        <f t="shared" si="157"/>
        <v>126.52499999999999</v>
      </c>
      <c r="BT874">
        <f t="shared" si="158"/>
        <v>101.22</v>
      </c>
      <c r="BU874">
        <f t="shared" si="159"/>
        <v>42.175000000000004</v>
      </c>
      <c r="BV874">
        <f t="shared" si="160"/>
        <v>0</v>
      </c>
      <c r="BW874">
        <f t="shared" si="154"/>
        <v>5552.4349999999995</v>
      </c>
    </row>
    <row r="875" spans="1:75" x14ac:dyDescent="0.3">
      <c r="A875" s="38">
        <f t="shared" si="150"/>
        <v>45797</v>
      </c>
      <c r="B875" s="3">
        <v>45797.876087962963</v>
      </c>
      <c r="C875" t="s">
        <v>61</v>
      </c>
      <c r="D875" t="s">
        <v>61</v>
      </c>
      <c r="E875" t="s">
        <v>61</v>
      </c>
      <c r="F875" t="s">
        <v>62</v>
      </c>
      <c r="G875" s="2" t="s">
        <v>63</v>
      </c>
      <c r="H875" t="s">
        <v>64</v>
      </c>
      <c r="I875" t="s">
        <v>84</v>
      </c>
      <c r="J875" t="s">
        <v>66</v>
      </c>
      <c r="K875" t="s">
        <v>67</v>
      </c>
      <c r="L875">
        <v>18</v>
      </c>
      <c r="M875">
        <v>8</v>
      </c>
      <c r="N875">
        <v>168</v>
      </c>
      <c r="O875" s="41">
        <v>9999</v>
      </c>
      <c r="P875" t="s">
        <v>62</v>
      </c>
      <c r="Q875" s="1">
        <v>45786.608721180557</v>
      </c>
      <c r="R875">
        <v>30.067</v>
      </c>
      <c r="S875">
        <v>8.7279999999999998</v>
      </c>
      <c r="T875">
        <v>3.4449999999999998</v>
      </c>
      <c r="U875">
        <v>2399</v>
      </c>
      <c r="V875">
        <v>24</v>
      </c>
      <c r="W875">
        <v>310</v>
      </c>
      <c r="X875">
        <v>1134</v>
      </c>
      <c r="Y875">
        <v>0</v>
      </c>
      <c r="Z875">
        <v>11</v>
      </c>
      <c r="AA875">
        <v>0</v>
      </c>
      <c r="AB875">
        <v>0</v>
      </c>
      <c r="AC875">
        <v>107</v>
      </c>
      <c r="AD875">
        <v>45.12</v>
      </c>
      <c r="AE875">
        <v>52.417056000000002</v>
      </c>
      <c r="AF875">
        <v>93.1</v>
      </c>
      <c r="AG875">
        <v>1.5</v>
      </c>
      <c r="AH875">
        <v>2.2000000000000002</v>
      </c>
      <c r="AI875">
        <v>2.1</v>
      </c>
      <c r="AJ875">
        <v>1</v>
      </c>
      <c r="AK875">
        <v>0.1</v>
      </c>
      <c r="AL875">
        <v>0</v>
      </c>
      <c r="AM875">
        <v>2.65</v>
      </c>
      <c r="AN875">
        <v>52.249000000000002</v>
      </c>
      <c r="AO875">
        <v>1</v>
      </c>
      <c r="AP875">
        <v>12.922000000000001</v>
      </c>
      <c r="AQ875">
        <v>0.36599999999999999</v>
      </c>
      <c r="AR875">
        <v>0</v>
      </c>
      <c r="AS875">
        <v>36.585000000000001</v>
      </c>
      <c r="AT875">
        <v>35.688000000000002</v>
      </c>
      <c r="AU875">
        <v>0.57499999999999996</v>
      </c>
      <c r="AV875">
        <v>0.84299999999999997</v>
      </c>
      <c r="AW875">
        <v>0.80500000000000005</v>
      </c>
      <c r="AX875">
        <v>0.38300000000000001</v>
      </c>
      <c r="AY875">
        <v>3.7999999999999999E-2</v>
      </c>
      <c r="AZ875">
        <v>0</v>
      </c>
      <c r="BA875">
        <v>0</v>
      </c>
      <c r="BB875">
        <v>55</v>
      </c>
      <c r="BC875" t="s">
        <v>75</v>
      </c>
      <c r="BD875">
        <v>0</v>
      </c>
      <c r="BE875" t="s">
        <v>69</v>
      </c>
      <c r="BF875" t="s">
        <v>76</v>
      </c>
      <c r="BG875">
        <v>1.3</v>
      </c>
      <c r="BH875">
        <v>0</v>
      </c>
      <c r="BI875" s="1">
        <v>45799.576249733793</v>
      </c>
      <c r="BJ875">
        <v>3</v>
      </c>
      <c r="BK875" s="4">
        <v>1.1483000000000001</v>
      </c>
      <c r="BL875" s="42">
        <f>HLOOKUP($A875,차량별코스!$E$1:$AD$20,_xlfn.XLOOKUP(탕데이터!$I875,차량별코스!$D$2:$D$20,차량별코스!$A$2:$A$20),0)</f>
        <v>10</v>
      </c>
      <c r="BM875">
        <f t="shared" si="151"/>
        <v>2403.8030000000022</v>
      </c>
      <c r="BN875">
        <f t="shared" si="152"/>
        <v>1498.4239999999998</v>
      </c>
      <c r="BO875">
        <f>IF(COUNTIFS($BL$2:$BL875,$BL875,$O$2:$O875,$O875)=1,_xlfn.MAXIFS($BO$2:$BO874,$O$2:$O874,$O875)+1,_xlfn.MAXIFS($BO$2:$BO874,$O$2:$O874,$O875))</f>
        <v>11</v>
      </c>
      <c r="BP875">
        <f t="shared" si="153"/>
        <v>1899.4690000000001</v>
      </c>
      <c r="BQ875">
        <f t="shared" si="155"/>
        <v>35.984999999999999</v>
      </c>
      <c r="BR875">
        <f t="shared" si="156"/>
        <v>52.778000000000006</v>
      </c>
      <c r="BS875">
        <f t="shared" si="157"/>
        <v>50.379000000000005</v>
      </c>
      <c r="BT875">
        <f t="shared" si="158"/>
        <v>23.990000000000002</v>
      </c>
      <c r="BU875">
        <f t="shared" si="159"/>
        <v>2.399</v>
      </c>
      <c r="BV875">
        <f t="shared" si="160"/>
        <v>0</v>
      </c>
      <c r="BW875">
        <f t="shared" si="154"/>
        <v>2064.9999999999995</v>
      </c>
    </row>
    <row r="876" spans="1:75" x14ac:dyDescent="0.3">
      <c r="A876" s="38">
        <f t="shared" si="150"/>
        <v>45797</v>
      </c>
      <c r="B876" s="3">
        <v>45797.905925925923</v>
      </c>
      <c r="C876" t="s">
        <v>61</v>
      </c>
      <c r="D876" t="s">
        <v>61</v>
      </c>
      <c r="E876" t="s">
        <v>61</v>
      </c>
      <c r="F876" t="s">
        <v>62</v>
      </c>
      <c r="G876" s="2" t="s">
        <v>63</v>
      </c>
      <c r="H876" t="s">
        <v>64</v>
      </c>
      <c r="I876" t="s">
        <v>84</v>
      </c>
      <c r="J876" t="s">
        <v>66</v>
      </c>
      <c r="K876" t="s">
        <v>67</v>
      </c>
      <c r="L876">
        <v>18</v>
      </c>
      <c r="M876">
        <v>8</v>
      </c>
      <c r="N876">
        <v>168</v>
      </c>
      <c r="O876" s="41">
        <v>9999</v>
      </c>
      <c r="P876" t="s">
        <v>62</v>
      </c>
      <c r="Q876" s="1">
        <v>45786.608721180557</v>
      </c>
      <c r="R876">
        <v>17.181999999999999</v>
      </c>
      <c r="S876">
        <v>4.3479999999999999</v>
      </c>
      <c r="T876">
        <v>3.952</v>
      </c>
      <c r="U876">
        <v>1910</v>
      </c>
      <c r="V876">
        <v>31</v>
      </c>
      <c r="W876">
        <v>650</v>
      </c>
      <c r="X876">
        <v>750</v>
      </c>
      <c r="Y876">
        <v>0</v>
      </c>
      <c r="Z876">
        <v>2</v>
      </c>
      <c r="AA876">
        <v>1</v>
      </c>
      <c r="AB876">
        <v>146</v>
      </c>
      <c r="AC876">
        <v>100</v>
      </c>
      <c r="AD876">
        <v>32.380000000000003</v>
      </c>
      <c r="AE876">
        <v>50.329681999999998</v>
      </c>
      <c r="AF876">
        <v>97.7</v>
      </c>
      <c r="AG876">
        <v>0.5</v>
      </c>
      <c r="AH876">
        <v>0.5</v>
      </c>
      <c r="AI876">
        <v>0.7</v>
      </c>
      <c r="AJ876">
        <v>0.5</v>
      </c>
      <c r="AK876">
        <v>0</v>
      </c>
      <c r="AL876">
        <v>0</v>
      </c>
      <c r="AM876">
        <v>3.04</v>
      </c>
      <c r="AN876">
        <v>42.731000000000002</v>
      </c>
      <c r="AO876">
        <v>1.623</v>
      </c>
      <c r="AP876">
        <v>34.030999999999999</v>
      </c>
      <c r="AQ876">
        <v>0.40699999999999997</v>
      </c>
      <c r="AR876">
        <v>0</v>
      </c>
      <c r="AS876">
        <v>11.64</v>
      </c>
      <c r="AT876">
        <v>30.937999999999999</v>
      </c>
      <c r="AU876">
        <v>0.158</v>
      </c>
      <c r="AV876">
        <v>0.158</v>
      </c>
      <c r="AW876">
        <v>0.222</v>
      </c>
      <c r="AX876">
        <v>0.158</v>
      </c>
      <c r="AY876">
        <v>0</v>
      </c>
      <c r="AZ876">
        <v>0</v>
      </c>
      <c r="BA876">
        <v>0</v>
      </c>
      <c r="BB876">
        <v>44</v>
      </c>
      <c r="BC876" t="s">
        <v>75</v>
      </c>
      <c r="BD876">
        <v>0</v>
      </c>
      <c r="BE876" t="s">
        <v>69</v>
      </c>
      <c r="BF876" t="s">
        <v>76</v>
      </c>
      <c r="BG876">
        <v>1.3</v>
      </c>
      <c r="BH876">
        <v>0</v>
      </c>
      <c r="BI876" s="1">
        <v>45799.576249733793</v>
      </c>
      <c r="BJ876">
        <v>3</v>
      </c>
      <c r="BK876" s="4">
        <v>1.3171999999999999</v>
      </c>
      <c r="BL876" s="42">
        <f>HLOOKUP($A876,차량별코스!$E$1:$AD$20,_xlfn.XLOOKUP(탕데이터!$I876,차량별코스!$D$2:$D$20,차량별코스!$A$2:$A$20),0)</f>
        <v>10</v>
      </c>
      <c r="BM876">
        <f t="shared" si="151"/>
        <v>2403.8030000000022</v>
      </c>
      <c r="BN876">
        <f t="shared" si="152"/>
        <v>1498.4239999999998</v>
      </c>
      <c r="BO876">
        <f>IF(COUNTIFS($BL$2:$BL876,$BL876,$O$2:$O876,$O876)=1,_xlfn.MAXIFS($BO$2:$BO875,$O$2:$O875,$O876)+1,_xlfn.MAXIFS($BO$2:$BO875,$O$2:$O875,$O876))</f>
        <v>11</v>
      </c>
      <c r="BP876">
        <f t="shared" si="153"/>
        <v>1185.07</v>
      </c>
      <c r="BQ876">
        <f t="shared" si="155"/>
        <v>9.5500000000000007</v>
      </c>
      <c r="BR876">
        <f t="shared" si="156"/>
        <v>9.5500000000000007</v>
      </c>
      <c r="BS876">
        <f t="shared" si="157"/>
        <v>13.37</v>
      </c>
      <c r="BT876">
        <f t="shared" si="158"/>
        <v>9.5500000000000007</v>
      </c>
      <c r="BU876">
        <f t="shared" si="159"/>
        <v>0</v>
      </c>
      <c r="BV876">
        <f t="shared" si="160"/>
        <v>0</v>
      </c>
      <c r="BW876">
        <f t="shared" si="154"/>
        <v>1227.0899999999997</v>
      </c>
    </row>
    <row r="877" spans="1:75" x14ac:dyDescent="0.3">
      <c r="A877" s="38">
        <f t="shared" si="150"/>
        <v>45797</v>
      </c>
      <c r="B877" s="3">
        <v>45797.929571759261</v>
      </c>
      <c r="C877" t="s">
        <v>61</v>
      </c>
      <c r="D877" t="s">
        <v>61</v>
      </c>
      <c r="E877" t="s">
        <v>61</v>
      </c>
      <c r="F877" t="s">
        <v>62</v>
      </c>
      <c r="G877" s="2" t="s">
        <v>63</v>
      </c>
      <c r="H877" t="s">
        <v>64</v>
      </c>
      <c r="I877" t="s">
        <v>84</v>
      </c>
      <c r="J877" t="s">
        <v>66</v>
      </c>
      <c r="K877" t="s">
        <v>67</v>
      </c>
      <c r="L877">
        <v>18</v>
      </c>
      <c r="M877">
        <v>8</v>
      </c>
      <c r="N877">
        <v>168</v>
      </c>
      <c r="O877" s="41">
        <v>9999</v>
      </c>
      <c r="P877" t="s">
        <v>62</v>
      </c>
      <c r="Q877" s="1">
        <v>45786.608721180557</v>
      </c>
      <c r="R877">
        <v>4.5999999999999999E-2</v>
      </c>
      <c r="S877">
        <v>9.0999999999999998E-2</v>
      </c>
      <c r="T877">
        <v>0.505</v>
      </c>
      <c r="U877">
        <v>128</v>
      </c>
      <c r="V877">
        <v>4</v>
      </c>
      <c r="W877">
        <v>45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5</v>
      </c>
      <c r="AD877">
        <v>1.29</v>
      </c>
      <c r="AE877">
        <v>2.096244</v>
      </c>
      <c r="AF877">
        <v>100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0.39</v>
      </c>
      <c r="AN877">
        <v>9.2029999999999994</v>
      </c>
      <c r="AO877">
        <v>3.125</v>
      </c>
      <c r="AP877">
        <v>35.156999999999996</v>
      </c>
      <c r="AQ877">
        <v>0</v>
      </c>
      <c r="AR877">
        <v>0</v>
      </c>
      <c r="AS877">
        <v>0</v>
      </c>
      <c r="AT877">
        <v>1.667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 t="s">
        <v>75</v>
      </c>
      <c r="BD877">
        <v>0</v>
      </c>
      <c r="BE877" t="s">
        <v>69</v>
      </c>
      <c r="BF877" t="s">
        <v>76</v>
      </c>
      <c r="BG877">
        <v>1.3</v>
      </c>
      <c r="BH877">
        <v>0</v>
      </c>
      <c r="BI877" s="1">
        <v>45799.576249733793</v>
      </c>
      <c r="BJ877">
        <v>3</v>
      </c>
      <c r="BK877" s="4">
        <v>0.16850000000000001</v>
      </c>
      <c r="BL877" s="42">
        <f>HLOOKUP($A877,차량별코스!$E$1:$AD$20,_xlfn.XLOOKUP(탕데이터!$I877,차량별코스!$D$2:$D$20,차량별코스!$A$2:$A$20),0)</f>
        <v>10</v>
      </c>
      <c r="BM877">
        <f t="shared" si="151"/>
        <v>2403.8030000000022</v>
      </c>
      <c r="BN877">
        <f t="shared" si="152"/>
        <v>1498.4239999999998</v>
      </c>
      <c r="BO877">
        <f>IF(COUNTIFS($BL$2:$BL877,$BL877,$O$2:$O877,$O877)=1,_xlfn.MAXIFS($BO$2:$BO876,$O$2:$O876,$O877)+1,_xlfn.MAXIFS($BO$2:$BO876,$O$2:$O876,$O877))</f>
        <v>11</v>
      </c>
      <c r="BP877">
        <f t="shared" si="153"/>
        <v>79</v>
      </c>
      <c r="BQ877">
        <f t="shared" si="155"/>
        <v>0</v>
      </c>
      <c r="BR877">
        <f t="shared" si="156"/>
        <v>0</v>
      </c>
      <c r="BS877">
        <f t="shared" si="157"/>
        <v>0</v>
      </c>
      <c r="BT877">
        <f t="shared" si="158"/>
        <v>0</v>
      </c>
      <c r="BU877">
        <f t="shared" si="159"/>
        <v>0</v>
      </c>
      <c r="BV877">
        <f t="shared" si="160"/>
        <v>0</v>
      </c>
      <c r="BW877">
        <f t="shared" si="154"/>
        <v>79</v>
      </c>
    </row>
    <row r="878" spans="1:75" x14ac:dyDescent="0.3">
      <c r="A878" s="38">
        <f t="shared" si="150"/>
        <v>45797</v>
      </c>
      <c r="B878" s="3">
        <v>45797.935972222222</v>
      </c>
      <c r="C878" t="s">
        <v>61</v>
      </c>
      <c r="D878" t="s">
        <v>61</v>
      </c>
      <c r="E878" t="s">
        <v>61</v>
      </c>
      <c r="F878" t="s">
        <v>62</v>
      </c>
      <c r="G878" s="2" t="s">
        <v>63</v>
      </c>
      <c r="H878" t="s">
        <v>64</v>
      </c>
      <c r="I878" t="s">
        <v>84</v>
      </c>
      <c r="J878" t="s">
        <v>66</v>
      </c>
      <c r="K878" t="s">
        <v>67</v>
      </c>
      <c r="L878">
        <v>18</v>
      </c>
      <c r="M878">
        <v>8</v>
      </c>
      <c r="N878">
        <v>168</v>
      </c>
      <c r="O878" s="41">
        <v>9999</v>
      </c>
      <c r="P878" t="s">
        <v>62</v>
      </c>
      <c r="Q878" s="1">
        <v>45786.608721180557</v>
      </c>
      <c r="R878">
        <v>1E-3</v>
      </c>
      <c r="S878">
        <v>7.6999999999999999E-2</v>
      </c>
      <c r="T878">
        <v>1.2999999999999999E-2</v>
      </c>
      <c r="U878">
        <v>113</v>
      </c>
      <c r="V878">
        <v>113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0.03</v>
      </c>
      <c r="AE878" t="s">
        <v>61</v>
      </c>
      <c r="AF878">
        <v>100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0.01</v>
      </c>
      <c r="AN878" t="s">
        <v>61</v>
      </c>
      <c r="AO878">
        <v>100</v>
      </c>
      <c r="AP878">
        <v>0</v>
      </c>
      <c r="AQ878">
        <v>0</v>
      </c>
      <c r="AR878">
        <v>0</v>
      </c>
      <c r="AS878">
        <v>0</v>
      </c>
      <c r="AT878">
        <v>1.667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2</v>
      </c>
      <c r="BC878" t="s">
        <v>75</v>
      </c>
      <c r="BD878">
        <v>0</v>
      </c>
      <c r="BE878" t="s">
        <v>69</v>
      </c>
      <c r="BF878" t="s">
        <v>76</v>
      </c>
      <c r="BG878">
        <v>1.3</v>
      </c>
      <c r="BH878">
        <v>0</v>
      </c>
      <c r="BI878" s="1">
        <v>45799.576249733793</v>
      </c>
      <c r="BJ878">
        <v>3</v>
      </c>
      <c r="BK878" s="4">
        <v>4.3E-3</v>
      </c>
      <c r="BL878" s="42">
        <f>HLOOKUP($A878,차량별코스!$E$1:$AD$20,_xlfn.XLOOKUP(탕데이터!$I878,차량별코스!$D$2:$D$20,차량별코스!$A$2:$A$20),0)</f>
        <v>10</v>
      </c>
      <c r="BM878">
        <f t="shared" si="151"/>
        <v>2403.8030000000022</v>
      </c>
      <c r="BN878">
        <f t="shared" si="152"/>
        <v>1498.4239999999998</v>
      </c>
      <c r="BO878">
        <f>IF(COUNTIFS($BL$2:$BL878,$BL878,$O$2:$O878,$O878)=1,_xlfn.MAXIFS($BO$2:$BO877,$O$2:$O877,$O878)+1,_xlfn.MAXIFS($BO$2:$BO877,$O$2:$O877,$O878))</f>
        <v>11</v>
      </c>
      <c r="BP878">
        <f t="shared" si="153"/>
        <v>0</v>
      </c>
      <c r="BQ878">
        <f t="shared" si="155"/>
        <v>0</v>
      </c>
      <c r="BR878">
        <f t="shared" si="156"/>
        <v>0</v>
      </c>
      <c r="BS878">
        <f t="shared" si="157"/>
        <v>0</v>
      </c>
      <c r="BT878">
        <f t="shared" si="158"/>
        <v>0</v>
      </c>
      <c r="BU878">
        <f t="shared" si="159"/>
        <v>0</v>
      </c>
      <c r="BV878">
        <f t="shared" si="160"/>
        <v>0</v>
      </c>
      <c r="BW878">
        <f t="shared" si="154"/>
        <v>0</v>
      </c>
    </row>
    <row r="879" spans="1:75" x14ac:dyDescent="0.3">
      <c r="A879" s="38">
        <f t="shared" si="150"/>
        <v>45798</v>
      </c>
      <c r="B879" s="3">
        <v>45798.308958333335</v>
      </c>
      <c r="C879" t="s">
        <v>61</v>
      </c>
      <c r="D879" t="s">
        <v>61</v>
      </c>
      <c r="E879" t="s">
        <v>61</v>
      </c>
      <c r="F879" t="s">
        <v>62</v>
      </c>
      <c r="G879" s="2" t="s">
        <v>63</v>
      </c>
      <c r="H879" t="s">
        <v>64</v>
      </c>
      <c r="I879" t="s">
        <v>84</v>
      </c>
      <c r="J879" t="s">
        <v>66</v>
      </c>
      <c r="K879" t="s">
        <v>67</v>
      </c>
      <c r="L879">
        <v>18</v>
      </c>
      <c r="M879">
        <v>8</v>
      </c>
      <c r="N879">
        <v>168</v>
      </c>
      <c r="O879" s="41">
        <v>9999</v>
      </c>
      <c r="P879" t="s">
        <v>62</v>
      </c>
      <c r="Q879" s="1">
        <v>45786.608721180557</v>
      </c>
      <c r="R879">
        <v>5.2999999999999999E-2</v>
      </c>
      <c r="S879">
        <v>0.151</v>
      </c>
      <c r="T879">
        <v>0.35099999999999998</v>
      </c>
      <c r="U879">
        <v>176</v>
      </c>
      <c r="V879">
        <v>119</v>
      </c>
      <c r="W879">
        <v>11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6</v>
      </c>
      <c r="AD879">
        <v>1.08</v>
      </c>
      <c r="AE879">
        <v>4.1477529999999998</v>
      </c>
      <c r="AF879">
        <v>100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0.27</v>
      </c>
      <c r="AN879">
        <v>38.911000000000001</v>
      </c>
      <c r="AO879">
        <v>67.614000000000004</v>
      </c>
      <c r="AP879">
        <v>6.2489999999999997</v>
      </c>
      <c r="AQ879">
        <v>0</v>
      </c>
      <c r="AR879">
        <v>0</v>
      </c>
      <c r="AS879">
        <v>0</v>
      </c>
      <c r="AT879">
        <v>1.667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3</v>
      </c>
      <c r="BC879" t="s">
        <v>75</v>
      </c>
      <c r="BD879">
        <v>0</v>
      </c>
      <c r="BE879" t="s">
        <v>69</v>
      </c>
      <c r="BF879" t="s">
        <v>76</v>
      </c>
      <c r="BG879">
        <v>1.3</v>
      </c>
      <c r="BH879">
        <v>0</v>
      </c>
      <c r="BI879" s="1">
        <v>45799.576249733793</v>
      </c>
      <c r="BJ879">
        <v>3</v>
      </c>
      <c r="BK879" s="4">
        <v>0.11700000000000001</v>
      </c>
      <c r="BL879" s="42">
        <f>HLOOKUP($A879,차량별코스!$E$1:$AD$20,_xlfn.XLOOKUP(탕데이터!$I879,차량별코스!$D$2:$D$20,차량별코스!$A$2:$A$20),0)</f>
        <v>11</v>
      </c>
      <c r="BM879">
        <f t="shared" si="151"/>
        <v>2403.8030000000022</v>
      </c>
      <c r="BN879">
        <f t="shared" si="152"/>
        <v>2517.2719999999995</v>
      </c>
      <c r="BO879">
        <f>IF(COUNTIFS($BL$2:$BL879,$BL879,$O$2:$O879,$O879)=1,_xlfn.MAXIFS($BO$2:$BO878,$O$2:$O878,$O879)+1,_xlfn.MAXIFS($BO$2:$BO878,$O$2:$O878,$O879))</f>
        <v>11</v>
      </c>
      <c r="BP879">
        <f t="shared" si="153"/>
        <v>46</v>
      </c>
      <c r="BQ879">
        <f t="shared" si="155"/>
        <v>0</v>
      </c>
      <c r="BR879">
        <f t="shared" si="156"/>
        <v>0</v>
      </c>
      <c r="BS879">
        <f t="shared" si="157"/>
        <v>0</v>
      </c>
      <c r="BT879">
        <f t="shared" si="158"/>
        <v>0</v>
      </c>
      <c r="BU879">
        <f t="shared" si="159"/>
        <v>0</v>
      </c>
      <c r="BV879">
        <f t="shared" si="160"/>
        <v>0</v>
      </c>
      <c r="BW879">
        <f t="shared" si="154"/>
        <v>46</v>
      </c>
    </row>
    <row r="880" spans="1:75" x14ac:dyDescent="0.3">
      <c r="A880" s="38">
        <f t="shared" si="150"/>
        <v>45798</v>
      </c>
      <c r="B880" s="3">
        <v>45798.317847222221</v>
      </c>
      <c r="C880" t="s">
        <v>61</v>
      </c>
      <c r="D880" t="s">
        <v>61</v>
      </c>
      <c r="E880" t="s">
        <v>61</v>
      </c>
      <c r="F880" t="s">
        <v>62</v>
      </c>
      <c r="G880" s="2" t="s">
        <v>63</v>
      </c>
      <c r="H880" t="s">
        <v>64</v>
      </c>
      <c r="I880" t="s">
        <v>84</v>
      </c>
      <c r="J880" t="s">
        <v>66</v>
      </c>
      <c r="K880" t="s">
        <v>67</v>
      </c>
      <c r="L880">
        <v>18</v>
      </c>
      <c r="M880">
        <v>8</v>
      </c>
      <c r="N880">
        <v>168</v>
      </c>
      <c r="O880" s="41">
        <v>9999</v>
      </c>
      <c r="P880" t="s">
        <v>62</v>
      </c>
      <c r="Q880" s="1">
        <v>45786.608721180557</v>
      </c>
      <c r="R880">
        <v>17.43</v>
      </c>
      <c r="S880">
        <v>4.5919999999999996</v>
      </c>
      <c r="T880">
        <v>3.7959999999999998</v>
      </c>
      <c r="U880">
        <v>1432</v>
      </c>
      <c r="V880">
        <v>145</v>
      </c>
      <c r="W880">
        <v>195</v>
      </c>
      <c r="X880">
        <v>414</v>
      </c>
      <c r="Y880">
        <v>0</v>
      </c>
      <c r="Z880">
        <v>1</v>
      </c>
      <c r="AA880">
        <v>0</v>
      </c>
      <c r="AB880">
        <v>0</v>
      </c>
      <c r="AC880">
        <v>100</v>
      </c>
      <c r="AD880">
        <v>43.82</v>
      </c>
      <c r="AE880">
        <v>57.461412000000003</v>
      </c>
      <c r="AF880">
        <v>82.8</v>
      </c>
      <c r="AG880">
        <v>2.2000000000000002</v>
      </c>
      <c r="AH880">
        <v>3.7</v>
      </c>
      <c r="AI880">
        <v>6.5</v>
      </c>
      <c r="AJ880">
        <v>4.8</v>
      </c>
      <c r="AK880">
        <v>0</v>
      </c>
      <c r="AL880">
        <v>0</v>
      </c>
      <c r="AM880">
        <v>2.92</v>
      </c>
      <c r="AN880">
        <v>52.011000000000003</v>
      </c>
      <c r="AO880">
        <v>10.125999999999999</v>
      </c>
      <c r="AP880">
        <v>13.617000000000001</v>
      </c>
      <c r="AQ880">
        <v>0.22900000000000001</v>
      </c>
      <c r="AR880">
        <v>0</v>
      </c>
      <c r="AS880">
        <v>5.7370000000000001</v>
      </c>
      <c r="AT880">
        <v>19.32</v>
      </c>
      <c r="AU880">
        <v>0.51300000000000001</v>
      </c>
      <c r="AV880">
        <v>0.86299999999999999</v>
      </c>
      <c r="AW880">
        <v>1.5169999999999999</v>
      </c>
      <c r="AX880">
        <v>1.1200000000000001</v>
      </c>
      <c r="AY880">
        <v>0</v>
      </c>
      <c r="AZ880">
        <v>0</v>
      </c>
      <c r="BA880">
        <v>0</v>
      </c>
      <c r="BB880">
        <v>34</v>
      </c>
      <c r="BC880" t="s">
        <v>75</v>
      </c>
      <c r="BD880">
        <v>0</v>
      </c>
      <c r="BE880" t="s">
        <v>69</v>
      </c>
      <c r="BF880" t="s">
        <v>76</v>
      </c>
      <c r="BG880">
        <v>1.3</v>
      </c>
      <c r="BH880">
        <v>0</v>
      </c>
      <c r="BI880" s="1">
        <v>45799.576249733793</v>
      </c>
      <c r="BJ880">
        <v>3</v>
      </c>
      <c r="BK880" s="4">
        <v>1.2652000000000001</v>
      </c>
      <c r="BL880" s="42">
        <f>HLOOKUP($A880,차량별코스!$E$1:$AD$20,_xlfn.XLOOKUP(탕데이터!$I880,차량별코스!$D$2:$D$20,차량별코스!$A$2:$A$20),0)</f>
        <v>11</v>
      </c>
      <c r="BM880">
        <f t="shared" si="151"/>
        <v>2403.8030000000022</v>
      </c>
      <c r="BN880">
        <f t="shared" si="152"/>
        <v>2517.2719999999995</v>
      </c>
      <c r="BO880">
        <f>IF(COUNTIFS($BL$2:$BL880,$BL880,$O$2:$O880,$O880)=1,_xlfn.MAXIFS($BO$2:$BO879,$O$2:$O879,$O880)+1,_xlfn.MAXIFS($BO$2:$BO879,$O$2:$O879,$O880))</f>
        <v>11</v>
      </c>
      <c r="BP880">
        <f t="shared" si="153"/>
        <v>845.69599999999991</v>
      </c>
      <c r="BQ880">
        <f t="shared" si="155"/>
        <v>31.504000000000005</v>
      </c>
      <c r="BR880">
        <f t="shared" si="156"/>
        <v>52.984000000000009</v>
      </c>
      <c r="BS880">
        <f t="shared" si="157"/>
        <v>93.08</v>
      </c>
      <c r="BT880">
        <f t="shared" si="158"/>
        <v>68.736000000000004</v>
      </c>
      <c r="BU880">
        <f t="shared" si="159"/>
        <v>0</v>
      </c>
      <c r="BV880">
        <f t="shared" si="160"/>
        <v>0</v>
      </c>
      <c r="BW880">
        <f t="shared" si="154"/>
        <v>1092</v>
      </c>
    </row>
    <row r="881" spans="1:75" x14ac:dyDescent="0.3">
      <c r="A881" s="38">
        <f t="shared" si="150"/>
        <v>45798</v>
      </c>
      <c r="B881" s="3">
        <v>45798.338773148149</v>
      </c>
      <c r="C881" t="s">
        <v>61</v>
      </c>
      <c r="D881" t="s">
        <v>61</v>
      </c>
      <c r="E881" t="s">
        <v>61</v>
      </c>
      <c r="F881" t="s">
        <v>62</v>
      </c>
      <c r="G881" s="2" t="s">
        <v>63</v>
      </c>
      <c r="H881" t="s">
        <v>64</v>
      </c>
      <c r="I881" t="s">
        <v>84</v>
      </c>
      <c r="J881" t="s">
        <v>66</v>
      </c>
      <c r="K881" t="s">
        <v>67</v>
      </c>
      <c r="L881">
        <v>18</v>
      </c>
      <c r="M881">
        <v>8</v>
      </c>
      <c r="N881">
        <v>168</v>
      </c>
      <c r="O881" s="41">
        <v>9999</v>
      </c>
      <c r="P881" t="s">
        <v>62</v>
      </c>
      <c r="Q881" s="1">
        <v>45786.608721180557</v>
      </c>
      <c r="R881">
        <v>101.902</v>
      </c>
      <c r="S881">
        <v>34.838000000000001</v>
      </c>
      <c r="T881">
        <v>2.9249999999999998</v>
      </c>
      <c r="U881">
        <v>10175</v>
      </c>
      <c r="V881">
        <v>148</v>
      </c>
      <c r="W881">
        <v>2500</v>
      </c>
      <c r="X881">
        <v>3005</v>
      </c>
      <c r="Y881">
        <v>1</v>
      </c>
      <c r="Z881">
        <v>19</v>
      </c>
      <c r="AA881">
        <v>0</v>
      </c>
      <c r="AB881">
        <v>0</v>
      </c>
      <c r="AC881">
        <v>107</v>
      </c>
      <c r="AD881">
        <v>36.049999999999997</v>
      </c>
      <c r="AE881">
        <v>48.737512000000002</v>
      </c>
      <c r="AF881">
        <v>79.400000000000006</v>
      </c>
      <c r="AG881">
        <v>5.9</v>
      </c>
      <c r="AH881">
        <v>6.5</v>
      </c>
      <c r="AI881">
        <v>4.4000000000000004</v>
      </c>
      <c r="AJ881">
        <v>2.8</v>
      </c>
      <c r="AK881">
        <v>0.9</v>
      </c>
      <c r="AL881">
        <v>0</v>
      </c>
      <c r="AM881">
        <v>2.25</v>
      </c>
      <c r="AN881">
        <v>57.886000000000003</v>
      </c>
      <c r="AO881">
        <v>1.4550000000000001</v>
      </c>
      <c r="AP881">
        <v>24.57</v>
      </c>
      <c r="AQ881">
        <v>0.29399999999999998</v>
      </c>
      <c r="AR881">
        <v>0.98099999999999998</v>
      </c>
      <c r="AS881">
        <v>18.645</v>
      </c>
      <c r="AT881">
        <v>133.65700000000001</v>
      </c>
      <c r="AU881">
        <v>9.9320000000000004</v>
      </c>
      <c r="AV881">
        <v>10.942</v>
      </c>
      <c r="AW881">
        <v>7.407</v>
      </c>
      <c r="AX881">
        <v>4.7130000000000001</v>
      </c>
      <c r="AY881">
        <v>1.5149999999999999</v>
      </c>
      <c r="AZ881">
        <v>0</v>
      </c>
      <c r="BA881">
        <v>0</v>
      </c>
      <c r="BB881">
        <v>210</v>
      </c>
      <c r="BC881" t="s">
        <v>75</v>
      </c>
      <c r="BD881">
        <v>0</v>
      </c>
      <c r="BE881" t="s">
        <v>69</v>
      </c>
      <c r="BF881" t="s">
        <v>76</v>
      </c>
      <c r="BG881">
        <v>1.3</v>
      </c>
      <c r="BH881">
        <v>0</v>
      </c>
      <c r="BI881" s="1">
        <v>45799.576249733793</v>
      </c>
      <c r="BJ881">
        <v>3</v>
      </c>
      <c r="BK881" s="4">
        <v>0.97499999999999998</v>
      </c>
      <c r="BL881" s="42">
        <f>HLOOKUP($A881,차량별코스!$E$1:$AD$20,_xlfn.XLOOKUP(탕데이터!$I881,차량별코스!$D$2:$D$20,차량별코스!$A$2:$A$20),0)</f>
        <v>11</v>
      </c>
      <c r="BM881">
        <f t="shared" si="151"/>
        <v>2403.8030000000022</v>
      </c>
      <c r="BN881">
        <f t="shared" si="152"/>
        <v>2517.2719999999995</v>
      </c>
      <c r="BO881">
        <f>IF(COUNTIFS($BL$2:$BL881,$BL881,$O$2:$O881,$O881)=1,_xlfn.MAXIFS($BO$2:$BO880,$O$2:$O880,$O881)+1,_xlfn.MAXIFS($BO$2:$BO880,$O$2:$O880,$O881))</f>
        <v>11</v>
      </c>
      <c r="BP881">
        <f t="shared" si="153"/>
        <v>5430.9500000000007</v>
      </c>
      <c r="BQ881">
        <f t="shared" si="155"/>
        <v>600.32500000000005</v>
      </c>
      <c r="BR881">
        <f t="shared" si="156"/>
        <v>661.375</v>
      </c>
      <c r="BS881">
        <f t="shared" si="157"/>
        <v>447.70000000000005</v>
      </c>
      <c r="BT881">
        <f t="shared" si="158"/>
        <v>284.89999999999998</v>
      </c>
      <c r="BU881">
        <f t="shared" si="159"/>
        <v>91.575000000000017</v>
      </c>
      <c r="BV881">
        <f t="shared" si="160"/>
        <v>0</v>
      </c>
      <c r="BW881">
        <f t="shared" si="154"/>
        <v>7516.8249999999998</v>
      </c>
    </row>
    <row r="882" spans="1:75" x14ac:dyDescent="0.3">
      <c r="A882" s="38">
        <f t="shared" si="150"/>
        <v>45798</v>
      </c>
      <c r="B882" s="3">
        <v>45798.469131944446</v>
      </c>
      <c r="C882" t="s">
        <v>61</v>
      </c>
      <c r="D882" t="s">
        <v>61</v>
      </c>
      <c r="E882" t="s">
        <v>61</v>
      </c>
      <c r="F882" t="s">
        <v>62</v>
      </c>
      <c r="G882" s="2" t="s">
        <v>63</v>
      </c>
      <c r="H882" t="s">
        <v>64</v>
      </c>
      <c r="I882" t="s">
        <v>84</v>
      </c>
      <c r="J882" t="s">
        <v>66</v>
      </c>
      <c r="K882" t="s">
        <v>67</v>
      </c>
      <c r="L882">
        <v>18</v>
      </c>
      <c r="M882">
        <v>8</v>
      </c>
      <c r="N882">
        <v>168</v>
      </c>
      <c r="O882" s="41">
        <v>9999</v>
      </c>
      <c r="P882" t="s">
        <v>62</v>
      </c>
      <c r="Q882" s="1">
        <v>45786.608721180557</v>
      </c>
      <c r="R882">
        <v>36.49</v>
      </c>
      <c r="S882">
        <v>10.837999999999999</v>
      </c>
      <c r="T882">
        <v>3.367</v>
      </c>
      <c r="U882">
        <v>3383</v>
      </c>
      <c r="V882">
        <v>276</v>
      </c>
      <c r="W882">
        <v>1031</v>
      </c>
      <c r="X882">
        <v>766</v>
      </c>
      <c r="Y882">
        <v>1</v>
      </c>
      <c r="Z882">
        <v>4</v>
      </c>
      <c r="AA882">
        <v>1</v>
      </c>
      <c r="AB882">
        <v>29</v>
      </c>
      <c r="AC882">
        <v>109</v>
      </c>
      <c r="AD882">
        <v>38.83</v>
      </c>
      <c r="AE882">
        <v>63.27731</v>
      </c>
      <c r="AF882">
        <v>77.099999999999994</v>
      </c>
      <c r="AG882">
        <v>4.9000000000000004</v>
      </c>
      <c r="AH882">
        <v>4.5</v>
      </c>
      <c r="AI882">
        <v>2.4</v>
      </c>
      <c r="AJ882">
        <v>6.9</v>
      </c>
      <c r="AK882">
        <v>4</v>
      </c>
      <c r="AL882">
        <v>0</v>
      </c>
      <c r="AM882">
        <v>2.59</v>
      </c>
      <c r="AN882">
        <v>66.331000000000003</v>
      </c>
      <c r="AO882">
        <v>8.1579999999999995</v>
      </c>
      <c r="AP882">
        <v>30.475999999999999</v>
      </c>
      <c r="AQ882">
        <v>0.192</v>
      </c>
      <c r="AR882">
        <v>2.74</v>
      </c>
      <c r="AS882">
        <v>10.962</v>
      </c>
      <c r="AT882">
        <v>42.405000000000001</v>
      </c>
      <c r="AU882">
        <v>2.6949999999999998</v>
      </c>
      <c r="AV882">
        <v>2.4750000000000001</v>
      </c>
      <c r="AW882">
        <v>1.32</v>
      </c>
      <c r="AX882">
        <v>3.7949999999999999</v>
      </c>
      <c r="AY882">
        <v>2.2000000000000002</v>
      </c>
      <c r="AZ882">
        <v>0</v>
      </c>
      <c r="BA882">
        <v>0</v>
      </c>
      <c r="BB882">
        <v>77</v>
      </c>
      <c r="BC882" t="s">
        <v>75</v>
      </c>
      <c r="BD882">
        <v>0</v>
      </c>
      <c r="BE882" t="s">
        <v>69</v>
      </c>
      <c r="BF882" t="s">
        <v>76</v>
      </c>
      <c r="BG882">
        <v>1.3</v>
      </c>
      <c r="BH882">
        <v>0</v>
      </c>
      <c r="BI882" s="1">
        <v>45799.576249733793</v>
      </c>
      <c r="BJ882">
        <v>3</v>
      </c>
      <c r="BK882" s="4">
        <v>1.1223000000000001</v>
      </c>
      <c r="BL882" s="42">
        <f>HLOOKUP($A882,차량별코스!$E$1:$AD$20,_xlfn.XLOOKUP(탕데이터!$I882,차량별코스!$D$2:$D$20,차량별코스!$A$2:$A$20),0)</f>
        <v>11</v>
      </c>
      <c r="BM882">
        <f t="shared" si="151"/>
        <v>2403.8030000000022</v>
      </c>
      <c r="BN882">
        <f t="shared" si="152"/>
        <v>2517.2719999999995</v>
      </c>
      <c r="BO882">
        <f>IF(COUNTIFS($BL$2:$BL882,$BL882,$O$2:$O882,$O882)=1,_xlfn.MAXIFS($BO$2:$BO881,$O$2:$O881,$O882)+1,_xlfn.MAXIFS($BO$2:$BO881,$O$2:$O881,$O882))</f>
        <v>11</v>
      </c>
      <c r="BP882">
        <f t="shared" si="153"/>
        <v>1301.2929999999997</v>
      </c>
      <c r="BQ882">
        <f t="shared" si="155"/>
        <v>165.767</v>
      </c>
      <c r="BR882">
        <f t="shared" si="156"/>
        <v>152.23499999999999</v>
      </c>
      <c r="BS882">
        <f t="shared" si="157"/>
        <v>81.192000000000007</v>
      </c>
      <c r="BT882">
        <f t="shared" si="158"/>
        <v>233.42700000000002</v>
      </c>
      <c r="BU882">
        <f t="shared" si="159"/>
        <v>135.32</v>
      </c>
      <c r="BV882">
        <f t="shared" si="160"/>
        <v>0</v>
      </c>
      <c r="BW882">
        <f t="shared" si="154"/>
        <v>2069.2339999999999</v>
      </c>
    </row>
    <row r="883" spans="1:75" x14ac:dyDescent="0.3">
      <c r="A883" s="38">
        <f t="shared" si="150"/>
        <v>45798</v>
      </c>
      <c r="B883" s="3">
        <v>45798.53465277778</v>
      </c>
      <c r="C883" t="s">
        <v>61</v>
      </c>
      <c r="D883" t="s">
        <v>61</v>
      </c>
      <c r="E883" t="s">
        <v>61</v>
      </c>
      <c r="F883" t="s">
        <v>62</v>
      </c>
      <c r="G883" s="2" t="s">
        <v>63</v>
      </c>
      <c r="H883" t="s">
        <v>64</v>
      </c>
      <c r="I883" t="s">
        <v>84</v>
      </c>
      <c r="J883" t="s">
        <v>66</v>
      </c>
      <c r="K883" t="s">
        <v>67</v>
      </c>
      <c r="L883">
        <v>18</v>
      </c>
      <c r="M883">
        <v>8</v>
      </c>
      <c r="N883">
        <v>168</v>
      </c>
      <c r="O883" s="41">
        <v>9999</v>
      </c>
      <c r="P883" t="s">
        <v>62</v>
      </c>
      <c r="Q883" s="1">
        <v>45786.608721180557</v>
      </c>
      <c r="R883">
        <v>37.380000000000003</v>
      </c>
      <c r="S883">
        <v>12.502000000000001</v>
      </c>
      <c r="T883">
        <v>2.99</v>
      </c>
      <c r="U883">
        <v>4284</v>
      </c>
      <c r="V883">
        <v>859</v>
      </c>
      <c r="W883">
        <v>1030</v>
      </c>
      <c r="X883">
        <v>716</v>
      </c>
      <c r="Y883">
        <v>0</v>
      </c>
      <c r="Z883">
        <v>7</v>
      </c>
      <c r="AA883">
        <v>0</v>
      </c>
      <c r="AB883">
        <v>0</v>
      </c>
      <c r="AC883">
        <v>105</v>
      </c>
      <c r="AD883">
        <v>31.41</v>
      </c>
      <c r="AE883">
        <v>56.187036999999997</v>
      </c>
      <c r="AF883">
        <v>88.9</v>
      </c>
      <c r="AG883">
        <v>2.4</v>
      </c>
      <c r="AH883">
        <v>2.1</v>
      </c>
      <c r="AI883">
        <v>2</v>
      </c>
      <c r="AJ883">
        <v>4.2</v>
      </c>
      <c r="AK883">
        <v>0.4</v>
      </c>
      <c r="AL883">
        <v>0</v>
      </c>
      <c r="AM883">
        <v>2.2999999999999998</v>
      </c>
      <c r="AN883">
        <v>66.337999999999994</v>
      </c>
      <c r="AO883">
        <v>20.050999999999998</v>
      </c>
      <c r="AP883">
        <v>24.042999999999999</v>
      </c>
      <c r="AQ883">
        <v>0.187</v>
      </c>
      <c r="AR883">
        <v>0</v>
      </c>
      <c r="AS883">
        <v>18.727</v>
      </c>
      <c r="AT883">
        <v>62.23</v>
      </c>
      <c r="AU883">
        <v>1.68</v>
      </c>
      <c r="AV883">
        <v>1.47</v>
      </c>
      <c r="AW883">
        <v>1.4</v>
      </c>
      <c r="AX883">
        <v>2.94</v>
      </c>
      <c r="AY883">
        <v>0.28000000000000003</v>
      </c>
      <c r="AZ883">
        <v>0</v>
      </c>
      <c r="BA883">
        <v>0</v>
      </c>
      <c r="BB883">
        <v>97</v>
      </c>
      <c r="BC883" t="s">
        <v>75</v>
      </c>
      <c r="BD883">
        <v>0</v>
      </c>
      <c r="BE883" t="s">
        <v>69</v>
      </c>
      <c r="BF883" t="s">
        <v>76</v>
      </c>
      <c r="BG883">
        <v>1.3</v>
      </c>
      <c r="BH883">
        <v>0</v>
      </c>
      <c r="BI883" s="1">
        <v>45799.576249733793</v>
      </c>
      <c r="BJ883">
        <v>3</v>
      </c>
      <c r="BK883" s="4">
        <v>0.99660000000000004</v>
      </c>
      <c r="BL883" s="42">
        <f>HLOOKUP($A883,차량별코스!$E$1:$AD$20,_xlfn.XLOOKUP(탕데이터!$I883,차량별코스!$D$2:$D$20,차량별코스!$A$2:$A$20),0)</f>
        <v>11</v>
      </c>
      <c r="BM883">
        <f t="shared" si="151"/>
        <v>2403.8030000000022</v>
      </c>
      <c r="BN883">
        <f t="shared" si="152"/>
        <v>2517.2719999999995</v>
      </c>
      <c r="BO883">
        <f>IF(COUNTIFS($BL$2:$BL883,$BL883,$O$2:$O883,$O883)=1,_xlfn.MAXIFS($BO$2:$BO882,$O$2:$O882,$O883)+1,_xlfn.MAXIFS($BO$2:$BO882,$O$2:$O882,$O883))</f>
        <v>11</v>
      </c>
      <c r="BP883">
        <f t="shared" si="153"/>
        <v>1919.4760000000001</v>
      </c>
      <c r="BQ883">
        <f t="shared" si="155"/>
        <v>102.816</v>
      </c>
      <c r="BR883">
        <f t="shared" si="156"/>
        <v>89.963999999999999</v>
      </c>
      <c r="BS883">
        <f t="shared" si="157"/>
        <v>85.68</v>
      </c>
      <c r="BT883">
        <f t="shared" si="158"/>
        <v>179.928</v>
      </c>
      <c r="BU883">
        <f t="shared" si="159"/>
        <v>17.135999999999999</v>
      </c>
      <c r="BV883">
        <f t="shared" si="160"/>
        <v>0</v>
      </c>
      <c r="BW883">
        <f t="shared" si="154"/>
        <v>2395</v>
      </c>
    </row>
    <row r="884" spans="1:75" x14ac:dyDescent="0.3">
      <c r="A884" s="38">
        <f t="shared" si="150"/>
        <v>45798</v>
      </c>
      <c r="B884" s="3">
        <v>45798.590555555558</v>
      </c>
      <c r="C884" t="s">
        <v>61</v>
      </c>
      <c r="D884" t="s">
        <v>61</v>
      </c>
      <c r="E884" t="s">
        <v>61</v>
      </c>
      <c r="F884" t="s">
        <v>62</v>
      </c>
      <c r="G884" s="2" t="s">
        <v>63</v>
      </c>
      <c r="H884" t="s">
        <v>64</v>
      </c>
      <c r="I884" t="s">
        <v>84</v>
      </c>
      <c r="J884" t="s">
        <v>66</v>
      </c>
      <c r="K884" t="s">
        <v>67</v>
      </c>
      <c r="L884">
        <v>18</v>
      </c>
      <c r="M884">
        <v>8</v>
      </c>
      <c r="N884">
        <v>168</v>
      </c>
      <c r="O884" s="41">
        <v>9999</v>
      </c>
      <c r="P884" t="s">
        <v>62</v>
      </c>
      <c r="Q884" s="1">
        <v>45786.608721180557</v>
      </c>
      <c r="R884">
        <v>49.250999999999998</v>
      </c>
      <c r="S884">
        <v>17.459</v>
      </c>
      <c r="T884">
        <v>2.8210000000000002</v>
      </c>
      <c r="U884">
        <v>5004</v>
      </c>
      <c r="V884">
        <v>279</v>
      </c>
      <c r="W884">
        <v>999</v>
      </c>
      <c r="X884">
        <v>1383</v>
      </c>
      <c r="Y884">
        <v>0</v>
      </c>
      <c r="Z884">
        <v>3</v>
      </c>
      <c r="AA884">
        <v>0</v>
      </c>
      <c r="AB884">
        <v>0</v>
      </c>
      <c r="AC884">
        <v>107</v>
      </c>
      <c r="AD884">
        <v>35.43</v>
      </c>
      <c r="AE884">
        <v>47.585507</v>
      </c>
      <c r="AF884">
        <v>93.4</v>
      </c>
      <c r="AG884">
        <v>1.9</v>
      </c>
      <c r="AH884">
        <v>2.4</v>
      </c>
      <c r="AI884">
        <v>1.1000000000000001</v>
      </c>
      <c r="AJ884">
        <v>1</v>
      </c>
      <c r="AK884">
        <v>0.2</v>
      </c>
      <c r="AL884">
        <v>0</v>
      </c>
      <c r="AM884">
        <v>2.17</v>
      </c>
      <c r="AN884">
        <v>58.807000000000002</v>
      </c>
      <c r="AO884">
        <v>5.5759999999999996</v>
      </c>
      <c r="AP884">
        <v>19.963999999999999</v>
      </c>
      <c r="AQ884">
        <v>0.26400000000000001</v>
      </c>
      <c r="AR884">
        <v>0</v>
      </c>
      <c r="AS884">
        <v>6.0910000000000002</v>
      </c>
      <c r="AT884">
        <v>77.832999999999998</v>
      </c>
      <c r="AU884">
        <v>1.583</v>
      </c>
      <c r="AV884">
        <v>2</v>
      </c>
      <c r="AW884">
        <v>0.91700000000000004</v>
      </c>
      <c r="AX884">
        <v>0.83299999999999996</v>
      </c>
      <c r="AY884">
        <v>0.16700000000000001</v>
      </c>
      <c r="AZ884">
        <v>0</v>
      </c>
      <c r="BA884">
        <v>0</v>
      </c>
      <c r="BB884">
        <v>99</v>
      </c>
      <c r="BC884" t="s">
        <v>75</v>
      </c>
      <c r="BD884">
        <v>0</v>
      </c>
      <c r="BE884" t="s">
        <v>69</v>
      </c>
      <c r="BF884" t="s">
        <v>76</v>
      </c>
      <c r="BG884">
        <v>1.3</v>
      </c>
      <c r="BH884">
        <v>0</v>
      </c>
      <c r="BI884" s="1">
        <v>45799.576249733793</v>
      </c>
      <c r="BJ884">
        <v>3</v>
      </c>
      <c r="BK884" s="4">
        <v>0.94030000000000002</v>
      </c>
      <c r="BL884" s="42">
        <f>HLOOKUP($A884,차량별코스!$E$1:$AD$20,_xlfn.XLOOKUP(탕데이터!$I884,차량별코스!$D$2:$D$20,차량별코스!$A$2:$A$20),0)</f>
        <v>11</v>
      </c>
      <c r="BM884">
        <f t="shared" si="151"/>
        <v>2403.8030000000022</v>
      </c>
      <c r="BN884">
        <f t="shared" si="152"/>
        <v>2517.2719999999995</v>
      </c>
      <c r="BO884">
        <f>IF(COUNTIFS($BL$2:$BL884,$BL884,$O$2:$O884,$O884)=1,_xlfn.MAXIFS($BO$2:$BO883,$O$2:$O883,$O884)+1,_xlfn.MAXIFS($BO$2:$BO883,$O$2:$O883,$O884))</f>
        <v>11</v>
      </c>
      <c r="BP884">
        <f t="shared" si="153"/>
        <v>3395.7359999999999</v>
      </c>
      <c r="BQ884">
        <f t="shared" si="155"/>
        <v>95.075999999999993</v>
      </c>
      <c r="BR884">
        <f t="shared" si="156"/>
        <v>120.096</v>
      </c>
      <c r="BS884">
        <f t="shared" si="157"/>
        <v>55.044000000000004</v>
      </c>
      <c r="BT884">
        <f t="shared" si="158"/>
        <v>50.04</v>
      </c>
      <c r="BU884">
        <f t="shared" si="159"/>
        <v>10.008000000000001</v>
      </c>
      <c r="BV884">
        <f t="shared" si="160"/>
        <v>0</v>
      </c>
      <c r="BW884">
        <f t="shared" si="154"/>
        <v>3725.9999999999995</v>
      </c>
    </row>
    <row r="885" spans="1:75" x14ac:dyDescent="0.3">
      <c r="A885" s="38">
        <f t="shared" si="150"/>
        <v>45798</v>
      </c>
      <c r="B885" s="3">
        <v>45798.651608796295</v>
      </c>
      <c r="C885" t="s">
        <v>61</v>
      </c>
      <c r="D885" t="s">
        <v>61</v>
      </c>
      <c r="E885" t="s">
        <v>61</v>
      </c>
      <c r="F885" t="s">
        <v>62</v>
      </c>
      <c r="G885" s="2" t="s">
        <v>63</v>
      </c>
      <c r="H885" t="s">
        <v>64</v>
      </c>
      <c r="I885" t="s">
        <v>84</v>
      </c>
      <c r="J885" t="s">
        <v>66</v>
      </c>
      <c r="K885" t="s">
        <v>67</v>
      </c>
      <c r="L885">
        <v>18</v>
      </c>
      <c r="M885">
        <v>8</v>
      </c>
      <c r="N885">
        <v>168</v>
      </c>
      <c r="O885" s="41">
        <v>9999</v>
      </c>
      <c r="P885" t="s">
        <v>62</v>
      </c>
      <c r="Q885" s="1">
        <v>45786.608721180557</v>
      </c>
      <c r="R885">
        <v>21.754000000000001</v>
      </c>
      <c r="S885">
        <v>7.47</v>
      </c>
      <c r="T885">
        <v>2.9119999999999999</v>
      </c>
      <c r="U885">
        <v>1837</v>
      </c>
      <c r="V885">
        <v>33</v>
      </c>
      <c r="W885">
        <v>238</v>
      </c>
      <c r="X885">
        <v>680</v>
      </c>
      <c r="Y885">
        <v>0</v>
      </c>
      <c r="Z885">
        <v>9</v>
      </c>
      <c r="AA885">
        <v>0</v>
      </c>
      <c r="AB885">
        <v>0</v>
      </c>
      <c r="AC885">
        <v>107</v>
      </c>
      <c r="AD885">
        <v>42.63</v>
      </c>
      <c r="AE885">
        <v>50.009194999999998</v>
      </c>
      <c r="AF885">
        <v>91.4</v>
      </c>
      <c r="AG885">
        <v>2.2999999999999998</v>
      </c>
      <c r="AH885">
        <v>2.5</v>
      </c>
      <c r="AI885">
        <v>1.9</v>
      </c>
      <c r="AJ885">
        <v>1.6</v>
      </c>
      <c r="AK885">
        <v>0.3</v>
      </c>
      <c r="AL885">
        <v>0</v>
      </c>
      <c r="AM885">
        <v>2.2400000000000002</v>
      </c>
      <c r="AN885">
        <v>59.863999999999997</v>
      </c>
      <c r="AO885">
        <v>1.796</v>
      </c>
      <c r="AP885">
        <v>12.956</v>
      </c>
      <c r="AQ885">
        <v>0.27600000000000002</v>
      </c>
      <c r="AR885">
        <v>0</v>
      </c>
      <c r="AS885">
        <v>41.372</v>
      </c>
      <c r="AT885">
        <v>27.42</v>
      </c>
      <c r="AU885">
        <v>0.69</v>
      </c>
      <c r="AV885">
        <v>0.75</v>
      </c>
      <c r="AW885">
        <v>0.56999999999999995</v>
      </c>
      <c r="AX885">
        <v>0.48</v>
      </c>
      <c r="AY885">
        <v>0.09</v>
      </c>
      <c r="AZ885">
        <v>0</v>
      </c>
      <c r="BA885">
        <v>0</v>
      </c>
      <c r="BB885">
        <v>37</v>
      </c>
      <c r="BC885" t="s">
        <v>75</v>
      </c>
      <c r="BD885">
        <v>0</v>
      </c>
      <c r="BE885" t="s">
        <v>69</v>
      </c>
      <c r="BF885" t="s">
        <v>76</v>
      </c>
      <c r="BG885">
        <v>1.3</v>
      </c>
      <c r="BH885">
        <v>0</v>
      </c>
      <c r="BI885" s="1">
        <v>45799.576249733793</v>
      </c>
      <c r="BJ885">
        <v>3</v>
      </c>
      <c r="BK885" s="4">
        <v>0.97070000000000001</v>
      </c>
      <c r="BL885" s="42">
        <f>HLOOKUP($A885,차량별코스!$E$1:$AD$20,_xlfn.XLOOKUP(탕데이터!$I885,차량별코스!$D$2:$D$20,차량별코스!$A$2:$A$20),0)</f>
        <v>11</v>
      </c>
      <c r="BM885">
        <f t="shared" si="151"/>
        <v>2403.8030000000022</v>
      </c>
      <c r="BN885">
        <f t="shared" si="152"/>
        <v>2517.2719999999995</v>
      </c>
      <c r="BO885">
        <f>IF(COUNTIFS($BL$2:$BL885,$BL885,$O$2:$O885,$O885)=1,_xlfn.MAXIFS($BO$2:$BO884,$O$2:$O884,$O885)+1,_xlfn.MAXIFS($BO$2:$BO884,$O$2:$O884,$O885))</f>
        <v>11</v>
      </c>
      <c r="BP885">
        <f t="shared" si="153"/>
        <v>1408.018</v>
      </c>
      <c r="BQ885">
        <f t="shared" si="155"/>
        <v>42.250999999999998</v>
      </c>
      <c r="BR885">
        <f t="shared" si="156"/>
        <v>45.925000000000004</v>
      </c>
      <c r="BS885">
        <f t="shared" si="157"/>
        <v>34.902999999999999</v>
      </c>
      <c r="BT885">
        <f t="shared" si="158"/>
        <v>29.391999999999999</v>
      </c>
      <c r="BU885">
        <f t="shared" si="159"/>
        <v>5.5110000000000001</v>
      </c>
      <c r="BV885">
        <f t="shared" si="160"/>
        <v>0</v>
      </c>
      <c r="BW885">
        <f t="shared" si="154"/>
        <v>1566</v>
      </c>
    </row>
    <row r="886" spans="1:75" x14ac:dyDescent="0.3">
      <c r="A886" s="38">
        <f t="shared" si="150"/>
        <v>45798</v>
      </c>
      <c r="B886" s="3">
        <v>45798.675335648149</v>
      </c>
      <c r="C886" t="s">
        <v>61</v>
      </c>
      <c r="D886" t="s">
        <v>61</v>
      </c>
      <c r="E886" t="s">
        <v>61</v>
      </c>
      <c r="F886" t="s">
        <v>62</v>
      </c>
      <c r="G886" s="2" t="s">
        <v>63</v>
      </c>
      <c r="H886" t="s">
        <v>64</v>
      </c>
      <c r="I886" t="s">
        <v>84</v>
      </c>
      <c r="J886" t="s">
        <v>66</v>
      </c>
      <c r="K886" t="s">
        <v>67</v>
      </c>
      <c r="L886">
        <v>18</v>
      </c>
      <c r="M886">
        <v>8</v>
      </c>
      <c r="N886">
        <v>168</v>
      </c>
      <c r="O886" s="41">
        <v>9999</v>
      </c>
      <c r="P886" t="s">
        <v>62</v>
      </c>
      <c r="Q886" s="1">
        <v>45786.608721180557</v>
      </c>
      <c r="R886">
        <v>47.19</v>
      </c>
      <c r="S886">
        <v>14.637</v>
      </c>
      <c r="T886">
        <v>3.2240000000000002</v>
      </c>
      <c r="U886">
        <v>4280</v>
      </c>
      <c r="V886">
        <v>38</v>
      </c>
      <c r="W886">
        <v>968</v>
      </c>
      <c r="X886">
        <v>1633</v>
      </c>
      <c r="Y886">
        <v>0</v>
      </c>
      <c r="Z886">
        <v>10</v>
      </c>
      <c r="AA886">
        <v>0</v>
      </c>
      <c r="AB886">
        <v>0</v>
      </c>
      <c r="AC886">
        <v>108</v>
      </c>
      <c r="AD886">
        <v>39.69</v>
      </c>
      <c r="AE886">
        <v>51.888789000000003</v>
      </c>
      <c r="AF886">
        <v>95.3</v>
      </c>
      <c r="AG886">
        <v>1.2</v>
      </c>
      <c r="AH886">
        <v>1.3</v>
      </c>
      <c r="AI886">
        <v>1.4</v>
      </c>
      <c r="AJ886">
        <v>0.7</v>
      </c>
      <c r="AK886">
        <v>0.1</v>
      </c>
      <c r="AL886">
        <v>0</v>
      </c>
      <c r="AM886">
        <v>2.48</v>
      </c>
      <c r="AN886">
        <v>55.749000000000002</v>
      </c>
      <c r="AO886">
        <v>0.88800000000000001</v>
      </c>
      <c r="AP886">
        <v>22.617000000000001</v>
      </c>
      <c r="AQ886">
        <v>0.33900000000000002</v>
      </c>
      <c r="AR886">
        <v>0</v>
      </c>
      <c r="AS886">
        <v>21.190999999999999</v>
      </c>
      <c r="AT886">
        <v>66.709999999999994</v>
      </c>
      <c r="AU886">
        <v>0.84</v>
      </c>
      <c r="AV886">
        <v>0.91</v>
      </c>
      <c r="AW886">
        <v>0.98</v>
      </c>
      <c r="AX886">
        <v>0.49</v>
      </c>
      <c r="AY886">
        <v>7.0000000000000007E-2</v>
      </c>
      <c r="AZ886">
        <v>0</v>
      </c>
      <c r="BA886">
        <v>0</v>
      </c>
      <c r="BB886">
        <v>96</v>
      </c>
      <c r="BC886" t="s">
        <v>75</v>
      </c>
      <c r="BD886">
        <v>0</v>
      </c>
      <c r="BE886" t="s">
        <v>69</v>
      </c>
      <c r="BF886" t="s">
        <v>76</v>
      </c>
      <c r="BG886">
        <v>1.3</v>
      </c>
      <c r="BH886">
        <v>0</v>
      </c>
      <c r="BI886" s="1">
        <v>45799.576249733793</v>
      </c>
      <c r="BJ886">
        <v>3</v>
      </c>
      <c r="BK886" s="4">
        <v>1.0747</v>
      </c>
      <c r="BL886" s="42">
        <f>HLOOKUP($A886,차량별코스!$E$1:$AD$20,_xlfn.XLOOKUP(탕데이터!$I886,차량별코스!$D$2:$D$20,차량별코스!$A$2:$A$20),0)</f>
        <v>11</v>
      </c>
      <c r="BM886">
        <f t="shared" si="151"/>
        <v>2403.8030000000022</v>
      </c>
      <c r="BN886">
        <f t="shared" si="152"/>
        <v>2517.2719999999995</v>
      </c>
      <c r="BO886">
        <f>IF(COUNTIFS($BL$2:$BL886,$BL886,$O$2:$O886,$O886)=1,_xlfn.MAXIFS($BO$2:$BO885,$O$2:$O885,$O886)+1,_xlfn.MAXIFS($BO$2:$BO885,$O$2:$O885,$O886))</f>
        <v>11</v>
      </c>
      <c r="BP886">
        <f t="shared" si="153"/>
        <v>3072.8399999999997</v>
      </c>
      <c r="BQ886">
        <f t="shared" si="155"/>
        <v>51.36</v>
      </c>
      <c r="BR886">
        <f t="shared" si="156"/>
        <v>55.640000000000008</v>
      </c>
      <c r="BS886">
        <f t="shared" si="157"/>
        <v>59.919999999999995</v>
      </c>
      <c r="BT886">
        <f t="shared" si="158"/>
        <v>29.959999999999997</v>
      </c>
      <c r="BU886">
        <f t="shared" si="159"/>
        <v>4.28</v>
      </c>
      <c r="BV886">
        <f t="shared" si="160"/>
        <v>0</v>
      </c>
      <c r="BW886">
        <f t="shared" si="154"/>
        <v>3274</v>
      </c>
    </row>
    <row r="887" spans="1:75" x14ac:dyDescent="0.3">
      <c r="A887" s="38">
        <f t="shared" si="150"/>
        <v>45798</v>
      </c>
      <c r="B887" s="3">
        <v>45798.727893518517</v>
      </c>
      <c r="C887" t="s">
        <v>61</v>
      </c>
      <c r="D887" t="s">
        <v>61</v>
      </c>
      <c r="E887" t="s">
        <v>61</v>
      </c>
      <c r="F887" t="s">
        <v>62</v>
      </c>
      <c r="G887" s="2" t="s">
        <v>63</v>
      </c>
      <c r="H887" t="s">
        <v>64</v>
      </c>
      <c r="I887" t="s">
        <v>84</v>
      </c>
      <c r="J887" t="s">
        <v>66</v>
      </c>
      <c r="K887" t="s">
        <v>67</v>
      </c>
      <c r="L887">
        <v>18</v>
      </c>
      <c r="M887">
        <v>8</v>
      </c>
      <c r="N887">
        <v>168</v>
      </c>
      <c r="O887" s="41">
        <v>9999</v>
      </c>
      <c r="P887" t="s">
        <v>62</v>
      </c>
      <c r="Q887" s="1">
        <v>45786.608721180557</v>
      </c>
      <c r="R887">
        <v>3.5000000000000003E-2</v>
      </c>
      <c r="S887">
        <v>5.3999999999999999E-2</v>
      </c>
      <c r="T887">
        <v>0.64800000000000002</v>
      </c>
      <c r="U887">
        <v>69</v>
      </c>
      <c r="V887">
        <v>1</v>
      </c>
      <c r="W887">
        <v>14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6</v>
      </c>
      <c r="AD887">
        <v>1.83</v>
      </c>
      <c r="AE887">
        <v>2.3331770000000001</v>
      </c>
      <c r="AF887">
        <v>100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0.5</v>
      </c>
      <c r="AN887">
        <v>7.0540000000000003</v>
      </c>
      <c r="AO887">
        <v>1.4450000000000001</v>
      </c>
      <c r="AP887">
        <v>20.286000000000001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1</v>
      </c>
      <c r="BC887" t="s">
        <v>75</v>
      </c>
      <c r="BD887">
        <v>0</v>
      </c>
      <c r="BE887" t="s">
        <v>69</v>
      </c>
      <c r="BF887" t="s">
        <v>76</v>
      </c>
      <c r="BG887">
        <v>1.3</v>
      </c>
      <c r="BH887">
        <v>0</v>
      </c>
      <c r="BI887" s="1">
        <v>45799.576249733793</v>
      </c>
      <c r="BJ887">
        <v>3</v>
      </c>
      <c r="BK887" s="4">
        <v>0.216</v>
      </c>
      <c r="BL887" s="42">
        <f>HLOOKUP($A887,차량별코스!$E$1:$AD$20,_xlfn.XLOOKUP(탕데이터!$I887,차량별코스!$D$2:$D$20,차량별코스!$A$2:$A$20),0)</f>
        <v>11</v>
      </c>
      <c r="BM887">
        <f t="shared" si="151"/>
        <v>2403.8030000000022</v>
      </c>
      <c r="BN887">
        <f t="shared" si="152"/>
        <v>2517.2719999999995</v>
      </c>
      <c r="BO887">
        <f>IF(COUNTIFS($BL$2:$BL887,$BL887,$O$2:$O887,$O887)=1,_xlfn.MAXIFS($BO$2:$BO886,$O$2:$O886,$O887)+1,_xlfn.MAXIFS($BO$2:$BO886,$O$2:$O886,$O887))</f>
        <v>11</v>
      </c>
      <c r="BP887">
        <f t="shared" si="153"/>
        <v>54</v>
      </c>
      <c r="BQ887">
        <f t="shared" si="155"/>
        <v>0</v>
      </c>
      <c r="BR887">
        <f t="shared" si="156"/>
        <v>0</v>
      </c>
      <c r="BS887">
        <f t="shared" si="157"/>
        <v>0</v>
      </c>
      <c r="BT887">
        <f t="shared" si="158"/>
        <v>0</v>
      </c>
      <c r="BU887">
        <f t="shared" si="159"/>
        <v>0</v>
      </c>
      <c r="BV887">
        <f t="shared" si="160"/>
        <v>0</v>
      </c>
      <c r="BW887">
        <f t="shared" si="154"/>
        <v>54</v>
      </c>
    </row>
    <row r="888" spans="1:75" x14ac:dyDescent="0.3">
      <c r="A888" s="38">
        <f t="shared" si="150"/>
        <v>45798</v>
      </c>
      <c r="B888" s="3">
        <v>45798.794861111113</v>
      </c>
      <c r="C888" t="s">
        <v>61</v>
      </c>
      <c r="D888" t="s">
        <v>61</v>
      </c>
      <c r="E888" t="s">
        <v>61</v>
      </c>
      <c r="F888" t="s">
        <v>62</v>
      </c>
      <c r="G888" s="2" t="s">
        <v>63</v>
      </c>
      <c r="H888" t="s">
        <v>64</v>
      </c>
      <c r="I888" t="s">
        <v>84</v>
      </c>
      <c r="J888" t="s">
        <v>66</v>
      </c>
      <c r="K888" t="s">
        <v>67</v>
      </c>
      <c r="L888">
        <v>18</v>
      </c>
      <c r="M888">
        <v>8</v>
      </c>
      <c r="N888">
        <v>168</v>
      </c>
      <c r="O888" s="41">
        <v>9999</v>
      </c>
      <c r="P888" t="s">
        <v>62</v>
      </c>
      <c r="Q888" s="1">
        <v>45786.608721180557</v>
      </c>
      <c r="R888">
        <v>0.02</v>
      </c>
      <c r="S888">
        <v>5.2999999999999999E-2</v>
      </c>
      <c r="T888">
        <v>0.377</v>
      </c>
      <c r="U888">
        <v>63</v>
      </c>
      <c r="V888">
        <v>16</v>
      </c>
      <c r="W888">
        <v>11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4</v>
      </c>
      <c r="AD888">
        <v>1.1399999999999999</v>
      </c>
      <c r="AE888">
        <v>1.9998</v>
      </c>
      <c r="AF888">
        <v>100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0.28999999999999998</v>
      </c>
      <c r="AN888">
        <v>13.997999999999999</v>
      </c>
      <c r="AO888">
        <v>25.393999999999998</v>
      </c>
      <c r="AP888">
        <v>17.457000000000001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 t="s">
        <v>75</v>
      </c>
      <c r="BD888">
        <v>0</v>
      </c>
      <c r="BE888" t="s">
        <v>69</v>
      </c>
      <c r="BF888" t="s">
        <v>76</v>
      </c>
      <c r="BG888">
        <v>1.3</v>
      </c>
      <c r="BH888">
        <v>0</v>
      </c>
      <c r="BI888" s="1">
        <v>45799.576249733793</v>
      </c>
      <c r="BJ888">
        <v>3</v>
      </c>
      <c r="BK888" s="4">
        <v>0.1258</v>
      </c>
      <c r="BL888" s="42">
        <f>HLOOKUP($A888,차량별코스!$E$1:$AD$20,_xlfn.XLOOKUP(탕데이터!$I888,차량별코스!$D$2:$D$20,차량별코스!$A$2:$A$20),0)</f>
        <v>11</v>
      </c>
      <c r="BM888">
        <f t="shared" si="151"/>
        <v>2403.8030000000022</v>
      </c>
      <c r="BN888">
        <f t="shared" si="152"/>
        <v>2517.2719999999995</v>
      </c>
      <c r="BO888">
        <f>IF(COUNTIFS($BL$2:$BL888,$BL888,$O$2:$O888,$O888)=1,_xlfn.MAXIFS($BO$2:$BO887,$O$2:$O887,$O888)+1,_xlfn.MAXIFS($BO$2:$BO887,$O$2:$O887,$O888))</f>
        <v>11</v>
      </c>
      <c r="BP888">
        <f t="shared" si="153"/>
        <v>36</v>
      </c>
      <c r="BQ888">
        <f t="shared" si="155"/>
        <v>0</v>
      </c>
      <c r="BR888">
        <f t="shared" si="156"/>
        <v>0</v>
      </c>
      <c r="BS888">
        <f t="shared" si="157"/>
        <v>0</v>
      </c>
      <c r="BT888">
        <f t="shared" si="158"/>
        <v>0</v>
      </c>
      <c r="BU888">
        <f t="shared" si="159"/>
        <v>0</v>
      </c>
      <c r="BV888">
        <f t="shared" si="160"/>
        <v>0</v>
      </c>
      <c r="BW888">
        <f t="shared" si="154"/>
        <v>36</v>
      </c>
    </row>
    <row r="889" spans="1:75" x14ac:dyDescent="0.3">
      <c r="A889" s="38">
        <f t="shared" si="150"/>
        <v>45798</v>
      </c>
      <c r="B889" s="3">
        <v>45798.800868055558</v>
      </c>
      <c r="C889" t="s">
        <v>61</v>
      </c>
      <c r="D889" t="s">
        <v>61</v>
      </c>
      <c r="E889" t="s">
        <v>61</v>
      </c>
      <c r="F889" t="s">
        <v>62</v>
      </c>
      <c r="G889" s="2" t="s">
        <v>63</v>
      </c>
      <c r="H889" t="s">
        <v>64</v>
      </c>
      <c r="I889" t="s">
        <v>84</v>
      </c>
      <c r="J889" t="s">
        <v>66</v>
      </c>
      <c r="K889" t="s">
        <v>67</v>
      </c>
      <c r="L889">
        <v>18</v>
      </c>
      <c r="M889">
        <v>8</v>
      </c>
      <c r="N889">
        <v>168</v>
      </c>
      <c r="O889" s="41">
        <v>9999</v>
      </c>
      <c r="P889" t="s">
        <v>62</v>
      </c>
      <c r="Q889" s="1">
        <v>45786.608721180557</v>
      </c>
      <c r="R889">
        <v>17.388999999999999</v>
      </c>
      <c r="S889">
        <v>4.2060000000000004</v>
      </c>
      <c r="T889">
        <v>4.1340000000000003</v>
      </c>
      <c r="U889">
        <v>1513</v>
      </c>
      <c r="V889">
        <v>116</v>
      </c>
      <c r="W889">
        <v>229</v>
      </c>
      <c r="X889">
        <v>485</v>
      </c>
      <c r="Y889">
        <v>0</v>
      </c>
      <c r="Z889">
        <v>2</v>
      </c>
      <c r="AA889">
        <v>0</v>
      </c>
      <c r="AB889">
        <v>0</v>
      </c>
      <c r="AC889">
        <v>97</v>
      </c>
      <c r="AD889">
        <v>41.38</v>
      </c>
      <c r="AE889">
        <v>53.596305999999998</v>
      </c>
      <c r="AF889">
        <v>75.7</v>
      </c>
      <c r="AG889">
        <v>5.4</v>
      </c>
      <c r="AH889">
        <v>5.3</v>
      </c>
      <c r="AI889">
        <v>7.5</v>
      </c>
      <c r="AJ889">
        <v>6.2</v>
      </c>
      <c r="AK889">
        <v>0</v>
      </c>
      <c r="AL889">
        <v>0</v>
      </c>
      <c r="AM889">
        <v>3.18</v>
      </c>
      <c r="AN889">
        <v>43.52</v>
      </c>
      <c r="AO889">
        <v>7.6669999999999998</v>
      </c>
      <c r="AP889">
        <v>15.135</v>
      </c>
      <c r="AQ889">
        <v>0.23</v>
      </c>
      <c r="AR889">
        <v>0</v>
      </c>
      <c r="AS889">
        <v>11.502000000000001</v>
      </c>
      <c r="AT889">
        <v>18.925000000000001</v>
      </c>
      <c r="AU889">
        <v>1.35</v>
      </c>
      <c r="AV889">
        <v>1.325</v>
      </c>
      <c r="AW889">
        <v>1.875</v>
      </c>
      <c r="AX889">
        <v>1.55</v>
      </c>
      <c r="AY889">
        <v>0</v>
      </c>
      <c r="AZ889">
        <v>0</v>
      </c>
      <c r="BA889">
        <v>0</v>
      </c>
      <c r="BB889">
        <v>36</v>
      </c>
      <c r="BC889" t="s">
        <v>75</v>
      </c>
      <c r="BD889">
        <v>0</v>
      </c>
      <c r="BE889" t="s">
        <v>69</v>
      </c>
      <c r="BF889" t="s">
        <v>76</v>
      </c>
      <c r="BG889">
        <v>1.3</v>
      </c>
      <c r="BH889">
        <v>0</v>
      </c>
      <c r="BI889" s="1">
        <v>45799.576249733793</v>
      </c>
      <c r="BJ889">
        <v>3</v>
      </c>
      <c r="BK889" s="4">
        <v>1.3781000000000001</v>
      </c>
      <c r="BL889" s="42">
        <f>HLOOKUP($A889,차량별코스!$E$1:$AD$20,_xlfn.XLOOKUP(탕데이터!$I889,차량별코스!$D$2:$D$20,차량별코스!$A$2:$A$20),0)</f>
        <v>11</v>
      </c>
      <c r="BM889">
        <f t="shared" si="151"/>
        <v>2403.8030000000022</v>
      </c>
      <c r="BN889">
        <f t="shared" si="152"/>
        <v>2517.2719999999995</v>
      </c>
      <c r="BO889">
        <f>IF(COUNTIFS($BL$2:$BL889,$BL889,$O$2:$O889,$O889)=1,_xlfn.MAXIFS($BO$2:$BO888,$O$2:$O888,$O889)+1,_xlfn.MAXIFS($BO$2:$BO888,$O$2:$O888,$O889))</f>
        <v>11</v>
      </c>
      <c r="BP889">
        <f t="shared" si="153"/>
        <v>800.34100000000012</v>
      </c>
      <c r="BQ889">
        <f t="shared" si="155"/>
        <v>81.702000000000012</v>
      </c>
      <c r="BR889">
        <f t="shared" si="156"/>
        <v>80.188999999999993</v>
      </c>
      <c r="BS889">
        <f t="shared" si="157"/>
        <v>113.47499999999999</v>
      </c>
      <c r="BT889">
        <f t="shared" si="158"/>
        <v>93.805999999999997</v>
      </c>
      <c r="BU889">
        <f t="shared" si="159"/>
        <v>0</v>
      </c>
      <c r="BV889">
        <f t="shared" si="160"/>
        <v>0</v>
      </c>
      <c r="BW889">
        <f t="shared" si="154"/>
        <v>1169.5130000000001</v>
      </c>
    </row>
    <row r="890" spans="1:75" x14ac:dyDescent="0.3">
      <c r="A890" s="38">
        <f t="shared" si="150"/>
        <v>45798</v>
      </c>
      <c r="B890" s="3">
        <v>45798.822280092594</v>
      </c>
      <c r="C890" t="s">
        <v>61</v>
      </c>
      <c r="D890" t="s">
        <v>61</v>
      </c>
      <c r="E890" t="s">
        <v>61</v>
      </c>
      <c r="F890" t="s">
        <v>62</v>
      </c>
      <c r="G890" s="2" t="s">
        <v>63</v>
      </c>
      <c r="H890" t="s">
        <v>64</v>
      </c>
      <c r="I890" t="s">
        <v>84</v>
      </c>
      <c r="J890" t="s">
        <v>66</v>
      </c>
      <c r="K890" t="s">
        <v>67</v>
      </c>
      <c r="L890">
        <v>18</v>
      </c>
      <c r="M890">
        <v>8</v>
      </c>
      <c r="N890">
        <v>168</v>
      </c>
      <c r="O890" s="41">
        <v>9999</v>
      </c>
      <c r="P890" t="s">
        <v>62</v>
      </c>
      <c r="Q890" s="1">
        <v>45786.608721180557</v>
      </c>
      <c r="R890">
        <v>103.97199999999999</v>
      </c>
      <c r="S890">
        <v>30.181000000000001</v>
      </c>
      <c r="T890">
        <v>3.4449999999999998</v>
      </c>
      <c r="U890">
        <v>9637</v>
      </c>
      <c r="V890">
        <v>57</v>
      </c>
      <c r="W890">
        <v>2169</v>
      </c>
      <c r="X890">
        <v>3754</v>
      </c>
      <c r="Y890">
        <v>6</v>
      </c>
      <c r="Z890">
        <v>27</v>
      </c>
      <c r="AA890">
        <v>0</v>
      </c>
      <c r="AB890">
        <v>0</v>
      </c>
      <c r="AC890">
        <v>108</v>
      </c>
      <c r="AD890">
        <v>38.840000000000003</v>
      </c>
      <c r="AE890">
        <v>50.505898999999999</v>
      </c>
      <c r="AF890">
        <v>88.3</v>
      </c>
      <c r="AG890">
        <v>3.2</v>
      </c>
      <c r="AH890">
        <v>3.4</v>
      </c>
      <c r="AI890">
        <v>2.6</v>
      </c>
      <c r="AJ890">
        <v>2</v>
      </c>
      <c r="AK890">
        <v>0.5</v>
      </c>
      <c r="AL890">
        <v>0</v>
      </c>
      <c r="AM890">
        <v>2.65</v>
      </c>
      <c r="AN890">
        <v>50.216000000000001</v>
      </c>
      <c r="AO890">
        <v>0.59099999999999997</v>
      </c>
      <c r="AP890">
        <v>22.507000000000001</v>
      </c>
      <c r="AQ890">
        <v>0.35599999999999998</v>
      </c>
      <c r="AR890">
        <v>5.7709999999999999</v>
      </c>
      <c r="AS890">
        <v>25.969000000000001</v>
      </c>
      <c r="AT890">
        <v>141.28</v>
      </c>
      <c r="AU890">
        <v>5.12</v>
      </c>
      <c r="AV890">
        <v>5.44</v>
      </c>
      <c r="AW890">
        <v>4.16</v>
      </c>
      <c r="AX890">
        <v>3.2</v>
      </c>
      <c r="AY890">
        <v>0.8</v>
      </c>
      <c r="AZ890">
        <v>0</v>
      </c>
      <c r="BA890">
        <v>0</v>
      </c>
      <c r="BB890">
        <v>227</v>
      </c>
      <c r="BC890" t="s">
        <v>75</v>
      </c>
      <c r="BD890">
        <v>0</v>
      </c>
      <c r="BE890" t="s">
        <v>69</v>
      </c>
      <c r="BF890" t="s">
        <v>76</v>
      </c>
      <c r="BG890">
        <v>1.3</v>
      </c>
      <c r="BH890">
        <v>0</v>
      </c>
      <c r="BI890" s="1">
        <v>45799.576249733793</v>
      </c>
      <c r="BJ890">
        <v>3</v>
      </c>
      <c r="BK890" s="4">
        <v>1.1483000000000001</v>
      </c>
      <c r="BL890" s="42">
        <f>HLOOKUP($A890,차량별코스!$E$1:$AD$20,_xlfn.XLOOKUP(탕데이터!$I890,차량별코스!$D$2:$D$20,차량별코스!$A$2:$A$20),0)</f>
        <v>11</v>
      </c>
      <c r="BM890">
        <f t="shared" si="151"/>
        <v>2403.8030000000022</v>
      </c>
      <c r="BN890">
        <f t="shared" si="152"/>
        <v>2517.2719999999995</v>
      </c>
      <c r="BO890">
        <f>IF(COUNTIFS($BL$2:$BL890,$BL890,$O$2:$O890,$O890)=1,_xlfn.MAXIFS($BO$2:$BO889,$O$2:$O889,$O890)+1,_xlfn.MAXIFS($BO$2:$BO889,$O$2:$O889,$O890))</f>
        <v>11</v>
      </c>
      <c r="BP890">
        <f t="shared" si="153"/>
        <v>6283.4709999999995</v>
      </c>
      <c r="BQ890">
        <f t="shared" si="155"/>
        <v>308.38400000000001</v>
      </c>
      <c r="BR890">
        <f t="shared" si="156"/>
        <v>327.65800000000002</v>
      </c>
      <c r="BS890">
        <f t="shared" si="157"/>
        <v>250.56200000000001</v>
      </c>
      <c r="BT890">
        <f t="shared" si="158"/>
        <v>192.74</v>
      </c>
      <c r="BU890">
        <f t="shared" si="159"/>
        <v>48.185000000000002</v>
      </c>
      <c r="BV890">
        <f t="shared" si="160"/>
        <v>0</v>
      </c>
      <c r="BW890">
        <f t="shared" si="154"/>
        <v>7411</v>
      </c>
    </row>
    <row r="891" spans="1:75" x14ac:dyDescent="0.3">
      <c r="A891" s="38">
        <f t="shared" si="150"/>
        <v>45799</v>
      </c>
      <c r="B891" s="3">
        <v>45799.310358796298</v>
      </c>
      <c r="C891" t="s">
        <v>61</v>
      </c>
      <c r="D891" t="s">
        <v>61</v>
      </c>
      <c r="E891" t="s">
        <v>61</v>
      </c>
      <c r="F891" t="s">
        <v>62</v>
      </c>
      <c r="G891" s="2" t="s">
        <v>63</v>
      </c>
      <c r="H891" t="s">
        <v>64</v>
      </c>
      <c r="I891" t="s">
        <v>84</v>
      </c>
      <c r="J891" t="s">
        <v>66</v>
      </c>
      <c r="K891" t="s">
        <v>67</v>
      </c>
      <c r="L891">
        <v>18</v>
      </c>
      <c r="M891">
        <v>8</v>
      </c>
      <c r="N891">
        <v>168</v>
      </c>
      <c r="O891" s="41">
        <v>9999</v>
      </c>
      <c r="P891" t="s">
        <v>62</v>
      </c>
      <c r="Q891" s="1">
        <v>45786.608721180557</v>
      </c>
      <c r="R891">
        <v>0.159</v>
      </c>
      <c r="S891">
        <v>0.185</v>
      </c>
      <c r="T891">
        <v>0.85899999999999999</v>
      </c>
      <c r="U891">
        <v>200</v>
      </c>
      <c r="V891">
        <v>84</v>
      </c>
      <c r="W891">
        <v>4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10</v>
      </c>
      <c r="AD891">
        <v>2.86</v>
      </c>
      <c r="AE891">
        <v>5.1107319999999996</v>
      </c>
      <c r="AF891">
        <v>100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0.66</v>
      </c>
      <c r="AN891">
        <v>16.213999999999999</v>
      </c>
      <c r="AO891">
        <v>42</v>
      </c>
      <c r="AP891">
        <v>2</v>
      </c>
      <c r="AQ891">
        <v>0</v>
      </c>
      <c r="AR891">
        <v>0</v>
      </c>
      <c r="AS891">
        <v>0</v>
      </c>
      <c r="AT891">
        <v>3.3330000000000002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2</v>
      </c>
      <c r="BC891" t="s">
        <v>75</v>
      </c>
      <c r="BD891">
        <v>0</v>
      </c>
      <c r="BE891" t="s">
        <v>69</v>
      </c>
      <c r="BF891" t="s">
        <v>76</v>
      </c>
      <c r="BG891">
        <v>1.3</v>
      </c>
      <c r="BH891">
        <v>0</v>
      </c>
      <c r="BI891" s="1">
        <v>45799.576249733793</v>
      </c>
      <c r="BJ891">
        <v>3</v>
      </c>
      <c r="BK891" s="4">
        <v>0.28649999999999998</v>
      </c>
      <c r="BL891" s="42">
        <f>HLOOKUP($A891,차량별코스!$E$1:$AD$20,_xlfn.XLOOKUP(탕데이터!$I891,차량별코스!$D$2:$D$20,차량별코스!$A$2:$A$20),0)</f>
        <v>1</v>
      </c>
      <c r="BM891">
        <f t="shared" si="151"/>
        <v>2403.8030000000022</v>
      </c>
      <c r="BN891">
        <f t="shared" si="152"/>
        <v>4124.9780000000028</v>
      </c>
      <c r="BO891">
        <f>IF(COUNTIFS($BL$2:$BL891,$BL891,$O$2:$O891,$O891)=1,_xlfn.MAXIFS($BO$2:$BO890,$O$2:$O890,$O891)+1,_xlfn.MAXIFS($BO$2:$BO890,$O$2:$O890,$O891))</f>
        <v>11</v>
      </c>
      <c r="BP891">
        <f t="shared" si="153"/>
        <v>112</v>
      </c>
      <c r="BQ891">
        <f t="shared" si="155"/>
        <v>0</v>
      </c>
      <c r="BR891">
        <f t="shared" si="156"/>
        <v>0</v>
      </c>
      <c r="BS891">
        <f t="shared" si="157"/>
        <v>0</v>
      </c>
      <c r="BT891">
        <f t="shared" si="158"/>
        <v>0</v>
      </c>
      <c r="BU891">
        <f t="shared" si="159"/>
        <v>0</v>
      </c>
      <c r="BV891">
        <f t="shared" si="160"/>
        <v>0</v>
      </c>
      <c r="BW891">
        <f t="shared" si="154"/>
        <v>112</v>
      </c>
    </row>
    <row r="892" spans="1:75" x14ac:dyDescent="0.3">
      <c r="A892" s="38">
        <f t="shared" si="150"/>
        <v>45799</v>
      </c>
      <c r="B892" s="3">
        <v>45799.317349537036</v>
      </c>
      <c r="C892" t="s">
        <v>61</v>
      </c>
      <c r="D892" t="s">
        <v>61</v>
      </c>
      <c r="E892" t="s">
        <v>61</v>
      </c>
      <c r="F892" t="s">
        <v>62</v>
      </c>
      <c r="G892" s="2" t="s">
        <v>63</v>
      </c>
      <c r="H892" t="s">
        <v>64</v>
      </c>
      <c r="I892" t="s">
        <v>84</v>
      </c>
      <c r="J892" t="s">
        <v>66</v>
      </c>
      <c r="K892" t="s">
        <v>67</v>
      </c>
      <c r="L892">
        <v>18</v>
      </c>
      <c r="M892">
        <v>8</v>
      </c>
      <c r="N892">
        <v>168</v>
      </c>
      <c r="O892" s="41">
        <v>9999</v>
      </c>
      <c r="P892" t="s">
        <v>62</v>
      </c>
      <c r="Q892" s="1">
        <v>45786.608721180557</v>
      </c>
      <c r="R892">
        <v>2.9000000000000001E-2</v>
      </c>
      <c r="S892">
        <v>7.0000000000000007E-2</v>
      </c>
      <c r="T892">
        <v>0.41399999999999998</v>
      </c>
      <c r="U892">
        <v>70</v>
      </c>
      <c r="V892">
        <v>20</v>
      </c>
      <c r="W892">
        <v>6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4</v>
      </c>
      <c r="AD892">
        <v>1.49</v>
      </c>
      <c r="AE892">
        <v>2.372576</v>
      </c>
      <c r="AF892">
        <v>100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0.32</v>
      </c>
      <c r="AN892">
        <v>15.271000000000001</v>
      </c>
      <c r="AO892">
        <v>28.568999999999999</v>
      </c>
      <c r="AP892">
        <v>8.5679999999999996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 t="s">
        <v>75</v>
      </c>
      <c r="BD892">
        <v>0</v>
      </c>
      <c r="BE892" t="s">
        <v>69</v>
      </c>
      <c r="BF892" t="s">
        <v>76</v>
      </c>
      <c r="BG892">
        <v>1.3</v>
      </c>
      <c r="BH892">
        <v>0</v>
      </c>
      <c r="BI892" s="1">
        <v>45799.576249733793</v>
      </c>
      <c r="BJ892">
        <v>3</v>
      </c>
      <c r="BK892" s="4">
        <v>0.1381</v>
      </c>
      <c r="BL892" s="42">
        <f>HLOOKUP($A892,차량별코스!$E$1:$AD$20,_xlfn.XLOOKUP(탕데이터!$I892,차량별코스!$D$2:$D$20,차량별코스!$A$2:$A$20),0)</f>
        <v>1</v>
      </c>
      <c r="BM892">
        <f t="shared" si="151"/>
        <v>2403.8030000000022</v>
      </c>
      <c r="BN892">
        <f t="shared" si="152"/>
        <v>4124.9780000000028</v>
      </c>
      <c r="BO892">
        <f>IF(COUNTIFS($BL$2:$BL892,$BL892,$O$2:$O892,$O892)=1,_xlfn.MAXIFS($BO$2:$BO891,$O$2:$O891,$O892)+1,_xlfn.MAXIFS($BO$2:$BO891,$O$2:$O891,$O892))</f>
        <v>11</v>
      </c>
      <c r="BP892">
        <f t="shared" si="153"/>
        <v>44</v>
      </c>
      <c r="BQ892">
        <f t="shared" si="155"/>
        <v>0</v>
      </c>
      <c r="BR892">
        <f t="shared" si="156"/>
        <v>0</v>
      </c>
      <c r="BS892">
        <f t="shared" si="157"/>
        <v>0</v>
      </c>
      <c r="BT892">
        <f t="shared" si="158"/>
        <v>0</v>
      </c>
      <c r="BU892">
        <f t="shared" si="159"/>
        <v>0</v>
      </c>
      <c r="BV892">
        <f t="shared" si="160"/>
        <v>0</v>
      </c>
      <c r="BW892">
        <f t="shared" si="154"/>
        <v>44</v>
      </c>
    </row>
    <row r="893" spans="1:75" x14ac:dyDescent="0.3">
      <c r="A893" s="38">
        <f t="shared" si="150"/>
        <v>45799</v>
      </c>
      <c r="B893" s="3">
        <v>45799.324942129628</v>
      </c>
      <c r="C893" t="s">
        <v>61</v>
      </c>
      <c r="D893" t="s">
        <v>61</v>
      </c>
      <c r="E893" t="s">
        <v>61</v>
      </c>
      <c r="F893" t="s">
        <v>62</v>
      </c>
      <c r="G893" s="2" t="s">
        <v>63</v>
      </c>
      <c r="H893" t="s">
        <v>64</v>
      </c>
      <c r="I893" t="s">
        <v>84</v>
      </c>
      <c r="J893" t="s">
        <v>66</v>
      </c>
      <c r="K893" t="s">
        <v>67</v>
      </c>
      <c r="L893">
        <v>18</v>
      </c>
      <c r="M893">
        <v>8</v>
      </c>
      <c r="N893">
        <v>168</v>
      </c>
      <c r="O893" s="41">
        <v>9999</v>
      </c>
      <c r="P893" t="s">
        <v>62</v>
      </c>
      <c r="Q893" s="1">
        <v>45786.608721180557</v>
      </c>
      <c r="R893">
        <v>59.91</v>
      </c>
      <c r="S893">
        <v>17.068000000000001</v>
      </c>
      <c r="T893">
        <v>3.51</v>
      </c>
      <c r="U893">
        <v>7041</v>
      </c>
      <c r="V893">
        <v>132</v>
      </c>
      <c r="W893">
        <v>1842</v>
      </c>
      <c r="X893">
        <v>1918</v>
      </c>
      <c r="Y893">
        <v>3</v>
      </c>
      <c r="Z893">
        <v>11</v>
      </c>
      <c r="AA893">
        <v>0</v>
      </c>
      <c r="AB893">
        <v>0</v>
      </c>
      <c r="AC893">
        <v>102</v>
      </c>
      <c r="AD893">
        <v>30.63</v>
      </c>
      <c r="AE893">
        <v>42.564801000000003</v>
      </c>
      <c r="AF893">
        <v>66.099999999999994</v>
      </c>
      <c r="AG893">
        <v>13.6</v>
      </c>
      <c r="AH893">
        <v>9.4</v>
      </c>
      <c r="AI893">
        <v>6.4</v>
      </c>
      <c r="AJ893">
        <v>4.4000000000000004</v>
      </c>
      <c r="AK893">
        <v>0.1</v>
      </c>
      <c r="AL893">
        <v>0</v>
      </c>
      <c r="AM893">
        <v>2.7</v>
      </c>
      <c r="AN893">
        <v>40.246000000000002</v>
      </c>
      <c r="AO893">
        <v>1.875</v>
      </c>
      <c r="AP893">
        <v>26.161000000000001</v>
      </c>
      <c r="AQ893">
        <v>0.317</v>
      </c>
      <c r="AR893">
        <v>5.008</v>
      </c>
      <c r="AS893">
        <v>18.361000000000001</v>
      </c>
      <c r="AT893">
        <v>77.117000000000004</v>
      </c>
      <c r="AU893">
        <v>15.867000000000001</v>
      </c>
      <c r="AV893">
        <v>10.967000000000001</v>
      </c>
      <c r="AW893">
        <v>7.4669999999999996</v>
      </c>
      <c r="AX893">
        <v>5.133</v>
      </c>
      <c r="AY893">
        <v>0.11700000000000001</v>
      </c>
      <c r="AZ893">
        <v>0</v>
      </c>
      <c r="BA893">
        <v>0</v>
      </c>
      <c r="BB893">
        <v>164</v>
      </c>
      <c r="BC893" t="s">
        <v>75</v>
      </c>
      <c r="BD893">
        <v>0</v>
      </c>
      <c r="BE893" t="s">
        <v>69</v>
      </c>
      <c r="BF893" t="s">
        <v>76</v>
      </c>
      <c r="BG893">
        <v>1.3</v>
      </c>
      <c r="BH893">
        <v>0</v>
      </c>
      <c r="BI893" s="1">
        <v>45799.576249733793</v>
      </c>
      <c r="BJ893">
        <v>3</v>
      </c>
      <c r="BK893" s="4">
        <v>1.17</v>
      </c>
      <c r="BL893" s="42">
        <f>HLOOKUP($A893,차량별코스!$E$1:$AD$20,_xlfn.XLOOKUP(탕데이터!$I893,차량별코스!$D$2:$D$20,차량별코스!$A$2:$A$20),0)</f>
        <v>1</v>
      </c>
      <c r="BM893">
        <f t="shared" si="151"/>
        <v>2403.8030000000022</v>
      </c>
      <c r="BN893">
        <f t="shared" si="152"/>
        <v>4124.9780000000028</v>
      </c>
      <c r="BO893">
        <f>IF(COUNTIFS($BL$2:$BL893,$BL893,$O$2:$O893,$O893)=1,_xlfn.MAXIFS($BO$2:$BO892,$O$2:$O892,$O893)+1,_xlfn.MAXIFS($BO$2:$BO892,$O$2:$O892,$O893))</f>
        <v>11</v>
      </c>
      <c r="BP893">
        <f t="shared" si="153"/>
        <v>2680.1009999999997</v>
      </c>
      <c r="BQ893">
        <f t="shared" si="155"/>
        <v>957.57600000000002</v>
      </c>
      <c r="BR893">
        <f t="shared" si="156"/>
        <v>661.85400000000004</v>
      </c>
      <c r="BS893">
        <f t="shared" si="157"/>
        <v>450.62400000000002</v>
      </c>
      <c r="BT893">
        <f t="shared" si="158"/>
        <v>309.80400000000003</v>
      </c>
      <c r="BU893">
        <f t="shared" si="159"/>
        <v>7.0410000000000004</v>
      </c>
      <c r="BV893">
        <f t="shared" si="160"/>
        <v>0</v>
      </c>
      <c r="BW893">
        <f t="shared" si="154"/>
        <v>5067</v>
      </c>
    </row>
    <row r="894" spans="1:75" x14ac:dyDescent="0.3">
      <c r="A894" s="38">
        <f t="shared" si="150"/>
        <v>45799</v>
      </c>
      <c r="B894" s="3">
        <v>45799.457731481481</v>
      </c>
      <c r="C894" t="s">
        <v>61</v>
      </c>
      <c r="D894" t="s">
        <v>61</v>
      </c>
      <c r="E894" t="s">
        <v>61</v>
      </c>
      <c r="F894" t="s">
        <v>62</v>
      </c>
      <c r="G894" s="2" t="s">
        <v>63</v>
      </c>
      <c r="H894" t="s">
        <v>64</v>
      </c>
      <c r="I894" t="s">
        <v>84</v>
      </c>
      <c r="J894" t="s">
        <v>66</v>
      </c>
      <c r="K894" t="s">
        <v>67</v>
      </c>
      <c r="L894">
        <v>18</v>
      </c>
      <c r="M894">
        <v>8</v>
      </c>
      <c r="N894">
        <v>168</v>
      </c>
      <c r="O894" s="41">
        <v>9999</v>
      </c>
      <c r="P894" t="s">
        <v>62</v>
      </c>
      <c r="Q894" s="1">
        <v>45786.608721180557</v>
      </c>
      <c r="R894">
        <v>5.8999999999999997E-2</v>
      </c>
      <c r="S894">
        <v>8.8999999999999996E-2</v>
      </c>
      <c r="T894">
        <v>0.66300000000000003</v>
      </c>
      <c r="U894">
        <v>138</v>
      </c>
      <c r="V894">
        <v>78</v>
      </c>
      <c r="W894">
        <v>4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5</v>
      </c>
      <c r="AD894">
        <v>1.54</v>
      </c>
      <c r="AE894">
        <v>3.792748</v>
      </c>
      <c r="AF894">
        <v>100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0.51</v>
      </c>
      <c r="AN894">
        <v>15.178000000000001</v>
      </c>
      <c r="AO894">
        <v>56.52</v>
      </c>
      <c r="AP894">
        <v>2.8980000000000001</v>
      </c>
      <c r="AQ894">
        <v>0</v>
      </c>
      <c r="AR894">
        <v>0</v>
      </c>
      <c r="AS894">
        <v>0</v>
      </c>
      <c r="AT894">
        <v>1.667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2</v>
      </c>
      <c r="BC894" t="s">
        <v>75</v>
      </c>
      <c r="BD894">
        <v>0</v>
      </c>
      <c r="BE894" t="s">
        <v>69</v>
      </c>
      <c r="BF894" t="s">
        <v>76</v>
      </c>
      <c r="BG894">
        <v>1.3</v>
      </c>
      <c r="BH894">
        <v>0</v>
      </c>
      <c r="BI894" s="1">
        <v>45799.576249733793</v>
      </c>
      <c r="BJ894">
        <v>3</v>
      </c>
      <c r="BK894" s="4">
        <v>0.221</v>
      </c>
      <c r="BL894" s="42">
        <f>HLOOKUP($A894,차량별코스!$E$1:$AD$20,_xlfn.XLOOKUP(탕데이터!$I894,차량별코스!$D$2:$D$20,차량별코스!$A$2:$A$20),0)</f>
        <v>1</v>
      </c>
      <c r="BM894">
        <f t="shared" si="151"/>
        <v>2403.8030000000022</v>
      </c>
      <c r="BN894">
        <f t="shared" si="152"/>
        <v>4124.9780000000028</v>
      </c>
      <c r="BO894">
        <f>IF(COUNTIFS($BL$2:$BL894,$BL894,$O$2:$O894,$O894)=1,_xlfn.MAXIFS($BO$2:$BO893,$O$2:$O893,$O894)+1,_xlfn.MAXIFS($BO$2:$BO893,$O$2:$O893,$O894))</f>
        <v>11</v>
      </c>
      <c r="BP894">
        <f t="shared" si="153"/>
        <v>56</v>
      </c>
      <c r="BQ894">
        <f t="shared" si="155"/>
        <v>0</v>
      </c>
      <c r="BR894">
        <f t="shared" si="156"/>
        <v>0</v>
      </c>
      <c r="BS894">
        <f t="shared" si="157"/>
        <v>0</v>
      </c>
      <c r="BT894">
        <f t="shared" si="158"/>
        <v>0</v>
      </c>
      <c r="BU894">
        <f t="shared" si="159"/>
        <v>0</v>
      </c>
      <c r="BV894">
        <f t="shared" si="160"/>
        <v>0</v>
      </c>
      <c r="BW894">
        <f t="shared" si="154"/>
        <v>56</v>
      </c>
    </row>
    <row r="895" spans="1:75" x14ac:dyDescent="0.3">
      <c r="A895" s="38">
        <f t="shared" si="150"/>
        <v>45799</v>
      </c>
      <c r="B895" s="3">
        <v>45799.464988425927</v>
      </c>
      <c r="C895" t="s">
        <v>61</v>
      </c>
      <c r="D895" t="s">
        <v>61</v>
      </c>
      <c r="E895" t="s">
        <v>61</v>
      </c>
      <c r="F895" t="s">
        <v>62</v>
      </c>
      <c r="G895" s="2" t="s">
        <v>63</v>
      </c>
      <c r="H895" t="s">
        <v>64</v>
      </c>
      <c r="I895" t="s">
        <v>84</v>
      </c>
      <c r="J895" t="s">
        <v>66</v>
      </c>
      <c r="K895" t="s">
        <v>67</v>
      </c>
      <c r="L895">
        <v>18</v>
      </c>
      <c r="M895">
        <v>8</v>
      </c>
      <c r="N895">
        <v>168</v>
      </c>
      <c r="O895" s="41">
        <v>9999</v>
      </c>
      <c r="P895" t="s">
        <v>62</v>
      </c>
      <c r="Q895" s="1">
        <v>45786.608721180557</v>
      </c>
      <c r="R895">
        <v>71.861999999999995</v>
      </c>
      <c r="S895">
        <v>21.018000000000001</v>
      </c>
      <c r="T895">
        <v>3.419</v>
      </c>
      <c r="U895">
        <v>6854</v>
      </c>
      <c r="V895">
        <v>32</v>
      </c>
      <c r="W895">
        <v>1472</v>
      </c>
      <c r="X895">
        <v>2118</v>
      </c>
      <c r="Y895">
        <v>2</v>
      </c>
      <c r="Z895">
        <v>12</v>
      </c>
      <c r="AA895">
        <v>0</v>
      </c>
      <c r="AB895">
        <v>0</v>
      </c>
      <c r="AC895">
        <v>106</v>
      </c>
      <c r="AD895">
        <v>37.74</v>
      </c>
      <c r="AE895">
        <v>48.355708999999997</v>
      </c>
      <c r="AF895">
        <v>87.6</v>
      </c>
      <c r="AG895">
        <v>3.7</v>
      </c>
      <c r="AH895">
        <v>3.7</v>
      </c>
      <c r="AI895">
        <v>2.8</v>
      </c>
      <c r="AJ895">
        <v>2.1</v>
      </c>
      <c r="AK895">
        <v>0.1</v>
      </c>
      <c r="AL895">
        <v>0</v>
      </c>
      <c r="AM895">
        <v>2.63</v>
      </c>
      <c r="AN895">
        <v>48.088000000000001</v>
      </c>
      <c r="AO895">
        <v>0.46700000000000003</v>
      </c>
      <c r="AP895">
        <v>21.475999999999999</v>
      </c>
      <c r="AQ895">
        <v>0.29199999999999998</v>
      </c>
      <c r="AR895">
        <v>2.7829999999999999</v>
      </c>
      <c r="AS895">
        <v>16.699000000000002</v>
      </c>
      <c r="AT895">
        <v>99.28</v>
      </c>
      <c r="AU895">
        <v>4.1929999999999996</v>
      </c>
      <c r="AV895">
        <v>4.1929999999999996</v>
      </c>
      <c r="AW895">
        <v>3.173</v>
      </c>
      <c r="AX895">
        <v>2.38</v>
      </c>
      <c r="AY895">
        <v>0.113</v>
      </c>
      <c r="AZ895">
        <v>0</v>
      </c>
      <c r="BA895">
        <v>0</v>
      </c>
      <c r="BB895">
        <v>144</v>
      </c>
      <c r="BC895" t="s">
        <v>75</v>
      </c>
      <c r="BD895">
        <v>0</v>
      </c>
      <c r="BE895" t="s">
        <v>69</v>
      </c>
      <c r="BF895" t="s">
        <v>76</v>
      </c>
      <c r="BG895">
        <v>1.3</v>
      </c>
      <c r="BH895">
        <v>0</v>
      </c>
      <c r="BI895" s="1">
        <v>45799.576249733793</v>
      </c>
      <c r="BJ895">
        <v>3</v>
      </c>
      <c r="BK895" s="4">
        <v>1.1396999999999999</v>
      </c>
      <c r="BL895" s="42">
        <f>HLOOKUP($A895,차량별코스!$E$1:$AD$20,_xlfn.XLOOKUP(탕데이터!$I895,차량별코스!$D$2:$D$20,차량별코스!$A$2:$A$20),0)</f>
        <v>1</v>
      </c>
      <c r="BM895">
        <f t="shared" si="151"/>
        <v>2403.8030000000022</v>
      </c>
      <c r="BN895">
        <f t="shared" si="152"/>
        <v>4124.9780000000028</v>
      </c>
      <c r="BO895">
        <f>IF(COUNTIFS($BL$2:$BL895,$BL895,$O$2:$O895,$O895)=1,_xlfn.MAXIFS($BO$2:$BO894,$O$2:$O894,$O895)+1,_xlfn.MAXIFS($BO$2:$BO894,$O$2:$O894,$O895))</f>
        <v>11</v>
      </c>
      <c r="BP895">
        <f t="shared" si="153"/>
        <v>4500.1039999999994</v>
      </c>
      <c r="BQ895">
        <f t="shared" si="155"/>
        <v>253.59800000000004</v>
      </c>
      <c r="BR895">
        <f t="shared" si="156"/>
        <v>253.59800000000004</v>
      </c>
      <c r="BS895">
        <f t="shared" si="157"/>
        <v>191.91199999999998</v>
      </c>
      <c r="BT895">
        <f t="shared" si="158"/>
        <v>143.934</v>
      </c>
      <c r="BU895">
        <f t="shared" si="159"/>
        <v>6.8540000000000001</v>
      </c>
      <c r="BV895">
        <f t="shared" si="160"/>
        <v>0</v>
      </c>
      <c r="BW895">
        <f t="shared" si="154"/>
        <v>5350</v>
      </c>
    </row>
    <row r="896" spans="1:75" x14ac:dyDescent="0.3">
      <c r="A896" s="38">
        <f t="shared" si="150"/>
        <v>45799</v>
      </c>
      <c r="B896" s="3">
        <v>45799.54755787037</v>
      </c>
      <c r="C896" t="s">
        <v>61</v>
      </c>
      <c r="D896" t="s">
        <v>61</v>
      </c>
      <c r="E896" t="s">
        <v>61</v>
      </c>
      <c r="F896" t="s">
        <v>62</v>
      </c>
      <c r="G896" s="2" t="s">
        <v>63</v>
      </c>
      <c r="H896" t="s">
        <v>64</v>
      </c>
      <c r="I896" t="s">
        <v>84</v>
      </c>
      <c r="J896" t="s">
        <v>66</v>
      </c>
      <c r="K896" t="s">
        <v>67</v>
      </c>
      <c r="L896">
        <v>18</v>
      </c>
      <c r="M896">
        <v>8</v>
      </c>
      <c r="N896">
        <v>168</v>
      </c>
      <c r="O896" s="41">
        <v>9999</v>
      </c>
      <c r="P896" t="s">
        <v>62</v>
      </c>
      <c r="Q896" s="1">
        <v>45786.608721180557</v>
      </c>
      <c r="R896">
        <v>0.14399999999999999</v>
      </c>
      <c r="S896">
        <v>0.10299999999999999</v>
      </c>
      <c r="T896">
        <v>1.3979999999999999</v>
      </c>
      <c r="U896">
        <v>131</v>
      </c>
      <c r="V896">
        <v>6</v>
      </c>
      <c r="W896">
        <v>24</v>
      </c>
      <c r="X896">
        <v>1</v>
      </c>
      <c r="Y896">
        <v>0</v>
      </c>
      <c r="Z896">
        <v>0</v>
      </c>
      <c r="AA896">
        <v>0</v>
      </c>
      <c r="AB896">
        <v>0</v>
      </c>
      <c r="AC896">
        <v>12</v>
      </c>
      <c r="AD896">
        <v>3.96</v>
      </c>
      <c r="AE896">
        <v>5.1325909999999997</v>
      </c>
      <c r="AF896">
        <v>100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1.08</v>
      </c>
      <c r="AN896">
        <v>7.2670000000000003</v>
      </c>
      <c r="AO896">
        <v>4.5780000000000003</v>
      </c>
      <c r="AP896">
        <v>18.318999999999999</v>
      </c>
      <c r="AQ896">
        <v>0</v>
      </c>
      <c r="AR896">
        <v>0</v>
      </c>
      <c r="AS896">
        <v>0</v>
      </c>
      <c r="AT896">
        <v>1.667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1</v>
      </c>
      <c r="BC896" t="s">
        <v>75</v>
      </c>
      <c r="BD896">
        <v>0</v>
      </c>
      <c r="BE896" t="s">
        <v>69</v>
      </c>
      <c r="BF896" t="s">
        <v>76</v>
      </c>
      <c r="BG896">
        <v>1.3</v>
      </c>
      <c r="BH896">
        <v>0</v>
      </c>
      <c r="BI896" s="1">
        <v>45799.576249733793</v>
      </c>
      <c r="BJ896">
        <v>3</v>
      </c>
      <c r="BK896" s="4">
        <v>0.46600000000000003</v>
      </c>
      <c r="BL896" s="42">
        <f>HLOOKUP($A896,차량별코스!$E$1:$AD$20,_xlfn.XLOOKUP(탕데이터!$I896,차량별코스!$D$2:$D$20,차량별코스!$A$2:$A$20),0)</f>
        <v>1</v>
      </c>
      <c r="BM896">
        <f t="shared" si="151"/>
        <v>2403.8030000000022</v>
      </c>
      <c r="BN896">
        <f t="shared" si="152"/>
        <v>4124.9780000000028</v>
      </c>
      <c r="BO896">
        <f>IF(COUNTIFS($BL$2:$BL896,$BL896,$O$2:$O896,$O896)=1,_xlfn.MAXIFS($BO$2:$BO895,$O$2:$O895,$O896)+1,_xlfn.MAXIFS($BO$2:$BO895,$O$2:$O895,$O896))</f>
        <v>11</v>
      </c>
      <c r="BP896">
        <f t="shared" si="153"/>
        <v>101</v>
      </c>
      <c r="BQ896">
        <f t="shared" si="155"/>
        <v>0</v>
      </c>
      <c r="BR896">
        <f t="shared" si="156"/>
        <v>0</v>
      </c>
      <c r="BS896">
        <f t="shared" si="157"/>
        <v>0</v>
      </c>
      <c r="BT896">
        <f t="shared" si="158"/>
        <v>0</v>
      </c>
      <c r="BU896">
        <f t="shared" si="159"/>
        <v>0</v>
      </c>
      <c r="BV896">
        <f t="shared" si="160"/>
        <v>0</v>
      </c>
      <c r="BW896">
        <f t="shared" si="154"/>
        <v>101</v>
      </c>
    </row>
    <row r="897" spans="1:75" x14ac:dyDescent="0.3">
      <c r="A897" s="38">
        <f t="shared" si="150"/>
        <v>45799</v>
      </c>
      <c r="B897" s="3">
        <v>45799.553888888891</v>
      </c>
      <c r="C897" t="s">
        <v>61</v>
      </c>
      <c r="D897" t="s">
        <v>61</v>
      </c>
      <c r="E897" t="s">
        <v>61</v>
      </c>
      <c r="F897" t="s">
        <v>62</v>
      </c>
      <c r="G897" s="2" t="s">
        <v>63</v>
      </c>
      <c r="H897" t="s">
        <v>64</v>
      </c>
      <c r="I897" t="s">
        <v>84</v>
      </c>
      <c r="J897" t="s">
        <v>66</v>
      </c>
      <c r="K897" t="s">
        <v>67</v>
      </c>
      <c r="L897">
        <v>18</v>
      </c>
      <c r="M897">
        <v>8</v>
      </c>
      <c r="N897">
        <v>168</v>
      </c>
      <c r="O897" s="41">
        <v>9999</v>
      </c>
      <c r="P897" t="s">
        <v>62</v>
      </c>
      <c r="Q897" s="1">
        <v>45786.608721180557</v>
      </c>
      <c r="R897">
        <v>1E-3</v>
      </c>
      <c r="S897">
        <v>1E-3</v>
      </c>
      <c r="T897">
        <v>1</v>
      </c>
      <c r="U897">
        <v>352</v>
      </c>
      <c r="V897">
        <v>352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0.01</v>
      </c>
      <c r="AE897" t="s">
        <v>61</v>
      </c>
      <c r="AF897">
        <v>100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1</v>
      </c>
      <c r="AN897" t="s">
        <v>61</v>
      </c>
      <c r="AO897">
        <v>100</v>
      </c>
      <c r="AP897">
        <v>0</v>
      </c>
      <c r="AQ897">
        <v>0</v>
      </c>
      <c r="AR897">
        <v>0</v>
      </c>
      <c r="AS897">
        <v>0</v>
      </c>
      <c r="AT897">
        <v>5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8</v>
      </c>
      <c r="BC897" t="s">
        <v>75</v>
      </c>
      <c r="BD897">
        <v>0</v>
      </c>
      <c r="BE897" t="s">
        <v>69</v>
      </c>
      <c r="BF897" t="s">
        <v>76</v>
      </c>
      <c r="BG897">
        <v>1.3</v>
      </c>
      <c r="BH897">
        <v>0</v>
      </c>
      <c r="BI897" s="1">
        <v>45799.576249733793</v>
      </c>
      <c r="BJ897">
        <v>3</v>
      </c>
      <c r="BK897" s="4">
        <v>0.33329999999999999</v>
      </c>
      <c r="BL897" s="42">
        <f>HLOOKUP($A897,차량별코스!$E$1:$AD$20,_xlfn.XLOOKUP(탕데이터!$I897,차량별코스!$D$2:$D$20,차량별코스!$A$2:$A$20),0)</f>
        <v>1</v>
      </c>
      <c r="BM897">
        <f t="shared" si="151"/>
        <v>2403.8030000000022</v>
      </c>
      <c r="BN897">
        <f t="shared" si="152"/>
        <v>4124.9780000000028</v>
      </c>
      <c r="BO897">
        <f>IF(COUNTIFS($BL$2:$BL897,$BL897,$O$2:$O897,$O897)=1,_xlfn.MAXIFS($BO$2:$BO896,$O$2:$O896,$O897)+1,_xlfn.MAXIFS($BO$2:$BO896,$O$2:$O896,$O897))</f>
        <v>11</v>
      </c>
      <c r="BP897">
        <f t="shared" si="153"/>
        <v>0</v>
      </c>
      <c r="BQ897">
        <f t="shared" si="155"/>
        <v>0</v>
      </c>
      <c r="BR897">
        <f t="shared" si="156"/>
        <v>0</v>
      </c>
      <c r="BS897">
        <f t="shared" si="157"/>
        <v>0</v>
      </c>
      <c r="BT897">
        <f t="shared" si="158"/>
        <v>0</v>
      </c>
      <c r="BU897">
        <f t="shared" si="159"/>
        <v>0</v>
      </c>
      <c r="BV897">
        <f t="shared" si="160"/>
        <v>0</v>
      </c>
      <c r="BW897">
        <f t="shared" si="154"/>
        <v>0</v>
      </c>
    </row>
    <row r="898" spans="1:75" x14ac:dyDescent="0.3">
      <c r="A898" s="38">
        <f t="shared" si="150"/>
        <v>45799</v>
      </c>
      <c r="B898" s="3">
        <v>45799.559224537035</v>
      </c>
      <c r="C898" t="s">
        <v>61</v>
      </c>
      <c r="D898" t="s">
        <v>61</v>
      </c>
      <c r="E898" t="s">
        <v>61</v>
      </c>
      <c r="F898" t="s">
        <v>62</v>
      </c>
      <c r="G898" s="2" t="s">
        <v>63</v>
      </c>
      <c r="H898" t="s">
        <v>64</v>
      </c>
      <c r="I898" t="s">
        <v>84</v>
      </c>
      <c r="J898" t="s">
        <v>66</v>
      </c>
      <c r="K898" t="s">
        <v>67</v>
      </c>
      <c r="L898">
        <v>18</v>
      </c>
      <c r="M898">
        <v>8</v>
      </c>
      <c r="N898">
        <v>168</v>
      </c>
      <c r="O898" s="41">
        <v>9999</v>
      </c>
      <c r="P898" t="s">
        <v>62</v>
      </c>
      <c r="Q898" s="1">
        <v>45786.608721180557</v>
      </c>
      <c r="R898">
        <v>1E-3</v>
      </c>
      <c r="S898">
        <v>7.6999999999999999E-2</v>
      </c>
      <c r="T898">
        <v>1.2999999999999999E-2</v>
      </c>
      <c r="U898">
        <v>225</v>
      </c>
      <c r="V898">
        <v>225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0.02</v>
      </c>
      <c r="AE898" t="s">
        <v>61</v>
      </c>
      <c r="AF898">
        <v>100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0.01</v>
      </c>
      <c r="AN898" t="s">
        <v>61</v>
      </c>
      <c r="AO898">
        <v>100</v>
      </c>
      <c r="AP898">
        <v>0</v>
      </c>
      <c r="AQ898">
        <v>0</v>
      </c>
      <c r="AR898">
        <v>0</v>
      </c>
      <c r="AS898">
        <v>0</v>
      </c>
      <c r="AT898">
        <v>3.3330000000000002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5</v>
      </c>
      <c r="BC898" t="s">
        <v>75</v>
      </c>
      <c r="BD898">
        <v>0</v>
      </c>
      <c r="BE898" t="s">
        <v>69</v>
      </c>
      <c r="BF898" t="s">
        <v>76</v>
      </c>
      <c r="BG898">
        <v>1.3</v>
      </c>
      <c r="BH898">
        <v>0</v>
      </c>
      <c r="BI898" s="1">
        <v>45799.576249733793</v>
      </c>
      <c r="BJ898">
        <v>3</v>
      </c>
      <c r="BK898" s="4">
        <v>4.3E-3</v>
      </c>
      <c r="BL898" s="42">
        <f>HLOOKUP($A898,차량별코스!$E$1:$AD$20,_xlfn.XLOOKUP(탕데이터!$I898,차량별코스!$D$2:$D$20,차량별코스!$A$2:$A$20),0)</f>
        <v>1</v>
      </c>
      <c r="BM898">
        <f t="shared" si="151"/>
        <v>2403.8030000000022</v>
      </c>
      <c r="BN898">
        <f t="shared" si="152"/>
        <v>4124.9780000000028</v>
      </c>
      <c r="BO898">
        <f>IF(COUNTIFS($BL$2:$BL898,$BL898,$O$2:$O898,$O898)=1,_xlfn.MAXIFS($BO$2:$BO897,$O$2:$O897,$O898)+1,_xlfn.MAXIFS($BO$2:$BO897,$O$2:$O897,$O898))</f>
        <v>11</v>
      </c>
      <c r="BP898">
        <f t="shared" si="153"/>
        <v>0</v>
      </c>
      <c r="BQ898">
        <f t="shared" si="155"/>
        <v>0</v>
      </c>
      <c r="BR898">
        <f t="shared" si="156"/>
        <v>0</v>
      </c>
      <c r="BS898">
        <f t="shared" si="157"/>
        <v>0</v>
      </c>
      <c r="BT898">
        <f t="shared" si="158"/>
        <v>0</v>
      </c>
      <c r="BU898">
        <f t="shared" si="159"/>
        <v>0</v>
      </c>
      <c r="BV898">
        <f t="shared" si="160"/>
        <v>0</v>
      </c>
      <c r="BW898">
        <f t="shared" si="154"/>
        <v>0</v>
      </c>
    </row>
    <row r="899" spans="1:75" x14ac:dyDescent="0.3">
      <c r="A899" s="38">
        <f t="shared" ref="A899:A962" si="161">DATE(YEAR(B899),MONTH(B899),DAY(B899))</f>
        <v>45799</v>
      </c>
      <c r="B899" s="3">
        <v>45799.569560185184</v>
      </c>
      <c r="C899" t="s">
        <v>61</v>
      </c>
      <c r="D899" t="s">
        <v>61</v>
      </c>
      <c r="E899" t="s">
        <v>61</v>
      </c>
      <c r="F899" t="s">
        <v>62</v>
      </c>
      <c r="G899" s="2" t="s">
        <v>63</v>
      </c>
      <c r="H899" t="s">
        <v>64</v>
      </c>
      <c r="I899" t="s">
        <v>84</v>
      </c>
      <c r="J899" t="s">
        <v>66</v>
      </c>
      <c r="K899" t="s">
        <v>67</v>
      </c>
      <c r="L899">
        <v>18</v>
      </c>
      <c r="M899">
        <v>8</v>
      </c>
      <c r="N899">
        <v>168</v>
      </c>
      <c r="O899" s="41">
        <v>9999</v>
      </c>
      <c r="P899" t="s">
        <v>62</v>
      </c>
      <c r="Q899" s="1">
        <v>45786.608721180557</v>
      </c>
      <c r="R899">
        <v>1E-3</v>
      </c>
      <c r="S899">
        <v>1E-3</v>
      </c>
      <c r="T899">
        <v>1</v>
      </c>
      <c r="U899">
        <v>422</v>
      </c>
      <c r="V899">
        <v>422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0.01</v>
      </c>
      <c r="AE899" t="s">
        <v>61</v>
      </c>
      <c r="AF899">
        <v>100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1</v>
      </c>
      <c r="AN899" t="s">
        <v>61</v>
      </c>
      <c r="AO899">
        <v>100</v>
      </c>
      <c r="AP899">
        <v>0</v>
      </c>
      <c r="AQ899">
        <v>0</v>
      </c>
      <c r="AR899">
        <v>0</v>
      </c>
      <c r="AS899">
        <v>0</v>
      </c>
      <c r="AT899">
        <v>6.6669999999999998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10</v>
      </c>
      <c r="BC899" t="s">
        <v>75</v>
      </c>
      <c r="BD899">
        <v>0</v>
      </c>
      <c r="BE899" t="s">
        <v>69</v>
      </c>
      <c r="BF899" t="s">
        <v>76</v>
      </c>
      <c r="BG899">
        <v>1.3</v>
      </c>
      <c r="BH899">
        <v>0</v>
      </c>
      <c r="BI899" s="1">
        <v>45799.576249733793</v>
      </c>
      <c r="BJ899">
        <v>3</v>
      </c>
      <c r="BK899" s="4">
        <v>0.33329999999999999</v>
      </c>
      <c r="BL899" s="42">
        <f>HLOOKUP($A899,차량별코스!$E$1:$AD$20,_xlfn.XLOOKUP(탕데이터!$I899,차량별코스!$D$2:$D$20,차량별코스!$A$2:$A$20),0)</f>
        <v>1</v>
      </c>
      <c r="BM899">
        <f t="shared" ref="BM899:BM962" si="162">SUMIFS(R:R,I:I,I899,O:O,O899)</f>
        <v>2403.8030000000022</v>
      </c>
      <c r="BN899">
        <f t="shared" ref="BN899:BN962" si="163">SUMIFS(R:R,O:O,O899,BL:BL,BL899)</f>
        <v>4124.9780000000028</v>
      </c>
      <c r="BO899">
        <f>IF(COUNTIFS($BL$2:$BL899,$BL899,$O$2:$O899,$O899)=1,_xlfn.MAXIFS($BO$2:$BO898,$O$2:$O898,$O899)+1,_xlfn.MAXIFS($BO$2:$BO898,$O$2:$O898,$O899))</f>
        <v>11</v>
      </c>
      <c r="BP899">
        <f t="shared" ref="BP899:BP962" si="164">$U899*AF899%-V899-W899</f>
        <v>0</v>
      </c>
      <c r="BQ899">
        <f t="shared" si="155"/>
        <v>0</v>
      </c>
      <c r="BR899">
        <f t="shared" si="156"/>
        <v>0</v>
      </c>
      <c r="BS899">
        <f t="shared" si="157"/>
        <v>0</v>
      </c>
      <c r="BT899">
        <f t="shared" si="158"/>
        <v>0</v>
      </c>
      <c r="BU899">
        <f t="shared" si="159"/>
        <v>0</v>
      </c>
      <c r="BV899">
        <f t="shared" si="160"/>
        <v>0</v>
      </c>
      <c r="BW899">
        <f t="shared" ref="BW899:BW962" si="165">SUM(BP899:BV899)</f>
        <v>0</v>
      </c>
    </row>
    <row r="900" spans="1:75" x14ac:dyDescent="0.3">
      <c r="A900" s="38">
        <f t="shared" si="161"/>
        <v>45799</v>
      </c>
      <c r="B900" s="3">
        <v>45799.57576388889</v>
      </c>
      <c r="C900" t="s">
        <v>61</v>
      </c>
      <c r="D900" t="s">
        <v>61</v>
      </c>
      <c r="E900" t="s">
        <v>61</v>
      </c>
      <c r="F900" t="s">
        <v>62</v>
      </c>
      <c r="G900" s="2" t="s">
        <v>63</v>
      </c>
      <c r="H900" t="s">
        <v>64</v>
      </c>
      <c r="I900" t="s">
        <v>84</v>
      </c>
      <c r="J900" t="s">
        <v>66</v>
      </c>
      <c r="K900" t="s">
        <v>67</v>
      </c>
      <c r="L900">
        <v>18</v>
      </c>
      <c r="M900">
        <v>8</v>
      </c>
      <c r="N900">
        <v>168</v>
      </c>
      <c r="O900" s="41">
        <v>9999</v>
      </c>
      <c r="P900" t="s">
        <v>62</v>
      </c>
      <c r="Q900" s="1">
        <v>45786.608721180557</v>
      </c>
      <c r="R900">
        <v>1E-3</v>
      </c>
      <c r="S900">
        <v>2.5999999999999999E-2</v>
      </c>
      <c r="T900">
        <v>3.7999999999999999E-2</v>
      </c>
      <c r="U900">
        <v>48</v>
      </c>
      <c r="V900">
        <v>48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0.08</v>
      </c>
      <c r="AE900" t="s">
        <v>61</v>
      </c>
      <c r="AF900">
        <v>100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0.03</v>
      </c>
      <c r="AN900" t="s">
        <v>61</v>
      </c>
      <c r="AO900">
        <v>100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 t="s">
        <v>75</v>
      </c>
      <c r="BD900">
        <v>0</v>
      </c>
      <c r="BE900" t="s">
        <v>69</v>
      </c>
      <c r="BF900" t="s">
        <v>76</v>
      </c>
      <c r="BG900">
        <v>1.3</v>
      </c>
      <c r="BH900">
        <v>0</v>
      </c>
      <c r="BI900" s="1">
        <v>45799.576249733793</v>
      </c>
      <c r="BJ900">
        <v>3</v>
      </c>
      <c r="BK900" s="4">
        <v>1.2800000000000001E-2</v>
      </c>
      <c r="BL900" s="42">
        <f>HLOOKUP($A900,차량별코스!$E$1:$AD$20,_xlfn.XLOOKUP(탕데이터!$I900,차량별코스!$D$2:$D$20,차량별코스!$A$2:$A$20),0)</f>
        <v>1</v>
      </c>
      <c r="BM900">
        <f t="shared" si="162"/>
        <v>2403.8030000000022</v>
      </c>
      <c r="BN900">
        <f t="shared" si="163"/>
        <v>4124.9780000000028</v>
      </c>
      <c r="BO900">
        <f>IF(COUNTIFS($BL$2:$BL900,$BL900,$O$2:$O900,$O900)=1,_xlfn.MAXIFS($BO$2:$BO899,$O$2:$O899,$O900)+1,_xlfn.MAXIFS($BO$2:$BO899,$O$2:$O899,$O900))</f>
        <v>11</v>
      </c>
      <c r="BP900">
        <f t="shared" si="164"/>
        <v>0</v>
      </c>
      <c r="BQ900">
        <f t="shared" si="155"/>
        <v>0</v>
      </c>
      <c r="BR900">
        <f t="shared" si="156"/>
        <v>0</v>
      </c>
      <c r="BS900">
        <f t="shared" si="157"/>
        <v>0</v>
      </c>
      <c r="BT900">
        <f t="shared" si="158"/>
        <v>0</v>
      </c>
      <c r="BU900">
        <f t="shared" si="159"/>
        <v>0</v>
      </c>
      <c r="BV900">
        <f t="shared" si="160"/>
        <v>0</v>
      </c>
      <c r="BW900">
        <f t="shared" si="165"/>
        <v>0</v>
      </c>
    </row>
    <row r="901" spans="1:75" x14ac:dyDescent="0.3">
      <c r="A901" s="38">
        <f t="shared" si="161"/>
        <v>45791</v>
      </c>
      <c r="B901" s="3">
        <v>45791.876261574071</v>
      </c>
      <c r="C901" t="s">
        <v>61</v>
      </c>
      <c r="D901" t="s">
        <v>61</v>
      </c>
      <c r="E901" t="s">
        <v>61</v>
      </c>
      <c r="F901" t="s">
        <v>62</v>
      </c>
      <c r="G901" s="2" t="s">
        <v>85</v>
      </c>
      <c r="H901" t="s">
        <v>86</v>
      </c>
      <c r="I901" t="s">
        <v>87</v>
      </c>
      <c r="J901" t="s">
        <v>66</v>
      </c>
      <c r="K901" t="s">
        <v>72</v>
      </c>
      <c r="L901">
        <v>14</v>
      </c>
      <c r="M901">
        <v>6</v>
      </c>
      <c r="N901">
        <v>168</v>
      </c>
      <c r="O901" s="41">
        <v>9999</v>
      </c>
      <c r="P901" t="s">
        <v>62</v>
      </c>
      <c r="Q901" s="1">
        <v>45786.608721180557</v>
      </c>
      <c r="R901">
        <v>2.8000000000000001E-2</v>
      </c>
      <c r="S901">
        <v>0.02</v>
      </c>
      <c r="T901">
        <v>1.4</v>
      </c>
      <c r="U901">
        <v>20</v>
      </c>
      <c r="V901">
        <v>5</v>
      </c>
      <c r="W901">
        <v>1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11</v>
      </c>
      <c r="AD901">
        <v>5.04</v>
      </c>
      <c r="AE901">
        <v>7.1979430000000004</v>
      </c>
      <c r="AF901">
        <v>100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1.08</v>
      </c>
      <c r="AN901">
        <v>12.992000000000001</v>
      </c>
      <c r="AO901">
        <v>24.986000000000001</v>
      </c>
      <c r="AP901">
        <v>4.9859999999999998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 t="s">
        <v>75</v>
      </c>
      <c r="BD901">
        <v>0</v>
      </c>
      <c r="BE901" t="s">
        <v>73</v>
      </c>
      <c r="BF901" t="s">
        <v>70</v>
      </c>
      <c r="BG901">
        <v>1.3</v>
      </c>
      <c r="BH901">
        <v>0</v>
      </c>
      <c r="BI901" s="1">
        <v>45799.47912916667</v>
      </c>
      <c r="BJ901">
        <v>3</v>
      </c>
      <c r="BK901" s="4">
        <v>0.4667</v>
      </c>
      <c r="BL901" s="42">
        <f>HLOOKUP($A901,차량별코스!$E$1:$AD$20,_xlfn.XLOOKUP(탕데이터!$I901,차량별코스!$D$2:$D$20,차량별코스!$A$2:$A$20),0)</f>
        <v>6</v>
      </c>
      <c r="BM901">
        <f t="shared" si="162"/>
        <v>2424.9360000000001</v>
      </c>
      <c r="BN901">
        <f t="shared" si="163"/>
        <v>3898.6569999999997</v>
      </c>
      <c r="BO901">
        <f>IF(COUNTIFS($BL$2:$BL901,$BL901,$O$2:$O901,$O901)=1,_xlfn.MAXIFS($BO$2:$BO900,$O$2:$O900,$O901)+1,_xlfn.MAXIFS($BO$2:$BO900,$O$2:$O900,$O901))</f>
        <v>11</v>
      </c>
      <c r="BP901">
        <f t="shared" si="164"/>
        <v>14</v>
      </c>
      <c r="BQ901">
        <f t="shared" ref="BQ901:BQ964" si="166">$U901*AG901%</f>
        <v>0</v>
      </c>
      <c r="BR901">
        <f t="shared" ref="BR901:BR964" si="167">$U901*AH901%</f>
        <v>0</v>
      </c>
      <c r="BS901">
        <f t="shared" ref="BS901:BS964" si="168">$U901*AI901%</f>
        <v>0</v>
      </c>
      <c r="BT901">
        <f t="shared" ref="BT901:BT964" si="169">$U901*AJ901%</f>
        <v>0</v>
      </c>
      <c r="BU901">
        <f t="shared" ref="BU901:BU964" si="170">$U901*AK901%</f>
        <v>0</v>
      </c>
      <c r="BV901">
        <f t="shared" ref="BV901:BV964" si="171">$U901*AL901%</f>
        <v>0</v>
      </c>
      <c r="BW901">
        <f t="shared" si="165"/>
        <v>14</v>
      </c>
    </row>
    <row r="902" spans="1:75" x14ac:dyDescent="0.3">
      <c r="A902" s="38">
        <f t="shared" si="161"/>
        <v>45791</v>
      </c>
      <c r="B902" s="3">
        <v>45791.880474537036</v>
      </c>
      <c r="C902" t="s">
        <v>61</v>
      </c>
      <c r="D902" t="s">
        <v>61</v>
      </c>
      <c r="E902" t="s">
        <v>61</v>
      </c>
      <c r="F902" t="s">
        <v>62</v>
      </c>
      <c r="G902" s="2" t="s">
        <v>85</v>
      </c>
      <c r="H902" t="s">
        <v>86</v>
      </c>
      <c r="I902" t="s">
        <v>87</v>
      </c>
      <c r="J902" t="s">
        <v>66</v>
      </c>
      <c r="K902" t="s">
        <v>72</v>
      </c>
      <c r="L902">
        <v>14</v>
      </c>
      <c r="M902">
        <v>6</v>
      </c>
      <c r="N902">
        <v>168</v>
      </c>
      <c r="O902" s="41">
        <v>9999</v>
      </c>
      <c r="P902" t="s">
        <v>62</v>
      </c>
      <c r="Q902" s="1">
        <v>45786.608721180557</v>
      </c>
      <c r="R902">
        <v>16.279</v>
      </c>
      <c r="S902">
        <v>4.5869999999999997</v>
      </c>
      <c r="T902">
        <v>3.5489999999999999</v>
      </c>
      <c r="U902">
        <v>1792</v>
      </c>
      <c r="V902">
        <v>120</v>
      </c>
      <c r="W902">
        <v>449</v>
      </c>
      <c r="X902">
        <v>746</v>
      </c>
      <c r="Y902">
        <v>2</v>
      </c>
      <c r="Z902">
        <v>4</v>
      </c>
      <c r="AA902">
        <v>0</v>
      </c>
      <c r="AB902">
        <v>0</v>
      </c>
      <c r="AC902">
        <v>101</v>
      </c>
      <c r="AD902">
        <v>32.700000000000003</v>
      </c>
      <c r="AE902">
        <v>47.918591999999997</v>
      </c>
      <c r="AF902">
        <v>63.8</v>
      </c>
      <c r="AG902">
        <v>9.1999999999999993</v>
      </c>
      <c r="AH902">
        <v>14.8</v>
      </c>
      <c r="AI902">
        <v>5.4</v>
      </c>
      <c r="AJ902">
        <v>6.5</v>
      </c>
      <c r="AK902">
        <v>0.2</v>
      </c>
      <c r="AL902">
        <v>0</v>
      </c>
      <c r="AM902">
        <v>2.73</v>
      </c>
      <c r="AN902">
        <v>45.749000000000002</v>
      </c>
      <c r="AO902">
        <v>6.6959999999999997</v>
      </c>
      <c r="AP902">
        <v>25.056000000000001</v>
      </c>
      <c r="AQ902">
        <v>0.43</v>
      </c>
      <c r="AR902">
        <v>12.286</v>
      </c>
      <c r="AS902">
        <v>24.571999999999999</v>
      </c>
      <c r="AT902">
        <v>18.077000000000002</v>
      </c>
      <c r="AU902">
        <v>2.6070000000000002</v>
      </c>
      <c r="AV902">
        <v>4.1929999999999996</v>
      </c>
      <c r="AW902">
        <v>1.53</v>
      </c>
      <c r="AX902">
        <v>1.8420000000000001</v>
      </c>
      <c r="AY902">
        <v>5.7000000000000002E-2</v>
      </c>
      <c r="AZ902">
        <v>0</v>
      </c>
      <c r="BA902">
        <v>0</v>
      </c>
      <c r="BB902">
        <v>38</v>
      </c>
      <c r="BC902" t="s">
        <v>75</v>
      </c>
      <c r="BD902">
        <v>0</v>
      </c>
      <c r="BE902" t="s">
        <v>73</v>
      </c>
      <c r="BF902" t="s">
        <v>70</v>
      </c>
      <c r="BG902">
        <v>1.3</v>
      </c>
      <c r="BH902">
        <v>0</v>
      </c>
      <c r="BI902" s="1">
        <v>45799.47912916667</v>
      </c>
      <c r="BJ902">
        <v>3</v>
      </c>
      <c r="BK902" s="4">
        <v>1.1830000000000001</v>
      </c>
      <c r="BL902" s="42">
        <f>HLOOKUP($A902,차량별코스!$E$1:$AD$20,_xlfn.XLOOKUP(탕데이터!$I902,차량별코스!$D$2:$D$20,차량별코스!$A$2:$A$20),0)</f>
        <v>6</v>
      </c>
      <c r="BM902">
        <f t="shared" si="162"/>
        <v>2424.9360000000001</v>
      </c>
      <c r="BN902">
        <f t="shared" si="163"/>
        <v>3898.6569999999997</v>
      </c>
      <c r="BO902">
        <f>IF(COUNTIFS($BL$2:$BL902,$BL902,$O$2:$O902,$O902)=1,_xlfn.MAXIFS($BO$2:$BO901,$O$2:$O901,$O902)+1,_xlfn.MAXIFS($BO$2:$BO901,$O$2:$O901,$O902))</f>
        <v>11</v>
      </c>
      <c r="BP902">
        <f t="shared" si="164"/>
        <v>574.29600000000005</v>
      </c>
      <c r="BQ902">
        <f t="shared" si="166"/>
        <v>164.864</v>
      </c>
      <c r="BR902">
        <f t="shared" si="167"/>
        <v>265.21600000000001</v>
      </c>
      <c r="BS902">
        <f t="shared" si="168"/>
        <v>96.768000000000015</v>
      </c>
      <c r="BT902">
        <f t="shared" si="169"/>
        <v>116.48</v>
      </c>
      <c r="BU902">
        <f t="shared" si="170"/>
        <v>3.5840000000000001</v>
      </c>
      <c r="BV902">
        <f t="shared" si="171"/>
        <v>0</v>
      </c>
      <c r="BW902">
        <f t="shared" si="165"/>
        <v>1221.2080000000001</v>
      </c>
    </row>
    <row r="903" spans="1:75" x14ac:dyDescent="0.3">
      <c r="A903" s="38">
        <f t="shared" si="161"/>
        <v>45791</v>
      </c>
      <c r="B903" s="3">
        <v>45791.905335648145</v>
      </c>
      <c r="C903" t="s">
        <v>61</v>
      </c>
      <c r="D903" t="s">
        <v>61</v>
      </c>
      <c r="E903" t="s">
        <v>61</v>
      </c>
      <c r="F903" t="s">
        <v>62</v>
      </c>
      <c r="G903" s="2" t="s">
        <v>85</v>
      </c>
      <c r="H903" t="s">
        <v>86</v>
      </c>
      <c r="I903" t="s">
        <v>87</v>
      </c>
      <c r="J903" t="s">
        <v>66</v>
      </c>
      <c r="K903" t="s">
        <v>72</v>
      </c>
      <c r="L903">
        <v>14</v>
      </c>
      <c r="M903">
        <v>6</v>
      </c>
      <c r="N903">
        <v>168</v>
      </c>
      <c r="O903" s="41">
        <v>9999</v>
      </c>
      <c r="P903" t="s">
        <v>62</v>
      </c>
      <c r="Q903" s="1">
        <v>45786.608721180557</v>
      </c>
      <c r="R903">
        <v>50.036000000000001</v>
      </c>
      <c r="S903">
        <v>11.77</v>
      </c>
      <c r="T903">
        <v>4.2510000000000003</v>
      </c>
      <c r="U903">
        <v>4137</v>
      </c>
      <c r="V903">
        <v>85</v>
      </c>
      <c r="W903">
        <v>692</v>
      </c>
      <c r="X903">
        <v>2476</v>
      </c>
      <c r="Y903">
        <v>0</v>
      </c>
      <c r="Z903">
        <v>10</v>
      </c>
      <c r="AA903">
        <v>0</v>
      </c>
      <c r="AB903">
        <v>0</v>
      </c>
      <c r="AC903">
        <v>93</v>
      </c>
      <c r="AD903">
        <v>43.54</v>
      </c>
      <c r="AE903">
        <v>53.610019000000001</v>
      </c>
      <c r="AF903">
        <v>91.7</v>
      </c>
      <c r="AG903">
        <v>1.5</v>
      </c>
      <c r="AH903">
        <v>2.7</v>
      </c>
      <c r="AI903">
        <v>2.9</v>
      </c>
      <c r="AJ903">
        <v>1.1000000000000001</v>
      </c>
      <c r="AK903">
        <v>0</v>
      </c>
      <c r="AL903">
        <v>0</v>
      </c>
      <c r="AM903">
        <v>3.27</v>
      </c>
      <c r="AN903">
        <v>42.25</v>
      </c>
      <c r="AO903">
        <v>2.0550000000000002</v>
      </c>
      <c r="AP903">
        <v>16.727</v>
      </c>
      <c r="AQ903">
        <v>0.48</v>
      </c>
      <c r="AR903">
        <v>0</v>
      </c>
      <c r="AS903">
        <v>19.986000000000001</v>
      </c>
      <c r="AT903">
        <v>62.661999999999999</v>
      </c>
      <c r="AU903">
        <v>1.0249999999999999</v>
      </c>
      <c r="AV903">
        <v>1.845</v>
      </c>
      <c r="AW903">
        <v>1.982</v>
      </c>
      <c r="AX903">
        <v>0.752</v>
      </c>
      <c r="AY903">
        <v>0</v>
      </c>
      <c r="AZ903">
        <v>0</v>
      </c>
      <c r="BA903">
        <v>0</v>
      </c>
      <c r="BB903">
        <v>93</v>
      </c>
      <c r="BC903" t="s">
        <v>75</v>
      </c>
      <c r="BD903">
        <v>0</v>
      </c>
      <c r="BE903" t="s">
        <v>73</v>
      </c>
      <c r="BF903" t="s">
        <v>70</v>
      </c>
      <c r="BG903">
        <v>1.3</v>
      </c>
      <c r="BH903">
        <v>0</v>
      </c>
      <c r="BI903" s="1">
        <v>45799.47912916667</v>
      </c>
      <c r="BJ903">
        <v>3</v>
      </c>
      <c r="BK903" s="4">
        <v>1.417</v>
      </c>
      <c r="BL903" s="42">
        <f>HLOOKUP($A903,차량별코스!$E$1:$AD$20,_xlfn.XLOOKUP(탕데이터!$I903,차량별코스!$D$2:$D$20,차량별코스!$A$2:$A$20),0)</f>
        <v>6</v>
      </c>
      <c r="BM903">
        <f t="shared" si="162"/>
        <v>2424.9360000000001</v>
      </c>
      <c r="BN903">
        <f t="shared" si="163"/>
        <v>3898.6569999999997</v>
      </c>
      <c r="BO903">
        <f>IF(COUNTIFS($BL$2:$BL903,$BL903,$O$2:$O903,$O903)=1,_xlfn.MAXIFS($BO$2:$BO902,$O$2:$O902,$O903)+1,_xlfn.MAXIFS($BO$2:$BO902,$O$2:$O902,$O903))</f>
        <v>11</v>
      </c>
      <c r="BP903">
        <f t="shared" si="164"/>
        <v>3016.6290000000004</v>
      </c>
      <c r="BQ903">
        <f t="shared" si="166"/>
        <v>62.055</v>
      </c>
      <c r="BR903">
        <f t="shared" si="167"/>
        <v>111.69900000000001</v>
      </c>
      <c r="BS903">
        <f t="shared" si="168"/>
        <v>119.97299999999998</v>
      </c>
      <c r="BT903">
        <f t="shared" si="169"/>
        <v>45.507000000000005</v>
      </c>
      <c r="BU903">
        <f t="shared" si="170"/>
        <v>0</v>
      </c>
      <c r="BV903">
        <f t="shared" si="171"/>
        <v>0</v>
      </c>
      <c r="BW903">
        <f t="shared" si="165"/>
        <v>3355.8630000000003</v>
      </c>
    </row>
    <row r="904" spans="1:75" x14ac:dyDescent="0.3">
      <c r="A904" s="38">
        <f t="shared" si="161"/>
        <v>45792</v>
      </c>
      <c r="B904" s="3">
        <v>45792.307835648149</v>
      </c>
      <c r="C904" t="s">
        <v>61</v>
      </c>
      <c r="D904" t="s">
        <v>61</v>
      </c>
      <c r="E904" t="s">
        <v>61</v>
      </c>
      <c r="F904" t="s">
        <v>62</v>
      </c>
      <c r="G904" s="2" t="s">
        <v>85</v>
      </c>
      <c r="H904" t="s">
        <v>86</v>
      </c>
      <c r="I904" t="s">
        <v>87</v>
      </c>
      <c r="J904" t="s">
        <v>66</v>
      </c>
      <c r="K904" t="s">
        <v>72</v>
      </c>
      <c r="L904">
        <v>14</v>
      </c>
      <c r="M904">
        <v>6</v>
      </c>
      <c r="N904">
        <v>168</v>
      </c>
      <c r="O904" s="41">
        <v>9999</v>
      </c>
      <c r="P904" t="s">
        <v>62</v>
      </c>
      <c r="Q904" s="1">
        <v>45786.608721180557</v>
      </c>
      <c r="R904">
        <v>4.7E-2</v>
      </c>
      <c r="S904">
        <v>5.5E-2</v>
      </c>
      <c r="T904">
        <v>0.85499999999999998</v>
      </c>
      <c r="U904">
        <v>64</v>
      </c>
      <c r="V904">
        <v>36</v>
      </c>
      <c r="W904">
        <v>1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11</v>
      </c>
      <c r="AD904">
        <v>2.64</v>
      </c>
      <c r="AE904">
        <v>6.2666659999999998</v>
      </c>
      <c r="AF904">
        <v>100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0.66</v>
      </c>
      <c r="AN904">
        <v>21.443000000000001</v>
      </c>
      <c r="AO904">
        <v>56.252000000000002</v>
      </c>
      <c r="AP904">
        <v>1.5580000000000001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 t="s">
        <v>75</v>
      </c>
      <c r="BD904">
        <v>0</v>
      </c>
      <c r="BE904" t="s">
        <v>73</v>
      </c>
      <c r="BF904" t="s">
        <v>70</v>
      </c>
      <c r="BG904">
        <v>1.3</v>
      </c>
      <c r="BH904">
        <v>0</v>
      </c>
      <c r="BI904" s="1">
        <v>45799.47912916667</v>
      </c>
      <c r="BJ904">
        <v>3</v>
      </c>
      <c r="BK904" s="4">
        <v>0.2848</v>
      </c>
      <c r="BL904" s="42">
        <f>HLOOKUP($A904,차량별코스!$E$1:$AD$20,_xlfn.XLOOKUP(탕데이터!$I904,차량별코스!$D$2:$D$20,차량별코스!$A$2:$A$20),0)</f>
        <v>7</v>
      </c>
      <c r="BM904">
        <f t="shared" si="162"/>
        <v>2424.9360000000001</v>
      </c>
      <c r="BN904">
        <f t="shared" si="163"/>
        <v>4271.6819999999989</v>
      </c>
      <c r="BO904">
        <f>IF(COUNTIFS($BL$2:$BL904,$BL904,$O$2:$O904,$O904)=1,_xlfn.MAXIFS($BO$2:$BO903,$O$2:$O903,$O904)+1,_xlfn.MAXIFS($BO$2:$BO903,$O$2:$O903,$O904))</f>
        <v>11</v>
      </c>
      <c r="BP904">
        <f t="shared" si="164"/>
        <v>27</v>
      </c>
      <c r="BQ904">
        <f t="shared" si="166"/>
        <v>0</v>
      </c>
      <c r="BR904">
        <f t="shared" si="167"/>
        <v>0</v>
      </c>
      <c r="BS904">
        <f t="shared" si="168"/>
        <v>0</v>
      </c>
      <c r="BT904">
        <f t="shared" si="169"/>
        <v>0</v>
      </c>
      <c r="BU904">
        <f t="shared" si="170"/>
        <v>0</v>
      </c>
      <c r="BV904">
        <f t="shared" si="171"/>
        <v>0</v>
      </c>
      <c r="BW904">
        <f t="shared" si="165"/>
        <v>27</v>
      </c>
    </row>
    <row r="905" spans="1:75" x14ac:dyDescent="0.3">
      <c r="A905" s="38">
        <f t="shared" si="161"/>
        <v>45792</v>
      </c>
      <c r="B905" s="3">
        <v>45792.316562499997</v>
      </c>
      <c r="C905" t="s">
        <v>61</v>
      </c>
      <c r="D905" t="s">
        <v>61</v>
      </c>
      <c r="E905" t="s">
        <v>61</v>
      </c>
      <c r="F905" t="s">
        <v>62</v>
      </c>
      <c r="G905" s="2" t="s">
        <v>85</v>
      </c>
      <c r="H905" t="s">
        <v>86</v>
      </c>
      <c r="I905" t="s">
        <v>87</v>
      </c>
      <c r="J905" t="s">
        <v>66</v>
      </c>
      <c r="K905" t="s">
        <v>72</v>
      </c>
      <c r="L905">
        <v>14</v>
      </c>
      <c r="M905">
        <v>6</v>
      </c>
      <c r="N905">
        <v>168</v>
      </c>
      <c r="O905" s="41">
        <v>9999</v>
      </c>
      <c r="P905" t="s">
        <v>62</v>
      </c>
      <c r="Q905" s="1">
        <v>45786.608721180557</v>
      </c>
      <c r="R905">
        <v>60.508000000000003</v>
      </c>
      <c r="S905">
        <v>16.105</v>
      </c>
      <c r="T905">
        <v>3.7570000000000001</v>
      </c>
      <c r="U905">
        <v>5796</v>
      </c>
      <c r="V905">
        <v>250</v>
      </c>
      <c r="W905">
        <v>1153</v>
      </c>
      <c r="X905">
        <v>2692</v>
      </c>
      <c r="Y905">
        <v>1</v>
      </c>
      <c r="Z905">
        <v>9</v>
      </c>
      <c r="AA905">
        <v>0</v>
      </c>
      <c r="AB905">
        <v>0</v>
      </c>
      <c r="AC905">
        <v>103</v>
      </c>
      <c r="AD905">
        <v>37.58</v>
      </c>
      <c r="AE905">
        <v>49.585380999999998</v>
      </c>
      <c r="AF905">
        <v>91</v>
      </c>
      <c r="AG905">
        <v>2.4</v>
      </c>
      <c r="AH905">
        <v>2.5</v>
      </c>
      <c r="AI905">
        <v>2.2000000000000002</v>
      </c>
      <c r="AJ905">
        <v>1.9</v>
      </c>
      <c r="AK905">
        <v>0</v>
      </c>
      <c r="AL905">
        <v>0</v>
      </c>
      <c r="AM905">
        <v>2.89</v>
      </c>
      <c r="AN905">
        <v>44.454999999999998</v>
      </c>
      <c r="AO905">
        <v>4.3129999999999997</v>
      </c>
      <c r="AP905">
        <v>19.893000000000001</v>
      </c>
      <c r="AQ905">
        <v>0.43</v>
      </c>
      <c r="AR905">
        <v>1.653</v>
      </c>
      <c r="AS905">
        <v>14.874000000000001</v>
      </c>
      <c r="AT905">
        <v>86.45</v>
      </c>
      <c r="AU905">
        <v>2.2799999999999998</v>
      </c>
      <c r="AV905">
        <v>2.375</v>
      </c>
      <c r="AW905">
        <v>2.09</v>
      </c>
      <c r="AX905">
        <v>1.8049999999999999</v>
      </c>
      <c r="AY905">
        <v>0</v>
      </c>
      <c r="AZ905">
        <v>0</v>
      </c>
      <c r="BA905">
        <v>0</v>
      </c>
      <c r="BB905">
        <v>128</v>
      </c>
      <c r="BC905" t="s">
        <v>75</v>
      </c>
      <c r="BD905">
        <v>0</v>
      </c>
      <c r="BE905" t="s">
        <v>73</v>
      </c>
      <c r="BF905" t="s">
        <v>70</v>
      </c>
      <c r="BG905">
        <v>1.3</v>
      </c>
      <c r="BH905">
        <v>0</v>
      </c>
      <c r="BI905" s="1">
        <v>45799.47912916667</v>
      </c>
      <c r="BJ905">
        <v>3</v>
      </c>
      <c r="BK905" s="4">
        <v>1.2524</v>
      </c>
      <c r="BL905" s="42">
        <f>HLOOKUP($A905,차량별코스!$E$1:$AD$20,_xlfn.XLOOKUP(탕데이터!$I905,차량별코스!$D$2:$D$20,차량별코스!$A$2:$A$20),0)</f>
        <v>7</v>
      </c>
      <c r="BM905">
        <f t="shared" si="162"/>
        <v>2424.9360000000001</v>
      </c>
      <c r="BN905">
        <f t="shared" si="163"/>
        <v>4271.6819999999989</v>
      </c>
      <c r="BO905">
        <f>IF(COUNTIFS($BL$2:$BL905,$BL905,$O$2:$O905,$O905)=1,_xlfn.MAXIFS($BO$2:$BO904,$O$2:$O904,$O905)+1,_xlfn.MAXIFS($BO$2:$BO904,$O$2:$O904,$O905))</f>
        <v>11</v>
      </c>
      <c r="BP905">
        <f t="shared" si="164"/>
        <v>3871.3600000000006</v>
      </c>
      <c r="BQ905">
        <f t="shared" si="166"/>
        <v>139.10400000000001</v>
      </c>
      <c r="BR905">
        <f t="shared" si="167"/>
        <v>144.9</v>
      </c>
      <c r="BS905">
        <f t="shared" si="168"/>
        <v>127.51200000000001</v>
      </c>
      <c r="BT905">
        <f t="shared" si="169"/>
        <v>110.124</v>
      </c>
      <c r="BU905">
        <f t="shared" si="170"/>
        <v>0</v>
      </c>
      <c r="BV905">
        <f t="shared" si="171"/>
        <v>0</v>
      </c>
      <c r="BW905">
        <f t="shared" si="165"/>
        <v>4393</v>
      </c>
    </row>
    <row r="906" spans="1:75" x14ac:dyDescent="0.3">
      <c r="A906" s="38">
        <f t="shared" si="161"/>
        <v>45792</v>
      </c>
      <c r="B906" s="3">
        <v>45792.389074074075</v>
      </c>
      <c r="C906" t="s">
        <v>61</v>
      </c>
      <c r="D906" t="s">
        <v>61</v>
      </c>
      <c r="E906" t="s">
        <v>61</v>
      </c>
      <c r="F906" t="s">
        <v>62</v>
      </c>
      <c r="G906" s="2" t="s">
        <v>85</v>
      </c>
      <c r="H906" t="s">
        <v>86</v>
      </c>
      <c r="I906" t="s">
        <v>87</v>
      </c>
      <c r="J906" t="s">
        <v>66</v>
      </c>
      <c r="K906" t="s">
        <v>72</v>
      </c>
      <c r="L906">
        <v>14</v>
      </c>
      <c r="M906">
        <v>6</v>
      </c>
      <c r="N906">
        <v>168</v>
      </c>
      <c r="O906" s="41">
        <v>9999</v>
      </c>
      <c r="P906" t="s">
        <v>62</v>
      </c>
      <c r="Q906" s="1">
        <v>45786.608721180557</v>
      </c>
      <c r="R906">
        <v>9.9000000000000005E-2</v>
      </c>
      <c r="S906">
        <v>4.9000000000000002E-2</v>
      </c>
      <c r="T906">
        <v>2.02</v>
      </c>
      <c r="U906">
        <v>49</v>
      </c>
      <c r="V906">
        <v>5</v>
      </c>
      <c r="W906">
        <v>1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15</v>
      </c>
      <c r="AD906">
        <v>7.27</v>
      </c>
      <c r="AE906">
        <v>8.2872920000000008</v>
      </c>
      <c r="AF906">
        <v>100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1.56</v>
      </c>
      <c r="AN906">
        <v>8.9510000000000005</v>
      </c>
      <c r="AO906">
        <v>10.198</v>
      </c>
      <c r="AP906">
        <v>2.0350000000000001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 t="s">
        <v>75</v>
      </c>
      <c r="BD906">
        <v>0</v>
      </c>
      <c r="BE906" t="s">
        <v>73</v>
      </c>
      <c r="BF906" t="s">
        <v>70</v>
      </c>
      <c r="BG906">
        <v>1.3</v>
      </c>
      <c r="BH906">
        <v>0</v>
      </c>
      <c r="BI906" s="1">
        <v>45799.47912916667</v>
      </c>
      <c r="BJ906">
        <v>3</v>
      </c>
      <c r="BK906" s="4">
        <v>0.67349999999999999</v>
      </c>
      <c r="BL906" s="42">
        <f>HLOOKUP($A906,차량별코스!$E$1:$AD$20,_xlfn.XLOOKUP(탕데이터!$I906,차량별코스!$D$2:$D$20,차량별코스!$A$2:$A$20),0)</f>
        <v>7</v>
      </c>
      <c r="BM906">
        <f t="shared" si="162"/>
        <v>2424.9360000000001</v>
      </c>
      <c r="BN906">
        <f t="shared" si="163"/>
        <v>4271.6819999999989</v>
      </c>
      <c r="BO906">
        <f>IF(COUNTIFS($BL$2:$BL906,$BL906,$O$2:$O906,$O906)=1,_xlfn.MAXIFS($BO$2:$BO905,$O$2:$O905,$O906)+1,_xlfn.MAXIFS($BO$2:$BO905,$O$2:$O905,$O906))</f>
        <v>11</v>
      </c>
      <c r="BP906">
        <f t="shared" si="164"/>
        <v>43</v>
      </c>
      <c r="BQ906">
        <f t="shared" si="166"/>
        <v>0</v>
      </c>
      <c r="BR906">
        <f t="shared" si="167"/>
        <v>0</v>
      </c>
      <c r="BS906">
        <f t="shared" si="168"/>
        <v>0</v>
      </c>
      <c r="BT906">
        <f t="shared" si="169"/>
        <v>0</v>
      </c>
      <c r="BU906">
        <f t="shared" si="170"/>
        <v>0</v>
      </c>
      <c r="BV906">
        <f t="shared" si="171"/>
        <v>0</v>
      </c>
      <c r="BW906">
        <f t="shared" si="165"/>
        <v>43</v>
      </c>
    </row>
    <row r="907" spans="1:75" x14ac:dyDescent="0.3">
      <c r="A907" s="38">
        <f t="shared" si="161"/>
        <v>45792</v>
      </c>
      <c r="B907" s="3">
        <v>45792.430127314816</v>
      </c>
      <c r="C907" t="s">
        <v>61</v>
      </c>
      <c r="D907" t="s">
        <v>61</v>
      </c>
      <c r="E907" t="s">
        <v>61</v>
      </c>
      <c r="F907" t="s">
        <v>62</v>
      </c>
      <c r="G907" s="2" t="s">
        <v>85</v>
      </c>
      <c r="H907" t="s">
        <v>86</v>
      </c>
      <c r="I907" t="s">
        <v>87</v>
      </c>
      <c r="J907" t="s">
        <v>66</v>
      </c>
      <c r="K907" t="s">
        <v>72</v>
      </c>
      <c r="L907">
        <v>14</v>
      </c>
      <c r="M907">
        <v>6</v>
      </c>
      <c r="N907">
        <v>168</v>
      </c>
      <c r="O907" s="41">
        <v>9999</v>
      </c>
      <c r="P907" t="s">
        <v>62</v>
      </c>
      <c r="Q907" s="1">
        <v>45786.608721180557</v>
      </c>
      <c r="R907">
        <v>0.03</v>
      </c>
      <c r="S907">
        <v>5.8999999999999997E-2</v>
      </c>
      <c r="T907">
        <v>0.50800000000000001</v>
      </c>
      <c r="U907">
        <v>103</v>
      </c>
      <c r="V907">
        <v>86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9</v>
      </c>
      <c r="AD907">
        <v>1.05</v>
      </c>
      <c r="AE907">
        <v>6.3518939999999997</v>
      </c>
      <c r="AF907">
        <v>100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0.39</v>
      </c>
      <c r="AN907">
        <v>41.462000000000003</v>
      </c>
      <c r="AO907">
        <v>83.492000000000004</v>
      </c>
      <c r="AP907">
        <v>0</v>
      </c>
      <c r="AQ907">
        <v>0</v>
      </c>
      <c r="AR907">
        <v>0</v>
      </c>
      <c r="AS907">
        <v>0</v>
      </c>
      <c r="AT907">
        <v>1.667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1</v>
      </c>
      <c r="BC907" t="s">
        <v>75</v>
      </c>
      <c r="BD907">
        <v>0</v>
      </c>
      <c r="BE907" t="s">
        <v>73</v>
      </c>
      <c r="BF907" t="s">
        <v>70</v>
      </c>
      <c r="BG907">
        <v>1.3</v>
      </c>
      <c r="BH907">
        <v>0</v>
      </c>
      <c r="BI907" s="1">
        <v>45799.47912916667</v>
      </c>
      <c r="BJ907">
        <v>3</v>
      </c>
      <c r="BK907" s="4">
        <v>0.16950000000000001</v>
      </c>
      <c r="BL907" s="42">
        <f>HLOOKUP($A907,차량별코스!$E$1:$AD$20,_xlfn.XLOOKUP(탕데이터!$I907,차량별코스!$D$2:$D$20,차량별코스!$A$2:$A$20),0)</f>
        <v>7</v>
      </c>
      <c r="BM907">
        <f t="shared" si="162"/>
        <v>2424.9360000000001</v>
      </c>
      <c r="BN907">
        <f t="shared" si="163"/>
        <v>4271.6819999999989</v>
      </c>
      <c r="BO907">
        <f>IF(COUNTIFS($BL$2:$BL907,$BL907,$O$2:$O907,$O907)=1,_xlfn.MAXIFS($BO$2:$BO906,$O$2:$O906,$O907)+1,_xlfn.MAXIFS($BO$2:$BO906,$O$2:$O906,$O907))</f>
        <v>11</v>
      </c>
      <c r="BP907">
        <f t="shared" si="164"/>
        <v>17</v>
      </c>
      <c r="BQ907">
        <f t="shared" si="166"/>
        <v>0</v>
      </c>
      <c r="BR907">
        <f t="shared" si="167"/>
        <v>0</v>
      </c>
      <c r="BS907">
        <f t="shared" si="168"/>
        <v>0</v>
      </c>
      <c r="BT907">
        <f t="shared" si="169"/>
        <v>0</v>
      </c>
      <c r="BU907">
        <f t="shared" si="170"/>
        <v>0</v>
      </c>
      <c r="BV907">
        <f t="shared" si="171"/>
        <v>0</v>
      </c>
      <c r="BW907">
        <f t="shared" si="165"/>
        <v>17</v>
      </c>
    </row>
    <row r="908" spans="1:75" x14ac:dyDescent="0.3">
      <c r="A908" s="38">
        <f t="shared" si="161"/>
        <v>45792</v>
      </c>
      <c r="B908" s="3">
        <v>45792.436724537038</v>
      </c>
      <c r="C908" t="s">
        <v>61</v>
      </c>
      <c r="D908" t="s">
        <v>61</v>
      </c>
      <c r="E908" t="s">
        <v>61</v>
      </c>
      <c r="F908" t="s">
        <v>62</v>
      </c>
      <c r="G908" s="2" t="s">
        <v>85</v>
      </c>
      <c r="H908" t="s">
        <v>86</v>
      </c>
      <c r="I908" t="s">
        <v>87</v>
      </c>
      <c r="J908" t="s">
        <v>66</v>
      </c>
      <c r="K908" t="s">
        <v>72</v>
      </c>
      <c r="L908">
        <v>14</v>
      </c>
      <c r="M908">
        <v>6</v>
      </c>
      <c r="N908">
        <v>168</v>
      </c>
      <c r="O908" s="41">
        <v>9999</v>
      </c>
      <c r="P908" t="s">
        <v>62</v>
      </c>
      <c r="Q908" s="1">
        <v>45786.608721180557</v>
      </c>
      <c r="R908">
        <v>16.292000000000002</v>
      </c>
      <c r="S908">
        <v>4.7469999999999999</v>
      </c>
      <c r="T908">
        <v>3.4319999999999999</v>
      </c>
      <c r="U908">
        <v>1756</v>
      </c>
      <c r="V908">
        <v>70</v>
      </c>
      <c r="W908">
        <v>438</v>
      </c>
      <c r="X908">
        <v>625</v>
      </c>
      <c r="Y908">
        <v>0</v>
      </c>
      <c r="Z908">
        <v>6</v>
      </c>
      <c r="AA908">
        <v>0</v>
      </c>
      <c r="AB908">
        <v>0</v>
      </c>
      <c r="AC908">
        <v>93</v>
      </c>
      <c r="AD908">
        <v>33.4</v>
      </c>
      <c r="AE908">
        <v>46.996108</v>
      </c>
      <c r="AF908">
        <v>97.8</v>
      </c>
      <c r="AG908">
        <v>0.6</v>
      </c>
      <c r="AH908">
        <v>0.9</v>
      </c>
      <c r="AI908">
        <v>0.4</v>
      </c>
      <c r="AJ908">
        <v>0.3</v>
      </c>
      <c r="AK908">
        <v>0</v>
      </c>
      <c r="AL908">
        <v>0</v>
      </c>
      <c r="AM908">
        <v>2.64</v>
      </c>
      <c r="AN908">
        <v>46.468000000000004</v>
      </c>
      <c r="AO908">
        <v>3.9860000000000002</v>
      </c>
      <c r="AP908">
        <v>24.943000000000001</v>
      </c>
      <c r="AQ908">
        <v>0.36799999999999999</v>
      </c>
      <c r="AR908">
        <v>0</v>
      </c>
      <c r="AS908">
        <v>36.828000000000003</v>
      </c>
      <c r="AT908">
        <v>27.71</v>
      </c>
      <c r="AU908">
        <v>0.17</v>
      </c>
      <c r="AV908">
        <v>0.255</v>
      </c>
      <c r="AW908">
        <v>0.113</v>
      </c>
      <c r="AX908">
        <v>8.5000000000000006E-2</v>
      </c>
      <c r="AY908">
        <v>0</v>
      </c>
      <c r="AZ908">
        <v>0</v>
      </c>
      <c r="BA908">
        <v>0</v>
      </c>
      <c r="BB908">
        <v>38</v>
      </c>
      <c r="BC908" t="s">
        <v>75</v>
      </c>
      <c r="BD908">
        <v>0</v>
      </c>
      <c r="BE908" t="s">
        <v>73</v>
      </c>
      <c r="BF908" t="s">
        <v>70</v>
      </c>
      <c r="BG908">
        <v>1.3</v>
      </c>
      <c r="BH908">
        <v>0</v>
      </c>
      <c r="BI908" s="1">
        <v>45799.47912916667</v>
      </c>
      <c r="BJ908">
        <v>3</v>
      </c>
      <c r="BK908" s="4">
        <v>1.1439999999999999</v>
      </c>
      <c r="BL908" s="42">
        <f>HLOOKUP($A908,차량별코스!$E$1:$AD$20,_xlfn.XLOOKUP(탕데이터!$I908,차량별코스!$D$2:$D$20,차량별코스!$A$2:$A$20),0)</f>
        <v>7</v>
      </c>
      <c r="BM908">
        <f t="shared" si="162"/>
        <v>2424.9360000000001</v>
      </c>
      <c r="BN908">
        <f t="shared" si="163"/>
        <v>4271.6819999999989</v>
      </c>
      <c r="BO908">
        <f>IF(COUNTIFS($BL$2:$BL908,$BL908,$O$2:$O908,$O908)=1,_xlfn.MAXIFS($BO$2:$BO907,$O$2:$O907,$O908)+1,_xlfn.MAXIFS($BO$2:$BO907,$O$2:$O907,$O908))</f>
        <v>11</v>
      </c>
      <c r="BP908">
        <f t="shared" si="164"/>
        <v>1209.3679999999999</v>
      </c>
      <c r="BQ908">
        <f t="shared" si="166"/>
        <v>10.536</v>
      </c>
      <c r="BR908">
        <f t="shared" si="167"/>
        <v>15.804000000000002</v>
      </c>
      <c r="BS908">
        <f t="shared" si="168"/>
        <v>7.024</v>
      </c>
      <c r="BT908">
        <f t="shared" si="169"/>
        <v>5.2679999999999998</v>
      </c>
      <c r="BU908">
        <f t="shared" si="170"/>
        <v>0</v>
      </c>
      <c r="BV908">
        <f t="shared" si="171"/>
        <v>0</v>
      </c>
      <c r="BW908">
        <f t="shared" si="165"/>
        <v>1248</v>
      </c>
    </row>
    <row r="909" spans="1:75" x14ac:dyDescent="0.3">
      <c r="A909" s="38">
        <f t="shared" si="161"/>
        <v>45792</v>
      </c>
      <c r="B909" s="3">
        <v>45792.460682870369</v>
      </c>
      <c r="C909" t="s">
        <v>61</v>
      </c>
      <c r="D909" t="s">
        <v>61</v>
      </c>
      <c r="E909" t="s">
        <v>61</v>
      </c>
      <c r="F909" t="s">
        <v>62</v>
      </c>
      <c r="G909" s="2" t="s">
        <v>85</v>
      </c>
      <c r="H909" t="s">
        <v>86</v>
      </c>
      <c r="I909" t="s">
        <v>87</v>
      </c>
      <c r="J909" t="s">
        <v>66</v>
      </c>
      <c r="K909" t="s">
        <v>72</v>
      </c>
      <c r="L909">
        <v>14</v>
      </c>
      <c r="M909">
        <v>6</v>
      </c>
      <c r="N909">
        <v>168</v>
      </c>
      <c r="O909" s="41">
        <v>9999</v>
      </c>
      <c r="P909" t="s">
        <v>62</v>
      </c>
      <c r="Q909" s="1">
        <v>45786.608721180557</v>
      </c>
      <c r="R909">
        <v>90.808000000000007</v>
      </c>
      <c r="S909">
        <v>22.245999999999999</v>
      </c>
      <c r="T909">
        <v>4.0819999999999999</v>
      </c>
      <c r="U909">
        <v>7627</v>
      </c>
      <c r="V909">
        <v>89</v>
      </c>
      <c r="W909">
        <v>1246</v>
      </c>
      <c r="X909">
        <v>4147</v>
      </c>
      <c r="Y909">
        <v>0</v>
      </c>
      <c r="Z909">
        <v>12</v>
      </c>
      <c r="AA909">
        <v>0</v>
      </c>
      <c r="AB909">
        <v>0</v>
      </c>
      <c r="AC909">
        <v>98</v>
      </c>
      <c r="AD909">
        <v>42.86</v>
      </c>
      <c r="AE909">
        <v>51.956254999999999</v>
      </c>
      <c r="AF909">
        <v>89.5</v>
      </c>
      <c r="AG909">
        <v>2.5</v>
      </c>
      <c r="AH909">
        <v>2.8</v>
      </c>
      <c r="AI909">
        <v>3.5</v>
      </c>
      <c r="AJ909">
        <v>1.8</v>
      </c>
      <c r="AK909">
        <v>0</v>
      </c>
      <c r="AL909">
        <v>0</v>
      </c>
      <c r="AM909">
        <v>3.14</v>
      </c>
      <c r="AN909">
        <v>42.698999999999998</v>
      </c>
      <c r="AO909">
        <v>1.167</v>
      </c>
      <c r="AP909">
        <v>16.337</v>
      </c>
      <c r="AQ909">
        <v>0.45200000000000001</v>
      </c>
      <c r="AR909">
        <v>0</v>
      </c>
      <c r="AS909">
        <v>13.215</v>
      </c>
      <c r="AT909">
        <v>113.367</v>
      </c>
      <c r="AU909">
        <v>3.1669999999999998</v>
      </c>
      <c r="AV909">
        <v>3.5470000000000002</v>
      </c>
      <c r="AW909">
        <v>4.4329999999999998</v>
      </c>
      <c r="AX909">
        <v>2.2799999999999998</v>
      </c>
      <c r="AY909">
        <v>0</v>
      </c>
      <c r="AZ909">
        <v>0</v>
      </c>
      <c r="BA909">
        <v>0</v>
      </c>
      <c r="BB909">
        <v>176</v>
      </c>
      <c r="BC909" t="s">
        <v>75</v>
      </c>
      <c r="BD909">
        <v>0</v>
      </c>
      <c r="BE909" t="s">
        <v>73</v>
      </c>
      <c r="BF909" t="s">
        <v>70</v>
      </c>
      <c r="BG909">
        <v>1.3</v>
      </c>
      <c r="BH909">
        <v>0</v>
      </c>
      <c r="BI909" s="1">
        <v>45799.47912916667</v>
      </c>
      <c r="BJ909">
        <v>3</v>
      </c>
      <c r="BK909" s="4">
        <v>1.3607</v>
      </c>
      <c r="BL909" s="42">
        <f>HLOOKUP($A909,차량별코스!$E$1:$AD$20,_xlfn.XLOOKUP(탕데이터!$I909,차량별코스!$D$2:$D$20,차량별코스!$A$2:$A$20),0)</f>
        <v>7</v>
      </c>
      <c r="BM909">
        <f t="shared" si="162"/>
        <v>2424.9360000000001</v>
      </c>
      <c r="BN909">
        <f t="shared" si="163"/>
        <v>4271.6819999999989</v>
      </c>
      <c r="BO909">
        <f>IF(COUNTIFS($BL$2:$BL909,$BL909,$O$2:$O909,$O909)=1,_xlfn.MAXIFS($BO$2:$BO908,$O$2:$O908,$O909)+1,_xlfn.MAXIFS($BO$2:$BO908,$O$2:$O908,$O909))</f>
        <v>11</v>
      </c>
      <c r="BP909">
        <f t="shared" si="164"/>
        <v>5491.165</v>
      </c>
      <c r="BQ909">
        <f t="shared" si="166"/>
        <v>190.67500000000001</v>
      </c>
      <c r="BR909">
        <f t="shared" si="167"/>
        <v>213.55599999999998</v>
      </c>
      <c r="BS909">
        <f t="shared" si="168"/>
        <v>266.94500000000005</v>
      </c>
      <c r="BT909">
        <f t="shared" si="169"/>
        <v>137.28600000000003</v>
      </c>
      <c r="BU909">
        <f t="shared" si="170"/>
        <v>0</v>
      </c>
      <c r="BV909">
        <f t="shared" si="171"/>
        <v>0</v>
      </c>
      <c r="BW909">
        <f t="shared" si="165"/>
        <v>6299.6269999999995</v>
      </c>
    </row>
    <row r="910" spans="1:75" x14ac:dyDescent="0.3">
      <c r="A910" s="38">
        <f t="shared" si="161"/>
        <v>45792</v>
      </c>
      <c r="B910" s="3">
        <v>45792.611331018517</v>
      </c>
      <c r="C910" t="s">
        <v>61</v>
      </c>
      <c r="D910" t="s">
        <v>61</v>
      </c>
      <c r="E910" t="s">
        <v>61</v>
      </c>
      <c r="F910" t="s">
        <v>62</v>
      </c>
      <c r="G910" s="2" t="s">
        <v>85</v>
      </c>
      <c r="H910" t="s">
        <v>86</v>
      </c>
      <c r="I910" t="s">
        <v>87</v>
      </c>
      <c r="J910" t="s">
        <v>66</v>
      </c>
      <c r="K910" t="s">
        <v>72</v>
      </c>
      <c r="L910">
        <v>14</v>
      </c>
      <c r="M910">
        <v>6</v>
      </c>
      <c r="N910">
        <v>168</v>
      </c>
      <c r="O910" s="41">
        <v>9999</v>
      </c>
      <c r="P910" t="s">
        <v>62</v>
      </c>
      <c r="Q910" s="1">
        <v>45786.608721180557</v>
      </c>
      <c r="R910">
        <v>2.5999999999999999E-2</v>
      </c>
      <c r="S910">
        <v>1.7000000000000001E-2</v>
      </c>
      <c r="T910">
        <v>1.5289999999999999</v>
      </c>
      <c r="U910">
        <v>22</v>
      </c>
      <c r="V910">
        <v>5</v>
      </c>
      <c r="W910">
        <v>1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9</v>
      </c>
      <c r="AD910">
        <v>4.25</v>
      </c>
      <c r="AE910">
        <v>5.8479530000000004</v>
      </c>
      <c r="AF910">
        <v>100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1.1599999999999999</v>
      </c>
      <c r="AN910">
        <v>8.1189999999999998</v>
      </c>
      <c r="AO910">
        <v>22.713000000000001</v>
      </c>
      <c r="AP910">
        <v>4.5330000000000004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 t="s">
        <v>75</v>
      </c>
      <c r="BD910">
        <v>0</v>
      </c>
      <c r="BE910" t="s">
        <v>73</v>
      </c>
      <c r="BF910" t="s">
        <v>70</v>
      </c>
      <c r="BG910">
        <v>1.3</v>
      </c>
      <c r="BH910">
        <v>0</v>
      </c>
      <c r="BI910" s="1">
        <v>45799.47912916667</v>
      </c>
      <c r="BJ910">
        <v>3</v>
      </c>
      <c r="BK910" s="4">
        <v>0.50980000000000003</v>
      </c>
      <c r="BL910" s="42">
        <f>HLOOKUP($A910,차량별코스!$E$1:$AD$20,_xlfn.XLOOKUP(탕데이터!$I910,차량별코스!$D$2:$D$20,차량별코스!$A$2:$A$20),0)</f>
        <v>7</v>
      </c>
      <c r="BM910">
        <f t="shared" si="162"/>
        <v>2424.9360000000001</v>
      </c>
      <c r="BN910">
        <f t="shared" si="163"/>
        <v>4271.6819999999989</v>
      </c>
      <c r="BO910">
        <f>IF(COUNTIFS($BL$2:$BL910,$BL910,$O$2:$O910,$O910)=1,_xlfn.MAXIFS($BO$2:$BO909,$O$2:$O909,$O910)+1,_xlfn.MAXIFS($BO$2:$BO909,$O$2:$O909,$O910))</f>
        <v>11</v>
      </c>
      <c r="BP910">
        <f t="shared" si="164"/>
        <v>16</v>
      </c>
      <c r="BQ910">
        <f t="shared" si="166"/>
        <v>0</v>
      </c>
      <c r="BR910">
        <f t="shared" si="167"/>
        <v>0</v>
      </c>
      <c r="BS910">
        <f t="shared" si="168"/>
        <v>0</v>
      </c>
      <c r="BT910">
        <f t="shared" si="169"/>
        <v>0</v>
      </c>
      <c r="BU910">
        <f t="shared" si="170"/>
        <v>0</v>
      </c>
      <c r="BV910">
        <f t="shared" si="171"/>
        <v>0</v>
      </c>
      <c r="BW910">
        <f t="shared" si="165"/>
        <v>16</v>
      </c>
    </row>
    <row r="911" spans="1:75" x14ac:dyDescent="0.3">
      <c r="A911" s="38">
        <f t="shared" si="161"/>
        <v>45792</v>
      </c>
      <c r="B911" s="3">
        <v>45792.620370370372</v>
      </c>
      <c r="C911" t="s">
        <v>61</v>
      </c>
      <c r="D911" t="s">
        <v>61</v>
      </c>
      <c r="E911" t="s">
        <v>61</v>
      </c>
      <c r="F911" t="s">
        <v>62</v>
      </c>
      <c r="G911" s="2" t="s">
        <v>85</v>
      </c>
      <c r="H911" t="s">
        <v>86</v>
      </c>
      <c r="I911" t="s">
        <v>87</v>
      </c>
      <c r="J911" t="s">
        <v>66</v>
      </c>
      <c r="K911" t="s">
        <v>72</v>
      </c>
      <c r="L911">
        <v>14</v>
      </c>
      <c r="M911">
        <v>6</v>
      </c>
      <c r="N911">
        <v>168</v>
      </c>
      <c r="O911" s="41">
        <v>9999</v>
      </c>
      <c r="P911" t="s">
        <v>62</v>
      </c>
      <c r="Q911" s="1">
        <v>45786.608721180557</v>
      </c>
      <c r="R911">
        <v>17.456</v>
      </c>
      <c r="S911">
        <v>4.0199999999999996</v>
      </c>
      <c r="T911">
        <v>4.3419999999999996</v>
      </c>
      <c r="U911">
        <v>1570</v>
      </c>
      <c r="V911">
        <v>98</v>
      </c>
      <c r="W911">
        <v>312</v>
      </c>
      <c r="X911">
        <v>818</v>
      </c>
      <c r="Y911">
        <v>0</v>
      </c>
      <c r="Z911">
        <v>0</v>
      </c>
      <c r="AA911">
        <v>0</v>
      </c>
      <c r="AB911">
        <v>0</v>
      </c>
      <c r="AC911">
        <v>90</v>
      </c>
      <c r="AD911">
        <v>40.03</v>
      </c>
      <c r="AE911">
        <v>54.173662</v>
      </c>
      <c r="AF911">
        <v>96.3</v>
      </c>
      <c r="AG911">
        <v>0.6</v>
      </c>
      <c r="AH911">
        <v>0.9</v>
      </c>
      <c r="AI911">
        <v>1.8</v>
      </c>
      <c r="AJ911">
        <v>0.4</v>
      </c>
      <c r="AK911">
        <v>0</v>
      </c>
      <c r="AL911">
        <v>0</v>
      </c>
      <c r="AM911">
        <v>3.34</v>
      </c>
      <c r="AN911">
        <v>41.723999999999997</v>
      </c>
      <c r="AO911">
        <v>6.242</v>
      </c>
      <c r="AP911">
        <v>19.872</v>
      </c>
      <c r="AQ911">
        <v>0.45800000000000002</v>
      </c>
      <c r="AR911">
        <v>0</v>
      </c>
      <c r="AS911">
        <v>0</v>
      </c>
      <c r="AT911">
        <v>24.074999999999999</v>
      </c>
      <c r="AU911">
        <v>0.15</v>
      </c>
      <c r="AV911">
        <v>0.22500000000000001</v>
      </c>
      <c r="AW911">
        <v>0.45</v>
      </c>
      <c r="AX911">
        <v>0.1</v>
      </c>
      <c r="AY911">
        <v>0</v>
      </c>
      <c r="AZ911">
        <v>0</v>
      </c>
      <c r="BA911">
        <v>0</v>
      </c>
      <c r="BB911">
        <v>36</v>
      </c>
      <c r="BC911" t="s">
        <v>75</v>
      </c>
      <c r="BD911">
        <v>0</v>
      </c>
      <c r="BE911" t="s">
        <v>73</v>
      </c>
      <c r="BF911" t="s">
        <v>70</v>
      </c>
      <c r="BG911">
        <v>1.3</v>
      </c>
      <c r="BH911">
        <v>0</v>
      </c>
      <c r="BI911" s="1">
        <v>45799.47912916667</v>
      </c>
      <c r="BJ911">
        <v>3</v>
      </c>
      <c r="BK911" s="4">
        <v>1.4474</v>
      </c>
      <c r="BL911" s="42">
        <f>HLOOKUP($A911,차량별코스!$E$1:$AD$20,_xlfn.XLOOKUP(탕데이터!$I911,차량별코스!$D$2:$D$20,차량별코스!$A$2:$A$20),0)</f>
        <v>7</v>
      </c>
      <c r="BM911">
        <f t="shared" si="162"/>
        <v>2424.9360000000001</v>
      </c>
      <c r="BN911">
        <f t="shared" si="163"/>
        <v>4271.6819999999989</v>
      </c>
      <c r="BO911">
        <f>IF(COUNTIFS($BL$2:$BL911,$BL911,$O$2:$O911,$O911)=1,_xlfn.MAXIFS($BO$2:$BO910,$O$2:$O910,$O911)+1,_xlfn.MAXIFS($BO$2:$BO910,$O$2:$O910,$O911))</f>
        <v>11</v>
      </c>
      <c r="BP911">
        <f t="shared" si="164"/>
        <v>1101.9099999999999</v>
      </c>
      <c r="BQ911">
        <f t="shared" si="166"/>
        <v>9.42</v>
      </c>
      <c r="BR911">
        <f t="shared" si="167"/>
        <v>14.13</v>
      </c>
      <c r="BS911">
        <f t="shared" si="168"/>
        <v>28.26</v>
      </c>
      <c r="BT911">
        <f t="shared" si="169"/>
        <v>6.28</v>
      </c>
      <c r="BU911">
        <f t="shared" si="170"/>
        <v>0</v>
      </c>
      <c r="BV911">
        <f t="shared" si="171"/>
        <v>0</v>
      </c>
      <c r="BW911">
        <f t="shared" si="165"/>
        <v>1160</v>
      </c>
    </row>
    <row r="912" spans="1:75" x14ac:dyDescent="0.3">
      <c r="A912" s="38">
        <f t="shared" si="161"/>
        <v>45792</v>
      </c>
      <c r="B912" s="3">
        <v>45792.644884259258</v>
      </c>
      <c r="C912" t="s">
        <v>61</v>
      </c>
      <c r="D912" t="s">
        <v>61</v>
      </c>
      <c r="E912" t="s">
        <v>61</v>
      </c>
      <c r="F912" t="s">
        <v>62</v>
      </c>
      <c r="G912" s="2" t="s">
        <v>85</v>
      </c>
      <c r="H912" t="s">
        <v>86</v>
      </c>
      <c r="I912" t="s">
        <v>87</v>
      </c>
      <c r="J912" t="s">
        <v>66</v>
      </c>
      <c r="K912" t="s">
        <v>72</v>
      </c>
      <c r="L912">
        <v>14</v>
      </c>
      <c r="M912">
        <v>6</v>
      </c>
      <c r="N912">
        <v>168</v>
      </c>
      <c r="O912" s="41">
        <v>9999</v>
      </c>
      <c r="P912" t="s">
        <v>62</v>
      </c>
      <c r="Q912" s="1">
        <v>45786.608721180557</v>
      </c>
      <c r="R912">
        <v>81.296999999999997</v>
      </c>
      <c r="S912">
        <v>22.658000000000001</v>
      </c>
      <c r="T912">
        <v>3.5880000000000001</v>
      </c>
      <c r="U912">
        <v>7075</v>
      </c>
      <c r="V912">
        <v>81</v>
      </c>
      <c r="W912">
        <v>1489</v>
      </c>
      <c r="X912">
        <v>3398</v>
      </c>
      <c r="Y912">
        <v>1</v>
      </c>
      <c r="Z912">
        <v>16</v>
      </c>
      <c r="AA912">
        <v>0</v>
      </c>
      <c r="AB912">
        <v>0</v>
      </c>
      <c r="AC912">
        <v>106</v>
      </c>
      <c r="AD912">
        <v>41.37</v>
      </c>
      <c r="AE912">
        <v>53.164273000000001</v>
      </c>
      <c r="AF912">
        <v>58.4</v>
      </c>
      <c r="AG912">
        <v>10.4</v>
      </c>
      <c r="AH912">
        <v>10.6</v>
      </c>
      <c r="AI912">
        <v>11.8</v>
      </c>
      <c r="AJ912">
        <v>8</v>
      </c>
      <c r="AK912">
        <v>0.8</v>
      </c>
      <c r="AL912">
        <v>0</v>
      </c>
      <c r="AM912">
        <v>2.76</v>
      </c>
      <c r="AN912">
        <v>50.834000000000003</v>
      </c>
      <c r="AO912">
        <v>1.145</v>
      </c>
      <c r="AP912">
        <v>21.045999999999999</v>
      </c>
      <c r="AQ912">
        <v>0.40600000000000003</v>
      </c>
      <c r="AR912">
        <v>1.23</v>
      </c>
      <c r="AS912">
        <v>19.681000000000001</v>
      </c>
      <c r="AT912">
        <v>68.132999999999996</v>
      </c>
      <c r="AU912">
        <v>12.132999999999999</v>
      </c>
      <c r="AV912">
        <v>12.367000000000001</v>
      </c>
      <c r="AW912">
        <v>13.766999999999999</v>
      </c>
      <c r="AX912">
        <v>9.3330000000000002</v>
      </c>
      <c r="AY912">
        <v>0.93300000000000005</v>
      </c>
      <c r="AZ912">
        <v>0</v>
      </c>
      <c r="BA912">
        <v>0</v>
      </c>
      <c r="BB912">
        <v>166</v>
      </c>
      <c r="BC912" t="s">
        <v>75</v>
      </c>
      <c r="BD912">
        <v>0</v>
      </c>
      <c r="BE912" t="s">
        <v>73</v>
      </c>
      <c r="BF912" t="s">
        <v>70</v>
      </c>
      <c r="BG912">
        <v>1.3</v>
      </c>
      <c r="BH912">
        <v>0</v>
      </c>
      <c r="BI912" s="1">
        <v>45799.47912916667</v>
      </c>
      <c r="BJ912">
        <v>3</v>
      </c>
      <c r="BK912" s="4">
        <v>1.196</v>
      </c>
      <c r="BL912" s="42">
        <f>HLOOKUP($A912,차량별코스!$E$1:$AD$20,_xlfn.XLOOKUP(탕데이터!$I912,차량별코스!$D$2:$D$20,차량별코스!$A$2:$A$20),0)</f>
        <v>7</v>
      </c>
      <c r="BM912">
        <f t="shared" si="162"/>
        <v>2424.9360000000001</v>
      </c>
      <c r="BN912">
        <f t="shared" si="163"/>
        <v>4271.6819999999989</v>
      </c>
      <c r="BO912">
        <f>IF(COUNTIFS($BL$2:$BL912,$BL912,$O$2:$O912,$O912)=1,_xlfn.MAXIFS($BO$2:$BO911,$O$2:$O911,$O912)+1,_xlfn.MAXIFS($BO$2:$BO911,$O$2:$O911,$O912))</f>
        <v>11</v>
      </c>
      <c r="BP912">
        <f t="shared" si="164"/>
        <v>2561.8000000000002</v>
      </c>
      <c r="BQ912">
        <f t="shared" si="166"/>
        <v>735.80000000000007</v>
      </c>
      <c r="BR912">
        <f t="shared" si="167"/>
        <v>749.94999999999993</v>
      </c>
      <c r="BS912">
        <f t="shared" si="168"/>
        <v>834.85</v>
      </c>
      <c r="BT912">
        <f t="shared" si="169"/>
        <v>566</v>
      </c>
      <c r="BU912">
        <f t="shared" si="170"/>
        <v>56.6</v>
      </c>
      <c r="BV912">
        <f t="shared" si="171"/>
        <v>0</v>
      </c>
      <c r="BW912">
        <f t="shared" si="165"/>
        <v>5505.0000000000009</v>
      </c>
    </row>
    <row r="913" spans="1:75" x14ac:dyDescent="0.3">
      <c r="A913" s="38">
        <f t="shared" si="161"/>
        <v>45792</v>
      </c>
      <c r="B913" s="3">
        <v>45792.728738425925</v>
      </c>
      <c r="C913" t="s">
        <v>61</v>
      </c>
      <c r="D913" t="s">
        <v>61</v>
      </c>
      <c r="E913" t="s">
        <v>61</v>
      </c>
      <c r="F913" t="s">
        <v>62</v>
      </c>
      <c r="G913" s="2" t="s">
        <v>85</v>
      </c>
      <c r="H913" t="s">
        <v>86</v>
      </c>
      <c r="I913" t="s">
        <v>87</v>
      </c>
      <c r="J913" t="s">
        <v>66</v>
      </c>
      <c r="K913" t="s">
        <v>72</v>
      </c>
      <c r="L913">
        <v>14</v>
      </c>
      <c r="M913">
        <v>6</v>
      </c>
      <c r="N913">
        <v>168</v>
      </c>
      <c r="O913" s="41">
        <v>9999</v>
      </c>
      <c r="P913" t="s">
        <v>62</v>
      </c>
      <c r="Q913" s="1">
        <v>45786.608721180557</v>
      </c>
      <c r="R913">
        <v>8.8999999999999996E-2</v>
      </c>
      <c r="S913">
        <v>5.6000000000000001E-2</v>
      </c>
      <c r="T913">
        <v>1.589</v>
      </c>
      <c r="U913">
        <v>65</v>
      </c>
      <c r="V913">
        <v>25</v>
      </c>
      <c r="W913">
        <v>7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16</v>
      </c>
      <c r="AD913">
        <v>4.93</v>
      </c>
      <c r="AE913">
        <v>9.7087369999999993</v>
      </c>
      <c r="AF913">
        <v>100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1.23</v>
      </c>
      <c r="AN913">
        <v>16.635000000000002</v>
      </c>
      <c r="AO913">
        <v>38.46</v>
      </c>
      <c r="AP913">
        <v>10.766999999999999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 t="s">
        <v>75</v>
      </c>
      <c r="BD913">
        <v>0</v>
      </c>
      <c r="BE913" t="s">
        <v>73</v>
      </c>
      <c r="BF913" t="s">
        <v>70</v>
      </c>
      <c r="BG913">
        <v>1.3</v>
      </c>
      <c r="BH913">
        <v>0</v>
      </c>
      <c r="BI913" s="1">
        <v>45799.47912916667</v>
      </c>
      <c r="BJ913">
        <v>3</v>
      </c>
      <c r="BK913" s="4">
        <v>0.52980000000000005</v>
      </c>
      <c r="BL913" s="42">
        <f>HLOOKUP($A913,차량별코스!$E$1:$AD$20,_xlfn.XLOOKUP(탕데이터!$I913,차량별코스!$D$2:$D$20,차량별코스!$A$2:$A$20),0)</f>
        <v>7</v>
      </c>
      <c r="BM913">
        <f t="shared" si="162"/>
        <v>2424.9360000000001</v>
      </c>
      <c r="BN913">
        <f t="shared" si="163"/>
        <v>4271.6819999999989</v>
      </c>
      <c r="BO913">
        <f>IF(COUNTIFS($BL$2:$BL913,$BL913,$O$2:$O913,$O913)=1,_xlfn.MAXIFS($BO$2:$BO912,$O$2:$O912,$O913)+1,_xlfn.MAXIFS($BO$2:$BO912,$O$2:$O912,$O913))</f>
        <v>11</v>
      </c>
      <c r="BP913">
        <f t="shared" si="164"/>
        <v>33</v>
      </c>
      <c r="BQ913">
        <f t="shared" si="166"/>
        <v>0</v>
      </c>
      <c r="BR913">
        <f t="shared" si="167"/>
        <v>0</v>
      </c>
      <c r="BS913">
        <f t="shared" si="168"/>
        <v>0</v>
      </c>
      <c r="BT913">
        <f t="shared" si="169"/>
        <v>0</v>
      </c>
      <c r="BU913">
        <f t="shared" si="170"/>
        <v>0</v>
      </c>
      <c r="BV913">
        <f t="shared" si="171"/>
        <v>0</v>
      </c>
      <c r="BW913">
        <f t="shared" si="165"/>
        <v>33</v>
      </c>
    </row>
    <row r="914" spans="1:75" x14ac:dyDescent="0.3">
      <c r="A914" s="38">
        <f t="shared" si="161"/>
        <v>45792</v>
      </c>
      <c r="B914" s="3">
        <v>45792.794432870367</v>
      </c>
      <c r="C914" t="s">
        <v>61</v>
      </c>
      <c r="D914" t="s">
        <v>61</v>
      </c>
      <c r="E914" t="s">
        <v>61</v>
      </c>
      <c r="F914" t="s">
        <v>62</v>
      </c>
      <c r="G914" s="2" t="s">
        <v>85</v>
      </c>
      <c r="H914" t="s">
        <v>86</v>
      </c>
      <c r="I914" t="s">
        <v>87</v>
      </c>
      <c r="J914" t="s">
        <v>66</v>
      </c>
      <c r="K914" t="s">
        <v>72</v>
      </c>
      <c r="L914">
        <v>14</v>
      </c>
      <c r="M914">
        <v>6</v>
      </c>
      <c r="N914">
        <v>168</v>
      </c>
      <c r="O914" s="41">
        <v>9999</v>
      </c>
      <c r="P914" t="s">
        <v>62</v>
      </c>
      <c r="Q914" s="1">
        <v>45786.608721180557</v>
      </c>
      <c r="R914">
        <v>73.680999999999997</v>
      </c>
      <c r="S914">
        <v>23.420999999999999</v>
      </c>
      <c r="T914">
        <v>3.1459999999999999</v>
      </c>
      <c r="U914">
        <v>8876</v>
      </c>
      <c r="V914">
        <v>107</v>
      </c>
      <c r="W914">
        <v>2547</v>
      </c>
      <c r="X914">
        <v>2338</v>
      </c>
      <c r="Y914">
        <v>5</v>
      </c>
      <c r="Z914">
        <v>21</v>
      </c>
      <c r="AA914">
        <v>2</v>
      </c>
      <c r="AB914">
        <v>356</v>
      </c>
      <c r="AC914">
        <v>97</v>
      </c>
      <c r="AD914">
        <v>29.88</v>
      </c>
      <c r="AE914">
        <v>42.631252000000003</v>
      </c>
      <c r="AF914">
        <v>79.900000000000006</v>
      </c>
      <c r="AG914">
        <v>6.7</v>
      </c>
      <c r="AH914">
        <v>10.4</v>
      </c>
      <c r="AI914">
        <v>2.6</v>
      </c>
      <c r="AJ914">
        <v>0.4</v>
      </c>
      <c r="AK914">
        <v>0</v>
      </c>
      <c r="AL914">
        <v>0</v>
      </c>
      <c r="AM914">
        <v>2.42</v>
      </c>
      <c r="AN914">
        <v>45.781999999999996</v>
      </c>
      <c r="AO914">
        <v>1.2050000000000001</v>
      </c>
      <c r="AP914">
        <v>28.695</v>
      </c>
      <c r="AQ914">
        <v>0.312</v>
      </c>
      <c r="AR914">
        <v>6.7859999999999996</v>
      </c>
      <c r="AS914">
        <v>28.501000000000001</v>
      </c>
      <c r="AT914">
        <v>117.187</v>
      </c>
      <c r="AU914">
        <v>9.827</v>
      </c>
      <c r="AV914">
        <v>15.253</v>
      </c>
      <c r="AW914">
        <v>3.8130000000000002</v>
      </c>
      <c r="AX914">
        <v>0.58699999999999997</v>
      </c>
      <c r="AY914">
        <v>0</v>
      </c>
      <c r="AZ914">
        <v>0</v>
      </c>
      <c r="BA914">
        <v>0</v>
      </c>
      <c r="BB914">
        <v>199</v>
      </c>
      <c r="BC914" t="s">
        <v>75</v>
      </c>
      <c r="BD914">
        <v>0</v>
      </c>
      <c r="BE914" t="s">
        <v>73</v>
      </c>
      <c r="BF914" t="s">
        <v>70</v>
      </c>
      <c r="BG914">
        <v>1.3</v>
      </c>
      <c r="BH914">
        <v>0</v>
      </c>
      <c r="BI914" s="1">
        <v>45799.47912916667</v>
      </c>
      <c r="BJ914">
        <v>3</v>
      </c>
      <c r="BK914" s="4">
        <v>1.0486</v>
      </c>
      <c r="BL914" s="42">
        <f>HLOOKUP($A914,차량별코스!$E$1:$AD$20,_xlfn.XLOOKUP(탕데이터!$I914,차량별코스!$D$2:$D$20,차량별코스!$A$2:$A$20),0)</f>
        <v>7</v>
      </c>
      <c r="BM914">
        <f t="shared" si="162"/>
        <v>2424.9360000000001</v>
      </c>
      <c r="BN914">
        <f t="shared" si="163"/>
        <v>4271.6819999999989</v>
      </c>
      <c r="BO914">
        <f>IF(COUNTIFS($BL$2:$BL914,$BL914,$O$2:$O914,$O914)=1,_xlfn.MAXIFS($BO$2:$BO913,$O$2:$O913,$O914)+1,_xlfn.MAXIFS($BO$2:$BO913,$O$2:$O913,$O914))</f>
        <v>11</v>
      </c>
      <c r="BP914">
        <f t="shared" si="164"/>
        <v>4437.924</v>
      </c>
      <c r="BQ914">
        <f t="shared" si="166"/>
        <v>594.69200000000001</v>
      </c>
      <c r="BR914">
        <f t="shared" si="167"/>
        <v>923.10400000000004</v>
      </c>
      <c r="BS914">
        <f t="shared" si="168"/>
        <v>230.77600000000001</v>
      </c>
      <c r="BT914">
        <f t="shared" si="169"/>
        <v>35.503999999999998</v>
      </c>
      <c r="BU914">
        <f t="shared" si="170"/>
        <v>0</v>
      </c>
      <c r="BV914">
        <f t="shared" si="171"/>
        <v>0</v>
      </c>
      <c r="BW914">
        <f t="shared" si="165"/>
        <v>6222</v>
      </c>
    </row>
    <row r="915" spans="1:75" x14ac:dyDescent="0.3">
      <c r="A915" s="38">
        <f t="shared" si="161"/>
        <v>45793</v>
      </c>
      <c r="B915" s="3">
        <v>45793.283159722225</v>
      </c>
      <c r="C915" t="s">
        <v>61</v>
      </c>
      <c r="D915" t="s">
        <v>61</v>
      </c>
      <c r="E915" t="s">
        <v>61</v>
      </c>
      <c r="F915" t="s">
        <v>62</v>
      </c>
      <c r="G915" s="2" t="s">
        <v>85</v>
      </c>
      <c r="H915" t="s">
        <v>86</v>
      </c>
      <c r="I915" t="s">
        <v>87</v>
      </c>
      <c r="J915" t="s">
        <v>66</v>
      </c>
      <c r="K915" t="s">
        <v>72</v>
      </c>
      <c r="L915">
        <v>14</v>
      </c>
      <c r="M915">
        <v>6</v>
      </c>
      <c r="N915">
        <v>168</v>
      </c>
      <c r="O915" s="41">
        <v>9999</v>
      </c>
      <c r="P915" t="s">
        <v>62</v>
      </c>
      <c r="Q915" s="1">
        <v>45786.608721180557</v>
      </c>
      <c r="R915">
        <v>1E-3</v>
      </c>
      <c r="S915">
        <v>7.6999999999999999E-2</v>
      </c>
      <c r="T915">
        <v>1.2999999999999999E-2</v>
      </c>
      <c r="U915">
        <v>270</v>
      </c>
      <c r="V915">
        <v>270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0.01</v>
      </c>
      <c r="AE915" t="s">
        <v>61</v>
      </c>
      <c r="AF915">
        <v>100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0.01</v>
      </c>
      <c r="AN915" t="s">
        <v>61</v>
      </c>
      <c r="AO915">
        <v>100</v>
      </c>
      <c r="AP915">
        <v>0</v>
      </c>
      <c r="AQ915">
        <v>0</v>
      </c>
      <c r="AR915">
        <v>0</v>
      </c>
      <c r="AS915">
        <v>0</v>
      </c>
      <c r="AT915">
        <v>3.3330000000000002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7</v>
      </c>
      <c r="BC915" t="s">
        <v>75</v>
      </c>
      <c r="BD915">
        <v>0</v>
      </c>
      <c r="BE915" t="s">
        <v>73</v>
      </c>
      <c r="BF915" t="s">
        <v>70</v>
      </c>
      <c r="BG915">
        <v>1.3</v>
      </c>
      <c r="BH915">
        <v>0</v>
      </c>
      <c r="BI915" s="1">
        <v>45799.47912916667</v>
      </c>
      <c r="BJ915">
        <v>3</v>
      </c>
      <c r="BK915" s="4">
        <v>4.3E-3</v>
      </c>
      <c r="BL915" s="42">
        <f>HLOOKUP($A915,차량별코스!$E$1:$AD$20,_xlfn.XLOOKUP(탕데이터!$I915,차량별코스!$D$2:$D$20,차량별코스!$A$2:$A$20),0)</f>
        <v>8</v>
      </c>
      <c r="BM915">
        <f t="shared" si="162"/>
        <v>2424.9360000000001</v>
      </c>
      <c r="BN915">
        <f t="shared" si="163"/>
        <v>4829.6470000000018</v>
      </c>
      <c r="BO915">
        <f>IF(COUNTIFS($BL$2:$BL915,$BL915,$O$2:$O915,$O915)=1,_xlfn.MAXIFS($BO$2:$BO914,$O$2:$O914,$O915)+1,_xlfn.MAXIFS($BO$2:$BO914,$O$2:$O914,$O915))</f>
        <v>11</v>
      </c>
      <c r="BP915">
        <f t="shared" si="164"/>
        <v>0</v>
      </c>
      <c r="BQ915">
        <f t="shared" si="166"/>
        <v>0</v>
      </c>
      <c r="BR915">
        <f t="shared" si="167"/>
        <v>0</v>
      </c>
      <c r="BS915">
        <f t="shared" si="168"/>
        <v>0</v>
      </c>
      <c r="BT915">
        <f t="shared" si="169"/>
        <v>0</v>
      </c>
      <c r="BU915">
        <f t="shared" si="170"/>
        <v>0</v>
      </c>
      <c r="BV915">
        <f t="shared" si="171"/>
        <v>0</v>
      </c>
      <c r="BW915">
        <f t="shared" si="165"/>
        <v>0</v>
      </c>
    </row>
    <row r="916" spans="1:75" x14ac:dyDescent="0.3">
      <c r="A916" s="38">
        <f t="shared" si="161"/>
        <v>45793</v>
      </c>
      <c r="B916" s="3">
        <v>45793.293263888889</v>
      </c>
      <c r="C916" t="s">
        <v>61</v>
      </c>
      <c r="D916" t="s">
        <v>61</v>
      </c>
      <c r="E916" t="s">
        <v>61</v>
      </c>
      <c r="F916" t="s">
        <v>62</v>
      </c>
      <c r="G916" s="2" t="s">
        <v>85</v>
      </c>
      <c r="H916" t="s">
        <v>86</v>
      </c>
      <c r="I916" t="s">
        <v>87</v>
      </c>
      <c r="J916" t="s">
        <v>66</v>
      </c>
      <c r="K916" t="s">
        <v>72</v>
      </c>
      <c r="L916">
        <v>14</v>
      </c>
      <c r="M916">
        <v>6</v>
      </c>
      <c r="N916">
        <v>168</v>
      </c>
      <c r="O916" s="41">
        <v>9999</v>
      </c>
      <c r="P916" t="s">
        <v>62</v>
      </c>
      <c r="Q916" s="1">
        <v>45786.608721180557</v>
      </c>
      <c r="R916">
        <v>127.014</v>
      </c>
      <c r="S916">
        <v>37.149000000000001</v>
      </c>
      <c r="T916">
        <v>3.419</v>
      </c>
      <c r="U916">
        <v>12142</v>
      </c>
      <c r="V916">
        <v>25</v>
      </c>
      <c r="W916">
        <v>2266</v>
      </c>
      <c r="X916">
        <v>4472</v>
      </c>
      <c r="Y916">
        <v>7</v>
      </c>
      <c r="Z916">
        <v>45</v>
      </c>
      <c r="AA916">
        <v>0</v>
      </c>
      <c r="AB916">
        <v>0</v>
      </c>
      <c r="AC916">
        <v>107</v>
      </c>
      <c r="AD916">
        <v>37.659999999999997</v>
      </c>
      <c r="AE916">
        <v>46.416646</v>
      </c>
      <c r="AF916">
        <v>83.8</v>
      </c>
      <c r="AG916">
        <v>4.8</v>
      </c>
      <c r="AH916">
        <v>6.1</v>
      </c>
      <c r="AI916">
        <v>3.9</v>
      </c>
      <c r="AJ916">
        <v>1.3</v>
      </c>
      <c r="AK916">
        <v>0.1</v>
      </c>
      <c r="AL916">
        <v>0</v>
      </c>
      <c r="AM916">
        <v>2.63</v>
      </c>
      <c r="AN916">
        <v>46</v>
      </c>
      <c r="AO916">
        <v>0.20599999999999999</v>
      </c>
      <c r="AP916">
        <v>18.661999999999999</v>
      </c>
      <c r="AQ916">
        <v>0.34599999999999997</v>
      </c>
      <c r="AR916">
        <v>5.5110000000000001</v>
      </c>
      <c r="AS916">
        <v>35.429000000000002</v>
      </c>
      <c r="AT916">
        <v>168.99700000000001</v>
      </c>
      <c r="AU916">
        <v>9.68</v>
      </c>
      <c r="AV916">
        <v>12.302</v>
      </c>
      <c r="AW916">
        <v>7.8650000000000002</v>
      </c>
      <c r="AX916">
        <v>2.6219999999999999</v>
      </c>
      <c r="AY916">
        <v>0.20200000000000001</v>
      </c>
      <c r="AZ916">
        <v>0</v>
      </c>
      <c r="BA916">
        <v>0</v>
      </c>
      <c r="BB916">
        <v>265</v>
      </c>
      <c r="BC916" t="s">
        <v>75</v>
      </c>
      <c r="BD916">
        <v>0</v>
      </c>
      <c r="BE916" t="s">
        <v>73</v>
      </c>
      <c r="BF916" t="s">
        <v>70</v>
      </c>
      <c r="BG916">
        <v>1.3</v>
      </c>
      <c r="BH916">
        <v>0</v>
      </c>
      <c r="BI916" s="1">
        <v>45799.47912916667</v>
      </c>
      <c r="BJ916">
        <v>3</v>
      </c>
      <c r="BK916" s="4">
        <v>1.1396999999999999</v>
      </c>
      <c r="BL916" s="42">
        <f>HLOOKUP($A916,차량별코스!$E$1:$AD$20,_xlfn.XLOOKUP(탕데이터!$I916,차량별코스!$D$2:$D$20,차량별코스!$A$2:$A$20),0)</f>
        <v>8</v>
      </c>
      <c r="BM916">
        <f t="shared" si="162"/>
        <v>2424.9360000000001</v>
      </c>
      <c r="BN916">
        <f t="shared" si="163"/>
        <v>4829.6470000000018</v>
      </c>
      <c r="BO916">
        <f>IF(COUNTIFS($BL$2:$BL916,$BL916,$O$2:$O916,$O916)=1,_xlfn.MAXIFS($BO$2:$BO915,$O$2:$O915,$O916)+1,_xlfn.MAXIFS($BO$2:$BO915,$O$2:$O915,$O916))</f>
        <v>11</v>
      </c>
      <c r="BP916">
        <f t="shared" si="164"/>
        <v>7883.9959999999992</v>
      </c>
      <c r="BQ916">
        <f t="shared" si="166"/>
        <v>582.81600000000003</v>
      </c>
      <c r="BR916">
        <f t="shared" si="167"/>
        <v>740.66200000000003</v>
      </c>
      <c r="BS916">
        <f t="shared" si="168"/>
        <v>473.53800000000001</v>
      </c>
      <c r="BT916">
        <f t="shared" si="169"/>
        <v>157.846</v>
      </c>
      <c r="BU916">
        <f t="shared" si="170"/>
        <v>12.141999999999999</v>
      </c>
      <c r="BV916">
        <f t="shared" si="171"/>
        <v>0</v>
      </c>
      <c r="BW916">
        <f t="shared" si="165"/>
        <v>9851</v>
      </c>
    </row>
    <row r="917" spans="1:75" x14ac:dyDescent="0.3">
      <c r="A917" s="38">
        <f t="shared" si="161"/>
        <v>45793</v>
      </c>
      <c r="B917" s="3">
        <v>45793.516446759262</v>
      </c>
      <c r="C917" t="s">
        <v>61</v>
      </c>
      <c r="D917" t="s">
        <v>61</v>
      </c>
      <c r="E917" t="s">
        <v>61</v>
      </c>
      <c r="F917" t="s">
        <v>62</v>
      </c>
      <c r="G917" s="2" t="s">
        <v>85</v>
      </c>
      <c r="H917" t="s">
        <v>86</v>
      </c>
      <c r="I917" t="s">
        <v>87</v>
      </c>
      <c r="J917" t="s">
        <v>66</v>
      </c>
      <c r="K917" t="s">
        <v>72</v>
      </c>
      <c r="L917">
        <v>14</v>
      </c>
      <c r="M917">
        <v>6</v>
      </c>
      <c r="N917">
        <v>168</v>
      </c>
      <c r="O917" s="41">
        <v>9999</v>
      </c>
      <c r="P917" t="s">
        <v>62</v>
      </c>
      <c r="Q917" s="1">
        <v>45786.608721180557</v>
      </c>
      <c r="R917">
        <v>100.34699999999999</v>
      </c>
      <c r="S917">
        <v>29.239000000000001</v>
      </c>
      <c r="T917">
        <v>3.4319999999999999</v>
      </c>
      <c r="U917">
        <v>10002</v>
      </c>
      <c r="V917">
        <v>116</v>
      </c>
      <c r="W917">
        <v>2434</v>
      </c>
      <c r="X917">
        <v>3559</v>
      </c>
      <c r="Y917">
        <v>5</v>
      </c>
      <c r="Z917">
        <v>30</v>
      </c>
      <c r="AA917">
        <v>0</v>
      </c>
      <c r="AB917">
        <v>0</v>
      </c>
      <c r="AC917">
        <v>102</v>
      </c>
      <c r="AD917">
        <v>36.119999999999997</v>
      </c>
      <c r="AE917">
        <v>48.476810999999998</v>
      </c>
      <c r="AF917">
        <v>70.400000000000006</v>
      </c>
      <c r="AG917">
        <v>7.3</v>
      </c>
      <c r="AH917">
        <v>10.199999999999999</v>
      </c>
      <c r="AI917">
        <v>9.4</v>
      </c>
      <c r="AJ917">
        <v>2.7</v>
      </c>
      <c r="AK917">
        <v>0</v>
      </c>
      <c r="AL917">
        <v>0</v>
      </c>
      <c r="AM917">
        <v>2.64</v>
      </c>
      <c r="AN917">
        <v>48.03</v>
      </c>
      <c r="AO917">
        <v>1.1599999999999999</v>
      </c>
      <c r="AP917">
        <v>24.335000000000001</v>
      </c>
      <c r="AQ917">
        <v>0.34899999999999998</v>
      </c>
      <c r="AR917">
        <v>4.9829999999999997</v>
      </c>
      <c r="AS917">
        <v>29.896000000000001</v>
      </c>
      <c r="AT917">
        <v>117.333</v>
      </c>
      <c r="AU917">
        <v>12.167</v>
      </c>
      <c r="AV917">
        <v>17</v>
      </c>
      <c r="AW917">
        <v>15.667</v>
      </c>
      <c r="AX917">
        <v>4.5</v>
      </c>
      <c r="AY917">
        <v>0</v>
      </c>
      <c r="AZ917">
        <v>0</v>
      </c>
      <c r="BA917">
        <v>0</v>
      </c>
      <c r="BB917">
        <v>229</v>
      </c>
      <c r="BC917" t="s">
        <v>75</v>
      </c>
      <c r="BD917">
        <v>0</v>
      </c>
      <c r="BE917" t="s">
        <v>73</v>
      </c>
      <c r="BF917" t="s">
        <v>70</v>
      </c>
      <c r="BG917">
        <v>1.3</v>
      </c>
      <c r="BH917">
        <v>0</v>
      </c>
      <c r="BI917" s="1">
        <v>45799.47912916667</v>
      </c>
      <c r="BJ917">
        <v>3</v>
      </c>
      <c r="BK917" s="4">
        <v>1.1439999999999999</v>
      </c>
      <c r="BL917" s="42">
        <f>HLOOKUP($A917,차량별코스!$E$1:$AD$20,_xlfn.XLOOKUP(탕데이터!$I917,차량별코스!$D$2:$D$20,차량별코스!$A$2:$A$20),0)</f>
        <v>8</v>
      </c>
      <c r="BM917">
        <f t="shared" si="162"/>
        <v>2424.9360000000001</v>
      </c>
      <c r="BN917">
        <f t="shared" si="163"/>
        <v>4829.6470000000018</v>
      </c>
      <c r="BO917">
        <f>IF(COUNTIFS($BL$2:$BL917,$BL917,$O$2:$O917,$O917)=1,_xlfn.MAXIFS($BO$2:$BO916,$O$2:$O916,$O917)+1,_xlfn.MAXIFS($BO$2:$BO916,$O$2:$O916,$O917))</f>
        <v>11</v>
      </c>
      <c r="BP917">
        <f t="shared" si="164"/>
        <v>4491.4080000000004</v>
      </c>
      <c r="BQ917">
        <f t="shared" si="166"/>
        <v>730.14599999999996</v>
      </c>
      <c r="BR917">
        <f t="shared" si="167"/>
        <v>1020.204</v>
      </c>
      <c r="BS917">
        <f t="shared" si="168"/>
        <v>940.18799999999999</v>
      </c>
      <c r="BT917">
        <f t="shared" si="169"/>
        <v>270.05400000000003</v>
      </c>
      <c r="BU917">
        <f t="shared" si="170"/>
        <v>0</v>
      </c>
      <c r="BV917">
        <f t="shared" si="171"/>
        <v>0</v>
      </c>
      <c r="BW917">
        <f t="shared" si="165"/>
        <v>7452</v>
      </c>
    </row>
    <row r="918" spans="1:75" x14ac:dyDescent="0.3">
      <c r="A918" s="38">
        <f t="shared" si="161"/>
        <v>45793</v>
      </c>
      <c r="B918" s="3">
        <v>45793.636469907404</v>
      </c>
      <c r="C918" t="s">
        <v>61</v>
      </c>
      <c r="D918" t="s">
        <v>61</v>
      </c>
      <c r="E918" t="s">
        <v>61</v>
      </c>
      <c r="F918" t="s">
        <v>62</v>
      </c>
      <c r="G918" s="2" t="s">
        <v>85</v>
      </c>
      <c r="H918" t="s">
        <v>86</v>
      </c>
      <c r="I918" t="s">
        <v>87</v>
      </c>
      <c r="J918" t="s">
        <v>66</v>
      </c>
      <c r="K918" t="s">
        <v>72</v>
      </c>
      <c r="L918">
        <v>14</v>
      </c>
      <c r="M918">
        <v>6</v>
      </c>
      <c r="N918">
        <v>168</v>
      </c>
      <c r="O918" s="41">
        <v>9999</v>
      </c>
      <c r="P918" t="s">
        <v>62</v>
      </c>
      <c r="Q918" s="1">
        <v>45786.608721180557</v>
      </c>
      <c r="R918">
        <v>9.4E-2</v>
      </c>
      <c r="S918">
        <v>7.0999999999999994E-2</v>
      </c>
      <c r="T918">
        <v>1.3240000000000001</v>
      </c>
      <c r="U918">
        <v>71</v>
      </c>
      <c r="V918">
        <v>20</v>
      </c>
      <c r="W918">
        <v>10</v>
      </c>
      <c r="X918">
        <v>1</v>
      </c>
      <c r="Y918">
        <v>0</v>
      </c>
      <c r="Z918">
        <v>0</v>
      </c>
      <c r="AA918">
        <v>0</v>
      </c>
      <c r="AB918">
        <v>0</v>
      </c>
      <c r="AC918">
        <v>15</v>
      </c>
      <c r="AD918">
        <v>4.7699999999999996</v>
      </c>
      <c r="AE918">
        <v>8.252853</v>
      </c>
      <c r="AF918">
        <v>100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1.02</v>
      </c>
      <c r="AN918">
        <v>17.241</v>
      </c>
      <c r="AO918">
        <v>28.167000000000002</v>
      </c>
      <c r="AP918">
        <v>14.081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 t="s">
        <v>75</v>
      </c>
      <c r="BD918">
        <v>0</v>
      </c>
      <c r="BE918" t="s">
        <v>73</v>
      </c>
      <c r="BF918" t="s">
        <v>70</v>
      </c>
      <c r="BG918">
        <v>1.3</v>
      </c>
      <c r="BH918">
        <v>0</v>
      </c>
      <c r="BI918" s="1">
        <v>45799.47912916667</v>
      </c>
      <c r="BJ918">
        <v>3</v>
      </c>
      <c r="BK918" s="4">
        <v>0.44130000000000003</v>
      </c>
      <c r="BL918" s="42">
        <f>HLOOKUP($A918,차량별코스!$E$1:$AD$20,_xlfn.XLOOKUP(탕데이터!$I918,차량별코스!$D$2:$D$20,차량별코스!$A$2:$A$20),0)</f>
        <v>8</v>
      </c>
      <c r="BM918">
        <f t="shared" si="162"/>
        <v>2424.9360000000001</v>
      </c>
      <c r="BN918">
        <f t="shared" si="163"/>
        <v>4829.6470000000018</v>
      </c>
      <c r="BO918">
        <f>IF(COUNTIFS($BL$2:$BL918,$BL918,$O$2:$O918,$O918)=1,_xlfn.MAXIFS($BO$2:$BO917,$O$2:$O917,$O918)+1,_xlfn.MAXIFS($BO$2:$BO917,$O$2:$O917,$O918))</f>
        <v>11</v>
      </c>
      <c r="BP918">
        <f t="shared" si="164"/>
        <v>41</v>
      </c>
      <c r="BQ918">
        <f t="shared" si="166"/>
        <v>0</v>
      </c>
      <c r="BR918">
        <f t="shared" si="167"/>
        <v>0</v>
      </c>
      <c r="BS918">
        <f t="shared" si="168"/>
        <v>0</v>
      </c>
      <c r="BT918">
        <f t="shared" si="169"/>
        <v>0</v>
      </c>
      <c r="BU918">
        <f t="shared" si="170"/>
        <v>0</v>
      </c>
      <c r="BV918">
        <f t="shared" si="171"/>
        <v>0</v>
      </c>
      <c r="BW918">
        <f t="shared" si="165"/>
        <v>41</v>
      </c>
    </row>
    <row r="919" spans="1:75" x14ac:dyDescent="0.3">
      <c r="A919" s="38">
        <f t="shared" si="161"/>
        <v>45793</v>
      </c>
      <c r="B919" s="3">
        <v>45793.683564814812</v>
      </c>
      <c r="C919" t="s">
        <v>61</v>
      </c>
      <c r="D919" t="s">
        <v>61</v>
      </c>
      <c r="E919" t="s">
        <v>61</v>
      </c>
      <c r="F919" t="s">
        <v>62</v>
      </c>
      <c r="G919" s="2" t="s">
        <v>85</v>
      </c>
      <c r="H919" t="s">
        <v>86</v>
      </c>
      <c r="I919" t="s">
        <v>87</v>
      </c>
      <c r="J919" t="s">
        <v>66</v>
      </c>
      <c r="K919" t="s">
        <v>72</v>
      </c>
      <c r="L919">
        <v>14</v>
      </c>
      <c r="M919">
        <v>6</v>
      </c>
      <c r="N919">
        <v>168</v>
      </c>
      <c r="O919" s="41">
        <v>9999</v>
      </c>
      <c r="P919" t="s">
        <v>62</v>
      </c>
      <c r="Q919" s="1">
        <v>45786.608721180557</v>
      </c>
      <c r="R919">
        <v>3.5000000000000003E-2</v>
      </c>
      <c r="S919">
        <v>6.3E-2</v>
      </c>
      <c r="T919">
        <v>0.55600000000000005</v>
      </c>
      <c r="U919">
        <v>97</v>
      </c>
      <c r="V919">
        <v>50</v>
      </c>
      <c r="W919">
        <v>20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9</v>
      </c>
      <c r="AD919">
        <v>1.3</v>
      </c>
      <c r="AE919">
        <v>4.6660440000000003</v>
      </c>
      <c r="AF919">
        <v>100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0.43</v>
      </c>
      <c r="AN919">
        <v>25.327999999999999</v>
      </c>
      <c r="AO919">
        <v>51.543999999999997</v>
      </c>
      <c r="AP919">
        <v>20.617000000000001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1</v>
      </c>
      <c r="BC919" t="s">
        <v>75</v>
      </c>
      <c r="BD919">
        <v>0</v>
      </c>
      <c r="BE919" t="s">
        <v>73</v>
      </c>
      <c r="BF919" t="s">
        <v>70</v>
      </c>
      <c r="BG919">
        <v>1.3</v>
      </c>
      <c r="BH919">
        <v>0</v>
      </c>
      <c r="BI919" s="1">
        <v>45799.47912916667</v>
      </c>
      <c r="BJ919">
        <v>3</v>
      </c>
      <c r="BK919" s="4">
        <v>0.1852</v>
      </c>
      <c r="BL919" s="42">
        <f>HLOOKUP($A919,차량별코스!$E$1:$AD$20,_xlfn.XLOOKUP(탕데이터!$I919,차량별코스!$D$2:$D$20,차량별코스!$A$2:$A$20),0)</f>
        <v>8</v>
      </c>
      <c r="BM919">
        <f t="shared" si="162"/>
        <v>2424.9360000000001</v>
      </c>
      <c r="BN919">
        <f t="shared" si="163"/>
        <v>4829.6470000000018</v>
      </c>
      <c r="BO919">
        <f>IF(COUNTIFS($BL$2:$BL919,$BL919,$O$2:$O919,$O919)=1,_xlfn.MAXIFS($BO$2:$BO918,$O$2:$O918,$O919)+1,_xlfn.MAXIFS($BO$2:$BO918,$O$2:$O918,$O919))</f>
        <v>11</v>
      </c>
      <c r="BP919">
        <f t="shared" si="164"/>
        <v>27</v>
      </c>
      <c r="BQ919">
        <f t="shared" si="166"/>
        <v>0</v>
      </c>
      <c r="BR919">
        <f t="shared" si="167"/>
        <v>0</v>
      </c>
      <c r="BS919">
        <f t="shared" si="168"/>
        <v>0</v>
      </c>
      <c r="BT919">
        <f t="shared" si="169"/>
        <v>0</v>
      </c>
      <c r="BU919">
        <f t="shared" si="170"/>
        <v>0</v>
      </c>
      <c r="BV919">
        <f t="shared" si="171"/>
        <v>0</v>
      </c>
      <c r="BW919">
        <f t="shared" si="165"/>
        <v>27</v>
      </c>
    </row>
    <row r="920" spans="1:75" x14ac:dyDescent="0.3">
      <c r="A920" s="38">
        <f t="shared" si="161"/>
        <v>45793</v>
      </c>
      <c r="B920" s="3">
        <v>45793.687881944446</v>
      </c>
      <c r="C920" t="s">
        <v>61</v>
      </c>
      <c r="D920" t="s">
        <v>61</v>
      </c>
      <c r="E920" t="s">
        <v>61</v>
      </c>
      <c r="F920" t="s">
        <v>62</v>
      </c>
      <c r="G920" s="2" t="s">
        <v>85</v>
      </c>
      <c r="H920" t="s">
        <v>86</v>
      </c>
      <c r="I920" t="s">
        <v>87</v>
      </c>
      <c r="J920" t="s">
        <v>66</v>
      </c>
      <c r="K920" t="s">
        <v>72</v>
      </c>
      <c r="L920">
        <v>14</v>
      </c>
      <c r="M920">
        <v>6</v>
      </c>
      <c r="N920">
        <v>168</v>
      </c>
      <c r="O920" s="41">
        <v>9999</v>
      </c>
      <c r="P920" t="s">
        <v>62</v>
      </c>
      <c r="Q920" s="1">
        <v>45786.608721180557</v>
      </c>
      <c r="R920">
        <v>57.905000000000001</v>
      </c>
      <c r="S920">
        <v>16.196999999999999</v>
      </c>
      <c r="T920">
        <v>3.5750000000000002</v>
      </c>
      <c r="U920">
        <v>5414</v>
      </c>
      <c r="V920">
        <v>18</v>
      </c>
      <c r="W920">
        <v>974</v>
      </c>
      <c r="X920">
        <v>1947</v>
      </c>
      <c r="Y920">
        <v>0</v>
      </c>
      <c r="Z920">
        <v>3</v>
      </c>
      <c r="AA920">
        <v>1</v>
      </c>
      <c r="AB920">
        <v>52</v>
      </c>
      <c r="AC920">
        <v>96</v>
      </c>
      <c r="AD920">
        <v>38.5</v>
      </c>
      <c r="AE920">
        <v>47.141125000000002</v>
      </c>
      <c r="AF920">
        <v>88.3</v>
      </c>
      <c r="AG920">
        <v>3.3</v>
      </c>
      <c r="AH920">
        <v>4.9000000000000004</v>
      </c>
      <c r="AI920">
        <v>3.3</v>
      </c>
      <c r="AJ920">
        <v>0.3</v>
      </c>
      <c r="AK920">
        <v>0</v>
      </c>
      <c r="AL920">
        <v>0</v>
      </c>
      <c r="AM920">
        <v>2.75</v>
      </c>
      <c r="AN920">
        <v>44.421999999999997</v>
      </c>
      <c r="AO920">
        <v>0.33200000000000002</v>
      </c>
      <c r="AP920">
        <v>17.989999999999998</v>
      </c>
      <c r="AQ920">
        <v>0.32800000000000001</v>
      </c>
      <c r="AR920">
        <v>0</v>
      </c>
      <c r="AS920">
        <v>5.181</v>
      </c>
      <c r="AT920">
        <v>79.47</v>
      </c>
      <c r="AU920">
        <v>2.97</v>
      </c>
      <c r="AV920">
        <v>4.41</v>
      </c>
      <c r="AW920">
        <v>2.97</v>
      </c>
      <c r="AX920">
        <v>0.27</v>
      </c>
      <c r="AY920">
        <v>0</v>
      </c>
      <c r="AZ920">
        <v>0</v>
      </c>
      <c r="BA920">
        <v>0</v>
      </c>
      <c r="BB920">
        <v>131</v>
      </c>
      <c r="BC920" t="s">
        <v>75</v>
      </c>
      <c r="BD920">
        <v>0</v>
      </c>
      <c r="BE920" t="s">
        <v>73</v>
      </c>
      <c r="BF920" t="s">
        <v>70</v>
      </c>
      <c r="BG920">
        <v>1.3</v>
      </c>
      <c r="BH920">
        <v>0</v>
      </c>
      <c r="BI920" s="1">
        <v>45799.47912916667</v>
      </c>
      <c r="BJ920">
        <v>3</v>
      </c>
      <c r="BK920" s="4">
        <v>1.1917</v>
      </c>
      <c r="BL920" s="42">
        <f>HLOOKUP($A920,차량별코스!$E$1:$AD$20,_xlfn.XLOOKUP(탕데이터!$I920,차량별코스!$D$2:$D$20,차량별코스!$A$2:$A$20),0)</f>
        <v>8</v>
      </c>
      <c r="BM920">
        <f t="shared" si="162"/>
        <v>2424.9360000000001</v>
      </c>
      <c r="BN920">
        <f t="shared" si="163"/>
        <v>4829.6470000000018</v>
      </c>
      <c r="BO920">
        <f>IF(COUNTIFS($BL$2:$BL920,$BL920,$O$2:$O920,$O920)=1,_xlfn.MAXIFS($BO$2:$BO919,$O$2:$O919,$O920)+1,_xlfn.MAXIFS($BO$2:$BO919,$O$2:$O919,$O920))</f>
        <v>11</v>
      </c>
      <c r="BP920">
        <f t="shared" si="164"/>
        <v>3788.5619999999999</v>
      </c>
      <c r="BQ920">
        <f t="shared" si="166"/>
        <v>178.66200000000001</v>
      </c>
      <c r="BR920">
        <f t="shared" si="167"/>
        <v>265.286</v>
      </c>
      <c r="BS920">
        <f t="shared" si="168"/>
        <v>178.66200000000001</v>
      </c>
      <c r="BT920">
        <f t="shared" si="169"/>
        <v>16.242000000000001</v>
      </c>
      <c r="BU920">
        <f t="shared" si="170"/>
        <v>0</v>
      </c>
      <c r="BV920">
        <f t="shared" si="171"/>
        <v>0</v>
      </c>
      <c r="BW920">
        <f t="shared" si="165"/>
        <v>4427.4139999999998</v>
      </c>
    </row>
    <row r="921" spans="1:75" x14ac:dyDescent="0.3">
      <c r="A921" s="38">
        <f t="shared" si="161"/>
        <v>45793</v>
      </c>
      <c r="B921" s="3">
        <v>45793.759768518517</v>
      </c>
      <c r="C921" t="s">
        <v>61</v>
      </c>
      <c r="D921" t="s">
        <v>61</v>
      </c>
      <c r="E921" t="s">
        <v>61</v>
      </c>
      <c r="F921" t="s">
        <v>62</v>
      </c>
      <c r="G921" s="2" t="s">
        <v>85</v>
      </c>
      <c r="H921" t="s">
        <v>86</v>
      </c>
      <c r="I921" t="s">
        <v>87</v>
      </c>
      <c r="J921" t="s">
        <v>66</v>
      </c>
      <c r="K921" t="s">
        <v>72</v>
      </c>
      <c r="L921">
        <v>14</v>
      </c>
      <c r="M921">
        <v>6</v>
      </c>
      <c r="N921">
        <v>168</v>
      </c>
      <c r="O921" s="41">
        <v>9999</v>
      </c>
      <c r="P921" t="s">
        <v>62</v>
      </c>
      <c r="Q921" s="1">
        <v>45786.608721180557</v>
      </c>
      <c r="R921">
        <v>39.152000000000001</v>
      </c>
      <c r="S921">
        <v>11.904</v>
      </c>
      <c r="T921">
        <v>3.2890000000000001</v>
      </c>
      <c r="U921">
        <v>5770</v>
      </c>
      <c r="V921">
        <v>158</v>
      </c>
      <c r="W921">
        <v>1432</v>
      </c>
      <c r="X921">
        <v>1355</v>
      </c>
      <c r="Y921">
        <v>1</v>
      </c>
      <c r="Z921">
        <v>4</v>
      </c>
      <c r="AA921">
        <v>0</v>
      </c>
      <c r="AB921">
        <v>0</v>
      </c>
      <c r="AC921">
        <v>82</v>
      </c>
      <c r="AD921">
        <v>24.43</v>
      </c>
      <c r="AE921">
        <v>33.7194</v>
      </c>
      <c r="AF921">
        <v>87.2</v>
      </c>
      <c r="AG921">
        <v>6.4</v>
      </c>
      <c r="AH921">
        <v>5.9</v>
      </c>
      <c r="AI921">
        <v>0.5</v>
      </c>
      <c r="AJ921">
        <v>0</v>
      </c>
      <c r="AK921">
        <v>0</v>
      </c>
      <c r="AL921">
        <v>0</v>
      </c>
      <c r="AM921">
        <v>2.5299999999999998</v>
      </c>
      <c r="AN921">
        <v>33.030999999999999</v>
      </c>
      <c r="AO921">
        <v>2.738</v>
      </c>
      <c r="AP921">
        <v>24.818000000000001</v>
      </c>
      <c r="AQ921">
        <v>0.33200000000000002</v>
      </c>
      <c r="AR921">
        <v>2.5539999999999998</v>
      </c>
      <c r="AS921">
        <v>10.217000000000001</v>
      </c>
      <c r="AT921">
        <v>82.84</v>
      </c>
      <c r="AU921">
        <v>6.08</v>
      </c>
      <c r="AV921">
        <v>5.6050000000000004</v>
      </c>
      <c r="AW921">
        <v>0.47499999999999998</v>
      </c>
      <c r="AX921">
        <v>0</v>
      </c>
      <c r="AY921">
        <v>0</v>
      </c>
      <c r="AZ921">
        <v>0</v>
      </c>
      <c r="BA921">
        <v>0</v>
      </c>
      <c r="BB921">
        <v>123</v>
      </c>
      <c r="BC921" t="s">
        <v>75</v>
      </c>
      <c r="BD921">
        <v>0</v>
      </c>
      <c r="BE921" t="s">
        <v>73</v>
      </c>
      <c r="BF921" t="s">
        <v>70</v>
      </c>
      <c r="BG921">
        <v>1.3</v>
      </c>
      <c r="BH921">
        <v>0</v>
      </c>
      <c r="BI921" s="1">
        <v>45799.47912916667</v>
      </c>
      <c r="BJ921">
        <v>3</v>
      </c>
      <c r="BK921" s="4">
        <v>1.0963000000000001</v>
      </c>
      <c r="BL921" s="42">
        <f>HLOOKUP($A921,차량별코스!$E$1:$AD$20,_xlfn.XLOOKUP(탕데이터!$I921,차량별코스!$D$2:$D$20,차량별코스!$A$2:$A$20),0)</f>
        <v>8</v>
      </c>
      <c r="BM921">
        <f t="shared" si="162"/>
        <v>2424.9360000000001</v>
      </c>
      <c r="BN921">
        <f t="shared" si="163"/>
        <v>4829.6470000000018</v>
      </c>
      <c r="BO921">
        <f>IF(COUNTIFS($BL$2:$BL921,$BL921,$O$2:$O921,$O921)=1,_xlfn.MAXIFS($BO$2:$BO920,$O$2:$O920,$O921)+1,_xlfn.MAXIFS($BO$2:$BO920,$O$2:$O920,$O921))</f>
        <v>11</v>
      </c>
      <c r="BP921">
        <f t="shared" si="164"/>
        <v>3441.4399999999996</v>
      </c>
      <c r="BQ921">
        <f t="shared" si="166"/>
        <v>369.28000000000003</v>
      </c>
      <c r="BR921">
        <f t="shared" si="167"/>
        <v>340.43</v>
      </c>
      <c r="BS921">
        <f t="shared" si="168"/>
        <v>28.85</v>
      </c>
      <c r="BT921">
        <f t="shared" si="169"/>
        <v>0</v>
      </c>
      <c r="BU921">
        <f t="shared" si="170"/>
        <v>0</v>
      </c>
      <c r="BV921">
        <f t="shared" si="171"/>
        <v>0</v>
      </c>
      <c r="BW921">
        <f t="shared" si="165"/>
        <v>4180</v>
      </c>
    </row>
    <row r="922" spans="1:75" x14ac:dyDescent="0.3">
      <c r="A922" s="38">
        <f t="shared" si="161"/>
        <v>45793</v>
      </c>
      <c r="B922" s="3">
        <v>45793.854629629626</v>
      </c>
      <c r="C922" t="s">
        <v>61</v>
      </c>
      <c r="D922" t="s">
        <v>61</v>
      </c>
      <c r="E922" t="s">
        <v>61</v>
      </c>
      <c r="F922" t="s">
        <v>62</v>
      </c>
      <c r="G922" s="2" t="s">
        <v>85</v>
      </c>
      <c r="H922" t="s">
        <v>86</v>
      </c>
      <c r="I922" t="s">
        <v>87</v>
      </c>
      <c r="J922" t="s">
        <v>66</v>
      </c>
      <c r="K922" t="s">
        <v>72</v>
      </c>
      <c r="L922">
        <v>14</v>
      </c>
      <c r="M922">
        <v>6</v>
      </c>
      <c r="N922">
        <v>168</v>
      </c>
      <c r="O922" s="41">
        <v>9999</v>
      </c>
      <c r="P922" t="s">
        <v>62</v>
      </c>
      <c r="Q922" s="1">
        <v>45786.608721180557</v>
      </c>
      <c r="R922">
        <v>39.601999999999997</v>
      </c>
      <c r="S922">
        <v>12.587999999999999</v>
      </c>
      <c r="T922">
        <v>3.1459999999999999</v>
      </c>
      <c r="U922">
        <v>5528</v>
      </c>
      <c r="V922">
        <v>164</v>
      </c>
      <c r="W922">
        <v>1803</v>
      </c>
      <c r="X922">
        <v>1558</v>
      </c>
      <c r="Y922">
        <v>2</v>
      </c>
      <c r="Z922">
        <v>3</v>
      </c>
      <c r="AA922">
        <v>1</v>
      </c>
      <c r="AB922">
        <v>131</v>
      </c>
      <c r="AC922">
        <v>92</v>
      </c>
      <c r="AD922">
        <v>25.79</v>
      </c>
      <c r="AE922">
        <v>40.035705999999998</v>
      </c>
      <c r="AF922">
        <v>92.3</v>
      </c>
      <c r="AG922">
        <v>2.7</v>
      </c>
      <c r="AH922">
        <v>3.6</v>
      </c>
      <c r="AI922">
        <v>1.3</v>
      </c>
      <c r="AJ922">
        <v>0.1</v>
      </c>
      <c r="AK922">
        <v>0</v>
      </c>
      <c r="AL922">
        <v>0</v>
      </c>
      <c r="AM922">
        <v>2.42</v>
      </c>
      <c r="AN922">
        <v>42.676000000000002</v>
      </c>
      <c r="AO922">
        <v>2.9670000000000001</v>
      </c>
      <c r="AP922">
        <v>32.616</v>
      </c>
      <c r="AQ922">
        <v>0.379</v>
      </c>
      <c r="AR922">
        <v>5.05</v>
      </c>
      <c r="AS922">
        <v>7.5750000000000002</v>
      </c>
      <c r="AT922">
        <v>84.608000000000004</v>
      </c>
      <c r="AU922">
        <v>2.4750000000000001</v>
      </c>
      <c r="AV922">
        <v>3.3</v>
      </c>
      <c r="AW922">
        <v>1.1919999999999999</v>
      </c>
      <c r="AX922">
        <v>9.1999999999999998E-2</v>
      </c>
      <c r="AY922">
        <v>0</v>
      </c>
      <c r="AZ922">
        <v>0</v>
      </c>
      <c r="BA922">
        <v>0</v>
      </c>
      <c r="BB922">
        <v>124</v>
      </c>
      <c r="BC922" t="s">
        <v>75</v>
      </c>
      <c r="BD922">
        <v>0</v>
      </c>
      <c r="BE922" t="s">
        <v>73</v>
      </c>
      <c r="BF922" t="s">
        <v>70</v>
      </c>
      <c r="BG922">
        <v>1.3</v>
      </c>
      <c r="BH922">
        <v>0</v>
      </c>
      <c r="BI922" s="1">
        <v>45799.47912916667</v>
      </c>
      <c r="BJ922">
        <v>3</v>
      </c>
      <c r="BK922" s="4">
        <v>1.0487</v>
      </c>
      <c r="BL922" s="42">
        <f>HLOOKUP($A922,차량별코스!$E$1:$AD$20,_xlfn.XLOOKUP(탕데이터!$I922,차량별코스!$D$2:$D$20,차량별코스!$A$2:$A$20),0)</f>
        <v>8</v>
      </c>
      <c r="BM922">
        <f t="shared" si="162"/>
        <v>2424.9360000000001</v>
      </c>
      <c r="BN922">
        <f t="shared" si="163"/>
        <v>4829.6470000000018</v>
      </c>
      <c r="BO922">
        <f>IF(COUNTIFS($BL$2:$BL922,$BL922,$O$2:$O922,$O922)=1,_xlfn.MAXIFS($BO$2:$BO921,$O$2:$O921,$O922)+1,_xlfn.MAXIFS($BO$2:$BO921,$O$2:$O921,$O922))</f>
        <v>11</v>
      </c>
      <c r="BP922">
        <f t="shared" si="164"/>
        <v>3135.3440000000001</v>
      </c>
      <c r="BQ922">
        <f t="shared" si="166"/>
        <v>149.25600000000003</v>
      </c>
      <c r="BR922">
        <f t="shared" si="167"/>
        <v>199.00800000000001</v>
      </c>
      <c r="BS922">
        <f t="shared" si="168"/>
        <v>71.864000000000004</v>
      </c>
      <c r="BT922">
        <f t="shared" si="169"/>
        <v>5.5280000000000005</v>
      </c>
      <c r="BU922">
        <f t="shared" si="170"/>
        <v>0</v>
      </c>
      <c r="BV922">
        <f t="shared" si="171"/>
        <v>0</v>
      </c>
      <c r="BW922">
        <f t="shared" si="165"/>
        <v>3560.9999999999995</v>
      </c>
    </row>
    <row r="923" spans="1:75" x14ac:dyDescent="0.3">
      <c r="A923" s="38">
        <f t="shared" si="161"/>
        <v>45794</v>
      </c>
      <c r="B923" s="3">
        <v>45794.265474537038</v>
      </c>
      <c r="C923" t="s">
        <v>61</v>
      </c>
      <c r="D923" t="s">
        <v>61</v>
      </c>
      <c r="E923" t="s">
        <v>61</v>
      </c>
      <c r="F923" t="s">
        <v>62</v>
      </c>
      <c r="G923" s="2" t="s">
        <v>85</v>
      </c>
      <c r="H923" t="s">
        <v>86</v>
      </c>
      <c r="I923" t="s">
        <v>87</v>
      </c>
      <c r="J923" t="s">
        <v>66</v>
      </c>
      <c r="K923" t="s">
        <v>72</v>
      </c>
      <c r="L923">
        <v>14</v>
      </c>
      <c r="M923">
        <v>6</v>
      </c>
      <c r="N923">
        <v>168</v>
      </c>
      <c r="O923" s="41">
        <v>9999</v>
      </c>
      <c r="P923" t="s">
        <v>62</v>
      </c>
      <c r="Q923" s="1">
        <v>45786.608721180557</v>
      </c>
      <c r="R923">
        <v>39.171999999999997</v>
      </c>
      <c r="S923">
        <v>11.371</v>
      </c>
      <c r="T923">
        <v>3.4449999999999998</v>
      </c>
      <c r="U923">
        <v>4560</v>
      </c>
      <c r="V923">
        <v>529</v>
      </c>
      <c r="W923">
        <v>925</v>
      </c>
      <c r="X923">
        <v>1146</v>
      </c>
      <c r="Y923">
        <v>0</v>
      </c>
      <c r="Z923">
        <v>11</v>
      </c>
      <c r="AA923">
        <v>0</v>
      </c>
      <c r="AB923">
        <v>0</v>
      </c>
      <c r="AC923">
        <v>90</v>
      </c>
      <c r="AD923">
        <v>30.93</v>
      </c>
      <c r="AE923">
        <v>45.402177000000002</v>
      </c>
      <c r="AF923">
        <v>93.3</v>
      </c>
      <c r="AG923">
        <v>1.7</v>
      </c>
      <c r="AH923">
        <v>2.9</v>
      </c>
      <c r="AI923">
        <v>2</v>
      </c>
      <c r="AJ923">
        <v>0.2</v>
      </c>
      <c r="AK923">
        <v>0</v>
      </c>
      <c r="AL923">
        <v>0</v>
      </c>
      <c r="AM923">
        <v>2.65</v>
      </c>
      <c r="AN923">
        <v>44.384</v>
      </c>
      <c r="AO923">
        <v>11.601000000000001</v>
      </c>
      <c r="AP923">
        <v>20.285</v>
      </c>
      <c r="AQ923">
        <v>0.28100000000000003</v>
      </c>
      <c r="AR923">
        <v>0</v>
      </c>
      <c r="AS923">
        <v>28.081</v>
      </c>
      <c r="AT923">
        <v>69.974999999999994</v>
      </c>
      <c r="AU923">
        <v>1.2749999999999999</v>
      </c>
      <c r="AV923">
        <v>2.1749999999999998</v>
      </c>
      <c r="AW923">
        <v>1.5</v>
      </c>
      <c r="AX923">
        <v>0.15</v>
      </c>
      <c r="AY923">
        <v>0</v>
      </c>
      <c r="AZ923">
        <v>0</v>
      </c>
      <c r="BA923">
        <v>0</v>
      </c>
      <c r="BB923">
        <v>103</v>
      </c>
      <c r="BC923" t="s">
        <v>75</v>
      </c>
      <c r="BD923">
        <v>0</v>
      </c>
      <c r="BE923" t="s">
        <v>73</v>
      </c>
      <c r="BF923" t="s">
        <v>70</v>
      </c>
      <c r="BG923">
        <v>1.3</v>
      </c>
      <c r="BH923">
        <v>0</v>
      </c>
      <c r="BI923" s="1">
        <v>45799.47912916667</v>
      </c>
      <c r="BJ923">
        <v>3</v>
      </c>
      <c r="BK923" s="4">
        <v>1.1483000000000001</v>
      </c>
      <c r="BL923" s="42">
        <f>HLOOKUP($A923,차량별코스!$E$1:$AD$20,_xlfn.XLOOKUP(탕데이터!$I923,차량별코스!$D$2:$D$20,차량별코스!$A$2:$A$20),0)</f>
        <v>1</v>
      </c>
      <c r="BM923">
        <f t="shared" si="162"/>
        <v>2424.9360000000001</v>
      </c>
      <c r="BN923">
        <f t="shared" si="163"/>
        <v>4124.9780000000028</v>
      </c>
      <c r="BO923">
        <f>IF(COUNTIFS($BL$2:$BL923,$BL923,$O$2:$O923,$O923)=1,_xlfn.MAXIFS($BO$2:$BO922,$O$2:$O922,$O923)+1,_xlfn.MAXIFS($BO$2:$BO922,$O$2:$O922,$O923))</f>
        <v>11</v>
      </c>
      <c r="BP923">
        <f t="shared" si="164"/>
        <v>2800.4799999999996</v>
      </c>
      <c r="BQ923">
        <f t="shared" si="166"/>
        <v>77.52000000000001</v>
      </c>
      <c r="BR923">
        <f t="shared" si="167"/>
        <v>132.23999999999998</v>
      </c>
      <c r="BS923">
        <f t="shared" si="168"/>
        <v>91.2</v>
      </c>
      <c r="BT923">
        <f t="shared" si="169"/>
        <v>9.120000000000001</v>
      </c>
      <c r="BU923">
        <f t="shared" si="170"/>
        <v>0</v>
      </c>
      <c r="BV923">
        <f t="shared" si="171"/>
        <v>0</v>
      </c>
      <c r="BW923">
        <f t="shared" si="165"/>
        <v>3110.559999999999</v>
      </c>
    </row>
    <row r="924" spans="1:75" x14ac:dyDescent="0.3">
      <c r="A924" s="38">
        <f t="shared" si="161"/>
        <v>45794</v>
      </c>
      <c r="B924" s="3">
        <v>45794.386111111111</v>
      </c>
      <c r="C924" t="s">
        <v>61</v>
      </c>
      <c r="D924" t="s">
        <v>61</v>
      </c>
      <c r="E924" t="s">
        <v>61</v>
      </c>
      <c r="F924" t="s">
        <v>62</v>
      </c>
      <c r="G924" s="2" t="s">
        <v>85</v>
      </c>
      <c r="H924" t="s">
        <v>86</v>
      </c>
      <c r="I924" t="s">
        <v>87</v>
      </c>
      <c r="J924" t="s">
        <v>66</v>
      </c>
      <c r="K924" t="s">
        <v>72</v>
      </c>
      <c r="L924">
        <v>14</v>
      </c>
      <c r="M924">
        <v>6</v>
      </c>
      <c r="N924">
        <v>168</v>
      </c>
      <c r="O924" s="41">
        <v>9999</v>
      </c>
      <c r="P924" t="s">
        <v>62</v>
      </c>
      <c r="Q924" s="1">
        <v>45786.608721180557</v>
      </c>
      <c r="R924">
        <v>70.346000000000004</v>
      </c>
      <c r="S924">
        <v>22.087</v>
      </c>
      <c r="T924">
        <v>3.1850000000000001</v>
      </c>
      <c r="U924">
        <v>7213</v>
      </c>
      <c r="V924">
        <v>27</v>
      </c>
      <c r="W924">
        <v>1942</v>
      </c>
      <c r="X924">
        <v>2606</v>
      </c>
      <c r="Y924">
        <v>3</v>
      </c>
      <c r="Z924">
        <v>24</v>
      </c>
      <c r="AA924">
        <v>0</v>
      </c>
      <c r="AB924">
        <v>0</v>
      </c>
      <c r="AC924">
        <v>108</v>
      </c>
      <c r="AD924">
        <v>35.11</v>
      </c>
      <c r="AE924">
        <v>48.292437</v>
      </c>
      <c r="AF924">
        <v>43.2</v>
      </c>
      <c r="AG924">
        <v>15.9</v>
      </c>
      <c r="AH924">
        <v>19</v>
      </c>
      <c r="AI924">
        <v>13.6</v>
      </c>
      <c r="AJ924">
        <v>6.5</v>
      </c>
      <c r="AK924">
        <v>1.7</v>
      </c>
      <c r="AL924">
        <v>0</v>
      </c>
      <c r="AM924">
        <v>2.4500000000000002</v>
      </c>
      <c r="AN924">
        <v>52.145000000000003</v>
      </c>
      <c r="AO924">
        <v>0.374</v>
      </c>
      <c r="AP924">
        <v>26.923999999999999</v>
      </c>
      <c r="AQ924">
        <v>0.37</v>
      </c>
      <c r="AR924">
        <v>4.2649999999999997</v>
      </c>
      <c r="AS924">
        <v>34.116999999999997</v>
      </c>
      <c r="AT924">
        <v>51.84</v>
      </c>
      <c r="AU924">
        <v>19.079999999999998</v>
      </c>
      <c r="AV924">
        <v>22.8</v>
      </c>
      <c r="AW924">
        <v>16.32</v>
      </c>
      <c r="AX924">
        <v>7.8</v>
      </c>
      <c r="AY924">
        <v>2.04</v>
      </c>
      <c r="AZ924">
        <v>0</v>
      </c>
      <c r="BA924">
        <v>0</v>
      </c>
      <c r="BB924">
        <v>166</v>
      </c>
      <c r="BC924" t="s">
        <v>75</v>
      </c>
      <c r="BD924">
        <v>0</v>
      </c>
      <c r="BE924" t="s">
        <v>73</v>
      </c>
      <c r="BF924" t="s">
        <v>70</v>
      </c>
      <c r="BG924">
        <v>1.3</v>
      </c>
      <c r="BH924">
        <v>0</v>
      </c>
      <c r="BI924" s="1">
        <v>45799.47912916667</v>
      </c>
      <c r="BJ924">
        <v>3</v>
      </c>
      <c r="BK924" s="4">
        <v>1.0616000000000001</v>
      </c>
      <c r="BL924" s="42">
        <f>HLOOKUP($A924,차량별코스!$E$1:$AD$20,_xlfn.XLOOKUP(탕데이터!$I924,차량별코스!$D$2:$D$20,차량별코스!$A$2:$A$20),0)</f>
        <v>1</v>
      </c>
      <c r="BM924">
        <f t="shared" si="162"/>
        <v>2424.9360000000001</v>
      </c>
      <c r="BN924">
        <f t="shared" si="163"/>
        <v>4124.9780000000028</v>
      </c>
      <c r="BO924">
        <f>IF(COUNTIFS($BL$2:$BL924,$BL924,$O$2:$O924,$O924)=1,_xlfn.MAXIFS($BO$2:$BO923,$O$2:$O923,$O924)+1,_xlfn.MAXIFS($BO$2:$BO923,$O$2:$O923,$O924))</f>
        <v>11</v>
      </c>
      <c r="BP924">
        <f t="shared" si="164"/>
        <v>1147.0160000000005</v>
      </c>
      <c r="BQ924">
        <f t="shared" si="166"/>
        <v>1146.867</v>
      </c>
      <c r="BR924">
        <f t="shared" si="167"/>
        <v>1370.47</v>
      </c>
      <c r="BS924">
        <f t="shared" si="168"/>
        <v>980.96800000000007</v>
      </c>
      <c r="BT924">
        <f t="shared" si="169"/>
        <v>468.84500000000003</v>
      </c>
      <c r="BU924">
        <f t="shared" si="170"/>
        <v>122.62100000000001</v>
      </c>
      <c r="BV924">
        <f t="shared" si="171"/>
        <v>0</v>
      </c>
      <c r="BW924">
        <f t="shared" si="165"/>
        <v>5236.7870000000012</v>
      </c>
    </row>
    <row r="925" spans="1:75" x14ac:dyDescent="0.3">
      <c r="A925" s="38">
        <f t="shared" si="161"/>
        <v>45794</v>
      </c>
      <c r="B925" s="3">
        <v>45794.472430555557</v>
      </c>
      <c r="C925" t="s">
        <v>61</v>
      </c>
      <c r="D925" t="s">
        <v>61</v>
      </c>
      <c r="E925" t="s">
        <v>61</v>
      </c>
      <c r="F925" t="s">
        <v>62</v>
      </c>
      <c r="G925" s="2" t="s">
        <v>85</v>
      </c>
      <c r="H925" t="s">
        <v>86</v>
      </c>
      <c r="I925" t="s">
        <v>87</v>
      </c>
      <c r="J925" t="s">
        <v>66</v>
      </c>
      <c r="K925" t="s">
        <v>72</v>
      </c>
      <c r="L925">
        <v>14</v>
      </c>
      <c r="M925">
        <v>6</v>
      </c>
      <c r="N925">
        <v>168</v>
      </c>
      <c r="O925" s="41">
        <v>9999</v>
      </c>
      <c r="P925" t="s">
        <v>62</v>
      </c>
      <c r="Q925" s="1">
        <v>45786.608721180557</v>
      </c>
      <c r="R925">
        <v>0.11899999999999999</v>
      </c>
      <c r="S925">
        <v>0.124</v>
      </c>
      <c r="T925">
        <v>0.96</v>
      </c>
      <c r="U925">
        <v>174</v>
      </c>
      <c r="V925">
        <v>17</v>
      </c>
      <c r="W925">
        <v>64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10</v>
      </c>
      <c r="AD925">
        <v>2.46</v>
      </c>
      <c r="AE925">
        <v>4.6063320000000001</v>
      </c>
      <c r="AF925">
        <v>100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0.74</v>
      </c>
      <c r="AN925">
        <v>11.709</v>
      </c>
      <c r="AO925">
        <v>9.77</v>
      </c>
      <c r="AP925">
        <v>36.78</v>
      </c>
      <c r="AQ925">
        <v>0</v>
      </c>
      <c r="AR925">
        <v>0</v>
      </c>
      <c r="AS925">
        <v>0</v>
      </c>
      <c r="AT925">
        <v>1.667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2</v>
      </c>
      <c r="BC925" t="s">
        <v>75</v>
      </c>
      <c r="BD925">
        <v>0</v>
      </c>
      <c r="BE925" t="s">
        <v>73</v>
      </c>
      <c r="BF925" t="s">
        <v>70</v>
      </c>
      <c r="BG925">
        <v>1.3</v>
      </c>
      <c r="BH925">
        <v>0</v>
      </c>
      <c r="BI925" s="1">
        <v>45799.47912916667</v>
      </c>
      <c r="BJ925">
        <v>3</v>
      </c>
      <c r="BK925" s="4">
        <v>0.31990000000000002</v>
      </c>
      <c r="BL925" s="42">
        <f>HLOOKUP($A925,차량별코스!$E$1:$AD$20,_xlfn.XLOOKUP(탕데이터!$I925,차량별코스!$D$2:$D$20,차량별코스!$A$2:$A$20),0)</f>
        <v>1</v>
      </c>
      <c r="BM925">
        <f t="shared" si="162"/>
        <v>2424.9360000000001</v>
      </c>
      <c r="BN925">
        <f t="shared" si="163"/>
        <v>4124.9780000000028</v>
      </c>
      <c r="BO925">
        <f>IF(COUNTIFS($BL$2:$BL925,$BL925,$O$2:$O925,$O925)=1,_xlfn.MAXIFS($BO$2:$BO924,$O$2:$O924,$O925)+1,_xlfn.MAXIFS($BO$2:$BO924,$O$2:$O924,$O925))</f>
        <v>11</v>
      </c>
      <c r="BP925">
        <f t="shared" si="164"/>
        <v>93</v>
      </c>
      <c r="BQ925">
        <f t="shared" si="166"/>
        <v>0</v>
      </c>
      <c r="BR925">
        <f t="shared" si="167"/>
        <v>0</v>
      </c>
      <c r="BS925">
        <f t="shared" si="168"/>
        <v>0</v>
      </c>
      <c r="BT925">
        <f t="shared" si="169"/>
        <v>0</v>
      </c>
      <c r="BU925">
        <f t="shared" si="170"/>
        <v>0</v>
      </c>
      <c r="BV925">
        <f t="shared" si="171"/>
        <v>0</v>
      </c>
      <c r="BW925">
        <f t="shared" si="165"/>
        <v>93</v>
      </c>
    </row>
    <row r="926" spans="1:75" x14ac:dyDescent="0.3">
      <c r="A926" s="38">
        <f t="shared" si="161"/>
        <v>45794</v>
      </c>
      <c r="B926" s="3">
        <v>45794.511053240742</v>
      </c>
      <c r="C926" t="s">
        <v>61</v>
      </c>
      <c r="D926" t="s">
        <v>61</v>
      </c>
      <c r="E926" t="s">
        <v>61</v>
      </c>
      <c r="F926" t="s">
        <v>62</v>
      </c>
      <c r="G926" s="2" t="s">
        <v>85</v>
      </c>
      <c r="H926" t="s">
        <v>86</v>
      </c>
      <c r="I926" t="s">
        <v>87</v>
      </c>
      <c r="J926" t="s">
        <v>66</v>
      </c>
      <c r="K926" t="s">
        <v>72</v>
      </c>
      <c r="L926">
        <v>14</v>
      </c>
      <c r="M926">
        <v>6</v>
      </c>
      <c r="N926">
        <v>168</v>
      </c>
      <c r="O926" s="41">
        <v>9999</v>
      </c>
      <c r="P926" t="s">
        <v>62</v>
      </c>
      <c r="Q926" s="1">
        <v>45786.608721180557</v>
      </c>
      <c r="R926">
        <v>59.177</v>
      </c>
      <c r="S926">
        <v>18.809999999999999</v>
      </c>
      <c r="T926">
        <v>3.1459999999999999</v>
      </c>
      <c r="U926">
        <v>6453</v>
      </c>
      <c r="V926">
        <v>278</v>
      </c>
      <c r="W926">
        <v>1575</v>
      </c>
      <c r="X926">
        <v>2287</v>
      </c>
      <c r="Y926">
        <v>2</v>
      </c>
      <c r="Z926">
        <v>8</v>
      </c>
      <c r="AA926">
        <v>0</v>
      </c>
      <c r="AB926">
        <v>0</v>
      </c>
      <c r="AC926">
        <v>102</v>
      </c>
      <c r="AD926">
        <v>33.01</v>
      </c>
      <c r="AE926">
        <v>46.312426000000002</v>
      </c>
      <c r="AF926">
        <v>88.4</v>
      </c>
      <c r="AG926">
        <v>3.7</v>
      </c>
      <c r="AH926">
        <v>3.3</v>
      </c>
      <c r="AI926">
        <v>3</v>
      </c>
      <c r="AJ926">
        <v>1.6</v>
      </c>
      <c r="AK926">
        <v>0</v>
      </c>
      <c r="AL926">
        <v>0</v>
      </c>
      <c r="AM926">
        <v>2.42</v>
      </c>
      <c r="AN926">
        <v>50.515999999999998</v>
      </c>
      <c r="AO926">
        <v>4.3079999999999998</v>
      </c>
      <c r="AP926">
        <v>24.407</v>
      </c>
      <c r="AQ926">
        <v>0.372</v>
      </c>
      <c r="AR926">
        <v>3.38</v>
      </c>
      <c r="AS926">
        <v>13.519</v>
      </c>
      <c r="AT926">
        <v>94.293000000000006</v>
      </c>
      <c r="AU926">
        <v>3.9470000000000001</v>
      </c>
      <c r="AV926">
        <v>3.52</v>
      </c>
      <c r="AW926">
        <v>3.2</v>
      </c>
      <c r="AX926">
        <v>1.7070000000000001</v>
      </c>
      <c r="AY926">
        <v>0</v>
      </c>
      <c r="AZ926">
        <v>0</v>
      </c>
      <c r="BA926">
        <v>0</v>
      </c>
      <c r="BB926">
        <v>150</v>
      </c>
      <c r="BC926" t="s">
        <v>75</v>
      </c>
      <c r="BD926">
        <v>0</v>
      </c>
      <c r="BE926" t="s">
        <v>73</v>
      </c>
      <c r="BF926" t="s">
        <v>70</v>
      </c>
      <c r="BG926">
        <v>1.3</v>
      </c>
      <c r="BH926">
        <v>0</v>
      </c>
      <c r="BI926" s="1">
        <v>45799.47912916667</v>
      </c>
      <c r="BJ926">
        <v>3</v>
      </c>
      <c r="BK926" s="4">
        <v>1.0487</v>
      </c>
      <c r="BL926" s="42">
        <f>HLOOKUP($A926,차량별코스!$E$1:$AD$20,_xlfn.XLOOKUP(탕데이터!$I926,차량별코스!$D$2:$D$20,차량별코스!$A$2:$A$20),0)</f>
        <v>1</v>
      </c>
      <c r="BM926">
        <f t="shared" si="162"/>
        <v>2424.9360000000001</v>
      </c>
      <c r="BN926">
        <f t="shared" si="163"/>
        <v>4124.9780000000028</v>
      </c>
      <c r="BO926">
        <f>IF(COUNTIFS($BL$2:$BL926,$BL926,$O$2:$O926,$O926)=1,_xlfn.MAXIFS($BO$2:$BO925,$O$2:$O925,$O926)+1,_xlfn.MAXIFS($BO$2:$BO925,$O$2:$O925,$O926))</f>
        <v>11</v>
      </c>
      <c r="BP926">
        <f t="shared" si="164"/>
        <v>3851.4520000000002</v>
      </c>
      <c r="BQ926">
        <f t="shared" si="166"/>
        <v>238.76100000000002</v>
      </c>
      <c r="BR926">
        <f t="shared" si="167"/>
        <v>212.94900000000001</v>
      </c>
      <c r="BS926">
        <f t="shared" si="168"/>
        <v>193.59</v>
      </c>
      <c r="BT926">
        <f t="shared" si="169"/>
        <v>103.248</v>
      </c>
      <c r="BU926">
        <f t="shared" si="170"/>
        <v>0</v>
      </c>
      <c r="BV926">
        <f t="shared" si="171"/>
        <v>0</v>
      </c>
      <c r="BW926">
        <f t="shared" si="165"/>
        <v>4600</v>
      </c>
    </row>
    <row r="927" spans="1:75" x14ac:dyDescent="0.3">
      <c r="A927" s="38">
        <f t="shared" si="161"/>
        <v>45794</v>
      </c>
      <c r="B927" s="3">
        <v>45794.589988425927</v>
      </c>
      <c r="C927" t="s">
        <v>61</v>
      </c>
      <c r="D927" t="s">
        <v>61</v>
      </c>
      <c r="E927" t="s">
        <v>61</v>
      </c>
      <c r="F927" t="s">
        <v>62</v>
      </c>
      <c r="G927" s="2" t="s">
        <v>85</v>
      </c>
      <c r="H927" t="s">
        <v>86</v>
      </c>
      <c r="I927" t="s">
        <v>87</v>
      </c>
      <c r="J927" t="s">
        <v>66</v>
      </c>
      <c r="K927" t="s">
        <v>72</v>
      </c>
      <c r="L927">
        <v>14</v>
      </c>
      <c r="M927">
        <v>6</v>
      </c>
      <c r="N927">
        <v>168</v>
      </c>
      <c r="O927" s="41">
        <v>9999</v>
      </c>
      <c r="P927" t="s">
        <v>62</v>
      </c>
      <c r="Q927" s="1">
        <v>45786.608721180557</v>
      </c>
      <c r="R927">
        <v>7.4999999999999997E-2</v>
      </c>
      <c r="S927">
        <v>4.8000000000000001E-2</v>
      </c>
      <c r="T927">
        <v>1.5629999999999999</v>
      </c>
      <c r="U927">
        <v>56</v>
      </c>
      <c r="V927">
        <v>7</v>
      </c>
      <c r="W927">
        <v>4</v>
      </c>
      <c r="X927">
        <v>1</v>
      </c>
      <c r="Y927">
        <v>0</v>
      </c>
      <c r="Z927">
        <v>0</v>
      </c>
      <c r="AA927">
        <v>0</v>
      </c>
      <c r="AB927">
        <v>0</v>
      </c>
      <c r="AC927">
        <v>11</v>
      </c>
      <c r="AD927">
        <v>4.82</v>
      </c>
      <c r="AE927">
        <v>6</v>
      </c>
      <c r="AF927">
        <v>100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1.21</v>
      </c>
      <c r="AN927">
        <v>7.9329999999999998</v>
      </c>
      <c r="AO927">
        <v>12.497999999999999</v>
      </c>
      <c r="AP927">
        <v>7.1420000000000003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 t="s">
        <v>75</v>
      </c>
      <c r="BD927">
        <v>0</v>
      </c>
      <c r="BE927" t="s">
        <v>73</v>
      </c>
      <c r="BF927" t="s">
        <v>70</v>
      </c>
      <c r="BG927">
        <v>1.3</v>
      </c>
      <c r="BH927">
        <v>0</v>
      </c>
      <c r="BI927" s="1">
        <v>45799.47912916667</v>
      </c>
      <c r="BJ927">
        <v>3</v>
      </c>
      <c r="BK927" s="4">
        <v>0.52080000000000004</v>
      </c>
      <c r="BL927" s="42">
        <f>HLOOKUP($A927,차량별코스!$E$1:$AD$20,_xlfn.XLOOKUP(탕데이터!$I927,차량별코스!$D$2:$D$20,차량별코스!$A$2:$A$20),0)</f>
        <v>1</v>
      </c>
      <c r="BM927">
        <f t="shared" si="162"/>
        <v>2424.9360000000001</v>
      </c>
      <c r="BN927">
        <f t="shared" si="163"/>
        <v>4124.9780000000028</v>
      </c>
      <c r="BO927">
        <f>IF(COUNTIFS($BL$2:$BL927,$BL927,$O$2:$O927,$O927)=1,_xlfn.MAXIFS($BO$2:$BO926,$O$2:$O926,$O927)+1,_xlfn.MAXIFS($BO$2:$BO926,$O$2:$O926,$O927))</f>
        <v>11</v>
      </c>
      <c r="BP927">
        <f t="shared" si="164"/>
        <v>45</v>
      </c>
      <c r="BQ927">
        <f t="shared" si="166"/>
        <v>0</v>
      </c>
      <c r="BR927">
        <f t="shared" si="167"/>
        <v>0</v>
      </c>
      <c r="BS927">
        <f t="shared" si="168"/>
        <v>0</v>
      </c>
      <c r="BT927">
        <f t="shared" si="169"/>
        <v>0</v>
      </c>
      <c r="BU927">
        <f t="shared" si="170"/>
        <v>0</v>
      </c>
      <c r="BV927">
        <f t="shared" si="171"/>
        <v>0</v>
      </c>
      <c r="BW927">
        <f t="shared" si="165"/>
        <v>45</v>
      </c>
    </row>
    <row r="928" spans="1:75" x14ac:dyDescent="0.3">
      <c r="A928" s="38">
        <f t="shared" si="161"/>
        <v>45794</v>
      </c>
      <c r="B928" s="3">
        <v>45794.622604166667</v>
      </c>
      <c r="C928" t="s">
        <v>61</v>
      </c>
      <c r="D928" t="s">
        <v>61</v>
      </c>
      <c r="E928" t="s">
        <v>61</v>
      </c>
      <c r="F928" t="s">
        <v>62</v>
      </c>
      <c r="G928" s="2" t="s">
        <v>85</v>
      </c>
      <c r="H928" t="s">
        <v>86</v>
      </c>
      <c r="I928" t="s">
        <v>87</v>
      </c>
      <c r="J928" t="s">
        <v>66</v>
      </c>
      <c r="K928" t="s">
        <v>72</v>
      </c>
      <c r="L928">
        <v>14</v>
      </c>
      <c r="M928">
        <v>6</v>
      </c>
      <c r="N928">
        <v>168</v>
      </c>
      <c r="O928" s="41">
        <v>9999</v>
      </c>
      <c r="P928" t="s">
        <v>62</v>
      </c>
      <c r="Q928" s="1">
        <v>45786.608721180557</v>
      </c>
      <c r="R928">
        <v>1.6E-2</v>
      </c>
      <c r="S928">
        <v>1.9E-2</v>
      </c>
      <c r="T928">
        <v>0.84199999999999997</v>
      </c>
      <c r="U928">
        <v>24</v>
      </c>
      <c r="V928">
        <v>5</v>
      </c>
      <c r="W928">
        <v>3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7</v>
      </c>
      <c r="AD928">
        <v>2.4</v>
      </c>
      <c r="AE928">
        <v>3.5995499999999998</v>
      </c>
      <c r="AF928">
        <v>100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0.65</v>
      </c>
      <c r="AN928">
        <v>9.4960000000000004</v>
      </c>
      <c r="AO928">
        <v>20.821999999999999</v>
      </c>
      <c r="AP928">
        <v>12.496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 t="s">
        <v>75</v>
      </c>
      <c r="BD928">
        <v>0</v>
      </c>
      <c r="BE928" t="s">
        <v>73</v>
      </c>
      <c r="BF928" t="s">
        <v>70</v>
      </c>
      <c r="BG928">
        <v>1.3</v>
      </c>
      <c r="BH928">
        <v>0</v>
      </c>
      <c r="BI928" s="1">
        <v>45799.47912916667</v>
      </c>
      <c r="BJ928">
        <v>3</v>
      </c>
      <c r="BK928" s="4">
        <v>0.28070000000000001</v>
      </c>
      <c r="BL928" s="42">
        <f>HLOOKUP($A928,차량별코스!$E$1:$AD$20,_xlfn.XLOOKUP(탕데이터!$I928,차량별코스!$D$2:$D$20,차량별코스!$A$2:$A$20),0)</f>
        <v>1</v>
      </c>
      <c r="BM928">
        <f t="shared" si="162"/>
        <v>2424.9360000000001</v>
      </c>
      <c r="BN928">
        <f t="shared" si="163"/>
        <v>4124.9780000000028</v>
      </c>
      <c r="BO928">
        <f>IF(COUNTIFS($BL$2:$BL928,$BL928,$O$2:$O928,$O928)=1,_xlfn.MAXIFS($BO$2:$BO927,$O$2:$O927,$O928)+1,_xlfn.MAXIFS($BO$2:$BO927,$O$2:$O927,$O928))</f>
        <v>11</v>
      </c>
      <c r="BP928">
        <f t="shared" si="164"/>
        <v>16</v>
      </c>
      <c r="BQ928">
        <f t="shared" si="166"/>
        <v>0</v>
      </c>
      <c r="BR928">
        <f t="shared" si="167"/>
        <v>0</v>
      </c>
      <c r="BS928">
        <f t="shared" si="168"/>
        <v>0</v>
      </c>
      <c r="BT928">
        <f t="shared" si="169"/>
        <v>0</v>
      </c>
      <c r="BU928">
        <f t="shared" si="170"/>
        <v>0</v>
      </c>
      <c r="BV928">
        <f t="shared" si="171"/>
        <v>0</v>
      </c>
      <c r="BW928">
        <f t="shared" si="165"/>
        <v>16</v>
      </c>
    </row>
    <row r="929" spans="1:75" x14ac:dyDescent="0.3">
      <c r="A929" s="38">
        <f t="shared" si="161"/>
        <v>45794</v>
      </c>
      <c r="B929" s="3">
        <v>45794.709270833337</v>
      </c>
      <c r="C929" t="s">
        <v>61</v>
      </c>
      <c r="D929" t="s">
        <v>61</v>
      </c>
      <c r="E929" t="s">
        <v>61</v>
      </c>
      <c r="F929" t="s">
        <v>62</v>
      </c>
      <c r="G929" s="2" t="s">
        <v>85</v>
      </c>
      <c r="H929" t="s">
        <v>86</v>
      </c>
      <c r="I929" t="s">
        <v>87</v>
      </c>
      <c r="J929" t="s">
        <v>66</v>
      </c>
      <c r="K929" t="s">
        <v>72</v>
      </c>
      <c r="L929">
        <v>14</v>
      </c>
      <c r="M929">
        <v>6</v>
      </c>
      <c r="N929">
        <v>168</v>
      </c>
      <c r="O929" s="41">
        <v>9999</v>
      </c>
      <c r="P929" t="s">
        <v>62</v>
      </c>
      <c r="Q929" s="1">
        <v>45786.608721180557</v>
      </c>
      <c r="R929">
        <v>101.696</v>
      </c>
      <c r="S929">
        <v>32.192</v>
      </c>
      <c r="T929">
        <v>3.1589999999999998</v>
      </c>
      <c r="U929">
        <v>10515</v>
      </c>
      <c r="V929">
        <v>39</v>
      </c>
      <c r="W929">
        <v>2736</v>
      </c>
      <c r="X929">
        <v>3375</v>
      </c>
      <c r="Y929">
        <v>3</v>
      </c>
      <c r="Z929">
        <v>20</v>
      </c>
      <c r="AA929">
        <v>3</v>
      </c>
      <c r="AB929">
        <v>361</v>
      </c>
      <c r="AC929">
        <v>94</v>
      </c>
      <c r="AD929">
        <v>34.82</v>
      </c>
      <c r="AE929">
        <v>47.300465000000003</v>
      </c>
      <c r="AF929">
        <v>66.8</v>
      </c>
      <c r="AG929">
        <v>8.1</v>
      </c>
      <c r="AH929">
        <v>15</v>
      </c>
      <c r="AI929">
        <v>9.1999999999999993</v>
      </c>
      <c r="AJ929">
        <v>0.9</v>
      </c>
      <c r="AK929">
        <v>0</v>
      </c>
      <c r="AL929">
        <v>0</v>
      </c>
      <c r="AM929">
        <v>2.4300000000000002</v>
      </c>
      <c r="AN929">
        <v>51.417000000000002</v>
      </c>
      <c r="AO929">
        <v>0.371</v>
      </c>
      <c r="AP929">
        <v>26.02</v>
      </c>
      <c r="AQ929">
        <v>0.32400000000000001</v>
      </c>
      <c r="AR929">
        <v>2.95</v>
      </c>
      <c r="AS929">
        <v>19.666</v>
      </c>
      <c r="AT929">
        <v>116.9</v>
      </c>
      <c r="AU929">
        <v>14.175000000000001</v>
      </c>
      <c r="AV929">
        <v>26.25</v>
      </c>
      <c r="AW929">
        <v>16.100000000000001</v>
      </c>
      <c r="AX929">
        <v>1.575</v>
      </c>
      <c r="AY929">
        <v>0</v>
      </c>
      <c r="AZ929">
        <v>0</v>
      </c>
      <c r="BA929">
        <v>0</v>
      </c>
      <c r="BB929">
        <v>237</v>
      </c>
      <c r="BC929" t="s">
        <v>75</v>
      </c>
      <c r="BD929">
        <v>0</v>
      </c>
      <c r="BE929" t="s">
        <v>73</v>
      </c>
      <c r="BF929" t="s">
        <v>70</v>
      </c>
      <c r="BG929">
        <v>1.3</v>
      </c>
      <c r="BH929">
        <v>0</v>
      </c>
      <c r="BI929" s="1">
        <v>45799.47912916667</v>
      </c>
      <c r="BJ929">
        <v>3</v>
      </c>
      <c r="BK929" s="4">
        <v>1.0529999999999999</v>
      </c>
      <c r="BL929" s="42">
        <f>HLOOKUP($A929,차량별코스!$E$1:$AD$20,_xlfn.XLOOKUP(탕데이터!$I929,차량별코스!$D$2:$D$20,차량별코스!$A$2:$A$20),0)</f>
        <v>1</v>
      </c>
      <c r="BM929">
        <f t="shared" si="162"/>
        <v>2424.9360000000001</v>
      </c>
      <c r="BN929">
        <f t="shared" si="163"/>
        <v>4124.9780000000028</v>
      </c>
      <c r="BO929">
        <f>IF(COUNTIFS($BL$2:$BL929,$BL929,$O$2:$O929,$O929)=1,_xlfn.MAXIFS($BO$2:$BO928,$O$2:$O928,$O929)+1,_xlfn.MAXIFS($BO$2:$BO928,$O$2:$O928,$O929))</f>
        <v>11</v>
      </c>
      <c r="BP929">
        <f t="shared" si="164"/>
        <v>4249.0199999999995</v>
      </c>
      <c r="BQ929">
        <f t="shared" si="166"/>
        <v>851.71500000000003</v>
      </c>
      <c r="BR929">
        <f t="shared" si="167"/>
        <v>1577.25</v>
      </c>
      <c r="BS929">
        <f t="shared" si="168"/>
        <v>967.38</v>
      </c>
      <c r="BT929">
        <f t="shared" si="169"/>
        <v>94.635000000000005</v>
      </c>
      <c r="BU929">
        <f t="shared" si="170"/>
        <v>0</v>
      </c>
      <c r="BV929">
        <f t="shared" si="171"/>
        <v>0</v>
      </c>
      <c r="BW929">
        <f t="shared" si="165"/>
        <v>7740</v>
      </c>
    </row>
    <row r="930" spans="1:75" x14ac:dyDescent="0.3">
      <c r="A930" s="38">
        <f t="shared" si="161"/>
        <v>45795</v>
      </c>
      <c r="B930" s="3">
        <v>45795.274328703701</v>
      </c>
      <c r="C930" t="s">
        <v>61</v>
      </c>
      <c r="D930" t="s">
        <v>61</v>
      </c>
      <c r="E930" t="s">
        <v>61</v>
      </c>
      <c r="F930" t="s">
        <v>62</v>
      </c>
      <c r="G930" s="2" t="s">
        <v>85</v>
      </c>
      <c r="H930" t="s">
        <v>86</v>
      </c>
      <c r="I930" t="s">
        <v>87</v>
      </c>
      <c r="J930" t="s">
        <v>66</v>
      </c>
      <c r="K930" t="s">
        <v>72</v>
      </c>
      <c r="L930">
        <v>14</v>
      </c>
      <c r="M930">
        <v>6</v>
      </c>
      <c r="N930">
        <v>168</v>
      </c>
      <c r="O930" s="41">
        <v>9999</v>
      </c>
      <c r="P930" t="s">
        <v>62</v>
      </c>
      <c r="Q930" s="1">
        <v>45786.608721180557</v>
      </c>
      <c r="R930">
        <v>1E-3</v>
      </c>
      <c r="S930">
        <v>7.6999999999999999E-2</v>
      </c>
      <c r="T930">
        <v>1.2999999999999999E-2</v>
      </c>
      <c r="U930">
        <v>216</v>
      </c>
      <c r="V930">
        <v>216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0.02</v>
      </c>
      <c r="AE930" t="s">
        <v>61</v>
      </c>
      <c r="AF930">
        <v>100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0.01</v>
      </c>
      <c r="AN930" t="s">
        <v>61</v>
      </c>
      <c r="AO930">
        <v>100</v>
      </c>
      <c r="AP930">
        <v>0</v>
      </c>
      <c r="AQ930">
        <v>0</v>
      </c>
      <c r="AR930">
        <v>0</v>
      </c>
      <c r="AS930">
        <v>0</v>
      </c>
      <c r="AT930">
        <v>3.3330000000000002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5</v>
      </c>
      <c r="BC930" t="s">
        <v>75</v>
      </c>
      <c r="BD930">
        <v>0</v>
      </c>
      <c r="BE930" t="s">
        <v>73</v>
      </c>
      <c r="BF930" t="s">
        <v>70</v>
      </c>
      <c r="BG930">
        <v>1.3</v>
      </c>
      <c r="BH930">
        <v>0</v>
      </c>
      <c r="BI930" s="1">
        <v>45799.47912916667</v>
      </c>
      <c r="BJ930">
        <v>3</v>
      </c>
      <c r="BK930" s="4">
        <v>4.3E-3</v>
      </c>
      <c r="BL930" s="42">
        <f>HLOOKUP($A930,차량별코스!$E$1:$AD$20,_xlfn.XLOOKUP(탕데이터!$I930,차량별코스!$D$2:$D$20,차량별코스!$A$2:$A$20),0)</f>
        <v>2</v>
      </c>
      <c r="BM930">
        <f t="shared" si="162"/>
        <v>2424.9360000000001</v>
      </c>
      <c r="BN930">
        <f t="shared" si="163"/>
        <v>4171.0680000000048</v>
      </c>
      <c r="BO930">
        <f>IF(COUNTIFS($BL$2:$BL930,$BL930,$O$2:$O930,$O930)=1,_xlfn.MAXIFS($BO$2:$BO929,$O$2:$O929,$O930)+1,_xlfn.MAXIFS($BO$2:$BO929,$O$2:$O929,$O930))</f>
        <v>11</v>
      </c>
      <c r="BP930">
        <f t="shared" si="164"/>
        <v>0</v>
      </c>
      <c r="BQ930">
        <f t="shared" si="166"/>
        <v>0</v>
      </c>
      <c r="BR930">
        <f t="shared" si="167"/>
        <v>0</v>
      </c>
      <c r="BS930">
        <f t="shared" si="168"/>
        <v>0</v>
      </c>
      <c r="BT930">
        <f t="shared" si="169"/>
        <v>0</v>
      </c>
      <c r="BU930">
        <f t="shared" si="170"/>
        <v>0</v>
      </c>
      <c r="BV930">
        <f t="shared" si="171"/>
        <v>0</v>
      </c>
      <c r="BW930">
        <f t="shared" si="165"/>
        <v>0</v>
      </c>
    </row>
    <row r="931" spans="1:75" x14ac:dyDescent="0.3">
      <c r="A931" s="38">
        <f t="shared" si="161"/>
        <v>45795</v>
      </c>
      <c r="B931" s="3">
        <v>45795.291030092594</v>
      </c>
      <c r="C931" t="s">
        <v>61</v>
      </c>
      <c r="D931" t="s">
        <v>61</v>
      </c>
      <c r="E931" t="s">
        <v>61</v>
      </c>
      <c r="F931" t="s">
        <v>62</v>
      </c>
      <c r="G931" s="2" t="s">
        <v>85</v>
      </c>
      <c r="H931" t="s">
        <v>86</v>
      </c>
      <c r="I931" t="s">
        <v>87</v>
      </c>
      <c r="J931" t="s">
        <v>66</v>
      </c>
      <c r="K931" t="s">
        <v>72</v>
      </c>
      <c r="L931">
        <v>14</v>
      </c>
      <c r="M931">
        <v>6</v>
      </c>
      <c r="N931">
        <v>168</v>
      </c>
      <c r="O931" s="41">
        <v>9999</v>
      </c>
      <c r="P931" t="s">
        <v>62</v>
      </c>
      <c r="Q931" s="1">
        <v>45786.608721180557</v>
      </c>
      <c r="R931">
        <v>101.09</v>
      </c>
      <c r="S931">
        <v>30.376000000000001</v>
      </c>
      <c r="T931">
        <v>3.3279999999999998</v>
      </c>
      <c r="U931">
        <v>9078</v>
      </c>
      <c r="V931">
        <v>59</v>
      </c>
      <c r="W931">
        <v>2310</v>
      </c>
      <c r="X931">
        <v>3579</v>
      </c>
      <c r="Y931">
        <v>5</v>
      </c>
      <c r="Z931">
        <v>31</v>
      </c>
      <c r="AA931">
        <v>3</v>
      </c>
      <c r="AB931">
        <v>542</v>
      </c>
      <c r="AC931">
        <v>107</v>
      </c>
      <c r="AD931">
        <v>40.090000000000003</v>
      </c>
      <c r="AE931">
        <v>54.244123000000002</v>
      </c>
      <c r="AF931">
        <v>90.1</v>
      </c>
      <c r="AG931">
        <v>1.9</v>
      </c>
      <c r="AH931">
        <v>3.2</v>
      </c>
      <c r="AI931">
        <v>3.5</v>
      </c>
      <c r="AJ931">
        <v>1.2</v>
      </c>
      <c r="AK931">
        <v>0.1</v>
      </c>
      <c r="AL931">
        <v>0</v>
      </c>
      <c r="AM931">
        <v>2.56</v>
      </c>
      <c r="AN931">
        <v>56.595999999999997</v>
      </c>
      <c r="AO931">
        <v>0.65</v>
      </c>
      <c r="AP931">
        <v>25.446000000000002</v>
      </c>
      <c r="AQ931">
        <v>0.34599999999999997</v>
      </c>
      <c r="AR931">
        <v>4.9459999999999997</v>
      </c>
      <c r="AS931">
        <v>30.666</v>
      </c>
      <c r="AT931">
        <v>135.15</v>
      </c>
      <c r="AU931">
        <v>2.85</v>
      </c>
      <c r="AV931">
        <v>4.8</v>
      </c>
      <c r="AW931">
        <v>5.25</v>
      </c>
      <c r="AX931">
        <v>1.8</v>
      </c>
      <c r="AY931">
        <v>0.15</v>
      </c>
      <c r="AZ931">
        <v>0</v>
      </c>
      <c r="BA931">
        <v>0</v>
      </c>
      <c r="BB931">
        <v>214</v>
      </c>
      <c r="BC931" t="s">
        <v>75</v>
      </c>
      <c r="BD931">
        <v>0</v>
      </c>
      <c r="BE931" t="s">
        <v>73</v>
      </c>
      <c r="BF931" t="s">
        <v>70</v>
      </c>
      <c r="BG931">
        <v>1.3</v>
      </c>
      <c r="BH931">
        <v>0</v>
      </c>
      <c r="BI931" s="1">
        <v>45799.47912916667</v>
      </c>
      <c r="BJ931">
        <v>3</v>
      </c>
      <c r="BK931" s="4">
        <v>1.1093</v>
      </c>
      <c r="BL931" s="42">
        <f>HLOOKUP($A931,차량별코스!$E$1:$AD$20,_xlfn.XLOOKUP(탕데이터!$I931,차량별코스!$D$2:$D$20,차량별코스!$A$2:$A$20),0)</f>
        <v>2</v>
      </c>
      <c r="BM931">
        <f t="shared" si="162"/>
        <v>2424.9360000000001</v>
      </c>
      <c r="BN931">
        <f t="shared" si="163"/>
        <v>4171.0680000000048</v>
      </c>
      <c r="BO931">
        <f>IF(COUNTIFS($BL$2:$BL931,$BL931,$O$2:$O931,$O931)=1,_xlfn.MAXIFS($BO$2:$BO930,$O$2:$O930,$O931)+1,_xlfn.MAXIFS($BO$2:$BO930,$O$2:$O930,$O931))</f>
        <v>11</v>
      </c>
      <c r="BP931">
        <f t="shared" si="164"/>
        <v>5810.2779999999993</v>
      </c>
      <c r="BQ931">
        <f t="shared" si="166"/>
        <v>172.482</v>
      </c>
      <c r="BR931">
        <f t="shared" si="167"/>
        <v>290.49599999999998</v>
      </c>
      <c r="BS931">
        <f t="shared" si="168"/>
        <v>317.73</v>
      </c>
      <c r="BT931">
        <f t="shared" si="169"/>
        <v>108.93600000000001</v>
      </c>
      <c r="BU931">
        <f t="shared" si="170"/>
        <v>9.0779999999999994</v>
      </c>
      <c r="BV931">
        <f t="shared" si="171"/>
        <v>0</v>
      </c>
      <c r="BW931">
        <f t="shared" si="165"/>
        <v>6708.9999999999991</v>
      </c>
    </row>
    <row r="932" spans="1:75" x14ac:dyDescent="0.3">
      <c r="A932" s="38">
        <f t="shared" si="161"/>
        <v>45795</v>
      </c>
      <c r="B932" s="3">
        <v>45795.400682870371</v>
      </c>
      <c r="C932" t="s">
        <v>61</v>
      </c>
      <c r="D932" t="s">
        <v>61</v>
      </c>
      <c r="E932" t="s">
        <v>61</v>
      </c>
      <c r="F932" t="s">
        <v>62</v>
      </c>
      <c r="G932" s="2" t="s">
        <v>85</v>
      </c>
      <c r="H932" t="s">
        <v>86</v>
      </c>
      <c r="I932" t="s">
        <v>87</v>
      </c>
      <c r="J932" t="s">
        <v>66</v>
      </c>
      <c r="K932" t="s">
        <v>72</v>
      </c>
      <c r="L932">
        <v>14</v>
      </c>
      <c r="M932">
        <v>6</v>
      </c>
      <c r="N932">
        <v>168</v>
      </c>
      <c r="O932" s="41">
        <v>9999</v>
      </c>
      <c r="P932" t="s">
        <v>62</v>
      </c>
      <c r="Q932" s="1">
        <v>45786.608721180557</v>
      </c>
      <c r="R932">
        <v>0.10199999999999999</v>
      </c>
      <c r="S932">
        <v>5.1999999999999998E-2</v>
      </c>
      <c r="T932">
        <v>1.962</v>
      </c>
      <c r="U932">
        <v>56</v>
      </c>
      <c r="V932">
        <v>4</v>
      </c>
      <c r="W932">
        <v>2</v>
      </c>
      <c r="X932">
        <v>1</v>
      </c>
      <c r="Y932">
        <v>0</v>
      </c>
      <c r="Z932">
        <v>0</v>
      </c>
      <c r="AA932">
        <v>0</v>
      </c>
      <c r="AB932">
        <v>0</v>
      </c>
      <c r="AC932">
        <v>12</v>
      </c>
      <c r="AD932">
        <v>6.56</v>
      </c>
      <c r="AE932">
        <v>7.3439410000000001</v>
      </c>
      <c r="AF932">
        <v>100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1.51</v>
      </c>
      <c r="AN932">
        <v>7.5590000000000002</v>
      </c>
      <c r="AO932">
        <v>7.1420000000000003</v>
      </c>
      <c r="AP932">
        <v>3.5680000000000001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 t="s">
        <v>75</v>
      </c>
      <c r="BD932">
        <v>0</v>
      </c>
      <c r="BE932" t="s">
        <v>73</v>
      </c>
      <c r="BF932" t="s">
        <v>70</v>
      </c>
      <c r="BG932">
        <v>1.3</v>
      </c>
      <c r="BH932">
        <v>0</v>
      </c>
      <c r="BI932" s="1">
        <v>45799.47912916667</v>
      </c>
      <c r="BJ932">
        <v>3</v>
      </c>
      <c r="BK932" s="4">
        <v>0.65380000000000005</v>
      </c>
      <c r="BL932" s="42">
        <f>HLOOKUP($A932,차량별코스!$E$1:$AD$20,_xlfn.XLOOKUP(탕데이터!$I932,차량별코스!$D$2:$D$20,차량별코스!$A$2:$A$20),0)</f>
        <v>2</v>
      </c>
      <c r="BM932">
        <f t="shared" si="162"/>
        <v>2424.9360000000001</v>
      </c>
      <c r="BN932">
        <f t="shared" si="163"/>
        <v>4171.0680000000048</v>
      </c>
      <c r="BO932">
        <f>IF(COUNTIFS($BL$2:$BL932,$BL932,$O$2:$O932,$O932)=1,_xlfn.MAXIFS($BO$2:$BO931,$O$2:$O931,$O932)+1,_xlfn.MAXIFS($BO$2:$BO931,$O$2:$O931,$O932))</f>
        <v>11</v>
      </c>
      <c r="BP932">
        <f t="shared" si="164"/>
        <v>50</v>
      </c>
      <c r="BQ932">
        <f t="shared" si="166"/>
        <v>0</v>
      </c>
      <c r="BR932">
        <f t="shared" si="167"/>
        <v>0</v>
      </c>
      <c r="BS932">
        <f t="shared" si="168"/>
        <v>0</v>
      </c>
      <c r="BT932">
        <f t="shared" si="169"/>
        <v>0</v>
      </c>
      <c r="BU932">
        <f t="shared" si="170"/>
        <v>0</v>
      </c>
      <c r="BV932">
        <f t="shared" si="171"/>
        <v>0</v>
      </c>
      <c r="BW932">
        <f t="shared" si="165"/>
        <v>50</v>
      </c>
    </row>
    <row r="933" spans="1:75" x14ac:dyDescent="0.3">
      <c r="A933" s="38">
        <f t="shared" si="161"/>
        <v>45795</v>
      </c>
      <c r="B933" s="3">
        <v>45795.474062499998</v>
      </c>
      <c r="C933" t="s">
        <v>61</v>
      </c>
      <c r="D933" t="s">
        <v>61</v>
      </c>
      <c r="E933" t="s">
        <v>61</v>
      </c>
      <c r="F933" t="s">
        <v>62</v>
      </c>
      <c r="G933" s="2" t="s">
        <v>85</v>
      </c>
      <c r="H933" t="s">
        <v>86</v>
      </c>
      <c r="I933" t="s">
        <v>87</v>
      </c>
      <c r="J933" t="s">
        <v>66</v>
      </c>
      <c r="K933" t="s">
        <v>72</v>
      </c>
      <c r="L933">
        <v>14</v>
      </c>
      <c r="M933">
        <v>6</v>
      </c>
      <c r="N933">
        <v>168</v>
      </c>
      <c r="O933" s="41">
        <v>9999</v>
      </c>
      <c r="P933" t="s">
        <v>62</v>
      </c>
      <c r="Q933" s="1">
        <v>45786.608721180557</v>
      </c>
      <c r="R933">
        <v>70.481999999999999</v>
      </c>
      <c r="S933">
        <v>22.684999999999999</v>
      </c>
      <c r="T933">
        <v>3.1070000000000002</v>
      </c>
      <c r="U933">
        <v>7966</v>
      </c>
      <c r="V933">
        <v>479</v>
      </c>
      <c r="W933">
        <v>2554</v>
      </c>
      <c r="X933">
        <v>2488</v>
      </c>
      <c r="Y933">
        <v>3</v>
      </c>
      <c r="Z933">
        <v>32</v>
      </c>
      <c r="AA933">
        <v>1</v>
      </c>
      <c r="AB933">
        <v>264</v>
      </c>
      <c r="AC933">
        <v>108</v>
      </c>
      <c r="AD933">
        <v>31.85</v>
      </c>
      <c r="AE933">
        <v>51.436276999999997</v>
      </c>
      <c r="AF933">
        <v>46.7</v>
      </c>
      <c r="AG933">
        <v>12.1</v>
      </c>
      <c r="AH933">
        <v>18.399999999999999</v>
      </c>
      <c r="AI933">
        <v>11.1</v>
      </c>
      <c r="AJ933">
        <v>7.9</v>
      </c>
      <c r="AK933">
        <v>3.7</v>
      </c>
      <c r="AL933">
        <v>0</v>
      </c>
      <c r="AM933">
        <v>2.39</v>
      </c>
      <c r="AN933">
        <v>57.594000000000001</v>
      </c>
      <c r="AO933">
        <v>6.0129999999999999</v>
      </c>
      <c r="AP933">
        <v>32.061</v>
      </c>
      <c r="AQ933">
        <v>0.34100000000000003</v>
      </c>
      <c r="AR933">
        <v>4.2560000000000002</v>
      </c>
      <c r="AS933">
        <v>45.402000000000001</v>
      </c>
      <c r="AT933">
        <v>61.488</v>
      </c>
      <c r="AU933">
        <v>15.932</v>
      </c>
      <c r="AV933">
        <v>24.227</v>
      </c>
      <c r="AW933">
        <v>14.615</v>
      </c>
      <c r="AX933">
        <v>10.401999999999999</v>
      </c>
      <c r="AY933">
        <v>4.8719999999999999</v>
      </c>
      <c r="AZ933">
        <v>0</v>
      </c>
      <c r="BA933">
        <v>0</v>
      </c>
      <c r="BB933">
        <v>177</v>
      </c>
      <c r="BC933" t="s">
        <v>75</v>
      </c>
      <c r="BD933">
        <v>0</v>
      </c>
      <c r="BE933" t="s">
        <v>73</v>
      </c>
      <c r="BF933" t="s">
        <v>70</v>
      </c>
      <c r="BG933">
        <v>1.3</v>
      </c>
      <c r="BH933">
        <v>0</v>
      </c>
      <c r="BI933" s="1">
        <v>45799.47912916667</v>
      </c>
      <c r="BJ933">
        <v>3</v>
      </c>
      <c r="BK933" s="4">
        <v>1.0357000000000001</v>
      </c>
      <c r="BL933" s="42">
        <f>HLOOKUP($A933,차량별코스!$E$1:$AD$20,_xlfn.XLOOKUP(탕데이터!$I933,차량별코스!$D$2:$D$20,차량별코스!$A$2:$A$20),0)</f>
        <v>2</v>
      </c>
      <c r="BM933">
        <f t="shared" si="162"/>
        <v>2424.9360000000001</v>
      </c>
      <c r="BN933">
        <f t="shared" si="163"/>
        <v>4171.0680000000048</v>
      </c>
      <c r="BO933">
        <f>IF(COUNTIFS($BL$2:$BL933,$BL933,$O$2:$O933,$O933)=1,_xlfn.MAXIFS($BO$2:$BO932,$O$2:$O932,$O933)+1,_xlfn.MAXIFS($BO$2:$BO932,$O$2:$O932,$O933))</f>
        <v>11</v>
      </c>
      <c r="BP933">
        <f t="shared" si="164"/>
        <v>687.1220000000003</v>
      </c>
      <c r="BQ933">
        <f t="shared" si="166"/>
        <v>963.88599999999997</v>
      </c>
      <c r="BR933">
        <f t="shared" si="167"/>
        <v>1465.7439999999999</v>
      </c>
      <c r="BS933">
        <f t="shared" si="168"/>
        <v>884.226</v>
      </c>
      <c r="BT933">
        <f t="shared" si="169"/>
        <v>629.31399999999996</v>
      </c>
      <c r="BU933">
        <f t="shared" si="170"/>
        <v>294.74200000000002</v>
      </c>
      <c r="BV933">
        <f t="shared" si="171"/>
        <v>0</v>
      </c>
      <c r="BW933">
        <f t="shared" si="165"/>
        <v>4925.0340000000006</v>
      </c>
    </row>
    <row r="934" spans="1:75" x14ac:dyDescent="0.3">
      <c r="A934" s="38">
        <f t="shared" si="161"/>
        <v>45795</v>
      </c>
      <c r="B934" s="3">
        <v>45795.586412037039</v>
      </c>
      <c r="C934" t="s">
        <v>61</v>
      </c>
      <c r="D934" t="s">
        <v>61</v>
      </c>
      <c r="E934" t="s">
        <v>61</v>
      </c>
      <c r="F934" t="s">
        <v>62</v>
      </c>
      <c r="G934" s="2" t="s">
        <v>85</v>
      </c>
      <c r="H934" t="s">
        <v>86</v>
      </c>
      <c r="I934" t="s">
        <v>87</v>
      </c>
      <c r="J934" t="s">
        <v>66</v>
      </c>
      <c r="K934" t="s">
        <v>72</v>
      </c>
      <c r="L934">
        <v>14</v>
      </c>
      <c r="M934">
        <v>6</v>
      </c>
      <c r="N934">
        <v>168</v>
      </c>
      <c r="O934" s="41">
        <v>9999</v>
      </c>
      <c r="P934" t="s">
        <v>62</v>
      </c>
      <c r="Q934" s="1">
        <v>45786.608721180557</v>
      </c>
      <c r="R934">
        <v>8.1000000000000003E-2</v>
      </c>
      <c r="S934">
        <v>6.0999999999999999E-2</v>
      </c>
      <c r="T934">
        <v>1.3280000000000001</v>
      </c>
      <c r="U934">
        <v>43</v>
      </c>
      <c r="V934">
        <v>2</v>
      </c>
      <c r="W934">
        <v>10</v>
      </c>
      <c r="X934">
        <v>2</v>
      </c>
      <c r="Y934">
        <v>0</v>
      </c>
      <c r="Z934">
        <v>0</v>
      </c>
      <c r="AA934">
        <v>0</v>
      </c>
      <c r="AB934">
        <v>0</v>
      </c>
      <c r="AC934">
        <v>22</v>
      </c>
      <c r="AD934">
        <v>6.78</v>
      </c>
      <c r="AE934">
        <v>9.4054800000000007</v>
      </c>
      <c r="AF934">
        <v>100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1.02</v>
      </c>
      <c r="AN934">
        <v>20.738</v>
      </c>
      <c r="AO934">
        <v>4.6470000000000002</v>
      </c>
      <c r="AP934">
        <v>23.25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 t="s">
        <v>75</v>
      </c>
      <c r="BD934">
        <v>0</v>
      </c>
      <c r="BE934" t="s">
        <v>73</v>
      </c>
      <c r="BF934" t="s">
        <v>70</v>
      </c>
      <c r="BG934">
        <v>1.3</v>
      </c>
      <c r="BH934">
        <v>0</v>
      </c>
      <c r="BI934" s="1">
        <v>45799.47912916667</v>
      </c>
      <c r="BJ934">
        <v>3</v>
      </c>
      <c r="BK934" s="4">
        <v>0.44259999999999999</v>
      </c>
      <c r="BL934" s="42">
        <f>HLOOKUP($A934,차량별코스!$E$1:$AD$20,_xlfn.XLOOKUP(탕데이터!$I934,차량별코스!$D$2:$D$20,차량별코스!$A$2:$A$20),0)</f>
        <v>2</v>
      </c>
      <c r="BM934">
        <f t="shared" si="162"/>
        <v>2424.9360000000001</v>
      </c>
      <c r="BN934">
        <f t="shared" si="163"/>
        <v>4171.0680000000048</v>
      </c>
      <c r="BO934">
        <f>IF(COUNTIFS($BL$2:$BL934,$BL934,$O$2:$O934,$O934)=1,_xlfn.MAXIFS($BO$2:$BO933,$O$2:$O933,$O934)+1,_xlfn.MAXIFS($BO$2:$BO933,$O$2:$O933,$O934))</f>
        <v>11</v>
      </c>
      <c r="BP934">
        <f t="shared" si="164"/>
        <v>31</v>
      </c>
      <c r="BQ934">
        <f t="shared" si="166"/>
        <v>0</v>
      </c>
      <c r="BR934">
        <f t="shared" si="167"/>
        <v>0</v>
      </c>
      <c r="BS934">
        <f t="shared" si="168"/>
        <v>0</v>
      </c>
      <c r="BT934">
        <f t="shared" si="169"/>
        <v>0</v>
      </c>
      <c r="BU934">
        <f t="shared" si="170"/>
        <v>0</v>
      </c>
      <c r="BV934">
        <f t="shared" si="171"/>
        <v>0</v>
      </c>
      <c r="BW934">
        <f t="shared" si="165"/>
        <v>31</v>
      </c>
    </row>
    <row r="935" spans="1:75" x14ac:dyDescent="0.3">
      <c r="A935" s="38">
        <f t="shared" si="161"/>
        <v>45795</v>
      </c>
      <c r="B935" s="3">
        <v>45795.587222222224</v>
      </c>
      <c r="C935" t="s">
        <v>61</v>
      </c>
      <c r="D935" t="s">
        <v>61</v>
      </c>
      <c r="E935" t="s">
        <v>61</v>
      </c>
      <c r="F935" t="s">
        <v>62</v>
      </c>
      <c r="G935" s="2" t="s">
        <v>85</v>
      </c>
      <c r="H935" t="s">
        <v>86</v>
      </c>
      <c r="I935" t="s">
        <v>87</v>
      </c>
      <c r="J935" t="s">
        <v>66</v>
      </c>
      <c r="K935" t="s">
        <v>72</v>
      </c>
      <c r="L935">
        <v>14</v>
      </c>
      <c r="M935">
        <v>6</v>
      </c>
      <c r="N935">
        <v>168</v>
      </c>
      <c r="O935" s="41">
        <v>9999</v>
      </c>
      <c r="P935" t="s">
        <v>62</v>
      </c>
      <c r="Q935" s="1">
        <v>45786.608721180557</v>
      </c>
      <c r="R935">
        <v>7.5999999999999998E-2</v>
      </c>
      <c r="S935">
        <v>0.13900000000000001</v>
      </c>
      <c r="T935">
        <v>0.54700000000000004</v>
      </c>
      <c r="U935">
        <v>243</v>
      </c>
      <c r="V935">
        <v>213</v>
      </c>
      <c r="W935">
        <v>1</v>
      </c>
      <c r="X935">
        <v>1</v>
      </c>
      <c r="Y935">
        <v>0</v>
      </c>
      <c r="Z935">
        <v>0</v>
      </c>
      <c r="AA935">
        <v>0</v>
      </c>
      <c r="AB935">
        <v>0</v>
      </c>
      <c r="AC935">
        <v>18</v>
      </c>
      <c r="AD935">
        <v>1.1299999999999999</v>
      </c>
      <c r="AE935">
        <v>9.4327909999999999</v>
      </c>
      <c r="AF935">
        <v>100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0.42</v>
      </c>
      <c r="AN935">
        <v>60.021999999999998</v>
      </c>
      <c r="AO935">
        <v>87.653000000000006</v>
      </c>
      <c r="AP935">
        <v>0.41</v>
      </c>
      <c r="AQ935">
        <v>0</v>
      </c>
      <c r="AR935">
        <v>0</v>
      </c>
      <c r="AS935">
        <v>0</v>
      </c>
      <c r="AT935">
        <v>3.3330000000000002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5</v>
      </c>
      <c r="BC935" t="s">
        <v>75</v>
      </c>
      <c r="BD935">
        <v>0</v>
      </c>
      <c r="BE935" t="s">
        <v>73</v>
      </c>
      <c r="BF935" t="s">
        <v>70</v>
      </c>
      <c r="BG935">
        <v>1.3</v>
      </c>
      <c r="BH935">
        <v>0</v>
      </c>
      <c r="BI935" s="1">
        <v>45799.47912916667</v>
      </c>
      <c r="BJ935">
        <v>3</v>
      </c>
      <c r="BK935" s="4">
        <v>0.18229999999999999</v>
      </c>
      <c r="BL935" s="42">
        <f>HLOOKUP($A935,차량별코스!$E$1:$AD$20,_xlfn.XLOOKUP(탕데이터!$I935,차량별코스!$D$2:$D$20,차량별코스!$A$2:$A$20),0)</f>
        <v>2</v>
      </c>
      <c r="BM935">
        <f t="shared" si="162"/>
        <v>2424.9360000000001</v>
      </c>
      <c r="BN935">
        <f t="shared" si="163"/>
        <v>4171.0680000000048</v>
      </c>
      <c r="BO935">
        <f>IF(COUNTIFS($BL$2:$BL935,$BL935,$O$2:$O935,$O935)=1,_xlfn.MAXIFS($BO$2:$BO934,$O$2:$O934,$O935)+1,_xlfn.MAXIFS($BO$2:$BO934,$O$2:$O934,$O935))</f>
        <v>11</v>
      </c>
      <c r="BP935">
        <f t="shared" si="164"/>
        <v>29</v>
      </c>
      <c r="BQ935">
        <f t="shared" si="166"/>
        <v>0</v>
      </c>
      <c r="BR935">
        <f t="shared" si="167"/>
        <v>0</v>
      </c>
      <c r="BS935">
        <f t="shared" si="168"/>
        <v>0</v>
      </c>
      <c r="BT935">
        <f t="shared" si="169"/>
        <v>0</v>
      </c>
      <c r="BU935">
        <f t="shared" si="170"/>
        <v>0</v>
      </c>
      <c r="BV935">
        <f t="shared" si="171"/>
        <v>0</v>
      </c>
      <c r="BW935">
        <f t="shared" si="165"/>
        <v>29</v>
      </c>
    </row>
    <row r="936" spans="1:75" x14ac:dyDescent="0.3">
      <c r="A936" s="38">
        <f t="shared" si="161"/>
        <v>45795</v>
      </c>
      <c r="B936" s="3">
        <v>45795.605590277781</v>
      </c>
      <c r="C936" t="s">
        <v>61</v>
      </c>
      <c r="D936" t="s">
        <v>61</v>
      </c>
      <c r="E936" t="s">
        <v>61</v>
      </c>
      <c r="F936" t="s">
        <v>62</v>
      </c>
      <c r="G936" s="2" t="s">
        <v>85</v>
      </c>
      <c r="H936" t="s">
        <v>86</v>
      </c>
      <c r="I936" t="s">
        <v>87</v>
      </c>
      <c r="J936" t="s">
        <v>66</v>
      </c>
      <c r="K936" t="s">
        <v>72</v>
      </c>
      <c r="L936">
        <v>14</v>
      </c>
      <c r="M936">
        <v>6</v>
      </c>
      <c r="N936">
        <v>168</v>
      </c>
      <c r="O936" s="41">
        <v>9999</v>
      </c>
      <c r="P936" t="s">
        <v>62</v>
      </c>
      <c r="Q936" s="1">
        <v>45786.608721180557</v>
      </c>
      <c r="R936">
        <v>60.429000000000002</v>
      </c>
      <c r="S936">
        <v>18.818999999999999</v>
      </c>
      <c r="T936">
        <v>3.2109999999999999</v>
      </c>
      <c r="U936">
        <v>6778</v>
      </c>
      <c r="V936">
        <v>486</v>
      </c>
      <c r="W936">
        <v>1622</v>
      </c>
      <c r="X936">
        <v>2476</v>
      </c>
      <c r="Y936">
        <v>3</v>
      </c>
      <c r="Z936">
        <v>6</v>
      </c>
      <c r="AA936">
        <v>0</v>
      </c>
      <c r="AB936">
        <v>0</v>
      </c>
      <c r="AC936">
        <v>107</v>
      </c>
      <c r="AD936">
        <v>32.1</v>
      </c>
      <c r="AE936">
        <v>46.583390999999999</v>
      </c>
      <c r="AF936">
        <v>89.1</v>
      </c>
      <c r="AG936">
        <v>3.5</v>
      </c>
      <c r="AH936">
        <v>3.1</v>
      </c>
      <c r="AI936">
        <v>2.9</v>
      </c>
      <c r="AJ936">
        <v>1.4</v>
      </c>
      <c r="AK936">
        <v>0.1</v>
      </c>
      <c r="AL936">
        <v>0</v>
      </c>
      <c r="AM936">
        <v>2.4700000000000002</v>
      </c>
      <c r="AN936">
        <v>49.603999999999999</v>
      </c>
      <c r="AO936">
        <v>7.17</v>
      </c>
      <c r="AP936">
        <v>23.93</v>
      </c>
      <c r="AQ936">
        <v>0.39700000000000002</v>
      </c>
      <c r="AR936">
        <v>4.9649999999999999</v>
      </c>
      <c r="AS936">
        <v>9.9290000000000003</v>
      </c>
      <c r="AT936">
        <v>99.495000000000005</v>
      </c>
      <c r="AU936">
        <v>3.9079999999999999</v>
      </c>
      <c r="AV936">
        <v>3.4620000000000002</v>
      </c>
      <c r="AW936">
        <v>3.238</v>
      </c>
      <c r="AX936">
        <v>1.5629999999999999</v>
      </c>
      <c r="AY936">
        <v>0.112</v>
      </c>
      <c r="AZ936">
        <v>0</v>
      </c>
      <c r="BA936">
        <v>0</v>
      </c>
      <c r="BB936">
        <v>152</v>
      </c>
      <c r="BC936" t="s">
        <v>75</v>
      </c>
      <c r="BD936">
        <v>0</v>
      </c>
      <c r="BE936" t="s">
        <v>73</v>
      </c>
      <c r="BF936" t="s">
        <v>70</v>
      </c>
      <c r="BG936">
        <v>1.3</v>
      </c>
      <c r="BH936">
        <v>0</v>
      </c>
      <c r="BI936" s="1">
        <v>45799.47912916667</v>
      </c>
      <c r="BJ936">
        <v>3</v>
      </c>
      <c r="BK936" s="4">
        <v>1.0704</v>
      </c>
      <c r="BL936" s="42">
        <f>HLOOKUP($A936,차량별코스!$E$1:$AD$20,_xlfn.XLOOKUP(탕데이터!$I936,차량별코스!$D$2:$D$20,차량별코스!$A$2:$A$20),0)</f>
        <v>2</v>
      </c>
      <c r="BM936">
        <f t="shared" si="162"/>
        <v>2424.9360000000001</v>
      </c>
      <c r="BN936">
        <f t="shared" si="163"/>
        <v>4171.0680000000048</v>
      </c>
      <c r="BO936">
        <f>IF(COUNTIFS($BL$2:$BL936,$BL936,$O$2:$O936,$O936)=1,_xlfn.MAXIFS($BO$2:$BO935,$O$2:$O935,$O936)+1,_xlfn.MAXIFS($BO$2:$BO935,$O$2:$O935,$O936))</f>
        <v>11</v>
      </c>
      <c r="BP936">
        <f t="shared" si="164"/>
        <v>3931.1979999999994</v>
      </c>
      <c r="BQ936">
        <f t="shared" si="166"/>
        <v>237.23000000000002</v>
      </c>
      <c r="BR936">
        <f t="shared" si="167"/>
        <v>210.11799999999999</v>
      </c>
      <c r="BS936">
        <f t="shared" si="168"/>
        <v>196.56199999999998</v>
      </c>
      <c r="BT936">
        <f t="shared" si="169"/>
        <v>94.891999999999996</v>
      </c>
      <c r="BU936">
        <f t="shared" si="170"/>
        <v>6.7780000000000005</v>
      </c>
      <c r="BV936">
        <f t="shared" si="171"/>
        <v>0</v>
      </c>
      <c r="BW936">
        <f t="shared" si="165"/>
        <v>4676.7780000000002</v>
      </c>
    </row>
    <row r="937" spans="1:75" x14ac:dyDescent="0.3">
      <c r="A937" s="38">
        <f t="shared" si="161"/>
        <v>45795</v>
      </c>
      <c r="B937" s="3">
        <v>45795.687627314815</v>
      </c>
      <c r="C937" t="s">
        <v>61</v>
      </c>
      <c r="D937" t="s">
        <v>61</v>
      </c>
      <c r="E937" t="s">
        <v>61</v>
      </c>
      <c r="F937" t="s">
        <v>62</v>
      </c>
      <c r="G937" s="2" t="s">
        <v>85</v>
      </c>
      <c r="H937" t="s">
        <v>86</v>
      </c>
      <c r="I937" t="s">
        <v>87</v>
      </c>
      <c r="J937" t="s">
        <v>66</v>
      </c>
      <c r="K937" t="s">
        <v>72</v>
      </c>
      <c r="L937">
        <v>14</v>
      </c>
      <c r="M937">
        <v>6</v>
      </c>
      <c r="N937">
        <v>168</v>
      </c>
      <c r="O937" s="41">
        <v>9999</v>
      </c>
      <c r="P937" t="s">
        <v>62</v>
      </c>
      <c r="Q937" s="1">
        <v>45786.608721180557</v>
      </c>
      <c r="R937">
        <v>4.8000000000000001E-2</v>
      </c>
      <c r="S937">
        <v>3.5000000000000003E-2</v>
      </c>
      <c r="T937">
        <v>1.371</v>
      </c>
      <c r="U937">
        <v>38</v>
      </c>
      <c r="V937">
        <v>9</v>
      </c>
      <c r="W937">
        <v>1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11</v>
      </c>
      <c r="AD937">
        <v>4.55</v>
      </c>
      <c r="AE937">
        <v>6.171252</v>
      </c>
      <c r="AF937">
        <v>100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1.05</v>
      </c>
      <c r="AN937">
        <v>10.641</v>
      </c>
      <c r="AO937">
        <v>23.684999999999999</v>
      </c>
      <c r="AP937">
        <v>2.6240000000000001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 t="s">
        <v>75</v>
      </c>
      <c r="BD937">
        <v>0</v>
      </c>
      <c r="BE937" t="s">
        <v>73</v>
      </c>
      <c r="BF937" t="s">
        <v>70</v>
      </c>
      <c r="BG937">
        <v>1.3</v>
      </c>
      <c r="BH937">
        <v>0</v>
      </c>
      <c r="BI937" s="1">
        <v>45799.47912916667</v>
      </c>
      <c r="BJ937">
        <v>3</v>
      </c>
      <c r="BK937" s="4">
        <v>0.45710000000000001</v>
      </c>
      <c r="BL937" s="42">
        <f>HLOOKUP($A937,차량별코스!$E$1:$AD$20,_xlfn.XLOOKUP(탕데이터!$I937,차량별코스!$D$2:$D$20,차량별코스!$A$2:$A$20),0)</f>
        <v>2</v>
      </c>
      <c r="BM937">
        <f t="shared" si="162"/>
        <v>2424.9360000000001</v>
      </c>
      <c r="BN937">
        <f t="shared" si="163"/>
        <v>4171.0680000000048</v>
      </c>
      <c r="BO937">
        <f>IF(COUNTIFS($BL$2:$BL937,$BL937,$O$2:$O937,$O937)=1,_xlfn.MAXIFS($BO$2:$BO936,$O$2:$O936,$O937)+1,_xlfn.MAXIFS($BO$2:$BO936,$O$2:$O936,$O937))</f>
        <v>11</v>
      </c>
      <c r="BP937">
        <f t="shared" si="164"/>
        <v>28</v>
      </c>
      <c r="BQ937">
        <f t="shared" si="166"/>
        <v>0</v>
      </c>
      <c r="BR937">
        <f t="shared" si="167"/>
        <v>0</v>
      </c>
      <c r="BS937">
        <f t="shared" si="168"/>
        <v>0</v>
      </c>
      <c r="BT937">
        <f t="shared" si="169"/>
        <v>0</v>
      </c>
      <c r="BU937">
        <f t="shared" si="170"/>
        <v>0</v>
      </c>
      <c r="BV937">
        <f t="shared" si="171"/>
        <v>0</v>
      </c>
      <c r="BW937">
        <f t="shared" si="165"/>
        <v>28</v>
      </c>
    </row>
    <row r="938" spans="1:75" x14ac:dyDescent="0.3">
      <c r="A938" s="38">
        <f t="shared" si="161"/>
        <v>45795</v>
      </c>
      <c r="B938" s="3">
        <v>45795.689583333333</v>
      </c>
      <c r="C938" t="s">
        <v>61</v>
      </c>
      <c r="D938" t="s">
        <v>61</v>
      </c>
      <c r="E938" t="s">
        <v>61</v>
      </c>
      <c r="F938" t="s">
        <v>62</v>
      </c>
      <c r="G938" s="2" t="s">
        <v>85</v>
      </c>
      <c r="H938" t="s">
        <v>86</v>
      </c>
      <c r="I938" t="s">
        <v>87</v>
      </c>
      <c r="J938" t="s">
        <v>66</v>
      </c>
      <c r="K938" t="s">
        <v>72</v>
      </c>
      <c r="L938">
        <v>14</v>
      </c>
      <c r="M938">
        <v>6</v>
      </c>
      <c r="N938">
        <v>168</v>
      </c>
      <c r="O938" s="41">
        <v>9999</v>
      </c>
      <c r="P938" t="s">
        <v>62</v>
      </c>
      <c r="Q938" s="1">
        <v>45786.608721180557</v>
      </c>
      <c r="R938">
        <v>2.1000000000000001E-2</v>
      </c>
      <c r="S938">
        <v>1.7000000000000001E-2</v>
      </c>
      <c r="T938">
        <v>1.2350000000000001</v>
      </c>
      <c r="U938">
        <v>26</v>
      </c>
      <c r="V938">
        <v>5</v>
      </c>
      <c r="W938">
        <v>2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6</v>
      </c>
      <c r="AD938">
        <v>2.91</v>
      </c>
      <c r="AE938">
        <v>3.9780259999999998</v>
      </c>
      <c r="AF938">
        <v>100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0.97</v>
      </c>
      <c r="AN938">
        <v>5.3129999999999997</v>
      </c>
      <c r="AO938">
        <v>19.219000000000001</v>
      </c>
      <c r="AP938">
        <v>7.6849999999999996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 t="s">
        <v>75</v>
      </c>
      <c r="BD938">
        <v>0</v>
      </c>
      <c r="BE938" t="s">
        <v>73</v>
      </c>
      <c r="BF938" t="s">
        <v>70</v>
      </c>
      <c r="BG938">
        <v>1.3</v>
      </c>
      <c r="BH938">
        <v>0</v>
      </c>
      <c r="BI938" s="1">
        <v>45799.47912916667</v>
      </c>
      <c r="BJ938">
        <v>3</v>
      </c>
      <c r="BK938" s="4">
        <v>0.4118</v>
      </c>
      <c r="BL938" s="42">
        <f>HLOOKUP($A938,차량별코스!$E$1:$AD$20,_xlfn.XLOOKUP(탕데이터!$I938,차량별코스!$D$2:$D$20,차량별코스!$A$2:$A$20),0)</f>
        <v>2</v>
      </c>
      <c r="BM938">
        <f t="shared" si="162"/>
        <v>2424.9360000000001</v>
      </c>
      <c r="BN938">
        <f t="shared" si="163"/>
        <v>4171.0680000000048</v>
      </c>
      <c r="BO938">
        <f>IF(COUNTIFS($BL$2:$BL938,$BL938,$O$2:$O938,$O938)=1,_xlfn.MAXIFS($BO$2:$BO937,$O$2:$O937,$O938)+1,_xlfn.MAXIFS($BO$2:$BO937,$O$2:$O937,$O938))</f>
        <v>11</v>
      </c>
      <c r="BP938">
        <f t="shared" si="164"/>
        <v>19</v>
      </c>
      <c r="BQ938">
        <f t="shared" si="166"/>
        <v>0</v>
      </c>
      <c r="BR938">
        <f t="shared" si="167"/>
        <v>0</v>
      </c>
      <c r="BS938">
        <f t="shared" si="168"/>
        <v>0</v>
      </c>
      <c r="BT938">
        <f t="shared" si="169"/>
        <v>0</v>
      </c>
      <c r="BU938">
        <f t="shared" si="170"/>
        <v>0</v>
      </c>
      <c r="BV938">
        <f t="shared" si="171"/>
        <v>0</v>
      </c>
      <c r="BW938">
        <f t="shared" si="165"/>
        <v>19</v>
      </c>
    </row>
    <row r="939" spans="1:75" x14ac:dyDescent="0.3">
      <c r="A939" s="38">
        <f t="shared" si="161"/>
        <v>45795</v>
      </c>
      <c r="B939" s="3">
        <v>45795.720254629632</v>
      </c>
      <c r="C939" t="s">
        <v>61</v>
      </c>
      <c r="D939" t="s">
        <v>61</v>
      </c>
      <c r="E939" t="s">
        <v>61</v>
      </c>
      <c r="F939" t="s">
        <v>62</v>
      </c>
      <c r="G939" s="2" t="s">
        <v>85</v>
      </c>
      <c r="H939" t="s">
        <v>86</v>
      </c>
      <c r="I939" t="s">
        <v>87</v>
      </c>
      <c r="J939" t="s">
        <v>66</v>
      </c>
      <c r="K939" t="s">
        <v>72</v>
      </c>
      <c r="L939">
        <v>14</v>
      </c>
      <c r="M939">
        <v>6</v>
      </c>
      <c r="N939">
        <v>168</v>
      </c>
      <c r="O939" s="41">
        <v>9999</v>
      </c>
      <c r="P939" t="s">
        <v>62</v>
      </c>
      <c r="Q939" s="1">
        <v>45786.608721180557</v>
      </c>
      <c r="R939">
        <v>39.594000000000001</v>
      </c>
      <c r="S939">
        <v>12.96</v>
      </c>
      <c r="T939">
        <v>3.0550000000000002</v>
      </c>
      <c r="U939">
        <v>5360</v>
      </c>
      <c r="V939">
        <v>42</v>
      </c>
      <c r="W939">
        <v>1797</v>
      </c>
      <c r="X939">
        <v>1470</v>
      </c>
      <c r="Y939">
        <v>2</v>
      </c>
      <c r="Z939">
        <v>16</v>
      </c>
      <c r="AA939">
        <v>1</v>
      </c>
      <c r="AB939">
        <v>397</v>
      </c>
      <c r="AC939">
        <v>87</v>
      </c>
      <c r="AD939">
        <v>26.59</v>
      </c>
      <c r="AE939">
        <v>40.482343999999998</v>
      </c>
      <c r="AF939">
        <v>8.6999999999999993</v>
      </c>
      <c r="AG939">
        <v>33.299999999999997</v>
      </c>
      <c r="AH939">
        <v>34.799999999999997</v>
      </c>
      <c r="AI939">
        <v>21.1</v>
      </c>
      <c r="AJ939">
        <v>2</v>
      </c>
      <c r="AK939">
        <v>0</v>
      </c>
      <c r="AL939">
        <v>0</v>
      </c>
      <c r="AM939">
        <v>2.35</v>
      </c>
      <c r="AN939">
        <v>44.758000000000003</v>
      </c>
      <c r="AO939">
        <v>0.78400000000000003</v>
      </c>
      <c r="AP939">
        <v>33.526000000000003</v>
      </c>
      <c r="AQ939">
        <v>0.35399999999999998</v>
      </c>
      <c r="AR939">
        <v>5.0510000000000002</v>
      </c>
      <c r="AS939">
        <v>40.409999999999997</v>
      </c>
      <c r="AT939">
        <v>7.6849999999999996</v>
      </c>
      <c r="AU939">
        <v>29.414999999999999</v>
      </c>
      <c r="AV939">
        <v>30.74</v>
      </c>
      <c r="AW939">
        <v>18.638000000000002</v>
      </c>
      <c r="AX939">
        <v>1.7669999999999999</v>
      </c>
      <c r="AY939">
        <v>0</v>
      </c>
      <c r="AZ939">
        <v>0</v>
      </c>
      <c r="BA939">
        <v>0</v>
      </c>
      <c r="BB939">
        <v>115</v>
      </c>
      <c r="BC939" t="s">
        <v>75</v>
      </c>
      <c r="BD939">
        <v>0</v>
      </c>
      <c r="BE939" t="s">
        <v>73</v>
      </c>
      <c r="BF939" t="s">
        <v>70</v>
      </c>
      <c r="BG939">
        <v>1.3</v>
      </c>
      <c r="BH939">
        <v>0</v>
      </c>
      <c r="BI939" s="1">
        <v>45799.47912916667</v>
      </c>
      <c r="BJ939">
        <v>3</v>
      </c>
      <c r="BK939" s="4">
        <v>1.0184</v>
      </c>
      <c r="BL939" s="42">
        <f>HLOOKUP($A939,차량별코스!$E$1:$AD$20,_xlfn.XLOOKUP(탕데이터!$I939,차량별코스!$D$2:$D$20,차량별코스!$A$2:$A$20),0)</f>
        <v>2</v>
      </c>
      <c r="BM939">
        <f t="shared" si="162"/>
        <v>2424.9360000000001</v>
      </c>
      <c r="BN939">
        <f t="shared" si="163"/>
        <v>4171.0680000000048</v>
      </c>
      <c r="BO939">
        <f>IF(COUNTIFS($BL$2:$BL939,$BL939,$O$2:$O939,$O939)=1,_xlfn.MAXIFS($BO$2:$BO938,$O$2:$O938,$O939)+1,_xlfn.MAXIFS($BO$2:$BO938,$O$2:$O938,$O939))</f>
        <v>11</v>
      </c>
      <c r="BP939">
        <f t="shared" si="164"/>
        <v>-1372.68</v>
      </c>
      <c r="BQ939">
        <f t="shared" si="166"/>
        <v>1784.8799999999999</v>
      </c>
      <c r="BR939">
        <f t="shared" si="167"/>
        <v>1865.28</v>
      </c>
      <c r="BS939">
        <f t="shared" si="168"/>
        <v>1130.96</v>
      </c>
      <c r="BT939">
        <f t="shared" si="169"/>
        <v>107.2</v>
      </c>
      <c r="BU939">
        <f t="shared" si="170"/>
        <v>0</v>
      </c>
      <c r="BV939">
        <f t="shared" si="171"/>
        <v>0</v>
      </c>
      <c r="BW939">
        <f t="shared" si="165"/>
        <v>3515.6399999999994</v>
      </c>
    </row>
    <row r="940" spans="1:75" x14ac:dyDescent="0.3">
      <c r="A940" s="38">
        <f t="shared" si="161"/>
        <v>45795</v>
      </c>
      <c r="B940" s="3">
        <v>45795.785127314812</v>
      </c>
      <c r="C940" t="s">
        <v>61</v>
      </c>
      <c r="D940" t="s">
        <v>61</v>
      </c>
      <c r="E940" t="s">
        <v>61</v>
      </c>
      <c r="F940" t="s">
        <v>62</v>
      </c>
      <c r="G940" s="2" t="s">
        <v>85</v>
      </c>
      <c r="H940" t="s">
        <v>86</v>
      </c>
      <c r="I940" t="s">
        <v>87</v>
      </c>
      <c r="J940" t="s">
        <v>66</v>
      </c>
      <c r="K940" t="s">
        <v>72</v>
      </c>
      <c r="L940">
        <v>14</v>
      </c>
      <c r="M940">
        <v>6</v>
      </c>
      <c r="N940">
        <v>168</v>
      </c>
      <c r="O940" s="41">
        <v>9999</v>
      </c>
      <c r="P940" t="s">
        <v>62</v>
      </c>
      <c r="Q940" s="1">
        <v>45786.608721180557</v>
      </c>
      <c r="R940">
        <v>25.068000000000001</v>
      </c>
      <c r="S940">
        <v>7.0890000000000004</v>
      </c>
      <c r="T940">
        <v>3.536</v>
      </c>
      <c r="U940">
        <v>2211</v>
      </c>
      <c r="V940">
        <v>74</v>
      </c>
      <c r="W940">
        <v>421</v>
      </c>
      <c r="X940">
        <v>993</v>
      </c>
      <c r="Y940">
        <v>4</v>
      </c>
      <c r="Z940">
        <v>16</v>
      </c>
      <c r="AA940">
        <v>0</v>
      </c>
      <c r="AB940">
        <v>0</v>
      </c>
      <c r="AC940">
        <v>98</v>
      </c>
      <c r="AD940">
        <v>40.82</v>
      </c>
      <c r="AE940">
        <v>52.590173</v>
      </c>
      <c r="AF940">
        <v>97.1</v>
      </c>
      <c r="AG940">
        <v>0.5</v>
      </c>
      <c r="AH940">
        <v>1</v>
      </c>
      <c r="AI940">
        <v>1</v>
      </c>
      <c r="AJ940">
        <v>0.4</v>
      </c>
      <c r="AK940">
        <v>0</v>
      </c>
      <c r="AL940">
        <v>0</v>
      </c>
      <c r="AM940">
        <v>2.72</v>
      </c>
      <c r="AN940">
        <v>50.981000000000002</v>
      </c>
      <c r="AO940">
        <v>3.347</v>
      </c>
      <c r="AP940">
        <v>19.041</v>
      </c>
      <c r="AQ940">
        <v>0.35899999999999999</v>
      </c>
      <c r="AR940">
        <v>15.957000000000001</v>
      </c>
      <c r="AS940">
        <v>63.826000000000001</v>
      </c>
      <c r="AT940">
        <v>35.603000000000002</v>
      </c>
      <c r="AU940">
        <v>0.183</v>
      </c>
      <c r="AV940">
        <v>0.36699999999999999</v>
      </c>
      <c r="AW940">
        <v>0.36699999999999999</v>
      </c>
      <c r="AX940">
        <v>0.14699999999999999</v>
      </c>
      <c r="AY940">
        <v>0</v>
      </c>
      <c r="AZ940">
        <v>0</v>
      </c>
      <c r="BA940">
        <v>0</v>
      </c>
      <c r="BB940">
        <v>49</v>
      </c>
      <c r="BC940" t="s">
        <v>75</v>
      </c>
      <c r="BD940">
        <v>0</v>
      </c>
      <c r="BE940" t="s">
        <v>73</v>
      </c>
      <c r="BF940" t="s">
        <v>70</v>
      </c>
      <c r="BG940">
        <v>1.3</v>
      </c>
      <c r="BH940">
        <v>0</v>
      </c>
      <c r="BI940" s="1">
        <v>45799.47912916667</v>
      </c>
      <c r="BJ940">
        <v>3</v>
      </c>
      <c r="BK940" s="4">
        <v>1.1787000000000001</v>
      </c>
      <c r="BL940" s="42">
        <f>HLOOKUP($A940,차량별코스!$E$1:$AD$20,_xlfn.XLOOKUP(탕데이터!$I940,차량별코스!$D$2:$D$20,차량별코스!$A$2:$A$20),0)</f>
        <v>2</v>
      </c>
      <c r="BM940">
        <f t="shared" si="162"/>
        <v>2424.9360000000001</v>
      </c>
      <c r="BN940">
        <f t="shared" si="163"/>
        <v>4171.0680000000048</v>
      </c>
      <c r="BO940">
        <f>IF(COUNTIFS($BL$2:$BL940,$BL940,$O$2:$O940,$O940)=1,_xlfn.MAXIFS($BO$2:$BO939,$O$2:$O939,$O940)+1,_xlfn.MAXIFS($BO$2:$BO939,$O$2:$O939,$O940))</f>
        <v>11</v>
      </c>
      <c r="BP940">
        <f t="shared" si="164"/>
        <v>1651.8809999999999</v>
      </c>
      <c r="BQ940">
        <f t="shared" si="166"/>
        <v>11.055</v>
      </c>
      <c r="BR940">
        <f t="shared" si="167"/>
        <v>22.11</v>
      </c>
      <c r="BS940">
        <f t="shared" si="168"/>
        <v>22.11</v>
      </c>
      <c r="BT940">
        <f t="shared" si="169"/>
        <v>8.8439999999999994</v>
      </c>
      <c r="BU940">
        <f t="shared" si="170"/>
        <v>0</v>
      </c>
      <c r="BV940">
        <f t="shared" si="171"/>
        <v>0</v>
      </c>
      <c r="BW940">
        <f t="shared" si="165"/>
        <v>1715.9999999999998</v>
      </c>
    </row>
    <row r="941" spans="1:75" x14ac:dyDescent="0.3">
      <c r="A941" s="38">
        <f t="shared" si="161"/>
        <v>45796</v>
      </c>
      <c r="B941" s="3">
        <v>45796.264062499999</v>
      </c>
      <c r="C941" t="s">
        <v>61</v>
      </c>
      <c r="D941" t="s">
        <v>61</v>
      </c>
      <c r="E941" t="s">
        <v>61</v>
      </c>
      <c r="F941" t="s">
        <v>62</v>
      </c>
      <c r="G941" s="2" t="s">
        <v>85</v>
      </c>
      <c r="H941" t="s">
        <v>86</v>
      </c>
      <c r="I941" t="s">
        <v>87</v>
      </c>
      <c r="J941" t="s">
        <v>66</v>
      </c>
      <c r="K941" t="s">
        <v>72</v>
      </c>
      <c r="L941">
        <v>14</v>
      </c>
      <c r="M941">
        <v>6</v>
      </c>
      <c r="N941">
        <v>168</v>
      </c>
      <c r="O941" s="41">
        <v>9999</v>
      </c>
      <c r="P941" t="s">
        <v>62</v>
      </c>
      <c r="Q941" s="1">
        <v>45786.608721180557</v>
      </c>
      <c r="R941">
        <v>0.03</v>
      </c>
      <c r="S941">
        <v>0.23100000000000001</v>
      </c>
      <c r="T941">
        <v>0.13</v>
      </c>
      <c r="U941">
        <v>408</v>
      </c>
      <c r="V941">
        <v>368</v>
      </c>
      <c r="W941">
        <v>7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8</v>
      </c>
      <c r="AD941">
        <v>0.26</v>
      </c>
      <c r="AE941">
        <v>3.272608</v>
      </c>
      <c r="AF941">
        <v>100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0.1</v>
      </c>
      <c r="AN941">
        <v>91.905000000000001</v>
      </c>
      <c r="AO941">
        <v>90.195999999999998</v>
      </c>
      <c r="AP941">
        <v>1.7150000000000001</v>
      </c>
      <c r="AQ941">
        <v>0</v>
      </c>
      <c r="AR941">
        <v>0</v>
      </c>
      <c r="AS941">
        <v>0</v>
      </c>
      <c r="AT941">
        <v>6.6669999999999998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10</v>
      </c>
      <c r="BC941" t="s">
        <v>75</v>
      </c>
      <c r="BD941">
        <v>0</v>
      </c>
      <c r="BE941" t="s">
        <v>73</v>
      </c>
      <c r="BF941" t="s">
        <v>70</v>
      </c>
      <c r="BG941">
        <v>1.3</v>
      </c>
      <c r="BH941">
        <v>0</v>
      </c>
      <c r="BI941" s="1">
        <v>45799.47912916667</v>
      </c>
      <c r="BJ941">
        <v>3</v>
      </c>
      <c r="BK941" s="4">
        <v>4.3299999999999998E-2</v>
      </c>
      <c r="BL941" s="42">
        <f>HLOOKUP($A941,차량별코스!$E$1:$AD$20,_xlfn.XLOOKUP(탕데이터!$I941,차량별코스!$D$2:$D$20,차량별코스!$A$2:$A$20),0)</f>
        <v>3</v>
      </c>
      <c r="BM941">
        <f t="shared" si="162"/>
        <v>2424.9360000000001</v>
      </c>
      <c r="BN941">
        <f t="shared" si="163"/>
        <v>4291.5689999999995</v>
      </c>
      <c r="BO941">
        <f>IF(COUNTIFS($BL$2:$BL941,$BL941,$O$2:$O941,$O941)=1,_xlfn.MAXIFS($BO$2:$BO940,$O$2:$O940,$O941)+1,_xlfn.MAXIFS($BO$2:$BO940,$O$2:$O940,$O941))</f>
        <v>11</v>
      </c>
      <c r="BP941">
        <f t="shared" si="164"/>
        <v>33</v>
      </c>
      <c r="BQ941">
        <f t="shared" si="166"/>
        <v>0</v>
      </c>
      <c r="BR941">
        <f t="shared" si="167"/>
        <v>0</v>
      </c>
      <c r="BS941">
        <f t="shared" si="168"/>
        <v>0</v>
      </c>
      <c r="BT941">
        <f t="shared" si="169"/>
        <v>0</v>
      </c>
      <c r="BU941">
        <f t="shared" si="170"/>
        <v>0</v>
      </c>
      <c r="BV941">
        <f t="shared" si="171"/>
        <v>0</v>
      </c>
      <c r="BW941">
        <f t="shared" si="165"/>
        <v>33</v>
      </c>
    </row>
    <row r="942" spans="1:75" x14ac:dyDescent="0.3">
      <c r="A942" s="38">
        <f t="shared" si="161"/>
        <v>45796</v>
      </c>
      <c r="B942" s="3">
        <v>45796.275856481479</v>
      </c>
      <c r="C942" t="s">
        <v>61</v>
      </c>
      <c r="D942" t="s">
        <v>61</v>
      </c>
      <c r="E942" t="s">
        <v>61</v>
      </c>
      <c r="F942" t="s">
        <v>62</v>
      </c>
      <c r="G942" s="2" t="s">
        <v>85</v>
      </c>
      <c r="H942" t="s">
        <v>86</v>
      </c>
      <c r="I942" t="s">
        <v>87</v>
      </c>
      <c r="J942" t="s">
        <v>66</v>
      </c>
      <c r="K942" t="s">
        <v>72</v>
      </c>
      <c r="L942">
        <v>14</v>
      </c>
      <c r="M942">
        <v>6</v>
      </c>
      <c r="N942">
        <v>168</v>
      </c>
      <c r="O942" s="41">
        <v>9999</v>
      </c>
      <c r="P942" t="s">
        <v>62</v>
      </c>
      <c r="Q942" s="1">
        <v>45786.608721180557</v>
      </c>
      <c r="R942">
        <v>25.891999999999999</v>
      </c>
      <c r="S942">
        <v>7.5730000000000004</v>
      </c>
      <c r="T942">
        <v>3.419</v>
      </c>
      <c r="U942">
        <v>2310</v>
      </c>
      <c r="V942">
        <v>198</v>
      </c>
      <c r="W942">
        <v>387</v>
      </c>
      <c r="X942">
        <v>908</v>
      </c>
      <c r="Y942">
        <v>6</v>
      </c>
      <c r="Z942">
        <v>10</v>
      </c>
      <c r="AA942">
        <v>0</v>
      </c>
      <c r="AB942">
        <v>0</v>
      </c>
      <c r="AC942">
        <v>98</v>
      </c>
      <c r="AD942">
        <v>40.35</v>
      </c>
      <c r="AE942">
        <v>54.035553</v>
      </c>
      <c r="AF942">
        <v>92.8</v>
      </c>
      <c r="AG942">
        <v>1.2</v>
      </c>
      <c r="AH942">
        <v>2.2000000000000002</v>
      </c>
      <c r="AI942">
        <v>2</v>
      </c>
      <c r="AJ942">
        <v>1.7</v>
      </c>
      <c r="AK942">
        <v>0</v>
      </c>
      <c r="AL942">
        <v>0</v>
      </c>
      <c r="AM942">
        <v>2.63</v>
      </c>
      <c r="AN942">
        <v>54.6</v>
      </c>
      <c r="AO942">
        <v>8.5709999999999997</v>
      </c>
      <c r="AP942">
        <v>16.753</v>
      </c>
      <c r="AQ942">
        <v>0.34799999999999998</v>
      </c>
      <c r="AR942">
        <v>23.172999999999998</v>
      </c>
      <c r="AS942">
        <v>38.622</v>
      </c>
      <c r="AT942">
        <v>35.573</v>
      </c>
      <c r="AU942">
        <v>0.46</v>
      </c>
      <c r="AV942">
        <v>0.84299999999999997</v>
      </c>
      <c r="AW942">
        <v>0.76700000000000002</v>
      </c>
      <c r="AX942">
        <v>0.65200000000000002</v>
      </c>
      <c r="AY942">
        <v>0</v>
      </c>
      <c r="AZ942">
        <v>0</v>
      </c>
      <c r="BA942">
        <v>0</v>
      </c>
      <c r="BB942">
        <v>52</v>
      </c>
      <c r="BC942" t="s">
        <v>75</v>
      </c>
      <c r="BD942">
        <v>0</v>
      </c>
      <c r="BE942" t="s">
        <v>73</v>
      </c>
      <c r="BF942" t="s">
        <v>70</v>
      </c>
      <c r="BG942">
        <v>1.3</v>
      </c>
      <c r="BH942">
        <v>0</v>
      </c>
      <c r="BI942" s="1">
        <v>45799.47912916667</v>
      </c>
      <c r="BJ942">
        <v>3</v>
      </c>
      <c r="BK942" s="4">
        <v>1.1396999999999999</v>
      </c>
      <c r="BL942" s="42">
        <f>HLOOKUP($A942,차량별코스!$E$1:$AD$20,_xlfn.XLOOKUP(탕데이터!$I942,차량별코스!$D$2:$D$20,차량별코스!$A$2:$A$20),0)</f>
        <v>3</v>
      </c>
      <c r="BM942">
        <f t="shared" si="162"/>
        <v>2424.9360000000001</v>
      </c>
      <c r="BN942">
        <f t="shared" si="163"/>
        <v>4291.5689999999995</v>
      </c>
      <c r="BO942">
        <f>IF(COUNTIFS($BL$2:$BL942,$BL942,$O$2:$O942,$O942)=1,_xlfn.MAXIFS($BO$2:$BO941,$O$2:$O941,$O942)+1,_xlfn.MAXIFS($BO$2:$BO941,$O$2:$O941,$O942))</f>
        <v>11</v>
      </c>
      <c r="BP942">
        <f t="shared" si="164"/>
        <v>1558.6799999999998</v>
      </c>
      <c r="BQ942">
        <f t="shared" si="166"/>
        <v>27.72</v>
      </c>
      <c r="BR942">
        <f t="shared" si="167"/>
        <v>50.820000000000007</v>
      </c>
      <c r="BS942">
        <f t="shared" si="168"/>
        <v>46.2</v>
      </c>
      <c r="BT942">
        <f t="shared" si="169"/>
        <v>39.270000000000003</v>
      </c>
      <c r="BU942">
        <f t="shared" si="170"/>
        <v>0</v>
      </c>
      <c r="BV942">
        <f t="shared" si="171"/>
        <v>0</v>
      </c>
      <c r="BW942">
        <f t="shared" si="165"/>
        <v>1722.6899999999998</v>
      </c>
    </row>
    <row r="943" spans="1:75" x14ac:dyDescent="0.3">
      <c r="A943" s="38">
        <f t="shared" si="161"/>
        <v>45796</v>
      </c>
      <c r="B943" s="3">
        <v>45796.306562500002</v>
      </c>
      <c r="C943" t="s">
        <v>61</v>
      </c>
      <c r="D943" t="s">
        <v>61</v>
      </c>
      <c r="E943" t="s">
        <v>61</v>
      </c>
      <c r="F943" t="s">
        <v>62</v>
      </c>
      <c r="G943" s="2" t="s">
        <v>85</v>
      </c>
      <c r="H943" t="s">
        <v>86</v>
      </c>
      <c r="I943" t="s">
        <v>87</v>
      </c>
      <c r="J943" t="s">
        <v>66</v>
      </c>
      <c r="K943" t="s">
        <v>72</v>
      </c>
      <c r="L943">
        <v>14</v>
      </c>
      <c r="M943">
        <v>6</v>
      </c>
      <c r="N943">
        <v>168</v>
      </c>
      <c r="O943" s="41">
        <v>9999</v>
      </c>
      <c r="P943" t="s">
        <v>62</v>
      </c>
      <c r="Q943" s="1">
        <v>45786.608721180557</v>
      </c>
      <c r="R943">
        <v>40.359000000000002</v>
      </c>
      <c r="S943">
        <v>13.211</v>
      </c>
      <c r="T943">
        <v>3.0550000000000002</v>
      </c>
      <c r="U943">
        <v>5463</v>
      </c>
      <c r="V943">
        <v>11</v>
      </c>
      <c r="W943">
        <v>1713</v>
      </c>
      <c r="X943">
        <v>1501</v>
      </c>
      <c r="Y943">
        <v>8</v>
      </c>
      <c r="Z943">
        <v>21</v>
      </c>
      <c r="AA943">
        <v>0</v>
      </c>
      <c r="AB943">
        <v>0</v>
      </c>
      <c r="AC943">
        <v>102</v>
      </c>
      <c r="AD943">
        <v>26.6</v>
      </c>
      <c r="AE943">
        <v>38.858592000000002</v>
      </c>
      <c r="AF943">
        <v>87.9</v>
      </c>
      <c r="AG943">
        <v>4.7</v>
      </c>
      <c r="AH943">
        <v>4.4000000000000004</v>
      </c>
      <c r="AI943">
        <v>2.5</v>
      </c>
      <c r="AJ943">
        <v>0.5</v>
      </c>
      <c r="AK943">
        <v>0</v>
      </c>
      <c r="AL943">
        <v>0</v>
      </c>
      <c r="AM943">
        <v>2.35</v>
      </c>
      <c r="AN943">
        <v>42.677</v>
      </c>
      <c r="AO943">
        <v>0.20100000000000001</v>
      </c>
      <c r="AP943">
        <v>31.356000000000002</v>
      </c>
      <c r="AQ943">
        <v>0.372</v>
      </c>
      <c r="AR943">
        <v>19.821999999999999</v>
      </c>
      <c r="AS943">
        <v>52.033000000000001</v>
      </c>
      <c r="AT943">
        <v>79.11</v>
      </c>
      <c r="AU943">
        <v>4.2300000000000004</v>
      </c>
      <c r="AV943">
        <v>3.96</v>
      </c>
      <c r="AW943">
        <v>2.25</v>
      </c>
      <c r="AX943">
        <v>0.45</v>
      </c>
      <c r="AY943">
        <v>0</v>
      </c>
      <c r="AZ943">
        <v>0</v>
      </c>
      <c r="BA943">
        <v>0</v>
      </c>
      <c r="BB943">
        <v>113</v>
      </c>
      <c r="BC943" t="s">
        <v>75</v>
      </c>
      <c r="BD943">
        <v>0</v>
      </c>
      <c r="BE943" t="s">
        <v>73</v>
      </c>
      <c r="BF943" t="s">
        <v>70</v>
      </c>
      <c r="BG943">
        <v>1.3</v>
      </c>
      <c r="BH943">
        <v>0</v>
      </c>
      <c r="BI943" s="1">
        <v>45799.47912916667</v>
      </c>
      <c r="BJ943">
        <v>3</v>
      </c>
      <c r="BK943" s="4">
        <v>1.0183</v>
      </c>
      <c r="BL943" s="42">
        <f>HLOOKUP($A943,차량별코스!$E$1:$AD$20,_xlfn.XLOOKUP(탕데이터!$I943,차량별코스!$D$2:$D$20,차량별코스!$A$2:$A$20),0)</f>
        <v>3</v>
      </c>
      <c r="BM943">
        <f t="shared" si="162"/>
        <v>2424.9360000000001</v>
      </c>
      <c r="BN943">
        <f t="shared" si="163"/>
        <v>4291.5689999999995</v>
      </c>
      <c r="BO943">
        <f>IF(COUNTIFS($BL$2:$BL943,$BL943,$O$2:$O943,$O943)=1,_xlfn.MAXIFS($BO$2:$BO942,$O$2:$O942,$O943)+1,_xlfn.MAXIFS($BO$2:$BO942,$O$2:$O942,$O943))</f>
        <v>11</v>
      </c>
      <c r="BP943">
        <f t="shared" si="164"/>
        <v>3077.9769999999999</v>
      </c>
      <c r="BQ943">
        <f t="shared" si="166"/>
        <v>256.76100000000002</v>
      </c>
      <c r="BR943">
        <f t="shared" si="167"/>
        <v>240.37200000000001</v>
      </c>
      <c r="BS943">
        <f t="shared" si="168"/>
        <v>136.57500000000002</v>
      </c>
      <c r="BT943">
        <f t="shared" si="169"/>
        <v>27.315000000000001</v>
      </c>
      <c r="BU943">
        <f t="shared" si="170"/>
        <v>0</v>
      </c>
      <c r="BV943">
        <f t="shared" si="171"/>
        <v>0</v>
      </c>
      <c r="BW943">
        <f t="shared" si="165"/>
        <v>3738.9999999999995</v>
      </c>
    </row>
    <row r="944" spans="1:75" x14ac:dyDescent="0.3">
      <c r="A944" s="38">
        <f t="shared" si="161"/>
        <v>45796</v>
      </c>
      <c r="B944" s="3">
        <v>45796.372395833336</v>
      </c>
      <c r="C944" t="s">
        <v>61</v>
      </c>
      <c r="D944" t="s">
        <v>61</v>
      </c>
      <c r="E944" t="s">
        <v>61</v>
      </c>
      <c r="F944" t="s">
        <v>62</v>
      </c>
      <c r="G944" s="2" t="s">
        <v>85</v>
      </c>
      <c r="H944" t="s">
        <v>86</v>
      </c>
      <c r="I944" t="s">
        <v>87</v>
      </c>
      <c r="J944" t="s">
        <v>66</v>
      </c>
      <c r="K944" t="s">
        <v>72</v>
      </c>
      <c r="L944">
        <v>14</v>
      </c>
      <c r="M944">
        <v>6</v>
      </c>
      <c r="N944">
        <v>168</v>
      </c>
      <c r="O944" s="41">
        <v>9999</v>
      </c>
      <c r="P944" t="s">
        <v>62</v>
      </c>
      <c r="Q944" s="1">
        <v>45786.608721180557</v>
      </c>
      <c r="R944">
        <v>8.4000000000000005E-2</v>
      </c>
      <c r="S944">
        <v>4.9000000000000002E-2</v>
      </c>
      <c r="T944">
        <v>1.714</v>
      </c>
      <c r="U944">
        <v>62</v>
      </c>
      <c r="V944">
        <v>15</v>
      </c>
      <c r="W944">
        <v>1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13</v>
      </c>
      <c r="AD944">
        <v>4.88</v>
      </c>
      <c r="AE944">
        <v>6.5732840000000001</v>
      </c>
      <c r="AF944">
        <v>100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1.33</v>
      </c>
      <c r="AN944">
        <v>7.8239999999999998</v>
      </c>
      <c r="AO944">
        <v>24.19</v>
      </c>
      <c r="AP944">
        <v>1.6080000000000001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 t="s">
        <v>75</v>
      </c>
      <c r="BD944">
        <v>0</v>
      </c>
      <c r="BE944" t="s">
        <v>73</v>
      </c>
      <c r="BF944" t="s">
        <v>70</v>
      </c>
      <c r="BG944">
        <v>1.3</v>
      </c>
      <c r="BH944">
        <v>0</v>
      </c>
      <c r="BI944" s="1">
        <v>45799.47912916667</v>
      </c>
      <c r="BJ944">
        <v>3</v>
      </c>
      <c r="BK944" s="4">
        <v>0.57140000000000002</v>
      </c>
      <c r="BL944" s="42">
        <f>HLOOKUP($A944,차량별코스!$E$1:$AD$20,_xlfn.XLOOKUP(탕데이터!$I944,차량별코스!$D$2:$D$20,차량별코스!$A$2:$A$20),0)</f>
        <v>3</v>
      </c>
      <c r="BM944">
        <f t="shared" si="162"/>
        <v>2424.9360000000001</v>
      </c>
      <c r="BN944">
        <f t="shared" si="163"/>
        <v>4291.5689999999995</v>
      </c>
      <c r="BO944">
        <f>IF(COUNTIFS($BL$2:$BL944,$BL944,$O$2:$O944,$O944)=1,_xlfn.MAXIFS($BO$2:$BO943,$O$2:$O943,$O944)+1,_xlfn.MAXIFS($BO$2:$BO943,$O$2:$O943,$O944))</f>
        <v>11</v>
      </c>
      <c r="BP944">
        <f t="shared" si="164"/>
        <v>46</v>
      </c>
      <c r="BQ944">
        <f t="shared" si="166"/>
        <v>0</v>
      </c>
      <c r="BR944">
        <f t="shared" si="167"/>
        <v>0</v>
      </c>
      <c r="BS944">
        <f t="shared" si="168"/>
        <v>0</v>
      </c>
      <c r="BT944">
        <f t="shared" si="169"/>
        <v>0</v>
      </c>
      <c r="BU944">
        <f t="shared" si="170"/>
        <v>0</v>
      </c>
      <c r="BV944">
        <f t="shared" si="171"/>
        <v>0</v>
      </c>
      <c r="BW944">
        <f t="shared" si="165"/>
        <v>46</v>
      </c>
    </row>
    <row r="945" spans="1:75" x14ac:dyDescent="0.3">
      <c r="A945" s="38">
        <f t="shared" si="161"/>
        <v>45796</v>
      </c>
      <c r="B945" s="3">
        <v>45796.421203703707</v>
      </c>
      <c r="C945" t="s">
        <v>61</v>
      </c>
      <c r="D945" t="s">
        <v>61</v>
      </c>
      <c r="E945" t="s">
        <v>61</v>
      </c>
      <c r="F945" t="s">
        <v>62</v>
      </c>
      <c r="G945" s="2" t="s">
        <v>85</v>
      </c>
      <c r="H945" t="s">
        <v>86</v>
      </c>
      <c r="I945" t="s">
        <v>87</v>
      </c>
      <c r="J945" t="s">
        <v>66</v>
      </c>
      <c r="K945" t="s">
        <v>72</v>
      </c>
      <c r="L945">
        <v>14</v>
      </c>
      <c r="M945">
        <v>6</v>
      </c>
      <c r="N945">
        <v>168</v>
      </c>
      <c r="O945" s="41">
        <v>9999</v>
      </c>
      <c r="P945" t="s">
        <v>62</v>
      </c>
      <c r="Q945" s="1">
        <v>45786.608721180557</v>
      </c>
      <c r="R945">
        <v>2.9000000000000001E-2</v>
      </c>
      <c r="S945">
        <v>8.5999999999999993E-2</v>
      </c>
      <c r="T945">
        <v>0.33700000000000002</v>
      </c>
      <c r="U945">
        <v>153</v>
      </c>
      <c r="V945">
        <v>96</v>
      </c>
      <c r="W945">
        <v>44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13</v>
      </c>
      <c r="AD945">
        <v>0.68</v>
      </c>
      <c r="AE945">
        <v>8.0287919999999993</v>
      </c>
      <c r="AF945">
        <v>100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0.26</v>
      </c>
      <c r="AN945">
        <v>87.131</v>
      </c>
      <c r="AO945">
        <v>62.744</v>
      </c>
      <c r="AP945">
        <v>28.757999999999999</v>
      </c>
      <c r="AQ945">
        <v>0</v>
      </c>
      <c r="AR945">
        <v>0</v>
      </c>
      <c r="AS945">
        <v>0</v>
      </c>
      <c r="AT945">
        <v>1.667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3</v>
      </c>
      <c r="BC945" t="s">
        <v>75</v>
      </c>
      <c r="BD945">
        <v>0</v>
      </c>
      <c r="BE945" t="s">
        <v>73</v>
      </c>
      <c r="BF945" t="s">
        <v>70</v>
      </c>
      <c r="BG945">
        <v>1.3</v>
      </c>
      <c r="BH945">
        <v>0</v>
      </c>
      <c r="BI945" s="1">
        <v>45799.47912916667</v>
      </c>
      <c r="BJ945">
        <v>3</v>
      </c>
      <c r="BK945" s="4">
        <v>0.1124</v>
      </c>
      <c r="BL945" s="42">
        <f>HLOOKUP($A945,차량별코스!$E$1:$AD$20,_xlfn.XLOOKUP(탕데이터!$I945,차량별코스!$D$2:$D$20,차량별코스!$A$2:$A$20),0)</f>
        <v>3</v>
      </c>
      <c r="BM945">
        <f t="shared" si="162"/>
        <v>2424.9360000000001</v>
      </c>
      <c r="BN945">
        <f t="shared" si="163"/>
        <v>4291.5689999999995</v>
      </c>
      <c r="BO945">
        <f>IF(COUNTIFS($BL$2:$BL945,$BL945,$O$2:$O945,$O945)=1,_xlfn.MAXIFS($BO$2:$BO944,$O$2:$O944,$O945)+1,_xlfn.MAXIFS($BO$2:$BO944,$O$2:$O944,$O945))</f>
        <v>11</v>
      </c>
      <c r="BP945">
        <f t="shared" si="164"/>
        <v>13</v>
      </c>
      <c r="BQ945">
        <f t="shared" si="166"/>
        <v>0</v>
      </c>
      <c r="BR945">
        <f t="shared" si="167"/>
        <v>0</v>
      </c>
      <c r="BS945">
        <f t="shared" si="168"/>
        <v>0</v>
      </c>
      <c r="BT945">
        <f t="shared" si="169"/>
        <v>0</v>
      </c>
      <c r="BU945">
        <f t="shared" si="170"/>
        <v>0</v>
      </c>
      <c r="BV945">
        <f t="shared" si="171"/>
        <v>0</v>
      </c>
      <c r="BW945">
        <f t="shared" si="165"/>
        <v>13</v>
      </c>
    </row>
    <row r="946" spans="1:75" x14ac:dyDescent="0.3">
      <c r="A946" s="38">
        <f t="shared" si="161"/>
        <v>45796</v>
      </c>
      <c r="B946" s="3">
        <v>45796.429814814815</v>
      </c>
      <c r="C946" t="s">
        <v>61</v>
      </c>
      <c r="D946" t="s">
        <v>61</v>
      </c>
      <c r="E946" t="s">
        <v>61</v>
      </c>
      <c r="F946" t="s">
        <v>62</v>
      </c>
      <c r="G946" s="2" t="s">
        <v>85</v>
      </c>
      <c r="H946" t="s">
        <v>86</v>
      </c>
      <c r="I946" t="s">
        <v>87</v>
      </c>
      <c r="J946" t="s">
        <v>66</v>
      </c>
      <c r="K946" t="s">
        <v>72</v>
      </c>
      <c r="L946">
        <v>14</v>
      </c>
      <c r="M946">
        <v>6</v>
      </c>
      <c r="N946">
        <v>168</v>
      </c>
      <c r="O946" s="41">
        <v>9999</v>
      </c>
      <c r="P946" t="s">
        <v>62</v>
      </c>
      <c r="Q946" s="1">
        <v>45786.608721180557</v>
      </c>
      <c r="R946">
        <v>73.676000000000002</v>
      </c>
      <c r="S946">
        <v>22.945</v>
      </c>
      <c r="T946">
        <v>3.2109999999999999</v>
      </c>
      <c r="U946">
        <v>7683</v>
      </c>
      <c r="V946">
        <v>73</v>
      </c>
      <c r="W946">
        <v>1559</v>
      </c>
      <c r="X946">
        <v>2596</v>
      </c>
      <c r="Y946">
        <v>7</v>
      </c>
      <c r="Z946">
        <v>27</v>
      </c>
      <c r="AA946">
        <v>0</v>
      </c>
      <c r="AB946">
        <v>0</v>
      </c>
      <c r="AC946">
        <v>97</v>
      </c>
      <c r="AD946">
        <v>34.520000000000003</v>
      </c>
      <c r="AE946">
        <v>43.833001000000003</v>
      </c>
      <c r="AF946">
        <v>85.8</v>
      </c>
      <c r="AG946">
        <v>4.7</v>
      </c>
      <c r="AH946">
        <v>6.4</v>
      </c>
      <c r="AI946">
        <v>2.5</v>
      </c>
      <c r="AJ946">
        <v>0.6</v>
      </c>
      <c r="AK946">
        <v>0</v>
      </c>
      <c r="AL946">
        <v>0</v>
      </c>
      <c r="AM946">
        <v>2.4700000000000002</v>
      </c>
      <c r="AN946">
        <v>46.328000000000003</v>
      </c>
      <c r="AO946">
        <v>0.95</v>
      </c>
      <c r="AP946">
        <v>20.292000000000002</v>
      </c>
      <c r="AQ946">
        <v>0.33900000000000002</v>
      </c>
      <c r="AR946">
        <v>9.5009999999999994</v>
      </c>
      <c r="AS946">
        <v>36.646999999999998</v>
      </c>
      <c r="AT946">
        <v>108.68</v>
      </c>
      <c r="AU946">
        <v>5.9530000000000003</v>
      </c>
      <c r="AV946">
        <v>8.1069999999999993</v>
      </c>
      <c r="AW946">
        <v>3.1669999999999998</v>
      </c>
      <c r="AX946">
        <v>0.76</v>
      </c>
      <c r="AY946">
        <v>0</v>
      </c>
      <c r="AZ946">
        <v>0</v>
      </c>
      <c r="BA946">
        <v>0</v>
      </c>
      <c r="BB946">
        <v>169</v>
      </c>
      <c r="BC946" t="s">
        <v>75</v>
      </c>
      <c r="BD946">
        <v>0</v>
      </c>
      <c r="BE946" t="s">
        <v>73</v>
      </c>
      <c r="BF946" t="s">
        <v>70</v>
      </c>
      <c r="BG946">
        <v>1.3</v>
      </c>
      <c r="BH946">
        <v>0</v>
      </c>
      <c r="BI946" s="1">
        <v>45799.47912916667</v>
      </c>
      <c r="BJ946">
        <v>3</v>
      </c>
      <c r="BK946" s="4">
        <v>1.0703</v>
      </c>
      <c r="BL946" s="42">
        <f>HLOOKUP($A946,차량별코스!$E$1:$AD$20,_xlfn.XLOOKUP(탕데이터!$I946,차량별코스!$D$2:$D$20,차량별코스!$A$2:$A$20),0)</f>
        <v>3</v>
      </c>
      <c r="BM946">
        <f t="shared" si="162"/>
        <v>2424.9360000000001</v>
      </c>
      <c r="BN946">
        <f t="shared" si="163"/>
        <v>4291.5689999999995</v>
      </c>
      <c r="BO946">
        <f>IF(COUNTIFS($BL$2:$BL946,$BL946,$O$2:$O946,$O946)=1,_xlfn.MAXIFS($BO$2:$BO945,$O$2:$O945,$O946)+1,_xlfn.MAXIFS($BO$2:$BO945,$O$2:$O945,$O946))</f>
        <v>11</v>
      </c>
      <c r="BP946">
        <f t="shared" si="164"/>
        <v>4960.0140000000001</v>
      </c>
      <c r="BQ946">
        <f t="shared" si="166"/>
        <v>361.101</v>
      </c>
      <c r="BR946">
        <f t="shared" si="167"/>
        <v>491.71199999999999</v>
      </c>
      <c r="BS946">
        <f t="shared" si="168"/>
        <v>192.07500000000002</v>
      </c>
      <c r="BT946">
        <f t="shared" si="169"/>
        <v>46.097999999999999</v>
      </c>
      <c r="BU946">
        <f t="shared" si="170"/>
        <v>0</v>
      </c>
      <c r="BV946">
        <f t="shared" si="171"/>
        <v>0</v>
      </c>
      <c r="BW946">
        <f t="shared" si="165"/>
        <v>6050.9999999999991</v>
      </c>
    </row>
    <row r="947" spans="1:75" x14ac:dyDescent="0.3">
      <c r="A947" s="38">
        <f t="shared" si="161"/>
        <v>45796</v>
      </c>
      <c r="B947" s="3">
        <v>45796.521111111113</v>
      </c>
      <c r="C947" t="s">
        <v>61</v>
      </c>
      <c r="D947" t="s">
        <v>61</v>
      </c>
      <c r="E947" t="s">
        <v>61</v>
      </c>
      <c r="F947" t="s">
        <v>62</v>
      </c>
      <c r="G947" s="2" t="s">
        <v>85</v>
      </c>
      <c r="H947" t="s">
        <v>86</v>
      </c>
      <c r="I947" t="s">
        <v>87</v>
      </c>
      <c r="J947" t="s">
        <v>66</v>
      </c>
      <c r="K947" t="s">
        <v>72</v>
      </c>
      <c r="L947">
        <v>14</v>
      </c>
      <c r="M947">
        <v>6</v>
      </c>
      <c r="N947">
        <v>168</v>
      </c>
      <c r="O947" s="41">
        <v>9999</v>
      </c>
      <c r="P947" t="s">
        <v>62</v>
      </c>
      <c r="Q947" s="1">
        <v>45786.608721180557</v>
      </c>
      <c r="R947">
        <v>29.584</v>
      </c>
      <c r="S947">
        <v>6.8339999999999996</v>
      </c>
      <c r="T947">
        <v>4.3289999999999997</v>
      </c>
      <c r="U947">
        <v>2459</v>
      </c>
      <c r="V947">
        <v>17</v>
      </c>
      <c r="W947">
        <v>111</v>
      </c>
      <c r="X947">
        <v>1212</v>
      </c>
      <c r="Y947">
        <v>0</v>
      </c>
      <c r="Z947">
        <v>4</v>
      </c>
      <c r="AA947">
        <v>0</v>
      </c>
      <c r="AB947">
        <v>0</v>
      </c>
      <c r="AC947">
        <v>77</v>
      </c>
      <c r="AD947">
        <v>43.31</v>
      </c>
      <c r="AE947">
        <v>45.689574999999998</v>
      </c>
      <c r="AF947">
        <v>91.1</v>
      </c>
      <c r="AG947">
        <v>2.2000000000000002</v>
      </c>
      <c r="AH947">
        <v>5.0999999999999996</v>
      </c>
      <c r="AI947">
        <v>1.5</v>
      </c>
      <c r="AJ947">
        <v>0</v>
      </c>
      <c r="AK947">
        <v>0</v>
      </c>
      <c r="AL947">
        <v>0</v>
      </c>
      <c r="AM947">
        <v>3.33</v>
      </c>
      <c r="AN947">
        <v>34.142000000000003</v>
      </c>
      <c r="AO947">
        <v>0.69099999999999995</v>
      </c>
      <c r="AP947">
        <v>4.5140000000000002</v>
      </c>
      <c r="AQ947">
        <v>0.40600000000000003</v>
      </c>
      <c r="AR947">
        <v>0</v>
      </c>
      <c r="AS947">
        <v>13.521000000000001</v>
      </c>
      <c r="AT947">
        <v>36.44</v>
      </c>
      <c r="AU947">
        <v>0.88</v>
      </c>
      <c r="AV947">
        <v>2.04</v>
      </c>
      <c r="AW947">
        <v>0.6</v>
      </c>
      <c r="AX947">
        <v>0</v>
      </c>
      <c r="AY947">
        <v>0</v>
      </c>
      <c r="AZ947">
        <v>0</v>
      </c>
      <c r="BA947">
        <v>0</v>
      </c>
      <c r="BB947">
        <v>58</v>
      </c>
      <c r="BC947" t="s">
        <v>75</v>
      </c>
      <c r="BD947">
        <v>0</v>
      </c>
      <c r="BE947" t="s">
        <v>73</v>
      </c>
      <c r="BF947" t="s">
        <v>70</v>
      </c>
      <c r="BG947">
        <v>1.3</v>
      </c>
      <c r="BH947">
        <v>0</v>
      </c>
      <c r="BI947" s="1">
        <v>45799.47912916667</v>
      </c>
      <c r="BJ947">
        <v>3</v>
      </c>
      <c r="BK947" s="4">
        <v>1.4430000000000001</v>
      </c>
      <c r="BL947" s="42">
        <f>HLOOKUP($A947,차량별코스!$E$1:$AD$20,_xlfn.XLOOKUP(탕데이터!$I947,차량별코스!$D$2:$D$20,차량별코스!$A$2:$A$20),0)</f>
        <v>3</v>
      </c>
      <c r="BM947">
        <f t="shared" si="162"/>
        <v>2424.9360000000001</v>
      </c>
      <c r="BN947">
        <f t="shared" si="163"/>
        <v>4291.5689999999995</v>
      </c>
      <c r="BO947">
        <f>IF(COUNTIFS($BL$2:$BL947,$BL947,$O$2:$O947,$O947)=1,_xlfn.MAXIFS($BO$2:$BO946,$O$2:$O946,$O947)+1,_xlfn.MAXIFS($BO$2:$BO946,$O$2:$O946,$O947))</f>
        <v>11</v>
      </c>
      <c r="BP947">
        <f t="shared" si="164"/>
        <v>2112.1489999999999</v>
      </c>
      <c r="BQ947">
        <f t="shared" si="166"/>
        <v>54.098000000000006</v>
      </c>
      <c r="BR947">
        <f t="shared" si="167"/>
        <v>125.40899999999999</v>
      </c>
      <c r="BS947">
        <f t="shared" si="168"/>
        <v>36.884999999999998</v>
      </c>
      <c r="BT947">
        <f t="shared" si="169"/>
        <v>0</v>
      </c>
      <c r="BU947">
        <f t="shared" si="170"/>
        <v>0</v>
      </c>
      <c r="BV947">
        <f t="shared" si="171"/>
        <v>0</v>
      </c>
      <c r="BW947">
        <f t="shared" si="165"/>
        <v>2328.5410000000002</v>
      </c>
    </row>
    <row r="948" spans="1:75" x14ac:dyDescent="0.3">
      <c r="A948" s="38">
        <f t="shared" si="161"/>
        <v>45796</v>
      </c>
      <c r="B948" s="3">
        <v>45796.577824074076</v>
      </c>
      <c r="C948" t="s">
        <v>61</v>
      </c>
      <c r="D948" t="s">
        <v>61</v>
      </c>
      <c r="E948" t="s">
        <v>61</v>
      </c>
      <c r="F948" t="s">
        <v>62</v>
      </c>
      <c r="G948" s="2" t="s">
        <v>85</v>
      </c>
      <c r="H948" t="s">
        <v>86</v>
      </c>
      <c r="I948" t="s">
        <v>87</v>
      </c>
      <c r="J948" t="s">
        <v>66</v>
      </c>
      <c r="K948" t="s">
        <v>72</v>
      </c>
      <c r="L948">
        <v>14</v>
      </c>
      <c r="M948">
        <v>6</v>
      </c>
      <c r="N948">
        <v>168</v>
      </c>
      <c r="O948" s="41">
        <v>9999</v>
      </c>
      <c r="P948" t="s">
        <v>62</v>
      </c>
      <c r="Q948" s="1">
        <v>45786.608721180557</v>
      </c>
      <c r="R948">
        <v>29.702000000000002</v>
      </c>
      <c r="S948">
        <v>8.16</v>
      </c>
      <c r="T948">
        <v>3.64</v>
      </c>
      <c r="U948">
        <v>2440</v>
      </c>
      <c r="V948">
        <v>205</v>
      </c>
      <c r="W948">
        <v>56</v>
      </c>
      <c r="X948">
        <v>1033</v>
      </c>
      <c r="Y948">
        <v>1</v>
      </c>
      <c r="Z948">
        <v>6</v>
      </c>
      <c r="AA948">
        <v>0</v>
      </c>
      <c r="AB948">
        <v>0</v>
      </c>
      <c r="AC948">
        <v>100</v>
      </c>
      <c r="AD948">
        <v>43.82</v>
      </c>
      <c r="AE948">
        <v>49.071666</v>
      </c>
      <c r="AF948">
        <v>96.7</v>
      </c>
      <c r="AG948">
        <v>0.9</v>
      </c>
      <c r="AH948">
        <v>1.1000000000000001</v>
      </c>
      <c r="AI948">
        <v>1.1000000000000001</v>
      </c>
      <c r="AJ948">
        <v>0.2</v>
      </c>
      <c r="AK948">
        <v>0</v>
      </c>
      <c r="AL948">
        <v>0</v>
      </c>
      <c r="AM948">
        <v>2.8</v>
      </c>
      <c r="AN948">
        <v>45.63</v>
      </c>
      <c r="AO948">
        <v>8.4019999999999992</v>
      </c>
      <c r="AP948">
        <v>2.2949999999999999</v>
      </c>
      <c r="AQ948">
        <v>0.33700000000000002</v>
      </c>
      <c r="AR948">
        <v>3.367</v>
      </c>
      <c r="AS948">
        <v>20.201000000000001</v>
      </c>
      <c r="AT948">
        <v>38.68</v>
      </c>
      <c r="AU948">
        <v>0.36</v>
      </c>
      <c r="AV948">
        <v>0.44</v>
      </c>
      <c r="AW948">
        <v>0.44</v>
      </c>
      <c r="AX948">
        <v>0.08</v>
      </c>
      <c r="AY948">
        <v>0</v>
      </c>
      <c r="AZ948">
        <v>0</v>
      </c>
      <c r="BA948">
        <v>0</v>
      </c>
      <c r="BB948">
        <v>58</v>
      </c>
      <c r="BC948" t="s">
        <v>75</v>
      </c>
      <c r="BD948">
        <v>0</v>
      </c>
      <c r="BE948" t="s">
        <v>73</v>
      </c>
      <c r="BF948" t="s">
        <v>70</v>
      </c>
      <c r="BG948">
        <v>1.3</v>
      </c>
      <c r="BH948">
        <v>0</v>
      </c>
      <c r="BI948" s="1">
        <v>45799.47912916667</v>
      </c>
      <c r="BJ948">
        <v>3</v>
      </c>
      <c r="BK948" s="4">
        <v>1.2133</v>
      </c>
      <c r="BL948" s="42">
        <f>HLOOKUP($A948,차량별코스!$E$1:$AD$20,_xlfn.XLOOKUP(탕데이터!$I948,차량별코스!$D$2:$D$20,차량별코스!$A$2:$A$20),0)</f>
        <v>3</v>
      </c>
      <c r="BM948">
        <f t="shared" si="162"/>
        <v>2424.9360000000001</v>
      </c>
      <c r="BN948">
        <f t="shared" si="163"/>
        <v>4291.5689999999995</v>
      </c>
      <c r="BO948">
        <f>IF(COUNTIFS($BL$2:$BL948,$BL948,$O$2:$O948,$O948)=1,_xlfn.MAXIFS($BO$2:$BO947,$O$2:$O947,$O948)+1,_xlfn.MAXIFS($BO$2:$BO947,$O$2:$O947,$O948))</f>
        <v>11</v>
      </c>
      <c r="BP948">
        <f t="shared" si="164"/>
        <v>2098.48</v>
      </c>
      <c r="BQ948">
        <f t="shared" si="166"/>
        <v>21.96</v>
      </c>
      <c r="BR948">
        <f t="shared" si="167"/>
        <v>26.840000000000003</v>
      </c>
      <c r="BS948">
        <f t="shared" si="168"/>
        <v>26.840000000000003</v>
      </c>
      <c r="BT948">
        <f t="shared" si="169"/>
        <v>4.88</v>
      </c>
      <c r="BU948">
        <f t="shared" si="170"/>
        <v>0</v>
      </c>
      <c r="BV948">
        <f t="shared" si="171"/>
        <v>0</v>
      </c>
      <c r="BW948">
        <f t="shared" si="165"/>
        <v>2179.0000000000005</v>
      </c>
    </row>
    <row r="949" spans="1:75" x14ac:dyDescent="0.3">
      <c r="A949" s="38">
        <f t="shared" si="161"/>
        <v>45796</v>
      </c>
      <c r="B949" s="3">
        <v>45796.610995370371</v>
      </c>
      <c r="C949" t="s">
        <v>61</v>
      </c>
      <c r="D949" t="s">
        <v>61</v>
      </c>
      <c r="E949" t="s">
        <v>61</v>
      </c>
      <c r="F949" t="s">
        <v>62</v>
      </c>
      <c r="G949" s="2" t="s">
        <v>85</v>
      </c>
      <c r="H949" t="s">
        <v>86</v>
      </c>
      <c r="I949" t="s">
        <v>87</v>
      </c>
      <c r="J949" t="s">
        <v>66</v>
      </c>
      <c r="K949" t="s">
        <v>72</v>
      </c>
      <c r="L949">
        <v>14</v>
      </c>
      <c r="M949">
        <v>6</v>
      </c>
      <c r="N949">
        <v>168</v>
      </c>
      <c r="O949" s="41">
        <v>9999</v>
      </c>
      <c r="P949" t="s">
        <v>62</v>
      </c>
      <c r="Q949" s="1">
        <v>45786.608721180557</v>
      </c>
      <c r="R949">
        <v>73.893000000000001</v>
      </c>
      <c r="S949">
        <v>21.611999999999998</v>
      </c>
      <c r="T949">
        <v>3.419</v>
      </c>
      <c r="U949">
        <v>8908</v>
      </c>
      <c r="V949">
        <v>46</v>
      </c>
      <c r="W949">
        <v>2433</v>
      </c>
      <c r="X949">
        <v>2809</v>
      </c>
      <c r="Y949">
        <v>3</v>
      </c>
      <c r="Z949">
        <v>27</v>
      </c>
      <c r="AA949">
        <v>1</v>
      </c>
      <c r="AB949">
        <v>85</v>
      </c>
      <c r="AC949">
        <v>81</v>
      </c>
      <c r="AD949">
        <v>29.86</v>
      </c>
      <c r="AE949">
        <v>41.377305999999997</v>
      </c>
      <c r="AF949">
        <v>69.900000000000006</v>
      </c>
      <c r="AG949">
        <v>11.5</v>
      </c>
      <c r="AH949">
        <v>13.1</v>
      </c>
      <c r="AI949">
        <v>5.6</v>
      </c>
      <c r="AJ949">
        <v>0</v>
      </c>
      <c r="AK949">
        <v>0</v>
      </c>
      <c r="AL949">
        <v>0</v>
      </c>
      <c r="AM949">
        <v>2.63</v>
      </c>
      <c r="AN949">
        <v>40.11</v>
      </c>
      <c r="AO949">
        <v>0.51600000000000001</v>
      </c>
      <c r="AP949">
        <v>27.312999999999999</v>
      </c>
      <c r="AQ949">
        <v>0.379</v>
      </c>
      <c r="AR949">
        <v>4.0599999999999996</v>
      </c>
      <c r="AS949">
        <v>36.539000000000001</v>
      </c>
      <c r="AT949">
        <v>103.685</v>
      </c>
      <c r="AU949">
        <v>17.058</v>
      </c>
      <c r="AV949">
        <v>19.431999999999999</v>
      </c>
      <c r="AW949">
        <v>8.3070000000000004</v>
      </c>
      <c r="AX949">
        <v>0</v>
      </c>
      <c r="AY949">
        <v>0</v>
      </c>
      <c r="AZ949">
        <v>0</v>
      </c>
      <c r="BA949">
        <v>0</v>
      </c>
      <c r="BB949">
        <v>199</v>
      </c>
      <c r="BC949" t="s">
        <v>75</v>
      </c>
      <c r="BD949">
        <v>0</v>
      </c>
      <c r="BE949" t="s">
        <v>73</v>
      </c>
      <c r="BF949" t="s">
        <v>70</v>
      </c>
      <c r="BG949">
        <v>1.3</v>
      </c>
      <c r="BH949">
        <v>0</v>
      </c>
      <c r="BI949" s="1">
        <v>45799.47912916667</v>
      </c>
      <c r="BJ949">
        <v>3</v>
      </c>
      <c r="BK949" s="4">
        <v>1.1396999999999999</v>
      </c>
      <c r="BL949" s="42">
        <f>HLOOKUP($A949,차량별코스!$E$1:$AD$20,_xlfn.XLOOKUP(탕데이터!$I949,차량별코스!$D$2:$D$20,차량별코스!$A$2:$A$20),0)</f>
        <v>3</v>
      </c>
      <c r="BM949">
        <f t="shared" si="162"/>
        <v>2424.9360000000001</v>
      </c>
      <c r="BN949">
        <f t="shared" si="163"/>
        <v>4291.5689999999995</v>
      </c>
      <c r="BO949">
        <f>IF(COUNTIFS($BL$2:$BL949,$BL949,$O$2:$O949,$O949)=1,_xlfn.MAXIFS($BO$2:$BO948,$O$2:$O948,$O949)+1,_xlfn.MAXIFS($BO$2:$BO948,$O$2:$O948,$O949))</f>
        <v>11</v>
      </c>
      <c r="BP949">
        <f t="shared" si="164"/>
        <v>3747.6920000000009</v>
      </c>
      <c r="BQ949">
        <f t="shared" si="166"/>
        <v>1024.42</v>
      </c>
      <c r="BR949">
        <f t="shared" si="167"/>
        <v>1166.9480000000001</v>
      </c>
      <c r="BS949">
        <f t="shared" si="168"/>
        <v>498.84799999999996</v>
      </c>
      <c r="BT949">
        <f t="shared" si="169"/>
        <v>0</v>
      </c>
      <c r="BU949">
        <f t="shared" si="170"/>
        <v>0</v>
      </c>
      <c r="BV949">
        <f t="shared" si="171"/>
        <v>0</v>
      </c>
      <c r="BW949">
        <f t="shared" si="165"/>
        <v>6437.9080000000013</v>
      </c>
    </row>
    <row r="950" spans="1:75" x14ac:dyDescent="0.3">
      <c r="A950" s="38">
        <f t="shared" si="161"/>
        <v>45796</v>
      </c>
      <c r="B950" s="3">
        <v>45796.755462962959</v>
      </c>
      <c r="C950" t="s">
        <v>61</v>
      </c>
      <c r="D950" t="s">
        <v>61</v>
      </c>
      <c r="E950" t="s">
        <v>61</v>
      </c>
      <c r="F950" t="s">
        <v>62</v>
      </c>
      <c r="G950" s="2" t="s">
        <v>85</v>
      </c>
      <c r="H950" t="s">
        <v>86</v>
      </c>
      <c r="I950" t="s">
        <v>87</v>
      </c>
      <c r="J950" t="s">
        <v>66</v>
      </c>
      <c r="K950" t="s">
        <v>72</v>
      </c>
      <c r="L950">
        <v>14</v>
      </c>
      <c r="M950">
        <v>6</v>
      </c>
      <c r="N950">
        <v>168</v>
      </c>
      <c r="O950" s="41">
        <v>9999</v>
      </c>
      <c r="P950" t="s">
        <v>62</v>
      </c>
      <c r="Q950" s="1">
        <v>45786.608721180557</v>
      </c>
      <c r="R950">
        <v>3.1E-2</v>
      </c>
      <c r="S950">
        <v>2.5000000000000001E-2</v>
      </c>
      <c r="T950">
        <v>1.24</v>
      </c>
      <c r="U950">
        <v>35</v>
      </c>
      <c r="V950">
        <v>17</v>
      </c>
      <c r="W950">
        <v>3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9</v>
      </c>
      <c r="AD950">
        <v>3.19</v>
      </c>
      <c r="AE950">
        <v>7.4394039999999997</v>
      </c>
      <c r="AF950">
        <v>100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0.96</v>
      </c>
      <c r="AN950">
        <v>16.331</v>
      </c>
      <c r="AO950">
        <v>48.57</v>
      </c>
      <c r="AP950">
        <v>8.5679999999999996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 t="s">
        <v>75</v>
      </c>
      <c r="BD950">
        <v>0</v>
      </c>
      <c r="BE950" t="s">
        <v>73</v>
      </c>
      <c r="BF950" t="s">
        <v>70</v>
      </c>
      <c r="BG950">
        <v>1.3</v>
      </c>
      <c r="BH950">
        <v>0</v>
      </c>
      <c r="BI950" s="1">
        <v>45799.47912916667</v>
      </c>
      <c r="BJ950">
        <v>3</v>
      </c>
      <c r="BK950" s="4">
        <v>0.4133</v>
      </c>
      <c r="BL950" s="42">
        <f>HLOOKUP($A950,차량별코스!$E$1:$AD$20,_xlfn.XLOOKUP(탕데이터!$I950,차량별코스!$D$2:$D$20,차량별코스!$A$2:$A$20),0)</f>
        <v>3</v>
      </c>
      <c r="BM950">
        <f t="shared" si="162"/>
        <v>2424.9360000000001</v>
      </c>
      <c r="BN950">
        <f t="shared" si="163"/>
        <v>4291.5689999999995</v>
      </c>
      <c r="BO950">
        <f>IF(COUNTIFS($BL$2:$BL950,$BL950,$O$2:$O950,$O950)=1,_xlfn.MAXIFS($BO$2:$BO949,$O$2:$O949,$O950)+1,_xlfn.MAXIFS($BO$2:$BO949,$O$2:$O949,$O950))</f>
        <v>11</v>
      </c>
      <c r="BP950">
        <f t="shared" si="164"/>
        <v>15</v>
      </c>
      <c r="BQ950">
        <f t="shared" si="166"/>
        <v>0</v>
      </c>
      <c r="BR950">
        <f t="shared" si="167"/>
        <v>0</v>
      </c>
      <c r="BS950">
        <f t="shared" si="168"/>
        <v>0</v>
      </c>
      <c r="BT950">
        <f t="shared" si="169"/>
        <v>0</v>
      </c>
      <c r="BU950">
        <f t="shared" si="170"/>
        <v>0</v>
      </c>
      <c r="BV950">
        <f t="shared" si="171"/>
        <v>0</v>
      </c>
      <c r="BW950">
        <f t="shared" si="165"/>
        <v>15</v>
      </c>
    </row>
    <row r="951" spans="1:75" x14ac:dyDescent="0.3">
      <c r="A951" s="38">
        <f t="shared" si="161"/>
        <v>45796</v>
      </c>
      <c r="B951" s="3">
        <v>45796.762731481482</v>
      </c>
      <c r="C951" t="s">
        <v>61</v>
      </c>
      <c r="D951" t="s">
        <v>61</v>
      </c>
      <c r="E951" t="s">
        <v>61</v>
      </c>
      <c r="F951" t="s">
        <v>62</v>
      </c>
      <c r="G951" s="2" t="s">
        <v>85</v>
      </c>
      <c r="H951" t="s">
        <v>86</v>
      </c>
      <c r="I951" t="s">
        <v>87</v>
      </c>
      <c r="J951" t="s">
        <v>66</v>
      </c>
      <c r="K951" t="s">
        <v>72</v>
      </c>
      <c r="L951">
        <v>14</v>
      </c>
      <c r="M951">
        <v>6</v>
      </c>
      <c r="N951">
        <v>168</v>
      </c>
      <c r="O951" s="41">
        <v>9999</v>
      </c>
      <c r="P951" t="s">
        <v>62</v>
      </c>
      <c r="Q951" s="1">
        <v>45786.608721180557</v>
      </c>
      <c r="R951">
        <v>58.73</v>
      </c>
      <c r="S951">
        <v>15.058999999999999</v>
      </c>
      <c r="T951">
        <v>3.9</v>
      </c>
      <c r="U951">
        <v>6031</v>
      </c>
      <c r="V951">
        <v>91</v>
      </c>
      <c r="W951">
        <v>1412</v>
      </c>
      <c r="X951">
        <v>2718</v>
      </c>
      <c r="Y951">
        <v>1</v>
      </c>
      <c r="Z951">
        <v>11</v>
      </c>
      <c r="AA951">
        <v>0</v>
      </c>
      <c r="AB951">
        <v>0</v>
      </c>
      <c r="AC951">
        <v>97</v>
      </c>
      <c r="AD951">
        <v>35.06</v>
      </c>
      <c r="AE951">
        <v>46.693454000000003</v>
      </c>
      <c r="AF951">
        <v>92.5</v>
      </c>
      <c r="AG951">
        <v>1.9</v>
      </c>
      <c r="AH951">
        <v>2.8</v>
      </c>
      <c r="AI951">
        <v>2.2999999999999998</v>
      </c>
      <c r="AJ951">
        <v>0.5</v>
      </c>
      <c r="AK951">
        <v>0</v>
      </c>
      <c r="AL951">
        <v>0</v>
      </c>
      <c r="AM951">
        <v>3</v>
      </c>
      <c r="AN951">
        <v>39.618000000000002</v>
      </c>
      <c r="AO951">
        <v>1.5089999999999999</v>
      </c>
      <c r="AP951">
        <v>23.411999999999999</v>
      </c>
      <c r="AQ951">
        <v>0.46</v>
      </c>
      <c r="AR951">
        <v>1.7030000000000001</v>
      </c>
      <c r="AS951">
        <v>18.73</v>
      </c>
      <c r="AT951">
        <v>92.5</v>
      </c>
      <c r="AU951">
        <v>1.9</v>
      </c>
      <c r="AV951">
        <v>2.8</v>
      </c>
      <c r="AW951">
        <v>2.2999999999999998</v>
      </c>
      <c r="AX951">
        <v>0.5</v>
      </c>
      <c r="AY951">
        <v>0</v>
      </c>
      <c r="AZ951">
        <v>0</v>
      </c>
      <c r="BA951">
        <v>0</v>
      </c>
      <c r="BB951">
        <v>135</v>
      </c>
      <c r="BC951" t="s">
        <v>75</v>
      </c>
      <c r="BD951">
        <v>0</v>
      </c>
      <c r="BE951" t="s">
        <v>73</v>
      </c>
      <c r="BF951" t="s">
        <v>70</v>
      </c>
      <c r="BG951">
        <v>1.3</v>
      </c>
      <c r="BH951">
        <v>0</v>
      </c>
      <c r="BI951" s="1">
        <v>45799.47912916667</v>
      </c>
      <c r="BJ951">
        <v>3</v>
      </c>
      <c r="BK951" s="4">
        <v>1.3</v>
      </c>
      <c r="BL951" s="42">
        <f>HLOOKUP($A951,차량별코스!$E$1:$AD$20,_xlfn.XLOOKUP(탕데이터!$I951,차량별코스!$D$2:$D$20,차량별코스!$A$2:$A$20),0)</f>
        <v>3</v>
      </c>
      <c r="BM951">
        <f t="shared" si="162"/>
        <v>2424.9360000000001</v>
      </c>
      <c r="BN951">
        <f t="shared" si="163"/>
        <v>4291.5689999999995</v>
      </c>
      <c r="BO951">
        <f>IF(COUNTIFS($BL$2:$BL951,$BL951,$O$2:$O951,$O951)=1,_xlfn.MAXIFS($BO$2:$BO950,$O$2:$O950,$O951)+1,_xlfn.MAXIFS($BO$2:$BO950,$O$2:$O950,$O951))</f>
        <v>11</v>
      </c>
      <c r="BP951">
        <f t="shared" si="164"/>
        <v>4075.6750000000002</v>
      </c>
      <c r="BQ951">
        <f t="shared" si="166"/>
        <v>114.589</v>
      </c>
      <c r="BR951">
        <f t="shared" si="167"/>
        <v>168.86799999999999</v>
      </c>
      <c r="BS951">
        <f t="shared" si="168"/>
        <v>138.71299999999999</v>
      </c>
      <c r="BT951">
        <f t="shared" si="169"/>
        <v>30.155000000000001</v>
      </c>
      <c r="BU951">
        <f t="shared" si="170"/>
        <v>0</v>
      </c>
      <c r="BV951">
        <f t="shared" si="171"/>
        <v>0</v>
      </c>
      <c r="BW951">
        <f t="shared" si="165"/>
        <v>4528</v>
      </c>
    </row>
    <row r="952" spans="1:75" x14ac:dyDescent="0.3">
      <c r="A952" s="38">
        <f t="shared" si="161"/>
        <v>45796</v>
      </c>
      <c r="B952" s="3">
        <v>45796.840173611112</v>
      </c>
      <c r="C952" t="s">
        <v>61</v>
      </c>
      <c r="D952" t="s">
        <v>61</v>
      </c>
      <c r="E952" t="s">
        <v>61</v>
      </c>
      <c r="F952" t="s">
        <v>62</v>
      </c>
      <c r="G952" s="2" t="s">
        <v>85</v>
      </c>
      <c r="H952" t="s">
        <v>86</v>
      </c>
      <c r="I952" t="s">
        <v>87</v>
      </c>
      <c r="J952" t="s">
        <v>66</v>
      </c>
      <c r="K952" t="s">
        <v>72</v>
      </c>
      <c r="L952">
        <v>14</v>
      </c>
      <c r="M952">
        <v>6</v>
      </c>
      <c r="N952">
        <v>168</v>
      </c>
      <c r="O952" s="41">
        <v>9999</v>
      </c>
      <c r="P952" t="s">
        <v>62</v>
      </c>
      <c r="Q952" s="1">
        <v>45786.608721180557</v>
      </c>
      <c r="R952">
        <v>37.686999999999998</v>
      </c>
      <c r="S952">
        <v>8.7319999999999993</v>
      </c>
      <c r="T952">
        <v>4.3159999999999998</v>
      </c>
      <c r="U952">
        <v>3229</v>
      </c>
      <c r="V952">
        <v>15</v>
      </c>
      <c r="W952">
        <v>455</v>
      </c>
      <c r="X952">
        <v>1719</v>
      </c>
      <c r="Y952">
        <v>3</v>
      </c>
      <c r="Z952">
        <v>5</v>
      </c>
      <c r="AA952">
        <v>0</v>
      </c>
      <c r="AB952">
        <v>0</v>
      </c>
      <c r="AC952">
        <v>100</v>
      </c>
      <c r="AD952">
        <v>42.02</v>
      </c>
      <c r="AE952">
        <v>49.174702000000003</v>
      </c>
      <c r="AF952">
        <v>48.5</v>
      </c>
      <c r="AG952">
        <v>15.5</v>
      </c>
      <c r="AH952">
        <v>15.6</v>
      </c>
      <c r="AI952">
        <v>16.3</v>
      </c>
      <c r="AJ952">
        <v>4.0999999999999996</v>
      </c>
      <c r="AK952">
        <v>0</v>
      </c>
      <c r="AL952">
        <v>0</v>
      </c>
      <c r="AM952">
        <v>3.32</v>
      </c>
      <c r="AN952">
        <v>37.472999999999999</v>
      </c>
      <c r="AO952">
        <v>0.46400000000000002</v>
      </c>
      <c r="AP952">
        <v>14.090999999999999</v>
      </c>
      <c r="AQ952">
        <v>0.45100000000000001</v>
      </c>
      <c r="AR952">
        <v>7.96</v>
      </c>
      <c r="AS952">
        <v>13.266999999999999</v>
      </c>
      <c r="AT952">
        <v>25.867000000000001</v>
      </c>
      <c r="AU952">
        <v>8.2669999999999995</v>
      </c>
      <c r="AV952">
        <v>8.32</v>
      </c>
      <c r="AW952">
        <v>8.6929999999999996</v>
      </c>
      <c r="AX952">
        <v>2.1869999999999998</v>
      </c>
      <c r="AY952">
        <v>0</v>
      </c>
      <c r="AZ952">
        <v>0</v>
      </c>
      <c r="BA952">
        <v>0</v>
      </c>
      <c r="BB952">
        <v>73</v>
      </c>
      <c r="BC952" t="s">
        <v>75</v>
      </c>
      <c r="BD952">
        <v>0</v>
      </c>
      <c r="BE952" t="s">
        <v>73</v>
      </c>
      <c r="BF952" t="s">
        <v>70</v>
      </c>
      <c r="BG952">
        <v>1.3</v>
      </c>
      <c r="BH952">
        <v>0</v>
      </c>
      <c r="BI952" s="1">
        <v>45799.47912916667</v>
      </c>
      <c r="BJ952">
        <v>3</v>
      </c>
      <c r="BK952" s="4">
        <v>1.4387000000000001</v>
      </c>
      <c r="BL952" s="42">
        <f>HLOOKUP($A952,차량별코스!$E$1:$AD$20,_xlfn.XLOOKUP(탕데이터!$I952,차량별코스!$D$2:$D$20,차량별코스!$A$2:$A$20),0)</f>
        <v>3</v>
      </c>
      <c r="BM952">
        <f t="shared" si="162"/>
        <v>2424.9360000000001</v>
      </c>
      <c r="BN952">
        <f t="shared" si="163"/>
        <v>4291.5689999999995</v>
      </c>
      <c r="BO952">
        <f>IF(COUNTIFS($BL$2:$BL952,$BL952,$O$2:$O952,$O952)=1,_xlfn.MAXIFS($BO$2:$BO951,$O$2:$O951,$O952)+1,_xlfn.MAXIFS($BO$2:$BO951,$O$2:$O951,$O952))</f>
        <v>11</v>
      </c>
      <c r="BP952">
        <f t="shared" si="164"/>
        <v>1096.0650000000001</v>
      </c>
      <c r="BQ952">
        <f t="shared" si="166"/>
        <v>500.495</v>
      </c>
      <c r="BR952">
        <f t="shared" si="167"/>
        <v>503.72399999999999</v>
      </c>
      <c r="BS952">
        <f t="shared" si="168"/>
        <v>526.327</v>
      </c>
      <c r="BT952">
        <f t="shared" si="169"/>
        <v>132.38899999999998</v>
      </c>
      <c r="BU952">
        <f t="shared" si="170"/>
        <v>0</v>
      </c>
      <c r="BV952">
        <f t="shared" si="171"/>
        <v>0</v>
      </c>
      <c r="BW952">
        <f t="shared" si="165"/>
        <v>2759</v>
      </c>
    </row>
    <row r="953" spans="1:75" x14ac:dyDescent="0.3">
      <c r="A953" s="38">
        <f t="shared" si="161"/>
        <v>45797</v>
      </c>
      <c r="B953" s="3">
        <v>45797.281458333331</v>
      </c>
      <c r="C953" t="s">
        <v>61</v>
      </c>
      <c r="D953" t="s">
        <v>61</v>
      </c>
      <c r="E953" t="s">
        <v>61</v>
      </c>
      <c r="F953" t="s">
        <v>62</v>
      </c>
      <c r="G953" s="2" t="s">
        <v>85</v>
      </c>
      <c r="H953" t="s">
        <v>86</v>
      </c>
      <c r="I953" t="s">
        <v>87</v>
      </c>
      <c r="J953" t="s">
        <v>66</v>
      </c>
      <c r="K953" t="s">
        <v>72</v>
      </c>
      <c r="L953">
        <v>14</v>
      </c>
      <c r="M953">
        <v>6</v>
      </c>
      <c r="N953">
        <v>168</v>
      </c>
      <c r="O953" s="41">
        <v>9999</v>
      </c>
      <c r="P953" t="s">
        <v>62</v>
      </c>
      <c r="Q953" s="1">
        <v>45786.608721180557</v>
      </c>
      <c r="R953">
        <v>40.765999999999998</v>
      </c>
      <c r="S953">
        <v>8.9849999999999994</v>
      </c>
      <c r="T953">
        <v>4.5369999999999999</v>
      </c>
      <c r="U953">
        <v>3405</v>
      </c>
      <c r="V953">
        <v>282</v>
      </c>
      <c r="W953">
        <v>173</v>
      </c>
      <c r="X953">
        <v>1862</v>
      </c>
      <c r="Y953">
        <v>0</v>
      </c>
      <c r="Z953">
        <v>2</v>
      </c>
      <c r="AA953">
        <v>0</v>
      </c>
      <c r="AB953">
        <v>0</v>
      </c>
      <c r="AC953">
        <v>92</v>
      </c>
      <c r="AD953">
        <v>43.1</v>
      </c>
      <c r="AE953">
        <v>49.748305000000002</v>
      </c>
      <c r="AF953">
        <v>94.5</v>
      </c>
      <c r="AG953">
        <v>1.6</v>
      </c>
      <c r="AH953">
        <v>1.8</v>
      </c>
      <c r="AI953">
        <v>1.8</v>
      </c>
      <c r="AJ953">
        <v>0.3</v>
      </c>
      <c r="AK953">
        <v>0</v>
      </c>
      <c r="AL953">
        <v>0</v>
      </c>
      <c r="AM953">
        <v>3.49</v>
      </c>
      <c r="AN953">
        <v>35.707000000000001</v>
      </c>
      <c r="AO953">
        <v>8.282</v>
      </c>
      <c r="AP953">
        <v>5.0810000000000004</v>
      </c>
      <c r="AQ953">
        <v>0.442</v>
      </c>
      <c r="AR953">
        <v>0</v>
      </c>
      <c r="AS953">
        <v>4.9059999999999997</v>
      </c>
      <c r="AT953">
        <v>53.55</v>
      </c>
      <c r="AU953">
        <v>0.90700000000000003</v>
      </c>
      <c r="AV953">
        <v>1.02</v>
      </c>
      <c r="AW953">
        <v>1.02</v>
      </c>
      <c r="AX953">
        <v>0.17</v>
      </c>
      <c r="AY953">
        <v>0</v>
      </c>
      <c r="AZ953">
        <v>0</v>
      </c>
      <c r="BA953">
        <v>0</v>
      </c>
      <c r="BB953">
        <v>81</v>
      </c>
      <c r="BC953" t="s">
        <v>75</v>
      </c>
      <c r="BD953">
        <v>0</v>
      </c>
      <c r="BE953" t="s">
        <v>73</v>
      </c>
      <c r="BF953" t="s">
        <v>70</v>
      </c>
      <c r="BG953">
        <v>1.3</v>
      </c>
      <c r="BH953">
        <v>0</v>
      </c>
      <c r="BI953" s="1">
        <v>45799.47912916667</v>
      </c>
      <c r="BJ953">
        <v>3</v>
      </c>
      <c r="BK953" s="4">
        <v>1.5124</v>
      </c>
      <c r="BL953" s="42">
        <f>HLOOKUP($A953,차량별코스!$E$1:$AD$20,_xlfn.XLOOKUP(탕데이터!$I953,차량별코스!$D$2:$D$20,차량별코스!$A$2:$A$20),0)</f>
        <v>4</v>
      </c>
      <c r="BM953">
        <f t="shared" si="162"/>
        <v>2424.9360000000001</v>
      </c>
      <c r="BN953">
        <f t="shared" si="163"/>
        <v>5029.0960000000023</v>
      </c>
      <c r="BO953">
        <f>IF(COUNTIFS($BL$2:$BL953,$BL953,$O$2:$O953,$O953)=1,_xlfn.MAXIFS($BO$2:$BO952,$O$2:$O952,$O953)+1,_xlfn.MAXIFS($BO$2:$BO952,$O$2:$O952,$O953))</f>
        <v>11</v>
      </c>
      <c r="BP953">
        <f t="shared" si="164"/>
        <v>2762.7249999999999</v>
      </c>
      <c r="BQ953">
        <f t="shared" si="166"/>
        <v>54.480000000000004</v>
      </c>
      <c r="BR953">
        <f t="shared" si="167"/>
        <v>61.290000000000006</v>
      </c>
      <c r="BS953">
        <f t="shared" si="168"/>
        <v>61.290000000000006</v>
      </c>
      <c r="BT953">
        <f t="shared" si="169"/>
        <v>10.215</v>
      </c>
      <c r="BU953">
        <f t="shared" si="170"/>
        <v>0</v>
      </c>
      <c r="BV953">
        <f t="shared" si="171"/>
        <v>0</v>
      </c>
      <c r="BW953">
        <f t="shared" si="165"/>
        <v>2950</v>
      </c>
    </row>
    <row r="954" spans="1:75" x14ac:dyDescent="0.3">
      <c r="A954" s="38">
        <f t="shared" si="161"/>
        <v>45797</v>
      </c>
      <c r="B954" s="3">
        <v>45797.325636574074</v>
      </c>
      <c r="C954" t="s">
        <v>61</v>
      </c>
      <c r="D954" t="s">
        <v>61</v>
      </c>
      <c r="E954" t="s">
        <v>61</v>
      </c>
      <c r="F954" t="s">
        <v>62</v>
      </c>
      <c r="G954" s="2" t="s">
        <v>85</v>
      </c>
      <c r="H954" t="s">
        <v>86</v>
      </c>
      <c r="I954" t="s">
        <v>87</v>
      </c>
      <c r="J954" t="s">
        <v>66</v>
      </c>
      <c r="K954" t="s">
        <v>72</v>
      </c>
      <c r="L954">
        <v>14</v>
      </c>
      <c r="M954">
        <v>6</v>
      </c>
      <c r="N954">
        <v>168</v>
      </c>
      <c r="O954" s="41">
        <v>9999</v>
      </c>
      <c r="P954" t="s">
        <v>62</v>
      </c>
      <c r="Q954" s="1">
        <v>45786.608721180557</v>
      </c>
      <c r="R954">
        <v>13.196</v>
      </c>
      <c r="S954">
        <v>3.133</v>
      </c>
      <c r="T954">
        <v>4.2119999999999997</v>
      </c>
      <c r="U954">
        <v>1190</v>
      </c>
      <c r="V954">
        <v>65</v>
      </c>
      <c r="W954">
        <v>186</v>
      </c>
      <c r="X954">
        <v>533</v>
      </c>
      <c r="Y954">
        <v>0</v>
      </c>
      <c r="Z954">
        <v>2</v>
      </c>
      <c r="AA954">
        <v>0</v>
      </c>
      <c r="AB954">
        <v>0</v>
      </c>
      <c r="AC954">
        <v>94</v>
      </c>
      <c r="AD954">
        <v>39.92</v>
      </c>
      <c r="AE954">
        <v>50.591563000000001</v>
      </c>
      <c r="AF954">
        <v>97.6</v>
      </c>
      <c r="AG954">
        <v>0.7</v>
      </c>
      <c r="AH954">
        <v>0.7</v>
      </c>
      <c r="AI954">
        <v>0.4</v>
      </c>
      <c r="AJ954">
        <v>0.5</v>
      </c>
      <c r="AK954">
        <v>0</v>
      </c>
      <c r="AL954">
        <v>0</v>
      </c>
      <c r="AM954">
        <v>3.24</v>
      </c>
      <c r="AN954">
        <v>39.89</v>
      </c>
      <c r="AO954">
        <v>5.4619999999999997</v>
      </c>
      <c r="AP954">
        <v>15.63</v>
      </c>
      <c r="AQ954">
        <v>0.379</v>
      </c>
      <c r="AR954">
        <v>0</v>
      </c>
      <c r="AS954">
        <v>15.156000000000001</v>
      </c>
      <c r="AT954">
        <v>17.893000000000001</v>
      </c>
      <c r="AU954">
        <v>0.128</v>
      </c>
      <c r="AV954">
        <v>0.128</v>
      </c>
      <c r="AW954">
        <v>7.2999999999999995E-2</v>
      </c>
      <c r="AX954">
        <v>9.1999999999999998E-2</v>
      </c>
      <c r="AY954">
        <v>0</v>
      </c>
      <c r="AZ954">
        <v>0</v>
      </c>
      <c r="BA954">
        <v>0</v>
      </c>
      <c r="BB954">
        <v>28</v>
      </c>
      <c r="BC954" t="s">
        <v>75</v>
      </c>
      <c r="BD954">
        <v>0</v>
      </c>
      <c r="BE954" t="s">
        <v>73</v>
      </c>
      <c r="BF954" t="s">
        <v>70</v>
      </c>
      <c r="BG954">
        <v>1.3</v>
      </c>
      <c r="BH954">
        <v>0</v>
      </c>
      <c r="BI954" s="1">
        <v>45799.47912916667</v>
      </c>
      <c r="BJ954">
        <v>3</v>
      </c>
      <c r="BK954" s="4">
        <v>1.4039999999999999</v>
      </c>
      <c r="BL954" s="42">
        <f>HLOOKUP($A954,차량별코스!$E$1:$AD$20,_xlfn.XLOOKUP(탕데이터!$I954,차량별코스!$D$2:$D$20,차량별코스!$A$2:$A$20),0)</f>
        <v>4</v>
      </c>
      <c r="BM954">
        <f t="shared" si="162"/>
        <v>2424.9360000000001</v>
      </c>
      <c r="BN954">
        <f t="shared" si="163"/>
        <v>5029.0960000000023</v>
      </c>
      <c r="BO954">
        <f>IF(COUNTIFS($BL$2:$BL954,$BL954,$O$2:$O954,$O954)=1,_xlfn.MAXIFS($BO$2:$BO953,$O$2:$O953,$O954)+1,_xlfn.MAXIFS($BO$2:$BO953,$O$2:$O953,$O954))</f>
        <v>11</v>
      </c>
      <c r="BP954">
        <f t="shared" si="164"/>
        <v>910.44</v>
      </c>
      <c r="BQ954">
        <f t="shared" si="166"/>
        <v>8.3299999999999983</v>
      </c>
      <c r="BR954">
        <f t="shared" si="167"/>
        <v>8.3299999999999983</v>
      </c>
      <c r="BS954">
        <f t="shared" si="168"/>
        <v>4.76</v>
      </c>
      <c r="BT954">
        <f t="shared" si="169"/>
        <v>5.95</v>
      </c>
      <c r="BU954">
        <f t="shared" si="170"/>
        <v>0</v>
      </c>
      <c r="BV954">
        <f t="shared" si="171"/>
        <v>0</v>
      </c>
      <c r="BW954">
        <f t="shared" si="165"/>
        <v>937.81000000000017</v>
      </c>
    </row>
    <row r="955" spans="1:75" x14ac:dyDescent="0.3">
      <c r="A955" s="38">
        <f t="shared" si="161"/>
        <v>45797</v>
      </c>
      <c r="B955" s="3">
        <v>45797.367222222223</v>
      </c>
      <c r="C955" t="s">
        <v>61</v>
      </c>
      <c r="D955" t="s">
        <v>61</v>
      </c>
      <c r="E955" t="s">
        <v>61</v>
      </c>
      <c r="F955" t="s">
        <v>62</v>
      </c>
      <c r="G955" s="2" t="s">
        <v>85</v>
      </c>
      <c r="H955" t="s">
        <v>86</v>
      </c>
      <c r="I955" t="s">
        <v>87</v>
      </c>
      <c r="J955" t="s">
        <v>66</v>
      </c>
      <c r="K955" t="s">
        <v>72</v>
      </c>
      <c r="L955">
        <v>14</v>
      </c>
      <c r="M955">
        <v>6</v>
      </c>
      <c r="N955">
        <v>168</v>
      </c>
      <c r="O955" s="41">
        <v>9999</v>
      </c>
      <c r="P955" t="s">
        <v>62</v>
      </c>
      <c r="Q955" s="1">
        <v>45786.608721180557</v>
      </c>
      <c r="R955">
        <v>12.436999999999999</v>
      </c>
      <c r="S955">
        <v>2.6869999999999998</v>
      </c>
      <c r="T955">
        <v>4.6289999999999996</v>
      </c>
      <c r="U955">
        <v>1142</v>
      </c>
      <c r="V955">
        <v>74</v>
      </c>
      <c r="W955">
        <v>241</v>
      </c>
      <c r="X955">
        <v>577</v>
      </c>
      <c r="Y955">
        <v>0</v>
      </c>
      <c r="Z955">
        <v>0</v>
      </c>
      <c r="AA955">
        <v>0</v>
      </c>
      <c r="AB955">
        <v>0</v>
      </c>
      <c r="AC955">
        <v>89</v>
      </c>
      <c r="AD955">
        <v>39.21</v>
      </c>
      <c r="AE955">
        <v>54.139114999999997</v>
      </c>
      <c r="AF955">
        <v>98.3</v>
      </c>
      <c r="AG955">
        <v>0.3</v>
      </c>
      <c r="AH955">
        <v>0.5</v>
      </c>
      <c r="AI955">
        <v>0.6</v>
      </c>
      <c r="AJ955">
        <v>0.3</v>
      </c>
      <c r="AK955">
        <v>0</v>
      </c>
      <c r="AL955">
        <v>0</v>
      </c>
      <c r="AM955">
        <v>3.56</v>
      </c>
      <c r="AN955">
        <v>38.569000000000003</v>
      </c>
      <c r="AO955">
        <v>6.48</v>
      </c>
      <c r="AP955">
        <v>21.103000000000002</v>
      </c>
      <c r="AQ955">
        <v>0.40200000000000002</v>
      </c>
      <c r="AR955">
        <v>0</v>
      </c>
      <c r="AS955">
        <v>0</v>
      </c>
      <c r="AT955">
        <v>18.021999999999998</v>
      </c>
      <c r="AU955">
        <v>5.5E-2</v>
      </c>
      <c r="AV955">
        <v>9.1999999999999998E-2</v>
      </c>
      <c r="AW955">
        <v>0.11</v>
      </c>
      <c r="AX955">
        <v>5.5E-2</v>
      </c>
      <c r="AY955">
        <v>0</v>
      </c>
      <c r="AZ955">
        <v>0</v>
      </c>
      <c r="BA955">
        <v>0</v>
      </c>
      <c r="BB955">
        <v>26</v>
      </c>
      <c r="BC955" t="s">
        <v>75</v>
      </c>
      <c r="BD955">
        <v>0</v>
      </c>
      <c r="BE955" t="s">
        <v>73</v>
      </c>
      <c r="BF955" t="s">
        <v>70</v>
      </c>
      <c r="BG955">
        <v>1.3</v>
      </c>
      <c r="BH955">
        <v>0</v>
      </c>
      <c r="BI955" s="1">
        <v>45799.47912916667</v>
      </c>
      <c r="BJ955">
        <v>3</v>
      </c>
      <c r="BK955" s="4">
        <v>1.5428999999999999</v>
      </c>
      <c r="BL955" s="42">
        <f>HLOOKUP($A955,차량별코스!$E$1:$AD$20,_xlfn.XLOOKUP(탕데이터!$I955,차량별코스!$D$2:$D$20,차량별코스!$A$2:$A$20),0)</f>
        <v>4</v>
      </c>
      <c r="BM955">
        <f t="shared" si="162"/>
        <v>2424.9360000000001</v>
      </c>
      <c r="BN955">
        <f t="shared" si="163"/>
        <v>5029.0960000000023</v>
      </c>
      <c r="BO955">
        <f>IF(COUNTIFS($BL$2:$BL955,$BL955,$O$2:$O955,$O955)=1,_xlfn.MAXIFS($BO$2:$BO954,$O$2:$O954,$O955)+1,_xlfn.MAXIFS($BO$2:$BO954,$O$2:$O954,$O955))</f>
        <v>11</v>
      </c>
      <c r="BP955">
        <f t="shared" si="164"/>
        <v>807.58600000000001</v>
      </c>
      <c r="BQ955">
        <f t="shared" si="166"/>
        <v>3.4260000000000002</v>
      </c>
      <c r="BR955">
        <f t="shared" si="167"/>
        <v>5.71</v>
      </c>
      <c r="BS955">
        <f t="shared" si="168"/>
        <v>6.8520000000000003</v>
      </c>
      <c r="BT955">
        <f t="shared" si="169"/>
        <v>3.4260000000000002</v>
      </c>
      <c r="BU955">
        <f t="shared" si="170"/>
        <v>0</v>
      </c>
      <c r="BV955">
        <f t="shared" si="171"/>
        <v>0</v>
      </c>
      <c r="BW955">
        <f t="shared" si="165"/>
        <v>827.00000000000011</v>
      </c>
    </row>
    <row r="956" spans="1:75" x14ac:dyDescent="0.3">
      <c r="A956" s="38">
        <f t="shared" si="161"/>
        <v>45797</v>
      </c>
      <c r="B956" s="3">
        <v>45797.38486111111</v>
      </c>
      <c r="C956" t="s">
        <v>61</v>
      </c>
      <c r="D956" t="s">
        <v>61</v>
      </c>
      <c r="E956" t="s">
        <v>61</v>
      </c>
      <c r="F956" t="s">
        <v>62</v>
      </c>
      <c r="G956" s="2" t="s">
        <v>85</v>
      </c>
      <c r="H956" t="s">
        <v>86</v>
      </c>
      <c r="I956" t="s">
        <v>87</v>
      </c>
      <c r="J956" t="s">
        <v>66</v>
      </c>
      <c r="K956" t="s">
        <v>72</v>
      </c>
      <c r="L956">
        <v>14</v>
      </c>
      <c r="M956">
        <v>6</v>
      </c>
      <c r="N956">
        <v>168</v>
      </c>
      <c r="O956" s="41">
        <v>9999</v>
      </c>
      <c r="P956" t="s">
        <v>62</v>
      </c>
      <c r="Q956" s="1">
        <v>45786.608721180557</v>
      </c>
      <c r="R956">
        <v>149.13200000000001</v>
      </c>
      <c r="S956">
        <v>34.450000000000003</v>
      </c>
      <c r="T956">
        <v>4.3289999999999997</v>
      </c>
      <c r="U956">
        <v>7220</v>
      </c>
      <c r="V956">
        <v>53</v>
      </c>
      <c r="W956">
        <v>482</v>
      </c>
      <c r="X956">
        <v>5308</v>
      </c>
      <c r="Y956">
        <v>1</v>
      </c>
      <c r="Z956">
        <v>5</v>
      </c>
      <c r="AA956">
        <v>0</v>
      </c>
      <c r="AB956">
        <v>0</v>
      </c>
      <c r="AC956">
        <v>109</v>
      </c>
      <c r="AD956">
        <v>74.36</v>
      </c>
      <c r="AE956">
        <v>80.310401999999996</v>
      </c>
      <c r="AF956">
        <v>64.3</v>
      </c>
      <c r="AG956">
        <v>2.8</v>
      </c>
      <c r="AH956">
        <v>4.5</v>
      </c>
      <c r="AI956">
        <v>4.7</v>
      </c>
      <c r="AJ956">
        <v>12.9</v>
      </c>
      <c r="AK956">
        <v>10.9</v>
      </c>
      <c r="AL956">
        <v>0</v>
      </c>
      <c r="AM956">
        <v>3.33</v>
      </c>
      <c r="AN956">
        <v>65.361999999999995</v>
      </c>
      <c r="AO956">
        <v>0.73399999999999999</v>
      </c>
      <c r="AP956">
        <v>6.6760000000000002</v>
      </c>
      <c r="AQ956">
        <v>0.35499999999999998</v>
      </c>
      <c r="AR956">
        <v>0.67100000000000004</v>
      </c>
      <c r="AS956">
        <v>3.3530000000000002</v>
      </c>
      <c r="AT956">
        <v>77.16</v>
      </c>
      <c r="AU956">
        <v>3.36</v>
      </c>
      <c r="AV956">
        <v>5.4</v>
      </c>
      <c r="AW956">
        <v>5.64</v>
      </c>
      <c r="AX956">
        <v>15.48</v>
      </c>
      <c r="AY956">
        <v>13.08</v>
      </c>
      <c r="AZ956">
        <v>0</v>
      </c>
      <c r="BA956">
        <v>0</v>
      </c>
      <c r="BB956">
        <v>182</v>
      </c>
      <c r="BC956" t="s">
        <v>75</v>
      </c>
      <c r="BD956">
        <v>0</v>
      </c>
      <c r="BE956" t="s">
        <v>73</v>
      </c>
      <c r="BF956" t="s">
        <v>70</v>
      </c>
      <c r="BG956">
        <v>1.3</v>
      </c>
      <c r="BH956">
        <v>0</v>
      </c>
      <c r="BI956" s="1">
        <v>45799.47912916667</v>
      </c>
      <c r="BJ956">
        <v>3</v>
      </c>
      <c r="BK956" s="4">
        <v>1.4430000000000001</v>
      </c>
      <c r="BL956" s="42">
        <f>HLOOKUP($A956,차량별코스!$E$1:$AD$20,_xlfn.XLOOKUP(탕데이터!$I956,차량별코스!$D$2:$D$20,차량별코스!$A$2:$A$20),0)</f>
        <v>4</v>
      </c>
      <c r="BM956">
        <f t="shared" si="162"/>
        <v>2424.9360000000001</v>
      </c>
      <c r="BN956">
        <f t="shared" si="163"/>
        <v>5029.0960000000023</v>
      </c>
      <c r="BO956">
        <f>IF(COUNTIFS($BL$2:$BL956,$BL956,$O$2:$O956,$O956)=1,_xlfn.MAXIFS($BO$2:$BO955,$O$2:$O955,$O956)+1,_xlfn.MAXIFS($BO$2:$BO955,$O$2:$O955,$O956))</f>
        <v>11</v>
      </c>
      <c r="BP956">
        <f t="shared" si="164"/>
        <v>4107.46</v>
      </c>
      <c r="BQ956">
        <f t="shared" si="166"/>
        <v>202.15999999999997</v>
      </c>
      <c r="BR956">
        <f t="shared" si="167"/>
        <v>324.89999999999998</v>
      </c>
      <c r="BS956">
        <f t="shared" si="168"/>
        <v>339.34</v>
      </c>
      <c r="BT956">
        <f t="shared" si="169"/>
        <v>931.38</v>
      </c>
      <c r="BU956">
        <f t="shared" si="170"/>
        <v>786.98</v>
      </c>
      <c r="BV956">
        <f t="shared" si="171"/>
        <v>0</v>
      </c>
      <c r="BW956">
        <f t="shared" si="165"/>
        <v>6692.2199999999993</v>
      </c>
    </row>
    <row r="957" spans="1:75" x14ac:dyDescent="0.3">
      <c r="A957" s="38">
        <f t="shared" si="161"/>
        <v>45797</v>
      </c>
      <c r="B957" s="3">
        <v>45797.47283564815</v>
      </c>
      <c r="C957" t="s">
        <v>61</v>
      </c>
      <c r="D957" t="s">
        <v>61</v>
      </c>
      <c r="E957" t="s">
        <v>61</v>
      </c>
      <c r="F957" t="s">
        <v>62</v>
      </c>
      <c r="G957" s="2" t="s">
        <v>85</v>
      </c>
      <c r="H957" t="s">
        <v>86</v>
      </c>
      <c r="I957" t="s">
        <v>87</v>
      </c>
      <c r="J957" t="s">
        <v>66</v>
      </c>
      <c r="K957" t="s">
        <v>72</v>
      </c>
      <c r="L957">
        <v>14</v>
      </c>
      <c r="M957">
        <v>6</v>
      </c>
      <c r="N957">
        <v>168</v>
      </c>
      <c r="O957" s="41">
        <v>9999</v>
      </c>
      <c r="P957" t="s">
        <v>62</v>
      </c>
      <c r="Q957" s="1">
        <v>45786.608721180557</v>
      </c>
      <c r="R957">
        <v>9.5000000000000001E-2</v>
      </c>
      <c r="S957">
        <v>5.5E-2</v>
      </c>
      <c r="T957">
        <v>1.7270000000000001</v>
      </c>
      <c r="U957">
        <v>60</v>
      </c>
      <c r="V957">
        <v>16</v>
      </c>
      <c r="W957">
        <v>2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14</v>
      </c>
      <c r="AD957">
        <v>5.7</v>
      </c>
      <c r="AE957">
        <v>8.1426239999999996</v>
      </c>
      <c r="AF957">
        <v>100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1.32</v>
      </c>
      <c r="AN957">
        <v>11.57</v>
      </c>
      <c r="AO957">
        <v>26.664999999999999</v>
      </c>
      <c r="AP957">
        <v>3.33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1</v>
      </c>
      <c r="BC957" t="s">
        <v>75</v>
      </c>
      <c r="BD957">
        <v>0</v>
      </c>
      <c r="BE957" t="s">
        <v>73</v>
      </c>
      <c r="BF957" t="s">
        <v>70</v>
      </c>
      <c r="BG957">
        <v>1.3</v>
      </c>
      <c r="BH957">
        <v>0</v>
      </c>
      <c r="BI957" s="1">
        <v>45799.47912916667</v>
      </c>
      <c r="BJ957">
        <v>3</v>
      </c>
      <c r="BK957" s="4">
        <v>0.57579999999999998</v>
      </c>
      <c r="BL957" s="42">
        <f>HLOOKUP($A957,차량별코스!$E$1:$AD$20,_xlfn.XLOOKUP(탕데이터!$I957,차량별코스!$D$2:$D$20,차량별코스!$A$2:$A$20),0)</f>
        <v>4</v>
      </c>
      <c r="BM957">
        <f t="shared" si="162"/>
        <v>2424.9360000000001</v>
      </c>
      <c r="BN957">
        <f t="shared" si="163"/>
        <v>5029.0960000000023</v>
      </c>
      <c r="BO957">
        <f>IF(COUNTIFS($BL$2:$BL957,$BL957,$O$2:$O957,$O957)=1,_xlfn.MAXIFS($BO$2:$BO956,$O$2:$O956,$O957)+1,_xlfn.MAXIFS($BO$2:$BO956,$O$2:$O956,$O957))</f>
        <v>11</v>
      </c>
      <c r="BP957">
        <f t="shared" si="164"/>
        <v>42</v>
      </c>
      <c r="BQ957">
        <f t="shared" si="166"/>
        <v>0</v>
      </c>
      <c r="BR957">
        <f t="shared" si="167"/>
        <v>0</v>
      </c>
      <c r="BS957">
        <f t="shared" si="168"/>
        <v>0</v>
      </c>
      <c r="BT957">
        <f t="shared" si="169"/>
        <v>0</v>
      </c>
      <c r="BU957">
        <f t="shared" si="170"/>
        <v>0</v>
      </c>
      <c r="BV957">
        <f t="shared" si="171"/>
        <v>0</v>
      </c>
      <c r="BW957">
        <f t="shared" si="165"/>
        <v>42</v>
      </c>
    </row>
    <row r="958" spans="1:75" x14ac:dyDescent="0.3">
      <c r="A958" s="38">
        <f t="shared" si="161"/>
        <v>45797</v>
      </c>
      <c r="B958" s="3">
        <v>45797.62290509259</v>
      </c>
      <c r="C958" t="s">
        <v>61</v>
      </c>
      <c r="D958" t="s">
        <v>61</v>
      </c>
      <c r="E958" t="s">
        <v>61</v>
      </c>
      <c r="F958" t="s">
        <v>62</v>
      </c>
      <c r="G958" s="2" t="s">
        <v>85</v>
      </c>
      <c r="H958" t="s">
        <v>86</v>
      </c>
      <c r="I958" t="s">
        <v>87</v>
      </c>
      <c r="J958" t="s">
        <v>66</v>
      </c>
      <c r="K958" t="s">
        <v>72</v>
      </c>
      <c r="L958">
        <v>14</v>
      </c>
      <c r="M958">
        <v>6</v>
      </c>
      <c r="N958">
        <v>168</v>
      </c>
      <c r="O958" s="41">
        <v>9999</v>
      </c>
      <c r="P958" t="s">
        <v>62</v>
      </c>
      <c r="Q958" s="1">
        <v>45786.608721180557</v>
      </c>
      <c r="R958">
        <v>81.268000000000001</v>
      </c>
      <c r="S958">
        <v>25.309000000000001</v>
      </c>
      <c r="T958">
        <v>3.2109999999999999</v>
      </c>
      <c r="U958">
        <v>8681</v>
      </c>
      <c r="V958">
        <v>197</v>
      </c>
      <c r="W958">
        <v>2506</v>
      </c>
      <c r="X958">
        <v>3001</v>
      </c>
      <c r="Y958">
        <v>1</v>
      </c>
      <c r="Z958">
        <v>17</v>
      </c>
      <c r="AA958">
        <v>1</v>
      </c>
      <c r="AB958">
        <v>270</v>
      </c>
      <c r="AC958">
        <v>100</v>
      </c>
      <c r="AD958">
        <v>33.700000000000003</v>
      </c>
      <c r="AE958">
        <v>48.940263000000002</v>
      </c>
      <c r="AF958">
        <v>87.7</v>
      </c>
      <c r="AG958">
        <v>2.7</v>
      </c>
      <c r="AH958">
        <v>4.5999999999999996</v>
      </c>
      <c r="AI958">
        <v>3.4</v>
      </c>
      <c r="AJ958">
        <v>1.6</v>
      </c>
      <c r="AK958">
        <v>0</v>
      </c>
      <c r="AL958">
        <v>0</v>
      </c>
      <c r="AM958">
        <v>2.4700000000000002</v>
      </c>
      <c r="AN958">
        <v>52.537999999999997</v>
      </c>
      <c r="AO958">
        <v>2.2690000000000001</v>
      </c>
      <c r="AP958">
        <v>28.867999999999999</v>
      </c>
      <c r="AQ958">
        <v>0.36899999999999999</v>
      </c>
      <c r="AR958">
        <v>1.23</v>
      </c>
      <c r="AS958">
        <v>20.917999999999999</v>
      </c>
      <c r="AT958">
        <v>125.703</v>
      </c>
      <c r="AU958">
        <v>3.87</v>
      </c>
      <c r="AV958">
        <v>6.593</v>
      </c>
      <c r="AW958">
        <v>4.8730000000000002</v>
      </c>
      <c r="AX958">
        <v>2.2930000000000001</v>
      </c>
      <c r="AY958">
        <v>0</v>
      </c>
      <c r="AZ958">
        <v>0</v>
      </c>
      <c r="BA958">
        <v>0</v>
      </c>
      <c r="BB958">
        <v>198</v>
      </c>
      <c r="BC958" t="s">
        <v>75</v>
      </c>
      <c r="BD958">
        <v>0</v>
      </c>
      <c r="BE958" t="s">
        <v>73</v>
      </c>
      <c r="BF958" t="s">
        <v>70</v>
      </c>
      <c r="BG958">
        <v>1.3</v>
      </c>
      <c r="BH958">
        <v>0</v>
      </c>
      <c r="BI958" s="1">
        <v>45799.47912916667</v>
      </c>
      <c r="BJ958">
        <v>3</v>
      </c>
      <c r="BK958" s="4">
        <v>1.0703</v>
      </c>
      <c r="BL958" s="42">
        <f>HLOOKUP($A958,차량별코스!$E$1:$AD$20,_xlfn.XLOOKUP(탕데이터!$I958,차량별코스!$D$2:$D$20,차량별코스!$A$2:$A$20),0)</f>
        <v>4</v>
      </c>
      <c r="BM958">
        <f t="shared" si="162"/>
        <v>2424.9360000000001</v>
      </c>
      <c r="BN958">
        <f t="shared" si="163"/>
        <v>5029.0960000000023</v>
      </c>
      <c r="BO958">
        <f>IF(COUNTIFS($BL$2:$BL958,$BL958,$O$2:$O958,$O958)=1,_xlfn.MAXIFS($BO$2:$BO957,$O$2:$O957,$O958)+1,_xlfn.MAXIFS($BO$2:$BO957,$O$2:$O957,$O958))</f>
        <v>11</v>
      </c>
      <c r="BP958">
        <f t="shared" si="164"/>
        <v>4910.2370000000001</v>
      </c>
      <c r="BQ958">
        <f t="shared" si="166"/>
        <v>234.38700000000003</v>
      </c>
      <c r="BR958">
        <f t="shared" si="167"/>
        <v>399.32599999999996</v>
      </c>
      <c r="BS958">
        <f t="shared" si="168"/>
        <v>295.154</v>
      </c>
      <c r="BT958">
        <f t="shared" si="169"/>
        <v>138.89600000000002</v>
      </c>
      <c r="BU958">
        <f t="shared" si="170"/>
        <v>0</v>
      </c>
      <c r="BV958">
        <f t="shared" si="171"/>
        <v>0</v>
      </c>
      <c r="BW958">
        <f t="shared" si="165"/>
        <v>5977.9999999999991</v>
      </c>
    </row>
    <row r="959" spans="1:75" x14ac:dyDescent="0.3">
      <c r="A959" s="38">
        <f t="shared" si="161"/>
        <v>45797</v>
      </c>
      <c r="B959" s="3">
        <v>45797.726226851853</v>
      </c>
      <c r="C959" t="s">
        <v>61</v>
      </c>
      <c r="D959" t="s">
        <v>61</v>
      </c>
      <c r="E959" t="s">
        <v>61</v>
      </c>
      <c r="F959" t="s">
        <v>62</v>
      </c>
      <c r="G959" s="2" t="s">
        <v>85</v>
      </c>
      <c r="H959" t="s">
        <v>86</v>
      </c>
      <c r="I959" t="s">
        <v>87</v>
      </c>
      <c r="J959" t="s">
        <v>66</v>
      </c>
      <c r="K959" t="s">
        <v>72</v>
      </c>
      <c r="L959">
        <v>14</v>
      </c>
      <c r="M959">
        <v>6</v>
      </c>
      <c r="N959">
        <v>168</v>
      </c>
      <c r="O959" s="41">
        <v>9999</v>
      </c>
      <c r="P959" t="s">
        <v>62</v>
      </c>
      <c r="Q959" s="1">
        <v>45786.608721180557</v>
      </c>
      <c r="R959">
        <v>20.594999999999999</v>
      </c>
      <c r="S959">
        <v>5.16</v>
      </c>
      <c r="T959">
        <v>3.9910000000000001</v>
      </c>
      <c r="U959">
        <v>1683</v>
      </c>
      <c r="V959">
        <v>6</v>
      </c>
      <c r="W959">
        <v>162</v>
      </c>
      <c r="X959">
        <v>876</v>
      </c>
      <c r="Y959">
        <v>1</v>
      </c>
      <c r="Z959">
        <v>3</v>
      </c>
      <c r="AA959">
        <v>0</v>
      </c>
      <c r="AB959">
        <v>0</v>
      </c>
      <c r="AC959">
        <v>98</v>
      </c>
      <c r="AD959">
        <v>44.05</v>
      </c>
      <c r="AE959">
        <v>48.938535999999999</v>
      </c>
      <c r="AF959">
        <v>92.4</v>
      </c>
      <c r="AG959">
        <v>2.2999999999999998</v>
      </c>
      <c r="AH959">
        <v>2.8</v>
      </c>
      <c r="AI959">
        <v>1.6</v>
      </c>
      <c r="AJ959">
        <v>0.9</v>
      </c>
      <c r="AK959">
        <v>0</v>
      </c>
      <c r="AL959">
        <v>0</v>
      </c>
      <c r="AM959">
        <v>3.07</v>
      </c>
      <c r="AN959">
        <v>40.768000000000001</v>
      </c>
      <c r="AO959">
        <v>0.35599999999999998</v>
      </c>
      <c r="AP959">
        <v>9.6259999999999994</v>
      </c>
      <c r="AQ959">
        <v>0.38800000000000001</v>
      </c>
      <c r="AR959">
        <v>4.8559999999999999</v>
      </c>
      <c r="AS959">
        <v>14.567</v>
      </c>
      <c r="AT959">
        <v>24.64</v>
      </c>
      <c r="AU959">
        <v>0.61299999999999999</v>
      </c>
      <c r="AV959">
        <v>0.747</v>
      </c>
      <c r="AW959">
        <v>0.42699999999999999</v>
      </c>
      <c r="AX959">
        <v>0.24</v>
      </c>
      <c r="AY959">
        <v>0</v>
      </c>
      <c r="AZ959">
        <v>0</v>
      </c>
      <c r="BA959">
        <v>0</v>
      </c>
      <c r="BB959">
        <v>36</v>
      </c>
      <c r="BC959" t="s">
        <v>75</v>
      </c>
      <c r="BD959">
        <v>0</v>
      </c>
      <c r="BE959" t="s">
        <v>73</v>
      </c>
      <c r="BF959" t="s">
        <v>70</v>
      </c>
      <c r="BG959">
        <v>1.3</v>
      </c>
      <c r="BH959">
        <v>0</v>
      </c>
      <c r="BI959" s="1">
        <v>45799.47912916667</v>
      </c>
      <c r="BJ959">
        <v>3</v>
      </c>
      <c r="BK959" s="4">
        <v>1.3304</v>
      </c>
      <c r="BL959" s="42">
        <f>HLOOKUP($A959,차량별코스!$E$1:$AD$20,_xlfn.XLOOKUP(탕데이터!$I959,차량별코스!$D$2:$D$20,차량별코스!$A$2:$A$20),0)</f>
        <v>4</v>
      </c>
      <c r="BM959">
        <f t="shared" si="162"/>
        <v>2424.9360000000001</v>
      </c>
      <c r="BN959">
        <f t="shared" si="163"/>
        <v>5029.0960000000023</v>
      </c>
      <c r="BO959">
        <f>IF(COUNTIFS($BL$2:$BL959,$BL959,$O$2:$O959,$O959)=1,_xlfn.MAXIFS($BO$2:$BO958,$O$2:$O958,$O959)+1,_xlfn.MAXIFS($BO$2:$BO958,$O$2:$O958,$O959))</f>
        <v>11</v>
      </c>
      <c r="BP959">
        <f t="shared" si="164"/>
        <v>1387.0920000000001</v>
      </c>
      <c r="BQ959">
        <f t="shared" si="166"/>
        <v>38.708999999999996</v>
      </c>
      <c r="BR959">
        <f t="shared" si="167"/>
        <v>47.123999999999995</v>
      </c>
      <c r="BS959">
        <f t="shared" si="168"/>
        <v>26.928000000000001</v>
      </c>
      <c r="BT959">
        <f t="shared" si="169"/>
        <v>15.147000000000002</v>
      </c>
      <c r="BU959">
        <f t="shared" si="170"/>
        <v>0</v>
      </c>
      <c r="BV959">
        <f t="shared" si="171"/>
        <v>0</v>
      </c>
      <c r="BW959">
        <f t="shared" si="165"/>
        <v>1515.0000000000002</v>
      </c>
    </row>
    <row r="960" spans="1:75" x14ac:dyDescent="0.3">
      <c r="A960" s="38">
        <f t="shared" si="161"/>
        <v>45797</v>
      </c>
      <c r="B960" s="3">
        <v>45797.750740740739</v>
      </c>
      <c r="C960" t="s">
        <v>61</v>
      </c>
      <c r="D960" t="s">
        <v>61</v>
      </c>
      <c r="E960" t="s">
        <v>61</v>
      </c>
      <c r="F960" t="s">
        <v>62</v>
      </c>
      <c r="G960" s="2" t="s">
        <v>85</v>
      </c>
      <c r="H960" t="s">
        <v>86</v>
      </c>
      <c r="I960" t="s">
        <v>87</v>
      </c>
      <c r="J960" t="s">
        <v>66</v>
      </c>
      <c r="K960" t="s">
        <v>72</v>
      </c>
      <c r="L960">
        <v>14</v>
      </c>
      <c r="M960">
        <v>6</v>
      </c>
      <c r="N960">
        <v>168</v>
      </c>
      <c r="O960" s="41">
        <v>9999</v>
      </c>
      <c r="P960" t="s">
        <v>62</v>
      </c>
      <c r="Q960" s="1">
        <v>45786.608721180557</v>
      </c>
      <c r="R960">
        <v>0.21</v>
      </c>
      <c r="S960">
        <v>9.4E-2</v>
      </c>
      <c r="T960">
        <v>2.234</v>
      </c>
      <c r="U960">
        <v>47</v>
      </c>
      <c r="V960">
        <v>2</v>
      </c>
      <c r="W960">
        <v>0</v>
      </c>
      <c r="X960">
        <v>1</v>
      </c>
      <c r="Y960">
        <v>0</v>
      </c>
      <c r="Z960">
        <v>0</v>
      </c>
      <c r="AA960">
        <v>0</v>
      </c>
      <c r="AB960">
        <v>0</v>
      </c>
      <c r="AC960">
        <v>28</v>
      </c>
      <c r="AD960">
        <v>16.09</v>
      </c>
      <c r="AE960">
        <v>16.8</v>
      </c>
      <c r="AF960">
        <v>99.8</v>
      </c>
      <c r="AG960">
        <v>0.2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1.72</v>
      </c>
      <c r="AN960">
        <v>22.242999999999999</v>
      </c>
      <c r="AO960">
        <v>4.2510000000000003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1</v>
      </c>
      <c r="BC960" t="s">
        <v>75</v>
      </c>
      <c r="BD960">
        <v>0</v>
      </c>
      <c r="BE960" t="s">
        <v>73</v>
      </c>
      <c r="BF960" t="s">
        <v>70</v>
      </c>
      <c r="BG960">
        <v>1.3</v>
      </c>
      <c r="BH960">
        <v>0</v>
      </c>
      <c r="BI960" s="1">
        <v>45799.47912916667</v>
      </c>
      <c r="BJ960">
        <v>3</v>
      </c>
      <c r="BK960" s="4">
        <v>0.74470000000000003</v>
      </c>
      <c r="BL960" s="42">
        <f>HLOOKUP($A960,차량별코스!$E$1:$AD$20,_xlfn.XLOOKUP(탕데이터!$I960,차량별코스!$D$2:$D$20,차량별코스!$A$2:$A$20),0)</f>
        <v>4</v>
      </c>
      <c r="BM960">
        <f t="shared" si="162"/>
        <v>2424.9360000000001</v>
      </c>
      <c r="BN960">
        <f t="shared" si="163"/>
        <v>5029.0960000000023</v>
      </c>
      <c r="BO960">
        <f>IF(COUNTIFS($BL$2:$BL960,$BL960,$O$2:$O960,$O960)=1,_xlfn.MAXIFS($BO$2:$BO959,$O$2:$O959,$O960)+1,_xlfn.MAXIFS($BO$2:$BO959,$O$2:$O959,$O960))</f>
        <v>11</v>
      </c>
      <c r="BP960">
        <f t="shared" si="164"/>
        <v>44.905999999999999</v>
      </c>
      <c r="BQ960">
        <f t="shared" si="166"/>
        <v>9.4E-2</v>
      </c>
      <c r="BR960">
        <f t="shared" si="167"/>
        <v>0</v>
      </c>
      <c r="BS960">
        <f t="shared" si="168"/>
        <v>0</v>
      </c>
      <c r="BT960">
        <f t="shared" si="169"/>
        <v>0</v>
      </c>
      <c r="BU960">
        <f t="shared" si="170"/>
        <v>0</v>
      </c>
      <c r="BV960">
        <f t="shared" si="171"/>
        <v>0</v>
      </c>
      <c r="BW960">
        <f t="shared" si="165"/>
        <v>45</v>
      </c>
    </row>
    <row r="961" spans="1:75" x14ac:dyDescent="0.3">
      <c r="A961" s="38">
        <f t="shared" si="161"/>
        <v>45797</v>
      </c>
      <c r="B961" s="3">
        <v>45797.755949074075</v>
      </c>
      <c r="C961" t="s">
        <v>61</v>
      </c>
      <c r="D961" t="s">
        <v>61</v>
      </c>
      <c r="E961" t="s">
        <v>61</v>
      </c>
      <c r="F961" t="s">
        <v>62</v>
      </c>
      <c r="G961" s="2" t="s">
        <v>85</v>
      </c>
      <c r="H961" t="s">
        <v>86</v>
      </c>
      <c r="I961" t="s">
        <v>87</v>
      </c>
      <c r="J961" t="s">
        <v>66</v>
      </c>
      <c r="K961" t="s">
        <v>72</v>
      </c>
      <c r="L961">
        <v>14</v>
      </c>
      <c r="M961">
        <v>6</v>
      </c>
      <c r="N961">
        <v>168</v>
      </c>
      <c r="O961" s="41">
        <v>9999</v>
      </c>
      <c r="P961" t="s">
        <v>62</v>
      </c>
      <c r="Q961" s="1">
        <v>45786.608721180557</v>
      </c>
      <c r="R961">
        <v>4.4999999999999998E-2</v>
      </c>
      <c r="S961">
        <v>3.1E-2</v>
      </c>
      <c r="T961">
        <v>1.452</v>
      </c>
      <c r="U961">
        <v>34</v>
      </c>
      <c r="V961">
        <v>2</v>
      </c>
      <c r="W961">
        <v>3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11</v>
      </c>
      <c r="AD961">
        <v>4.76</v>
      </c>
      <c r="AE961">
        <v>5.5858980000000003</v>
      </c>
      <c r="AF961">
        <v>100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1.1000000000000001</v>
      </c>
      <c r="AN961">
        <v>8.24</v>
      </c>
      <c r="AO961">
        <v>5.8769999999999998</v>
      </c>
      <c r="AP961">
        <v>8.82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 t="s">
        <v>75</v>
      </c>
      <c r="BD961">
        <v>0</v>
      </c>
      <c r="BE961" t="s">
        <v>73</v>
      </c>
      <c r="BF961" t="s">
        <v>70</v>
      </c>
      <c r="BG961">
        <v>1.3</v>
      </c>
      <c r="BH961">
        <v>0</v>
      </c>
      <c r="BI961" s="1">
        <v>45799.47912916667</v>
      </c>
      <c r="BJ961">
        <v>3</v>
      </c>
      <c r="BK961" s="4">
        <v>0.4839</v>
      </c>
      <c r="BL961" s="42">
        <f>HLOOKUP($A961,차량별코스!$E$1:$AD$20,_xlfn.XLOOKUP(탕데이터!$I961,차량별코스!$D$2:$D$20,차량별코스!$A$2:$A$20),0)</f>
        <v>4</v>
      </c>
      <c r="BM961">
        <f t="shared" si="162"/>
        <v>2424.9360000000001</v>
      </c>
      <c r="BN961">
        <f t="shared" si="163"/>
        <v>5029.0960000000023</v>
      </c>
      <c r="BO961">
        <f>IF(COUNTIFS($BL$2:$BL961,$BL961,$O$2:$O961,$O961)=1,_xlfn.MAXIFS($BO$2:$BO960,$O$2:$O960,$O961)+1,_xlfn.MAXIFS($BO$2:$BO960,$O$2:$O960,$O961))</f>
        <v>11</v>
      </c>
      <c r="BP961">
        <f t="shared" si="164"/>
        <v>29</v>
      </c>
      <c r="BQ961">
        <f t="shared" si="166"/>
        <v>0</v>
      </c>
      <c r="BR961">
        <f t="shared" si="167"/>
        <v>0</v>
      </c>
      <c r="BS961">
        <f t="shared" si="168"/>
        <v>0</v>
      </c>
      <c r="BT961">
        <f t="shared" si="169"/>
        <v>0</v>
      </c>
      <c r="BU961">
        <f t="shared" si="170"/>
        <v>0</v>
      </c>
      <c r="BV961">
        <f t="shared" si="171"/>
        <v>0</v>
      </c>
      <c r="BW961">
        <f t="shared" si="165"/>
        <v>29</v>
      </c>
    </row>
    <row r="962" spans="1:75" x14ac:dyDescent="0.3">
      <c r="A962" s="38">
        <f t="shared" si="161"/>
        <v>45797</v>
      </c>
      <c r="B962" s="3">
        <v>45797.844988425924</v>
      </c>
      <c r="C962" t="s">
        <v>61</v>
      </c>
      <c r="D962" t="s">
        <v>61</v>
      </c>
      <c r="E962" t="s">
        <v>61</v>
      </c>
      <c r="F962" t="s">
        <v>62</v>
      </c>
      <c r="G962" s="2" t="s">
        <v>85</v>
      </c>
      <c r="H962" t="s">
        <v>86</v>
      </c>
      <c r="I962" t="s">
        <v>87</v>
      </c>
      <c r="J962" t="s">
        <v>66</v>
      </c>
      <c r="K962" t="s">
        <v>72</v>
      </c>
      <c r="L962">
        <v>14</v>
      </c>
      <c r="M962">
        <v>6</v>
      </c>
      <c r="N962">
        <v>168</v>
      </c>
      <c r="O962" s="41">
        <v>9999</v>
      </c>
      <c r="P962" t="s">
        <v>62</v>
      </c>
      <c r="Q962" s="1">
        <v>45786.608721180557</v>
      </c>
      <c r="R962">
        <v>5.6000000000000001E-2</v>
      </c>
      <c r="S962">
        <v>4.2000000000000003E-2</v>
      </c>
      <c r="T962">
        <v>1.333</v>
      </c>
      <c r="U962">
        <v>37</v>
      </c>
      <c r="V962">
        <v>2</v>
      </c>
      <c r="W962">
        <v>4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15</v>
      </c>
      <c r="AD962">
        <v>5.45</v>
      </c>
      <c r="AE962">
        <v>6.5033089999999998</v>
      </c>
      <c r="AF962">
        <v>100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1.02</v>
      </c>
      <c r="AN962">
        <v>12.096</v>
      </c>
      <c r="AO962">
        <v>5.4</v>
      </c>
      <c r="AP962">
        <v>10.811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 t="s">
        <v>75</v>
      </c>
      <c r="BD962">
        <v>0</v>
      </c>
      <c r="BE962" t="s">
        <v>73</v>
      </c>
      <c r="BF962" t="s">
        <v>70</v>
      </c>
      <c r="BG962">
        <v>1.3</v>
      </c>
      <c r="BH962">
        <v>0</v>
      </c>
      <c r="BI962" s="1">
        <v>45799.47912916667</v>
      </c>
      <c r="BJ962">
        <v>3</v>
      </c>
      <c r="BK962" s="4">
        <v>0.44440000000000002</v>
      </c>
      <c r="BL962" s="42">
        <f>HLOOKUP($A962,차량별코스!$E$1:$AD$20,_xlfn.XLOOKUP(탕데이터!$I962,차량별코스!$D$2:$D$20,차량별코스!$A$2:$A$20),0)</f>
        <v>4</v>
      </c>
      <c r="BM962">
        <f t="shared" si="162"/>
        <v>2424.9360000000001</v>
      </c>
      <c r="BN962">
        <f t="shared" si="163"/>
        <v>5029.0960000000023</v>
      </c>
      <c r="BO962">
        <f>IF(COUNTIFS($BL$2:$BL962,$BL962,$O$2:$O962,$O962)=1,_xlfn.MAXIFS($BO$2:$BO961,$O$2:$O961,$O962)+1,_xlfn.MAXIFS($BO$2:$BO961,$O$2:$O961,$O962))</f>
        <v>11</v>
      </c>
      <c r="BP962">
        <f t="shared" si="164"/>
        <v>31</v>
      </c>
      <c r="BQ962">
        <f t="shared" si="166"/>
        <v>0</v>
      </c>
      <c r="BR962">
        <f t="shared" si="167"/>
        <v>0</v>
      </c>
      <c r="BS962">
        <f t="shared" si="168"/>
        <v>0</v>
      </c>
      <c r="BT962">
        <f t="shared" si="169"/>
        <v>0</v>
      </c>
      <c r="BU962">
        <f t="shared" si="170"/>
        <v>0</v>
      </c>
      <c r="BV962">
        <f t="shared" si="171"/>
        <v>0</v>
      </c>
      <c r="BW962">
        <f t="shared" si="165"/>
        <v>31</v>
      </c>
    </row>
    <row r="963" spans="1:75" x14ac:dyDescent="0.3">
      <c r="A963" s="38">
        <f t="shared" ref="A963:A1026" si="172">DATE(YEAR(B963),MONTH(B963),DAY(B963))</f>
        <v>45797</v>
      </c>
      <c r="B963" s="3">
        <v>45797.853460648148</v>
      </c>
      <c r="C963" t="s">
        <v>61</v>
      </c>
      <c r="D963" t="s">
        <v>61</v>
      </c>
      <c r="E963" t="s">
        <v>61</v>
      </c>
      <c r="F963" t="s">
        <v>62</v>
      </c>
      <c r="G963" s="2" t="s">
        <v>85</v>
      </c>
      <c r="H963" t="s">
        <v>86</v>
      </c>
      <c r="I963" t="s">
        <v>87</v>
      </c>
      <c r="J963" t="s">
        <v>66</v>
      </c>
      <c r="K963" t="s">
        <v>72</v>
      </c>
      <c r="L963">
        <v>14</v>
      </c>
      <c r="M963">
        <v>6</v>
      </c>
      <c r="N963">
        <v>168</v>
      </c>
      <c r="O963" s="41">
        <v>9999</v>
      </c>
      <c r="P963" t="s">
        <v>62</v>
      </c>
      <c r="Q963" s="1">
        <v>45786.608721180557</v>
      </c>
      <c r="R963">
        <v>25.565000000000001</v>
      </c>
      <c r="S963">
        <v>5.9770000000000003</v>
      </c>
      <c r="T963">
        <v>4.2770000000000001</v>
      </c>
      <c r="U963">
        <v>2095</v>
      </c>
      <c r="V963">
        <v>55</v>
      </c>
      <c r="W963">
        <v>283</v>
      </c>
      <c r="X963">
        <v>1142</v>
      </c>
      <c r="Y963">
        <v>0</v>
      </c>
      <c r="Z963">
        <v>0</v>
      </c>
      <c r="AA963">
        <v>0</v>
      </c>
      <c r="AB963">
        <v>0</v>
      </c>
      <c r="AC963">
        <v>83</v>
      </c>
      <c r="AD963">
        <v>43.93</v>
      </c>
      <c r="AE963">
        <v>52.381284000000001</v>
      </c>
      <c r="AF963">
        <v>69.599999999999994</v>
      </c>
      <c r="AG963">
        <v>6.6</v>
      </c>
      <c r="AH963">
        <v>7.1</v>
      </c>
      <c r="AI963">
        <v>16</v>
      </c>
      <c r="AJ963">
        <v>0.7</v>
      </c>
      <c r="AK963">
        <v>0</v>
      </c>
      <c r="AL963">
        <v>0</v>
      </c>
      <c r="AM963">
        <v>3.29</v>
      </c>
      <c r="AN963">
        <v>40.695</v>
      </c>
      <c r="AO963">
        <v>2.625</v>
      </c>
      <c r="AP963">
        <v>13.507999999999999</v>
      </c>
      <c r="AQ963">
        <v>0.43</v>
      </c>
      <c r="AR963">
        <v>0</v>
      </c>
      <c r="AS963">
        <v>0</v>
      </c>
      <c r="AT963">
        <v>23.2</v>
      </c>
      <c r="AU963">
        <v>2.2000000000000002</v>
      </c>
      <c r="AV963">
        <v>2.367</v>
      </c>
      <c r="AW963">
        <v>5.3330000000000002</v>
      </c>
      <c r="AX963">
        <v>0.23300000000000001</v>
      </c>
      <c r="AY963">
        <v>0</v>
      </c>
      <c r="AZ963">
        <v>0</v>
      </c>
      <c r="BA963">
        <v>0</v>
      </c>
      <c r="BB963">
        <v>51</v>
      </c>
      <c r="BC963" t="s">
        <v>75</v>
      </c>
      <c r="BD963">
        <v>0</v>
      </c>
      <c r="BE963" t="s">
        <v>73</v>
      </c>
      <c r="BF963" t="s">
        <v>70</v>
      </c>
      <c r="BG963">
        <v>1.3</v>
      </c>
      <c r="BH963">
        <v>0</v>
      </c>
      <c r="BI963" s="1">
        <v>45799.47912916667</v>
      </c>
      <c r="BJ963">
        <v>3</v>
      </c>
      <c r="BK963" s="4">
        <v>1.4257</v>
      </c>
      <c r="BL963" s="42">
        <f>HLOOKUP($A963,차량별코스!$E$1:$AD$20,_xlfn.XLOOKUP(탕데이터!$I963,차량별코스!$D$2:$D$20,차량별코스!$A$2:$A$20),0)</f>
        <v>4</v>
      </c>
      <c r="BM963">
        <f t="shared" ref="BM963:BM1026" si="173">SUMIFS(R:R,I:I,I963,O:O,O963)</f>
        <v>2424.9360000000001</v>
      </c>
      <c r="BN963">
        <f t="shared" ref="BN963:BN1026" si="174">SUMIFS(R:R,O:O,O963,BL:BL,BL963)</f>
        <v>5029.0960000000023</v>
      </c>
      <c r="BO963">
        <f>IF(COUNTIFS($BL$2:$BL963,$BL963,$O$2:$O963,$O963)=1,_xlfn.MAXIFS($BO$2:$BO962,$O$2:$O962,$O963)+1,_xlfn.MAXIFS($BO$2:$BO962,$O$2:$O962,$O963))</f>
        <v>11</v>
      </c>
      <c r="BP963">
        <f t="shared" ref="BP963:BP1026" si="175">$U963*AF963%-V963-W963</f>
        <v>1120.1199999999999</v>
      </c>
      <c r="BQ963">
        <f t="shared" si="166"/>
        <v>138.27000000000001</v>
      </c>
      <c r="BR963">
        <f t="shared" si="167"/>
        <v>148.74499999999998</v>
      </c>
      <c r="BS963">
        <f t="shared" si="168"/>
        <v>335.2</v>
      </c>
      <c r="BT963">
        <f t="shared" si="169"/>
        <v>14.664999999999999</v>
      </c>
      <c r="BU963">
        <f t="shared" si="170"/>
        <v>0</v>
      </c>
      <c r="BV963">
        <f t="shared" si="171"/>
        <v>0</v>
      </c>
      <c r="BW963">
        <f t="shared" ref="BW963:BW1026" si="176">SUM(BP963:BV963)</f>
        <v>1756.9999999999998</v>
      </c>
    </row>
    <row r="964" spans="1:75" x14ac:dyDescent="0.3">
      <c r="A964" s="38">
        <f t="shared" si="172"/>
        <v>45797</v>
      </c>
      <c r="B964" s="3">
        <v>45797.880891203706</v>
      </c>
      <c r="C964" t="s">
        <v>61</v>
      </c>
      <c r="D964" t="s">
        <v>61</v>
      </c>
      <c r="E964" t="s">
        <v>61</v>
      </c>
      <c r="F964" t="s">
        <v>62</v>
      </c>
      <c r="G964" s="2" t="s">
        <v>85</v>
      </c>
      <c r="H964" t="s">
        <v>86</v>
      </c>
      <c r="I964" t="s">
        <v>87</v>
      </c>
      <c r="J964" t="s">
        <v>66</v>
      </c>
      <c r="K964" t="s">
        <v>72</v>
      </c>
      <c r="L964">
        <v>14</v>
      </c>
      <c r="M964">
        <v>6</v>
      </c>
      <c r="N964">
        <v>168</v>
      </c>
      <c r="O964" s="41">
        <v>9999</v>
      </c>
      <c r="P964" t="s">
        <v>62</v>
      </c>
      <c r="Q964" s="1">
        <v>45786.608721180557</v>
      </c>
      <c r="R964">
        <v>23.091999999999999</v>
      </c>
      <c r="S964">
        <v>4.28</v>
      </c>
      <c r="T964">
        <v>5.3949999999999996</v>
      </c>
      <c r="U964">
        <v>1718</v>
      </c>
      <c r="V964">
        <v>82</v>
      </c>
      <c r="W964">
        <v>107</v>
      </c>
      <c r="X964">
        <v>1343</v>
      </c>
      <c r="Y964">
        <v>0</v>
      </c>
      <c r="Z964">
        <v>0</v>
      </c>
      <c r="AA964">
        <v>0</v>
      </c>
      <c r="AB964">
        <v>0</v>
      </c>
      <c r="AC964">
        <v>103</v>
      </c>
      <c r="AD964">
        <v>48.39</v>
      </c>
      <c r="AE964">
        <v>54.369553000000003</v>
      </c>
      <c r="AF964">
        <v>90.6</v>
      </c>
      <c r="AG964">
        <v>2.2000000000000002</v>
      </c>
      <c r="AH964">
        <v>2.7</v>
      </c>
      <c r="AI964">
        <v>3.4</v>
      </c>
      <c r="AJ964">
        <v>1</v>
      </c>
      <c r="AK964">
        <v>0.1</v>
      </c>
      <c r="AL964">
        <v>0</v>
      </c>
      <c r="AM964">
        <v>4.1500000000000004</v>
      </c>
      <c r="AN964">
        <v>32.326000000000001</v>
      </c>
      <c r="AO964">
        <v>4.7729999999999997</v>
      </c>
      <c r="AP964">
        <v>6.2279999999999998</v>
      </c>
      <c r="AQ964">
        <v>0.56299999999999994</v>
      </c>
      <c r="AR964">
        <v>0</v>
      </c>
      <c r="AS964">
        <v>0</v>
      </c>
      <c r="AT964">
        <v>25.67</v>
      </c>
      <c r="AU964">
        <v>0.623</v>
      </c>
      <c r="AV964">
        <v>0.76500000000000001</v>
      </c>
      <c r="AW964">
        <v>0.96299999999999997</v>
      </c>
      <c r="AX964">
        <v>0.28299999999999997</v>
      </c>
      <c r="AY964">
        <v>2.8000000000000001E-2</v>
      </c>
      <c r="AZ964">
        <v>0</v>
      </c>
      <c r="BA964">
        <v>0</v>
      </c>
      <c r="BB964">
        <v>39</v>
      </c>
      <c r="BC964" t="s">
        <v>75</v>
      </c>
      <c r="BD964">
        <v>0</v>
      </c>
      <c r="BE964" t="s">
        <v>73</v>
      </c>
      <c r="BF964" t="s">
        <v>70</v>
      </c>
      <c r="BG964">
        <v>1.3</v>
      </c>
      <c r="BH964">
        <v>0</v>
      </c>
      <c r="BI964" s="1">
        <v>45799.47912916667</v>
      </c>
      <c r="BJ964">
        <v>3</v>
      </c>
      <c r="BK964" s="4">
        <v>1.7984</v>
      </c>
      <c r="BL964" s="42">
        <f>HLOOKUP($A964,차량별코스!$E$1:$AD$20,_xlfn.XLOOKUP(탕데이터!$I964,차량별코스!$D$2:$D$20,차량별코스!$A$2:$A$20),0)</f>
        <v>4</v>
      </c>
      <c r="BM964">
        <f t="shared" si="173"/>
        <v>2424.9360000000001</v>
      </c>
      <c r="BN964">
        <f t="shared" si="174"/>
        <v>5029.0960000000023</v>
      </c>
      <c r="BO964">
        <f>IF(COUNTIFS($BL$2:$BL964,$BL964,$O$2:$O964,$O964)=1,_xlfn.MAXIFS($BO$2:$BO963,$O$2:$O963,$O964)+1,_xlfn.MAXIFS($BO$2:$BO963,$O$2:$O963,$O964))</f>
        <v>11</v>
      </c>
      <c r="BP964">
        <f t="shared" si="175"/>
        <v>1367.5079999999998</v>
      </c>
      <c r="BQ964">
        <f t="shared" si="166"/>
        <v>37.796000000000006</v>
      </c>
      <c r="BR964">
        <f t="shared" si="167"/>
        <v>46.386000000000003</v>
      </c>
      <c r="BS964">
        <f t="shared" si="168"/>
        <v>58.412000000000006</v>
      </c>
      <c r="BT964">
        <f t="shared" si="169"/>
        <v>17.18</v>
      </c>
      <c r="BU964">
        <f t="shared" si="170"/>
        <v>1.718</v>
      </c>
      <c r="BV964">
        <f t="shared" si="171"/>
        <v>0</v>
      </c>
      <c r="BW964">
        <f t="shared" si="176"/>
        <v>1529</v>
      </c>
    </row>
    <row r="965" spans="1:75" x14ac:dyDescent="0.3">
      <c r="A965" s="38">
        <f t="shared" si="172"/>
        <v>45797</v>
      </c>
      <c r="B965" s="3">
        <v>45797.901886574073</v>
      </c>
      <c r="C965" t="s">
        <v>61</v>
      </c>
      <c r="D965" t="s">
        <v>61</v>
      </c>
      <c r="E965" t="s">
        <v>61</v>
      </c>
      <c r="F965" t="s">
        <v>62</v>
      </c>
      <c r="G965" s="2" t="s">
        <v>85</v>
      </c>
      <c r="H965" t="s">
        <v>86</v>
      </c>
      <c r="I965" t="s">
        <v>87</v>
      </c>
      <c r="J965" t="s">
        <v>66</v>
      </c>
      <c r="K965" t="s">
        <v>72</v>
      </c>
      <c r="L965">
        <v>14</v>
      </c>
      <c r="M965">
        <v>6</v>
      </c>
      <c r="N965">
        <v>168</v>
      </c>
      <c r="O965" s="41">
        <v>9999</v>
      </c>
      <c r="P965" t="s">
        <v>62</v>
      </c>
      <c r="Q965" s="1">
        <v>45786.608721180557</v>
      </c>
      <c r="R965">
        <v>19.475999999999999</v>
      </c>
      <c r="S965">
        <v>3.9529999999999998</v>
      </c>
      <c r="T965">
        <v>4.9269999999999996</v>
      </c>
      <c r="U965">
        <v>1462</v>
      </c>
      <c r="V965">
        <v>46</v>
      </c>
      <c r="W965">
        <v>194</v>
      </c>
      <c r="X965">
        <v>846</v>
      </c>
      <c r="Y965">
        <v>0</v>
      </c>
      <c r="Z965">
        <v>0</v>
      </c>
      <c r="AA965">
        <v>0</v>
      </c>
      <c r="AB965">
        <v>0</v>
      </c>
      <c r="AC965">
        <v>90</v>
      </c>
      <c r="AD965">
        <v>47.96</v>
      </c>
      <c r="AE965">
        <v>57.375841000000001</v>
      </c>
      <c r="AF965">
        <v>96.2</v>
      </c>
      <c r="AG965">
        <v>0.4</v>
      </c>
      <c r="AH965">
        <v>0.8</v>
      </c>
      <c r="AI965">
        <v>2.6</v>
      </c>
      <c r="AJ965">
        <v>0.1</v>
      </c>
      <c r="AK965">
        <v>0</v>
      </c>
      <c r="AL965">
        <v>0</v>
      </c>
      <c r="AM965">
        <v>3.79</v>
      </c>
      <c r="AN965">
        <v>38.463000000000001</v>
      </c>
      <c r="AO965">
        <v>3.1459999999999999</v>
      </c>
      <c r="AP965">
        <v>13.269</v>
      </c>
      <c r="AQ965">
        <v>0.41099999999999998</v>
      </c>
      <c r="AR965">
        <v>0</v>
      </c>
      <c r="AS965">
        <v>0</v>
      </c>
      <c r="AT965">
        <v>22.446999999999999</v>
      </c>
      <c r="AU965">
        <v>9.2999999999999999E-2</v>
      </c>
      <c r="AV965">
        <v>0.187</v>
      </c>
      <c r="AW965">
        <v>0.60699999999999998</v>
      </c>
      <c r="AX965">
        <v>2.3E-2</v>
      </c>
      <c r="AY965">
        <v>0</v>
      </c>
      <c r="AZ965">
        <v>0</v>
      </c>
      <c r="BA965">
        <v>0</v>
      </c>
      <c r="BB965">
        <v>35</v>
      </c>
      <c r="BC965" t="s">
        <v>75</v>
      </c>
      <c r="BD965">
        <v>0</v>
      </c>
      <c r="BE965" t="s">
        <v>73</v>
      </c>
      <c r="BF965" t="s">
        <v>70</v>
      </c>
      <c r="BG965">
        <v>1.3</v>
      </c>
      <c r="BH965">
        <v>0</v>
      </c>
      <c r="BI965" s="1">
        <v>45799.47912916667</v>
      </c>
      <c r="BJ965">
        <v>3</v>
      </c>
      <c r="BK965" s="4">
        <v>1.6423000000000001</v>
      </c>
      <c r="BL965" s="42">
        <f>HLOOKUP($A965,차량별코스!$E$1:$AD$20,_xlfn.XLOOKUP(탕데이터!$I965,차량별코스!$D$2:$D$20,차량별코스!$A$2:$A$20),0)</f>
        <v>4</v>
      </c>
      <c r="BM965">
        <f t="shared" si="173"/>
        <v>2424.9360000000001</v>
      </c>
      <c r="BN965">
        <f t="shared" si="174"/>
        <v>5029.0960000000023</v>
      </c>
      <c r="BO965">
        <f>IF(COUNTIFS($BL$2:$BL965,$BL965,$O$2:$O965,$O965)=1,_xlfn.MAXIFS($BO$2:$BO964,$O$2:$O964,$O965)+1,_xlfn.MAXIFS($BO$2:$BO964,$O$2:$O964,$O965))</f>
        <v>11</v>
      </c>
      <c r="BP965">
        <f t="shared" si="175"/>
        <v>1166.4440000000002</v>
      </c>
      <c r="BQ965">
        <f t="shared" ref="BQ965:BQ1028" si="177">$U965*AG965%</f>
        <v>5.8479999999999999</v>
      </c>
      <c r="BR965">
        <f t="shared" ref="BR965:BR1028" si="178">$U965*AH965%</f>
        <v>11.696</v>
      </c>
      <c r="BS965">
        <f t="shared" ref="BS965:BS1028" si="179">$U965*AI965%</f>
        <v>38.012</v>
      </c>
      <c r="BT965">
        <f t="shared" ref="BT965:BT1028" si="180">$U965*AJ965%</f>
        <v>1.462</v>
      </c>
      <c r="BU965">
        <f t="shared" ref="BU965:BU1028" si="181">$U965*AK965%</f>
        <v>0</v>
      </c>
      <c r="BV965">
        <f t="shared" ref="BV965:BV1028" si="182">$U965*AL965%</f>
        <v>0</v>
      </c>
      <c r="BW965">
        <f t="shared" si="176"/>
        <v>1223.462</v>
      </c>
    </row>
    <row r="966" spans="1:75" x14ac:dyDescent="0.3">
      <c r="A966" s="38">
        <f t="shared" si="172"/>
        <v>45798</v>
      </c>
      <c r="B966" s="3">
        <v>45798.288263888891</v>
      </c>
      <c r="C966" t="s">
        <v>61</v>
      </c>
      <c r="D966" t="s">
        <v>61</v>
      </c>
      <c r="E966" t="s">
        <v>61</v>
      </c>
      <c r="F966" t="s">
        <v>62</v>
      </c>
      <c r="G966" s="2" t="s">
        <v>85</v>
      </c>
      <c r="H966" t="s">
        <v>86</v>
      </c>
      <c r="I966" t="s">
        <v>87</v>
      </c>
      <c r="J966" t="s">
        <v>66</v>
      </c>
      <c r="K966" t="s">
        <v>72</v>
      </c>
      <c r="L966">
        <v>14</v>
      </c>
      <c r="M966">
        <v>6</v>
      </c>
      <c r="N966">
        <v>168</v>
      </c>
      <c r="O966" s="41">
        <v>9999</v>
      </c>
      <c r="P966" t="s">
        <v>62</v>
      </c>
      <c r="Q966" s="1">
        <v>45786.608721180557</v>
      </c>
      <c r="R966">
        <v>19.138000000000002</v>
      </c>
      <c r="S966">
        <v>4.0439999999999996</v>
      </c>
      <c r="T966">
        <v>4.7320000000000002</v>
      </c>
      <c r="U966">
        <v>1723</v>
      </c>
      <c r="V966">
        <v>279</v>
      </c>
      <c r="W966">
        <v>121</v>
      </c>
      <c r="X966">
        <v>1039</v>
      </c>
      <c r="Y966">
        <v>0</v>
      </c>
      <c r="Z966">
        <v>0</v>
      </c>
      <c r="AA966">
        <v>0</v>
      </c>
      <c r="AB966">
        <v>0</v>
      </c>
      <c r="AC966">
        <v>89</v>
      </c>
      <c r="AD966">
        <v>39.99</v>
      </c>
      <c r="AE966">
        <v>52.076189999999997</v>
      </c>
      <c r="AF966">
        <v>98.2</v>
      </c>
      <c r="AG966">
        <v>0.4</v>
      </c>
      <c r="AH966">
        <v>0.6</v>
      </c>
      <c r="AI966">
        <v>0.7</v>
      </c>
      <c r="AJ966">
        <v>0.1</v>
      </c>
      <c r="AK966">
        <v>0</v>
      </c>
      <c r="AL966">
        <v>0</v>
      </c>
      <c r="AM966">
        <v>3.64</v>
      </c>
      <c r="AN966">
        <v>35.976999999999997</v>
      </c>
      <c r="AO966">
        <v>16.193000000000001</v>
      </c>
      <c r="AP966">
        <v>7.0229999999999997</v>
      </c>
      <c r="AQ966">
        <v>0.52300000000000002</v>
      </c>
      <c r="AR966">
        <v>0</v>
      </c>
      <c r="AS966">
        <v>0</v>
      </c>
      <c r="AT966">
        <v>27.823</v>
      </c>
      <c r="AU966">
        <v>0.113</v>
      </c>
      <c r="AV966">
        <v>0.17</v>
      </c>
      <c r="AW966">
        <v>0.19800000000000001</v>
      </c>
      <c r="AX966">
        <v>2.8000000000000001E-2</v>
      </c>
      <c r="AY966">
        <v>0</v>
      </c>
      <c r="AZ966">
        <v>0</v>
      </c>
      <c r="BA966">
        <v>0</v>
      </c>
      <c r="BB966">
        <v>40</v>
      </c>
      <c r="BC966" t="s">
        <v>75</v>
      </c>
      <c r="BD966">
        <v>0</v>
      </c>
      <c r="BE966" t="s">
        <v>73</v>
      </c>
      <c r="BF966" t="s">
        <v>70</v>
      </c>
      <c r="BG966">
        <v>1.3</v>
      </c>
      <c r="BH966">
        <v>0</v>
      </c>
      <c r="BI966" s="1">
        <v>45799.47912916667</v>
      </c>
      <c r="BJ966">
        <v>3</v>
      </c>
      <c r="BK966" s="4">
        <v>1.5774999999999999</v>
      </c>
      <c r="BL966" s="42">
        <f>HLOOKUP($A966,차량별코스!$E$1:$AD$20,_xlfn.XLOOKUP(탕데이터!$I966,차량별코스!$D$2:$D$20,차량별코스!$A$2:$A$20),0)</f>
        <v>5</v>
      </c>
      <c r="BM966">
        <f t="shared" si="173"/>
        <v>2424.9360000000001</v>
      </c>
      <c r="BN966">
        <f t="shared" si="174"/>
        <v>3554.157000000002</v>
      </c>
      <c r="BO966">
        <f>IF(COUNTIFS($BL$2:$BL966,$BL966,$O$2:$O966,$O966)=1,_xlfn.MAXIFS($BO$2:$BO965,$O$2:$O965,$O966)+1,_xlfn.MAXIFS($BO$2:$BO965,$O$2:$O965,$O966))</f>
        <v>11</v>
      </c>
      <c r="BP966">
        <f t="shared" si="175"/>
        <v>1291.9859999999999</v>
      </c>
      <c r="BQ966">
        <f t="shared" si="177"/>
        <v>6.8920000000000003</v>
      </c>
      <c r="BR966">
        <f t="shared" si="178"/>
        <v>10.338000000000001</v>
      </c>
      <c r="BS966">
        <f t="shared" si="179"/>
        <v>12.060999999999998</v>
      </c>
      <c r="BT966">
        <f t="shared" si="180"/>
        <v>1.7230000000000001</v>
      </c>
      <c r="BU966">
        <f t="shared" si="181"/>
        <v>0</v>
      </c>
      <c r="BV966">
        <f t="shared" si="182"/>
        <v>0</v>
      </c>
      <c r="BW966">
        <f t="shared" si="176"/>
        <v>1322.9999999999998</v>
      </c>
    </row>
    <row r="967" spans="1:75" x14ac:dyDescent="0.3">
      <c r="A967" s="38">
        <f t="shared" si="172"/>
        <v>45798</v>
      </c>
      <c r="B967" s="3">
        <v>45798.311574074076</v>
      </c>
      <c r="C967" t="s">
        <v>61</v>
      </c>
      <c r="D967" t="s">
        <v>61</v>
      </c>
      <c r="E967" t="s">
        <v>61</v>
      </c>
      <c r="F967" t="s">
        <v>62</v>
      </c>
      <c r="G967" s="2" t="s">
        <v>85</v>
      </c>
      <c r="H967" t="s">
        <v>86</v>
      </c>
      <c r="I967" t="s">
        <v>87</v>
      </c>
      <c r="J967" t="s">
        <v>66</v>
      </c>
      <c r="K967" t="s">
        <v>72</v>
      </c>
      <c r="L967">
        <v>14</v>
      </c>
      <c r="M967">
        <v>6</v>
      </c>
      <c r="N967">
        <v>168</v>
      </c>
      <c r="O967" s="41">
        <v>9999</v>
      </c>
      <c r="P967" t="s">
        <v>62</v>
      </c>
      <c r="Q967" s="1">
        <v>45786.608721180557</v>
      </c>
      <c r="R967">
        <v>41.917999999999999</v>
      </c>
      <c r="S967">
        <v>9.9209999999999994</v>
      </c>
      <c r="T967">
        <v>4.2249999999999996</v>
      </c>
      <c r="U967">
        <v>3318</v>
      </c>
      <c r="V967">
        <v>51</v>
      </c>
      <c r="W967">
        <v>433</v>
      </c>
      <c r="X967">
        <v>1765</v>
      </c>
      <c r="Y967">
        <v>0</v>
      </c>
      <c r="Z967">
        <v>1</v>
      </c>
      <c r="AA967">
        <v>0</v>
      </c>
      <c r="AB967">
        <v>0</v>
      </c>
      <c r="AC967">
        <v>92</v>
      </c>
      <c r="AD967">
        <v>45.48</v>
      </c>
      <c r="AE967">
        <v>53.247936000000003</v>
      </c>
      <c r="AF967">
        <v>87.2</v>
      </c>
      <c r="AG967">
        <v>3.1</v>
      </c>
      <c r="AH967">
        <v>2.5</v>
      </c>
      <c r="AI967">
        <v>5.4</v>
      </c>
      <c r="AJ967">
        <v>1.8</v>
      </c>
      <c r="AK967">
        <v>0</v>
      </c>
      <c r="AL967">
        <v>0</v>
      </c>
      <c r="AM967">
        <v>3.25</v>
      </c>
      <c r="AN967">
        <v>42.173000000000002</v>
      </c>
      <c r="AO967">
        <v>1.5369999999999999</v>
      </c>
      <c r="AP967">
        <v>13.05</v>
      </c>
      <c r="AQ967">
        <v>0.40600000000000003</v>
      </c>
      <c r="AR967">
        <v>0</v>
      </c>
      <c r="AS967">
        <v>2.3860000000000001</v>
      </c>
      <c r="AT967">
        <v>47.96</v>
      </c>
      <c r="AU967">
        <v>1.7050000000000001</v>
      </c>
      <c r="AV967">
        <v>1.375</v>
      </c>
      <c r="AW967">
        <v>2.97</v>
      </c>
      <c r="AX967">
        <v>0.99</v>
      </c>
      <c r="AY967">
        <v>0</v>
      </c>
      <c r="AZ967">
        <v>0</v>
      </c>
      <c r="BA967">
        <v>0</v>
      </c>
      <c r="BB967">
        <v>76</v>
      </c>
      <c r="BC967" t="s">
        <v>75</v>
      </c>
      <c r="BD967">
        <v>0</v>
      </c>
      <c r="BE967" t="s">
        <v>73</v>
      </c>
      <c r="BF967" t="s">
        <v>70</v>
      </c>
      <c r="BG967">
        <v>1.3</v>
      </c>
      <c r="BH967">
        <v>0</v>
      </c>
      <c r="BI967" s="1">
        <v>45799.47912916667</v>
      </c>
      <c r="BJ967">
        <v>3</v>
      </c>
      <c r="BK967" s="4">
        <v>1.4084000000000001</v>
      </c>
      <c r="BL967" s="42">
        <f>HLOOKUP($A967,차량별코스!$E$1:$AD$20,_xlfn.XLOOKUP(탕데이터!$I967,차량별코스!$D$2:$D$20,차량별코스!$A$2:$A$20),0)</f>
        <v>5</v>
      </c>
      <c r="BM967">
        <f t="shared" si="173"/>
        <v>2424.9360000000001</v>
      </c>
      <c r="BN967">
        <f t="shared" si="174"/>
        <v>3554.157000000002</v>
      </c>
      <c r="BO967">
        <f>IF(COUNTIFS($BL$2:$BL967,$BL967,$O$2:$O967,$O967)=1,_xlfn.MAXIFS($BO$2:$BO966,$O$2:$O966,$O967)+1,_xlfn.MAXIFS($BO$2:$BO966,$O$2:$O966,$O967))</f>
        <v>11</v>
      </c>
      <c r="BP967">
        <f t="shared" si="175"/>
        <v>2409.2959999999998</v>
      </c>
      <c r="BQ967">
        <f t="shared" si="177"/>
        <v>102.858</v>
      </c>
      <c r="BR967">
        <f t="shared" si="178"/>
        <v>82.95</v>
      </c>
      <c r="BS967">
        <f t="shared" si="179"/>
        <v>179.17200000000003</v>
      </c>
      <c r="BT967">
        <f t="shared" si="180"/>
        <v>59.724000000000004</v>
      </c>
      <c r="BU967">
        <f t="shared" si="181"/>
        <v>0</v>
      </c>
      <c r="BV967">
        <f t="shared" si="182"/>
        <v>0</v>
      </c>
      <c r="BW967">
        <f t="shared" si="176"/>
        <v>2834</v>
      </c>
    </row>
    <row r="968" spans="1:75" x14ac:dyDescent="0.3">
      <c r="A968" s="38">
        <f t="shared" si="172"/>
        <v>45798</v>
      </c>
      <c r="B968" s="3">
        <v>45798.35324074074</v>
      </c>
      <c r="C968" t="s">
        <v>61</v>
      </c>
      <c r="D968" t="s">
        <v>61</v>
      </c>
      <c r="E968" t="s">
        <v>61</v>
      </c>
      <c r="F968" t="s">
        <v>62</v>
      </c>
      <c r="G968" s="2" t="s">
        <v>85</v>
      </c>
      <c r="H968" t="s">
        <v>86</v>
      </c>
      <c r="I968" t="s">
        <v>87</v>
      </c>
      <c r="J968" t="s">
        <v>66</v>
      </c>
      <c r="K968" t="s">
        <v>72</v>
      </c>
      <c r="L968">
        <v>14</v>
      </c>
      <c r="M968">
        <v>6</v>
      </c>
      <c r="N968">
        <v>168</v>
      </c>
      <c r="O968" s="41">
        <v>9999</v>
      </c>
      <c r="P968" t="s">
        <v>62</v>
      </c>
      <c r="Q968" s="1">
        <v>45786.608721180557</v>
      </c>
      <c r="R968">
        <v>17.259</v>
      </c>
      <c r="S968">
        <v>4.048</v>
      </c>
      <c r="T968">
        <v>4.2640000000000002</v>
      </c>
      <c r="U968">
        <v>1622</v>
      </c>
      <c r="V968">
        <v>58</v>
      </c>
      <c r="W968">
        <v>352</v>
      </c>
      <c r="X968">
        <v>857</v>
      </c>
      <c r="Y968">
        <v>0</v>
      </c>
      <c r="Z968">
        <v>0</v>
      </c>
      <c r="AA968">
        <v>0</v>
      </c>
      <c r="AB968">
        <v>0</v>
      </c>
      <c r="AC968">
        <v>91</v>
      </c>
      <c r="AD968">
        <v>38.31</v>
      </c>
      <c r="AE968">
        <v>51.264305</v>
      </c>
      <c r="AF968">
        <v>96.4</v>
      </c>
      <c r="AG968">
        <v>1</v>
      </c>
      <c r="AH968">
        <v>0.6</v>
      </c>
      <c r="AI968">
        <v>1.4</v>
      </c>
      <c r="AJ968">
        <v>0.7</v>
      </c>
      <c r="AK968">
        <v>0</v>
      </c>
      <c r="AL968">
        <v>0</v>
      </c>
      <c r="AM968">
        <v>3.28</v>
      </c>
      <c r="AN968">
        <v>39.840000000000003</v>
      </c>
      <c r="AO968">
        <v>3.5760000000000001</v>
      </c>
      <c r="AP968">
        <v>21.701000000000001</v>
      </c>
      <c r="AQ968">
        <v>0.46400000000000002</v>
      </c>
      <c r="AR968">
        <v>0</v>
      </c>
      <c r="AS968">
        <v>0</v>
      </c>
      <c r="AT968">
        <v>25.707000000000001</v>
      </c>
      <c r="AU968">
        <v>0.26700000000000002</v>
      </c>
      <c r="AV968">
        <v>0.16</v>
      </c>
      <c r="AW968">
        <v>0.373</v>
      </c>
      <c r="AX968">
        <v>0.187</v>
      </c>
      <c r="AY968">
        <v>0</v>
      </c>
      <c r="AZ968">
        <v>0</v>
      </c>
      <c r="BA968">
        <v>0</v>
      </c>
      <c r="BB968">
        <v>35</v>
      </c>
      <c r="BC968" t="s">
        <v>75</v>
      </c>
      <c r="BD968">
        <v>0</v>
      </c>
      <c r="BE968" t="s">
        <v>73</v>
      </c>
      <c r="BF968" t="s">
        <v>70</v>
      </c>
      <c r="BG968">
        <v>1.3</v>
      </c>
      <c r="BH968">
        <v>0</v>
      </c>
      <c r="BI968" s="1">
        <v>45799.47912916667</v>
      </c>
      <c r="BJ968">
        <v>3</v>
      </c>
      <c r="BK968" s="4">
        <v>1.4212</v>
      </c>
      <c r="BL968" s="42">
        <f>HLOOKUP($A968,차량별코스!$E$1:$AD$20,_xlfn.XLOOKUP(탕데이터!$I968,차량별코스!$D$2:$D$20,차량별코스!$A$2:$A$20),0)</f>
        <v>5</v>
      </c>
      <c r="BM968">
        <f t="shared" si="173"/>
        <v>2424.9360000000001</v>
      </c>
      <c r="BN968">
        <f t="shared" si="174"/>
        <v>3554.157000000002</v>
      </c>
      <c r="BO968">
        <f>IF(COUNTIFS($BL$2:$BL968,$BL968,$O$2:$O968,$O968)=1,_xlfn.MAXIFS($BO$2:$BO967,$O$2:$O967,$O968)+1,_xlfn.MAXIFS($BO$2:$BO967,$O$2:$O967,$O968))</f>
        <v>11</v>
      </c>
      <c r="BP968">
        <f t="shared" si="175"/>
        <v>1153.6080000000002</v>
      </c>
      <c r="BQ968">
        <f t="shared" si="177"/>
        <v>16.22</v>
      </c>
      <c r="BR968">
        <f t="shared" si="178"/>
        <v>9.7319999999999993</v>
      </c>
      <c r="BS968">
        <f t="shared" si="179"/>
        <v>22.707999999999998</v>
      </c>
      <c r="BT968">
        <f t="shared" si="180"/>
        <v>11.353999999999999</v>
      </c>
      <c r="BU968">
        <f t="shared" si="181"/>
        <v>0</v>
      </c>
      <c r="BV968">
        <f t="shared" si="182"/>
        <v>0</v>
      </c>
      <c r="BW968">
        <f t="shared" si="176"/>
        <v>1213.6220000000003</v>
      </c>
    </row>
    <row r="969" spans="1:75" x14ac:dyDescent="0.3">
      <c r="A969" s="38">
        <f t="shared" si="172"/>
        <v>45798</v>
      </c>
      <c r="B969" s="3">
        <v>45798.47556712963</v>
      </c>
      <c r="C969" t="s">
        <v>61</v>
      </c>
      <c r="D969" t="s">
        <v>61</v>
      </c>
      <c r="E969" t="s">
        <v>61</v>
      </c>
      <c r="F969" t="s">
        <v>62</v>
      </c>
      <c r="G969" s="2" t="s">
        <v>85</v>
      </c>
      <c r="H969" t="s">
        <v>86</v>
      </c>
      <c r="I969" t="s">
        <v>87</v>
      </c>
      <c r="J969" t="s">
        <v>66</v>
      </c>
      <c r="K969" t="s">
        <v>72</v>
      </c>
      <c r="L969">
        <v>14</v>
      </c>
      <c r="M969">
        <v>6</v>
      </c>
      <c r="N969">
        <v>168</v>
      </c>
      <c r="O969" s="41">
        <v>9999</v>
      </c>
      <c r="P969" t="s">
        <v>62</v>
      </c>
      <c r="Q969" s="1">
        <v>45786.608721180557</v>
      </c>
      <c r="R969">
        <v>17.483000000000001</v>
      </c>
      <c r="S969">
        <v>4.4240000000000004</v>
      </c>
      <c r="T969">
        <v>3.952</v>
      </c>
      <c r="U969">
        <v>1726</v>
      </c>
      <c r="V969">
        <v>44</v>
      </c>
      <c r="W969">
        <v>409</v>
      </c>
      <c r="X969">
        <v>765</v>
      </c>
      <c r="Y969">
        <v>0</v>
      </c>
      <c r="Z969">
        <v>0</v>
      </c>
      <c r="AA969">
        <v>0</v>
      </c>
      <c r="AB969">
        <v>0</v>
      </c>
      <c r="AC969">
        <v>86</v>
      </c>
      <c r="AD969">
        <v>36.47</v>
      </c>
      <c r="AE969">
        <v>49.441335000000002</v>
      </c>
      <c r="AF969">
        <v>97.3</v>
      </c>
      <c r="AG969">
        <v>0.5</v>
      </c>
      <c r="AH969">
        <v>0.9</v>
      </c>
      <c r="AI969">
        <v>1.2</v>
      </c>
      <c r="AJ969">
        <v>0.1</v>
      </c>
      <c r="AK969">
        <v>0</v>
      </c>
      <c r="AL969">
        <v>0</v>
      </c>
      <c r="AM969">
        <v>3.04</v>
      </c>
      <c r="AN969">
        <v>41.811</v>
      </c>
      <c r="AO969">
        <v>2.5489999999999999</v>
      </c>
      <c r="AP969">
        <v>23.696000000000002</v>
      </c>
      <c r="AQ969">
        <v>0.4</v>
      </c>
      <c r="AR969">
        <v>0</v>
      </c>
      <c r="AS969">
        <v>0</v>
      </c>
      <c r="AT969">
        <v>27.568000000000001</v>
      </c>
      <c r="AU969">
        <v>0.14199999999999999</v>
      </c>
      <c r="AV969">
        <v>0.255</v>
      </c>
      <c r="AW969">
        <v>0.34</v>
      </c>
      <c r="AX969">
        <v>2.8000000000000001E-2</v>
      </c>
      <c r="AY969">
        <v>0</v>
      </c>
      <c r="AZ969">
        <v>0</v>
      </c>
      <c r="BA969">
        <v>0</v>
      </c>
      <c r="BB969">
        <v>41</v>
      </c>
      <c r="BC969" t="s">
        <v>75</v>
      </c>
      <c r="BD969">
        <v>0</v>
      </c>
      <c r="BE969" t="s">
        <v>73</v>
      </c>
      <c r="BF969" t="s">
        <v>70</v>
      </c>
      <c r="BG969">
        <v>1.3</v>
      </c>
      <c r="BH969">
        <v>0</v>
      </c>
      <c r="BI969" s="1">
        <v>45799.47912916667</v>
      </c>
      <c r="BJ969">
        <v>3</v>
      </c>
      <c r="BK969" s="4">
        <v>1.3172999999999999</v>
      </c>
      <c r="BL969" s="42">
        <f>HLOOKUP($A969,차량별코스!$E$1:$AD$20,_xlfn.XLOOKUP(탕데이터!$I969,차량별코스!$D$2:$D$20,차량별코스!$A$2:$A$20),0)</f>
        <v>5</v>
      </c>
      <c r="BM969">
        <f t="shared" si="173"/>
        <v>2424.9360000000001</v>
      </c>
      <c r="BN969">
        <f t="shared" si="174"/>
        <v>3554.157000000002</v>
      </c>
      <c r="BO969">
        <f>IF(COUNTIFS($BL$2:$BL969,$BL969,$O$2:$O969,$O969)=1,_xlfn.MAXIFS($BO$2:$BO968,$O$2:$O968,$O969)+1,_xlfn.MAXIFS($BO$2:$BO968,$O$2:$O968,$O969))</f>
        <v>11</v>
      </c>
      <c r="BP969">
        <f t="shared" si="175"/>
        <v>1226.3979999999999</v>
      </c>
      <c r="BQ969">
        <f t="shared" si="177"/>
        <v>8.6300000000000008</v>
      </c>
      <c r="BR969">
        <f t="shared" si="178"/>
        <v>15.534000000000002</v>
      </c>
      <c r="BS969">
        <f t="shared" si="179"/>
        <v>20.712</v>
      </c>
      <c r="BT969">
        <f t="shared" si="180"/>
        <v>1.726</v>
      </c>
      <c r="BU969">
        <f t="shared" si="181"/>
        <v>0</v>
      </c>
      <c r="BV969">
        <f t="shared" si="182"/>
        <v>0</v>
      </c>
      <c r="BW969">
        <f t="shared" si="176"/>
        <v>1273.0000000000002</v>
      </c>
    </row>
    <row r="970" spans="1:75" x14ac:dyDescent="0.3">
      <c r="A970" s="38">
        <f t="shared" si="172"/>
        <v>45798</v>
      </c>
      <c r="B970" s="3">
        <v>45798.502291666664</v>
      </c>
      <c r="C970" t="s">
        <v>61</v>
      </c>
      <c r="D970" t="s">
        <v>61</v>
      </c>
      <c r="E970" t="s">
        <v>61</v>
      </c>
      <c r="F970" t="s">
        <v>62</v>
      </c>
      <c r="G970" s="2" t="s">
        <v>85</v>
      </c>
      <c r="H970" t="s">
        <v>86</v>
      </c>
      <c r="I970" t="s">
        <v>87</v>
      </c>
      <c r="J970" t="s">
        <v>66</v>
      </c>
      <c r="K970" t="s">
        <v>72</v>
      </c>
      <c r="L970">
        <v>14</v>
      </c>
      <c r="M970">
        <v>6</v>
      </c>
      <c r="N970">
        <v>168</v>
      </c>
      <c r="O970" s="41">
        <v>9999</v>
      </c>
      <c r="P970" t="s">
        <v>62</v>
      </c>
      <c r="Q970" s="1">
        <v>45786.608721180557</v>
      </c>
      <c r="R970">
        <v>40.837000000000003</v>
      </c>
      <c r="S970">
        <v>10.436</v>
      </c>
      <c r="T970">
        <v>3.9129999999999998</v>
      </c>
      <c r="U970">
        <v>3488</v>
      </c>
      <c r="V970">
        <v>119</v>
      </c>
      <c r="W970">
        <v>583</v>
      </c>
      <c r="X970">
        <v>1732</v>
      </c>
      <c r="Y970">
        <v>1</v>
      </c>
      <c r="Z970">
        <v>0</v>
      </c>
      <c r="AA970">
        <v>0</v>
      </c>
      <c r="AB970">
        <v>0</v>
      </c>
      <c r="AC970">
        <v>102</v>
      </c>
      <c r="AD970">
        <v>42.15</v>
      </c>
      <c r="AE970">
        <v>52.768549</v>
      </c>
      <c r="AF970">
        <v>80</v>
      </c>
      <c r="AG970">
        <v>4.9000000000000004</v>
      </c>
      <c r="AH970">
        <v>4.8</v>
      </c>
      <c r="AI970">
        <v>5.9</v>
      </c>
      <c r="AJ970">
        <v>4.2</v>
      </c>
      <c r="AK970">
        <v>0.1</v>
      </c>
      <c r="AL970">
        <v>0</v>
      </c>
      <c r="AM970">
        <v>3.01</v>
      </c>
      <c r="AN970">
        <v>45.582999999999998</v>
      </c>
      <c r="AO970">
        <v>3.4119999999999999</v>
      </c>
      <c r="AP970">
        <v>16.713999999999999</v>
      </c>
      <c r="AQ970">
        <v>0.41599999999999998</v>
      </c>
      <c r="AR970">
        <v>2.4489999999999998</v>
      </c>
      <c r="AS970">
        <v>0</v>
      </c>
      <c r="AT970">
        <v>45.332999999999998</v>
      </c>
      <c r="AU970">
        <v>2.7770000000000001</v>
      </c>
      <c r="AV970">
        <v>2.72</v>
      </c>
      <c r="AW970">
        <v>3.343</v>
      </c>
      <c r="AX970">
        <v>2.38</v>
      </c>
      <c r="AY970">
        <v>5.7000000000000002E-2</v>
      </c>
      <c r="AZ970">
        <v>0</v>
      </c>
      <c r="BA970">
        <v>0</v>
      </c>
      <c r="BB970">
        <v>83</v>
      </c>
      <c r="BC970" t="s">
        <v>75</v>
      </c>
      <c r="BD970">
        <v>0</v>
      </c>
      <c r="BE970" t="s">
        <v>73</v>
      </c>
      <c r="BF970" t="s">
        <v>70</v>
      </c>
      <c r="BG970">
        <v>1.3</v>
      </c>
      <c r="BH970">
        <v>0</v>
      </c>
      <c r="BI970" s="1">
        <v>45799.47912916667</v>
      </c>
      <c r="BJ970">
        <v>3</v>
      </c>
      <c r="BK970" s="4">
        <v>1.3044</v>
      </c>
      <c r="BL970" s="42">
        <f>HLOOKUP($A970,차량별코스!$E$1:$AD$20,_xlfn.XLOOKUP(탕데이터!$I970,차량별코스!$D$2:$D$20,차량별코스!$A$2:$A$20),0)</f>
        <v>5</v>
      </c>
      <c r="BM970">
        <f t="shared" si="173"/>
        <v>2424.9360000000001</v>
      </c>
      <c r="BN970">
        <f t="shared" si="174"/>
        <v>3554.157000000002</v>
      </c>
      <c r="BO970">
        <f>IF(COUNTIFS($BL$2:$BL970,$BL970,$O$2:$O970,$O970)=1,_xlfn.MAXIFS($BO$2:$BO969,$O$2:$O969,$O970)+1,_xlfn.MAXIFS($BO$2:$BO969,$O$2:$O969,$O970))</f>
        <v>11</v>
      </c>
      <c r="BP970">
        <f t="shared" si="175"/>
        <v>2088.4</v>
      </c>
      <c r="BQ970">
        <f t="shared" si="177"/>
        <v>170.91200000000001</v>
      </c>
      <c r="BR970">
        <f t="shared" si="178"/>
        <v>167.42400000000001</v>
      </c>
      <c r="BS970">
        <f t="shared" si="179"/>
        <v>205.792</v>
      </c>
      <c r="BT970">
        <f t="shared" si="180"/>
        <v>146.49600000000001</v>
      </c>
      <c r="BU970">
        <f t="shared" si="181"/>
        <v>3.488</v>
      </c>
      <c r="BV970">
        <f t="shared" si="182"/>
        <v>0</v>
      </c>
      <c r="BW970">
        <f t="shared" si="176"/>
        <v>2782.5119999999997</v>
      </c>
    </row>
    <row r="971" spans="1:75" x14ac:dyDescent="0.3">
      <c r="A971" s="38">
        <f t="shared" si="172"/>
        <v>45798</v>
      </c>
      <c r="B971" s="3">
        <v>45798.558356481481</v>
      </c>
      <c r="C971" t="s">
        <v>61</v>
      </c>
      <c r="D971" t="s">
        <v>61</v>
      </c>
      <c r="E971" t="s">
        <v>61</v>
      </c>
      <c r="F971" t="s">
        <v>62</v>
      </c>
      <c r="G971" s="2" t="s">
        <v>85</v>
      </c>
      <c r="H971" t="s">
        <v>86</v>
      </c>
      <c r="I971" t="s">
        <v>87</v>
      </c>
      <c r="J971" t="s">
        <v>66</v>
      </c>
      <c r="K971" t="s">
        <v>72</v>
      </c>
      <c r="L971">
        <v>14</v>
      </c>
      <c r="M971">
        <v>6</v>
      </c>
      <c r="N971">
        <v>168</v>
      </c>
      <c r="O971" s="41">
        <v>9999</v>
      </c>
      <c r="P971" t="s">
        <v>62</v>
      </c>
      <c r="Q971" s="1">
        <v>45786.608721180557</v>
      </c>
      <c r="R971">
        <v>25.716000000000001</v>
      </c>
      <c r="S971">
        <v>6.55</v>
      </c>
      <c r="T971">
        <v>3.9260000000000002</v>
      </c>
      <c r="U971">
        <v>2187</v>
      </c>
      <c r="V971">
        <v>21</v>
      </c>
      <c r="W971">
        <v>266</v>
      </c>
      <c r="X971">
        <v>1040</v>
      </c>
      <c r="Y971">
        <v>0</v>
      </c>
      <c r="Z971">
        <v>1</v>
      </c>
      <c r="AA971">
        <v>0</v>
      </c>
      <c r="AB971">
        <v>0</v>
      </c>
      <c r="AC971">
        <v>94</v>
      </c>
      <c r="AD971">
        <v>42.33</v>
      </c>
      <c r="AE971">
        <v>48.724938999999999</v>
      </c>
      <c r="AF971">
        <v>91</v>
      </c>
      <c r="AG971">
        <v>2.2999999999999998</v>
      </c>
      <c r="AH971">
        <v>3.2</v>
      </c>
      <c r="AI971">
        <v>2</v>
      </c>
      <c r="AJ971">
        <v>1.5</v>
      </c>
      <c r="AK971">
        <v>0</v>
      </c>
      <c r="AL971">
        <v>0</v>
      </c>
      <c r="AM971">
        <v>3.02</v>
      </c>
      <c r="AN971">
        <v>41.344000000000001</v>
      </c>
      <c r="AO971">
        <v>0.96</v>
      </c>
      <c r="AP971">
        <v>12.163</v>
      </c>
      <c r="AQ971">
        <v>0.38900000000000001</v>
      </c>
      <c r="AR971">
        <v>0</v>
      </c>
      <c r="AS971">
        <v>3.8889999999999998</v>
      </c>
      <c r="AT971">
        <v>31.85</v>
      </c>
      <c r="AU971">
        <v>0.80500000000000005</v>
      </c>
      <c r="AV971">
        <v>1.1200000000000001</v>
      </c>
      <c r="AW971">
        <v>0.7</v>
      </c>
      <c r="AX971">
        <v>0.52500000000000002</v>
      </c>
      <c r="AY971">
        <v>0</v>
      </c>
      <c r="AZ971">
        <v>0</v>
      </c>
      <c r="BA971">
        <v>0</v>
      </c>
      <c r="BB971">
        <v>47</v>
      </c>
      <c r="BC971" t="s">
        <v>75</v>
      </c>
      <c r="BD971">
        <v>0</v>
      </c>
      <c r="BE971" t="s">
        <v>73</v>
      </c>
      <c r="BF971" t="s">
        <v>70</v>
      </c>
      <c r="BG971">
        <v>1.3</v>
      </c>
      <c r="BH971">
        <v>0</v>
      </c>
      <c r="BI971" s="1">
        <v>45799.47912916667</v>
      </c>
      <c r="BJ971">
        <v>3</v>
      </c>
      <c r="BK971" s="4">
        <v>1.3087</v>
      </c>
      <c r="BL971" s="42">
        <f>HLOOKUP($A971,차량별코스!$E$1:$AD$20,_xlfn.XLOOKUP(탕데이터!$I971,차량별코스!$D$2:$D$20,차량별코스!$A$2:$A$20),0)</f>
        <v>5</v>
      </c>
      <c r="BM971">
        <f t="shared" si="173"/>
        <v>2424.9360000000001</v>
      </c>
      <c r="BN971">
        <f t="shared" si="174"/>
        <v>3554.157000000002</v>
      </c>
      <c r="BO971">
        <f>IF(COUNTIFS($BL$2:$BL971,$BL971,$O$2:$O971,$O971)=1,_xlfn.MAXIFS($BO$2:$BO970,$O$2:$O970,$O971)+1,_xlfn.MAXIFS($BO$2:$BO970,$O$2:$O970,$O971))</f>
        <v>11</v>
      </c>
      <c r="BP971">
        <f t="shared" si="175"/>
        <v>1703.17</v>
      </c>
      <c r="BQ971">
        <f t="shared" si="177"/>
        <v>50.301000000000002</v>
      </c>
      <c r="BR971">
        <f t="shared" si="178"/>
        <v>69.983999999999995</v>
      </c>
      <c r="BS971">
        <f t="shared" si="179"/>
        <v>43.74</v>
      </c>
      <c r="BT971">
        <f t="shared" si="180"/>
        <v>32.805</v>
      </c>
      <c r="BU971">
        <f t="shared" si="181"/>
        <v>0</v>
      </c>
      <c r="BV971">
        <f t="shared" si="182"/>
        <v>0</v>
      </c>
      <c r="BW971">
        <f t="shared" si="176"/>
        <v>1900</v>
      </c>
    </row>
    <row r="972" spans="1:75" x14ac:dyDescent="0.3">
      <c r="A972" s="38">
        <f t="shared" si="172"/>
        <v>45798</v>
      </c>
      <c r="B972" s="3">
        <v>45798.593634259261</v>
      </c>
      <c r="C972" t="s">
        <v>61</v>
      </c>
      <c r="D972" t="s">
        <v>61</v>
      </c>
      <c r="E972" t="s">
        <v>61</v>
      </c>
      <c r="F972" t="s">
        <v>62</v>
      </c>
      <c r="G972" s="2" t="s">
        <v>85</v>
      </c>
      <c r="H972" t="s">
        <v>86</v>
      </c>
      <c r="I972" t="s">
        <v>87</v>
      </c>
      <c r="J972" t="s">
        <v>66</v>
      </c>
      <c r="K972" t="s">
        <v>72</v>
      </c>
      <c r="L972">
        <v>14</v>
      </c>
      <c r="M972">
        <v>6</v>
      </c>
      <c r="N972">
        <v>168</v>
      </c>
      <c r="O972" s="41">
        <v>9999</v>
      </c>
      <c r="P972" t="s">
        <v>62</v>
      </c>
      <c r="Q972" s="1">
        <v>45786.608721180557</v>
      </c>
      <c r="R972">
        <v>40.390999999999998</v>
      </c>
      <c r="S972">
        <v>12.891999999999999</v>
      </c>
      <c r="T972">
        <v>3.133</v>
      </c>
      <c r="U972">
        <v>4302</v>
      </c>
      <c r="V972">
        <v>71</v>
      </c>
      <c r="W972">
        <v>906</v>
      </c>
      <c r="X972">
        <v>1577</v>
      </c>
      <c r="Y972">
        <v>0</v>
      </c>
      <c r="Z972">
        <v>11</v>
      </c>
      <c r="AA972">
        <v>0</v>
      </c>
      <c r="AB972">
        <v>0</v>
      </c>
      <c r="AC972">
        <v>88</v>
      </c>
      <c r="AD972">
        <v>33.799999999999997</v>
      </c>
      <c r="AE972">
        <v>43.731566000000001</v>
      </c>
      <c r="AF972">
        <v>89.2</v>
      </c>
      <c r="AG972">
        <v>3.1</v>
      </c>
      <c r="AH972">
        <v>4.2</v>
      </c>
      <c r="AI972">
        <v>3.1</v>
      </c>
      <c r="AJ972">
        <v>0.4</v>
      </c>
      <c r="AK972">
        <v>0</v>
      </c>
      <c r="AL972">
        <v>0</v>
      </c>
      <c r="AM972">
        <v>2.41</v>
      </c>
      <c r="AN972">
        <v>47.341000000000001</v>
      </c>
      <c r="AO972">
        <v>1.65</v>
      </c>
      <c r="AP972">
        <v>21.06</v>
      </c>
      <c r="AQ972">
        <v>0.371</v>
      </c>
      <c r="AR972">
        <v>0</v>
      </c>
      <c r="AS972">
        <v>27.234000000000002</v>
      </c>
      <c r="AT972">
        <v>63.927</v>
      </c>
      <c r="AU972">
        <v>2.222</v>
      </c>
      <c r="AV972">
        <v>3.01</v>
      </c>
      <c r="AW972">
        <v>2.222</v>
      </c>
      <c r="AX972">
        <v>0.28699999999999998</v>
      </c>
      <c r="AY972">
        <v>0</v>
      </c>
      <c r="AZ972">
        <v>0</v>
      </c>
      <c r="BA972">
        <v>0</v>
      </c>
      <c r="BB972">
        <v>94</v>
      </c>
      <c r="BC972" t="s">
        <v>75</v>
      </c>
      <c r="BD972">
        <v>0</v>
      </c>
      <c r="BE972" t="s">
        <v>73</v>
      </c>
      <c r="BF972" t="s">
        <v>70</v>
      </c>
      <c r="BG972">
        <v>1.3</v>
      </c>
      <c r="BH972">
        <v>0</v>
      </c>
      <c r="BI972" s="1">
        <v>45799.47912916667</v>
      </c>
      <c r="BJ972">
        <v>3</v>
      </c>
      <c r="BK972" s="4">
        <v>1.0443</v>
      </c>
      <c r="BL972" s="42">
        <f>HLOOKUP($A972,차량별코스!$E$1:$AD$20,_xlfn.XLOOKUP(탕데이터!$I972,차량별코스!$D$2:$D$20,차량별코스!$A$2:$A$20),0)</f>
        <v>5</v>
      </c>
      <c r="BM972">
        <f t="shared" si="173"/>
        <v>2424.9360000000001</v>
      </c>
      <c r="BN972">
        <f t="shared" si="174"/>
        <v>3554.157000000002</v>
      </c>
      <c r="BO972">
        <f>IF(COUNTIFS($BL$2:$BL972,$BL972,$O$2:$O972,$O972)=1,_xlfn.MAXIFS($BO$2:$BO971,$O$2:$O971,$O972)+1,_xlfn.MAXIFS($BO$2:$BO971,$O$2:$O971,$O972))</f>
        <v>11</v>
      </c>
      <c r="BP972">
        <f t="shared" si="175"/>
        <v>2860.384</v>
      </c>
      <c r="BQ972">
        <f t="shared" si="177"/>
        <v>133.36199999999999</v>
      </c>
      <c r="BR972">
        <f t="shared" si="178"/>
        <v>180.684</v>
      </c>
      <c r="BS972">
        <f t="shared" si="179"/>
        <v>133.36199999999999</v>
      </c>
      <c r="BT972">
        <f t="shared" si="180"/>
        <v>17.208000000000002</v>
      </c>
      <c r="BU972">
        <f t="shared" si="181"/>
        <v>0</v>
      </c>
      <c r="BV972">
        <f t="shared" si="182"/>
        <v>0</v>
      </c>
      <c r="BW972">
        <f t="shared" si="176"/>
        <v>3325.0000000000005</v>
      </c>
    </row>
    <row r="973" spans="1:75" x14ac:dyDescent="0.3">
      <c r="A973" s="38">
        <f t="shared" si="172"/>
        <v>45798</v>
      </c>
      <c r="B973" s="3">
        <v>45798.646608796298</v>
      </c>
      <c r="C973" t="s">
        <v>61</v>
      </c>
      <c r="D973" t="s">
        <v>61</v>
      </c>
      <c r="E973" t="s">
        <v>61</v>
      </c>
      <c r="F973" t="s">
        <v>62</v>
      </c>
      <c r="G973" s="2" t="s">
        <v>85</v>
      </c>
      <c r="H973" t="s">
        <v>86</v>
      </c>
      <c r="I973" t="s">
        <v>87</v>
      </c>
      <c r="J973" t="s">
        <v>66</v>
      </c>
      <c r="K973" t="s">
        <v>72</v>
      </c>
      <c r="L973">
        <v>14</v>
      </c>
      <c r="M973">
        <v>6</v>
      </c>
      <c r="N973">
        <v>168</v>
      </c>
      <c r="O973" s="41">
        <v>9999</v>
      </c>
      <c r="P973" t="s">
        <v>62</v>
      </c>
      <c r="Q973" s="1">
        <v>45786.608721180557</v>
      </c>
      <c r="R973">
        <v>8.2000000000000003E-2</v>
      </c>
      <c r="S973">
        <v>0.16200000000000001</v>
      </c>
      <c r="T973">
        <v>0.50600000000000001</v>
      </c>
      <c r="U973">
        <v>287</v>
      </c>
      <c r="V973">
        <v>229</v>
      </c>
      <c r="W973">
        <v>20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16</v>
      </c>
      <c r="AD973">
        <v>1.03</v>
      </c>
      <c r="AE973">
        <v>7.7680930000000004</v>
      </c>
      <c r="AF973">
        <v>100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0.39</v>
      </c>
      <c r="AN973">
        <v>53.417999999999999</v>
      </c>
      <c r="AO973">
        <v>79.790999999999997</v>
      </c>
      <c r="AP973">
        <v>6.968</v>
      </c>
      <c r="AQ973">
        <v>0</v>
      </c>
      <c r="AR973">
        <v>0</v>
      </c>
      <c r="AS973">
        <v>0</v>
      </c>
      <c r="AT973">
        <v>3.3330000000000002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6</v>
      </c>
      <c r="BC973" t="s">
        <v>75</v>
      </c>
      <c r="BD973">
        <v>0</v>
      </c>
      <c r="BE973" t="s">
        <v>73</v>
      </c>
      <c r="BF973" t="s">
        <v>70</v>
      </c>
      <c r="BG973">
        <v>1.3</v>
      </c>
      <c r="BH973">
        <v>0</v>
      </c>
      <c r="BI973" s="1">
        <v>45799.47912916667</v>
      </c>
      <c r="BJ973">
        <v>3</v>
      </c>
      <c r="BK973" s="4">
        <v>0.16869999999999999</v>
      </c>
      <c r="BL973" s="42">
        <f>HLOOKUP($A973,차량별코스!$E$1:$AD$20,_xlfn.XLOOKUP(탕데이터!$I973,차량별코스!$D$2:$D$20,차량별코스!$A$2:$A$20),0)</f>
        <v>5</v>
      </c>
      <c r="BM973">
        <f t="shared" si="173"/>
        <v>2424.9360000000001</v>
      </c>
      <c r="BN973">
        <f t="shared" si="174"/>
        <v>3554.157000000002</v>
      </c>
      <c r="BO973">
        <f>IF(COUNTIFS($BL$2:$BL973,$BL973,$O$2:$O973,$O973)=1,_xlfn.MAXIFS($BO$2:$BO972,$O$2:$O972,$O973)+1,_xlfn.MAXIFS($BO$2:$BO972,$O$2:$O972,$O973))</f>
        <v>11</v>
      </c>
      <c r="BP973">
        <f t="shared" si="175"/>
        <v>38</v>
      </c>
      <c r="BQ973">
        <f t="shared" si="177"/>
        <v>0</v>
      </c>
      <c r="BR973">
        <f t="shared" si="178"/>
        <v>0</v>
      </c>
      <c r="BS973">
        <f t="shared" si="179"/>
        <v>0</v>
      </c>
      <c r="BT973">
        <f t="shared" si="180"/>
        <v>0</v>
      </c>
      <c r="BU973">
        <f t="shared" si="181"/>
        <v>0</v>
      </c>
      <c r="BV973">
        <f t="shared" si="182"/>
        <v>0</v>
      </c>
      <c r="BW973">
        <f t="shared" si="176"/>
        <v>38</v>
      </c>
    </row>
    <row r="974" spans="1:75" x14ac:dyDescent="0.3">
      <c r="A974" s="38">
        <f t="shared" si="172"/>
        <v>45798</v>
      </c>
      <c r="B974" s="3">
        <v>45798.727118055554</v>
      </c>
      <c r="C974" t="s">
        <v>61</v>
      </c>
      <c r="D974" t="s">
        <v>61</v>
      </c>
      <c r="E974" t="s">
        <v>61</v>
      </c>
      <c r="F974" t="s">
        <v>62</v>
      </c>
      <c r="G974" s="2" t="s">
        <v>85</v>
      </c>
      <c r="H974" t="s">
        <v>86</v>
      </c>
      <c r="I974" t="s">
        <v>87</v>
      </c>
      <c r="J974" t="s">
        <v>66</v>
      </c>
      <c r="K974" t="s">
        <v>72</v>
      </c>
      <c r="L974">
        <v>14</v>
      </c>
      <c r="M974">
        <v>6</v>
      </c>
      <c r="N974">
        <v>168</v>
      </c>
      <c r="O974" s="41">
        <v>9999</v>
      </c>
      <c r="P974" t="s">
        <v>62</v>
      </c>
      <c r="Q974" s="1">
        <v>45786.608721180557</v>
      </c>
      <c r="R974">
        <v>60.241</v>
      </c>
      <c r="S974">
        <v>17.553000000000001</v>
      </c>
      <c r="T974">
        <v>3.4319999999999999</v>
      </c>
      <c r="U974">
        <v>7035</v>
      </c>
      <c r="V974">
        <v>271</v>
      </c>
      <c r="W974">
        <v>2152</v>
      </c>
      <c r="X974">
        <v>2581</v>
      </c>
      <c r="Y974">
        <v>2</v>
      </c>
      <c r="Z974">
        <v>6</v>
      </c>
      <c r="AA974">
        <v>1</v>
      </c>
      <c r="AB974">
        <v>198</v>
      </c>
      <c r="AC974">
        <v>97</v>
      </c>
      <c r="AD974">
        <v>30.83</v>
      </c>
      <c r="AE974">
        <v>47.02243</v>
      </c>
      <c r="AF974">
        <v>43.4</v>
      </c>
      <c r="AG974">
        <v>18.600000000000001</v>
      </c>
      <c r="AH974">
        <v>13.5</v>
      </c>
      <c r="AI974">
        <v>13.9</v>
      </c>
      <c r="AJ974">
        <v>10.6</v>
      </c>
      <c r="AK974">
        <v>0</v>
      </c>
      <c r="AL974">
        <v>0</v>
      </c>
      <c r="AM974">
        <v>2.64</v>
      </c>
      <c r="AN974">
        <v>46.387999999999998</v>
      </c>
      <c r="AO974">
        <v>3.8519999999999999</v>
      </c>
      <c r="AP974">
        <v>30.59</v>
      </c>
      <c r="AQ974">
        <v>0.41499999999999998</v>
      </c>
      <c r="AR974">
        <v>3.32</v>
      </c>
      <c r="AS974">
        <v>9.9600000000000009</v>
      </c>
      <c r="AT974">
        <v>50.633000000000003</v>
      </c>
      <c r="AU974">
        <v>21.7</v>
      </c>
      <c r="AV974">
        <v>15.75</v>
      </c>
      <c r="AW974">
        <v>16.216999999999999</v>
      </c>
      <c r="AX974">
        <v>12.367000000000001</v>
      </c>
      <c r="AY974">
        <v>0</v>
      </c>
      <c r="AZ974">
        <v>0</v>
      </c>
      <c r="BA974">
        <v>0</v>
      </c>
      <c r="BB974">
        <v>159</v>
      </c>
      <c r="BC974" t="s">
        <v>75</v>
      </c>
      <c r="BD974">
        <v>0</v>
      </c>
      <c r="BE974" t="s">
        <v>73</v>
      </c>
      <c r="BF974" t="s">
        <v>70</v>
      </c>
      <c r="BG974">
        <v>1.3</v>
      </c>
      <c r="BH974">
        <v>0</v>
      </c>
      <c r="BI974" s="1">
        <v>45799.47912916667</v>
      </c>
      <c r="BJ974">
        <v>3</v>
      </c>
      <c r="BK974" s="4">
        <v>1.1439999999999999</v>
      </c>
      <c r="BL974" s="42">
        <f>HLOOKUP($A974,차량별코스!$E$1:$AD$20,_xlfn.XLOOKUP(탕데이터!$I974,차량별코스!$D$2:$D$20,차량별코스!$A$2:$A$20),0)</f>
        <v>5</v>
      </c>
      <c r="BM974">
        <f t="shared" si="173"/>
        <v>2424.9360000000001</v>
      </c>
      <c r="BN974">
        <f t="shared" si="174"/>
        <v>3554.157000000002</v>
      </c>
      <c r="BO974">
        <f>IF(COUNTIFS($BL$2:$BL974,$BL974,$O$2:$O974,$O974)=1,_xlfn.MAXIFS($BO$2:$BO973,$O$2:$O973,$O974)+1,_xlfn.MAXIFS($BO$2:$BO973,$O$2:$O973,$O974))</f>
        <v>11</v>
      </c>
      <c r="BP974">
        <f t="shared" si="175"/>
        <v>630.19000000000005</v>
      </c>
      <c r="BQ974">
        <f t="shared" si="177"/>
        <v>1308.5100000000002</v>
      </c>
      <c r="BR974">
        <f t="shared" si="178"/>
        <v>949.72500000000002</v>
      </c>
      <c r="BS974">
        <f t="shared" si="179"/>
        <v>977.86500000000012</v>
      </c>
      <c r="BT974">
        <f t="shared" si="180"/>
        <v>745.70999999999992</v>
      </c>
      <c r="BU974">
        <f t="shared" si="181"/>
        <v>0</v>
      </c>
      <c r="BV974">
        <f t="shared" si="182"/>
        <v>0</v>
      </c>
      <c r="BW974">
        <f t="shared" si="176"/>
        <v>4612</v>
      </c>
    </row>
    <row r="975" spans="1:75" x14ac:dyDescent="0.3">
      <c r="A975" s="38">
        <f t="shared" si="172"/>
        <v>45798</v>
      </c>
      <c r="B975" s="3">
        <v>45798.81113425926</v>
      </c>
      <c r="C975" t="s">
        <v>61</v>
      </c>
      <c r="D975" t="s">
        <v>61</v>
      </c>
      <c r="E975" t="s">
        <v>61</v>
      </c>
      <c r="F975" t="s">
        <v>62</v>
      </c>
      <c r="G975" s="2" t="s">
        <v>85</v>
      </c>
      <c r="H975" t="s">
        <v>86</v>
      </c>
      <c r="I975" t="s">
        <v>87</v>
      </c>
      <c r="J975" t="s">
        <v>66</v>
      </c>
      <c r="K975" t="s">
        <v>72</v>
      </c>
      <c r="L975">
        <v>14</v>
      </c>
      <c r="M975">
        <v>6</v>
      </c>
      <c r="N975">
        <v>168</v>
      </c>
      <c r="O975" s="41">
        <v>9999</v>
      </c>
      <c r="P975" t="s">
        <v>62</v>
      </c>
      <c r="Q975" s="1">
        <v>45786.608721180557</v>
      </c>
      <c r="R975">
        <v>7.0000000000000007E-2</v>
      </c>
      <c r="S975">
        <v>0.04</v>
      </c>
      <c r="T975">
        <v>1.75</v>
      </c>
      <c r="U975">
        <v>57</v>
      </c>
      <c r="V975">
        <v>20</v>
      </c>
      <c r="W975">
        <v>2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13</v>
      </c>
      <c r="AD975">
        <v>4.42</v>
      </c>
      <c r="AE975">
        <v>7.1994239999999996</v>
      </c>
      <c r="AF975">
        <v>100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1.33</v>
      </c>
      <c r="AN975">
        <v>9.2840000000000007</v>
      </c>
      <c r="AO975">
        <v>35.085000000000001</v>
      </c>
      <c r="AP975">
        <v>3.5049999999999999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 t="s">
        <v>75</v>
      </c>
      <c r="BD975">
        <v>0</v>
      </c>
      <c r="BE975" t="s">
        <v>73</v>
      </c>
      <c r="BF975" t="s">
        <v>70</v>
      </c>
      <c r="BG975">
        <v>1.3</v>
      </c>
      <c r="BH975">
        <v>0</v>
      </c>
      <c r="BI975" s="1">
        <v>45799.47912916667</v>
      </c>
      <c r="BJ975">
        <v>3</v>
      </c>
      <c r="BK975" s="4">
        <v>0.58330000000000004</v>
      </c>
      <c r="BL975" s="42">
        <f>HLOOKUP($A975,차량별코스!$E$1:$AD$20,_xlfn.XLOOKUP(탕데이터!$I975,차량별코스!$D$2:$D$20,차량별코스!$A$2:$A$20),0)</f>
        <v>5</v>
      </c>
      <c r="BM975">
        <f t="shared" si="173"/>
        <v>2424.9360000000001</v>
      </c>
      <c r="BN975">
        <f t="shared" si="174"/>
        <v>3554.157000000002</v>
      </c>
      <c r="BO975">
        <f>IF(COUNTIFS($BL$2:$BL975,$BL975,$O$2:$O975,$O975)=1,_xlfn.MAXIFS($BO$2:$BO974,$O$2:$O974,$O975)+1,_xlfn.MAXIFS($BO$2:$BO974,$O$2:$O974,$O975))</f>
        <v>11</v>
      </c>
      <c r="BP975">
        <f t="shared" si="175"/>
        <v>35</v>
      </c>
      <c r="BQ975">
        <f t="shared" si="177"/>
        <v>0</v>
      </c>
      <c r="BR975">
        <f t="shared" si="178"/>
        <v>0</v>
      </c>
      <c r="BS975">
        <f t="shared" si="179"/>
        <v>0</v>
      </c>
      <c r="BT975">
        <f t="shared" si="180"/>
        <v>0</v>
      </c>
      <c r="BU975">
        <f t="shared" si="181"/>
        <v>0</v>
      </c>
      <c r="BV975">
        <f t="shared" si="182"/>
        <v>0</v>
      </c>
      <c r="BW975">
        <f t="shared" si="176"/>
        <v>35</v>
      </c>
    </row>
    <row r="976" spans="1:75" x14ac:dyDescent="0.3">
      <c r="A976" s="38">
        <f t="shared" si="172"/>
        <v>45799</v>
      </c>
      <c r="B976" s="3">
        <v>45799.268379629626</v>
      </c>
      <c r="C976" t="s">
        <v>61</v>
      </c>
      <c r="D976" t="s">
        <v>61</v>
      </c>
      <c r="E976" t="s">
        <v>61</v>
      </c>
      <c r="F976" t="s">
        <v>62</v>
      </c>
      <c r="G976" s="2" t="s">
        <v>85</v>
      </c>
      <c r="H976" t="s">
        <v>86</v>
      </c>
      <c r="I976" t="s">
        <v>87</v>
      </c>
      <c r="J976" t="s">
        <v>66</v>
      </c>
      <c r="K976" t="s">
        <v>72</v>
      </c>
      <c r="L976">
        <v>14</v>
      </c>
      <c r="M976">
        <v>6</v>
      </c>
      <c r="N976">
        <v>168</v>
      </c>
      <c r="O976" s="41">
        <v>9999</v>
      </c>
      <c r="P976" t="s">
        <v>62</v>
      </c>
      <c r="Q976" s="1">
        <v>45786.608721180557</v>
      </c>
      <c r="R976">
        <v>67.629000000000005</v>
      </c>
      <c r="S976">
        <v>20.321000000000002</v>
      </c>
      <c r="T976">
        <v>3.3279999999999998</v>
      </c>
      <c r="U976">
        <v>7307</v>
      </c>
      <c r="V976">
        <v>215</v>
      </c>
      <c r="W976">
        <v>1792</v>
      </c>
      <c r="X976">
        <v>2776</v>
      </c>
      <c r="Y976">
        <v>2</v>
      </c>
      <c r="Z976">
        <v>15</v>
      </c>
      <c r="AA976">
        <v>0</v>
      </c>
      <c r="AB976">
        <v>0</v>
      </c>
      <c r="AC976">
        <v>102</v>
      </c>
      <c r="AD976">
        <v>33.32</v>
      </c>
      <c r="AE976">
        <v>45.936653999999997</v>
      </c>
      <c r="AF976">
        <v>85.2</v>
      </c>
      <c r="AG976">
        <v>4.5999999999999996</v>
      </c>
      <c r="AH976">
        <v>4.9000000000000004</v>
      </c>
      <c r="AI976">
        <v>3.7</v>
      </c>
      <c r="AJ976">
        <v>1.5</v>
      </c>
      <c r="AK976">
        <v>0.1</v>
      </c>
      <c r="AL976">
        <v>0</v>
      </c>
      <c r="AM976">
        <v>2.56</v>
      </c>
      <c r="AN976">
        <v>46.768000000000001</v>
      </c>
      <c r="AO976">
        <v>2.9420000000000002</v>
      </c>
      <c r="AP976">
        <v>24.524000000000001</v>
      </c>
      <c r="AQ976">
        <v>0.39900000000000002</v>
      </c>
      <c r="AR976">
        <v>2.9569999999999999</v>
      </c>
      <c r="AS976">
        <v>22.18</v>
      </c>
      <c r="AT976">
        <v>103.66</v>
      </c>
      <c r="AU976">
        <v>5.5970000000000004</v>
      </c>
      <c r="AV976">
        <v>5.9619999999999997</v>
      </c>
      <c r="AW976">
        <v>4.5019999999999998</v>
      </c>
      <c r="AX976">
        <v>1.825</v>
      </c>
      <c r="AY976">
        <v>0.122</v>
      </c>
      <c r="AZ976">
        <v>0</v>
      </c>
      <c r="BA976">
        <v>0</v>
      </c>
      <c r="BB976">
        <v>161</v>
      </c>
      <c r="BC976" t="s">
        <v>75</v>
      </c>
      <c r="BD976">
        <v>0</v>
      </c>
      <c r="BE976" t="s">
        <v>73</v>
      </c>
      <c r="BF976" t="s">
        <v>70</v>
      </c>
      <c r="BG976">
        <v>1.3</v>
      </c>
      <c r="BH976">
        <v>0</v>
      </c>
      <c r="BI976" s="1">
        <v>45799.47912916667</v>
      </c>
      <c r="BJ976">
        <v>3</v>
      </c>
      <c r="BK976" s="4">
        <v>1.1093</v>
      </c>
      <c r="BL976" s="42">
        <f>HLOOKUP($A976,차량별코스!$E$1:$AD$20,_xlfn.XLOOKUP(탕데이터!$I976,차량별코스!$D$2:$D$20,차량별코스!$A$2:$A$20),0)</f>
        <v>6</v>
      </c>
      <c r="BM976">
        <f t="shared" si="173"/>
        <v>2424.9360000000001</v>
      </c>
      <c r="BN976">
        <f t="shared" si="174"/>
        <v>3898.6569999999997</v>
      </c>
      <c r="BO976">
        <f>IF(COUNTIFS($BL$2:$BL976,$BL976,$O$2:$O976,$O976)=1,_xlfn.MAXIFS($BO$2:$BO975,$O$2:$O975,$O976)+1,_xlfn.MAXIFS($BO$2:$BO975,$O$2:$O975,$O976))</f>
        <v>11</v>
      </c>
      <c r="BP976">
        <f t="shared" si="175"/>
        <v>4218.5640000000003</v>
      </c>
      <c r="BQ976">
        <f t="shared" si="177"/>
        <v>336.12200000000001</v>
      </c>
      <c r="BR976">
        <f t="shared" si="178"/>
        <v>358.04300000000001</v>
      </c>
      <c r="BS976">
        <f t="shared" si="179"/>
        <v>270.35900000000004</v>
      </c>
      <c r="BT976">
        <f t="shared" si="180"/>
        <v>109.60499999999999</v>
      </c>
      <c r="BU976">
        <f t="shared" si="181"/>
        <v>7.3070000000000004</v>
      </c>
      <c r="BV976">
        <f t="shared" si="182"/>
        <v>0</v>
      </c>
      <c r="BW976">
        <f t="shared" si="176"/>
        <v>5300</v>
      </c>
    </row>
    <row r="977" spans="1:75" x14ac:dyDescent="0.3">
      <c r="A977" s="38">
        <f t="shared" si="172"/>
        <v>45799</v>
      </c>
      <c r="B977" s="3">
        <v>45799.354942129627</v>
      </c>
      <c r="C977" t="s">
        <v>61</v>
      </c>
      <c r="D977" t="s">
        <v>61</v>
      </c>
      <c r="E977" t="s">
        <v>61</v>
      </c>
      <c r="F977" t="s">
        <v>62</v>
      </c>
      <c r="G977" s="2" t="s">
        <v>85</v>
      </c>
      <c r="H977" t="s">
        <v>86</v>
      </c>
      <c r="I977" t="s">
        <v>87</v>
      </c>
      <c r="J977" t="s">
        <v>66</v>
      </c>
      <c r="K977" t="s">
        <v>72</v>
      </c>
      <c r="L977">
        <v>14</v>
      </c>
      <c r="M977">
        <v>6</v>
      </c>
      <c r="N977">
        <v>168</v>
      </c>
      <c r="O977" s="41">
        <v>9999</v>
      </c>
      <c r="P977" t="s">
        <v>62</v>
      </c>
      <c r="Q977" s="1">
        <v>45786.608721180557</v>
      </c>
      <c r="R977">
        <v>9.4E-2</v>
      </c>
      <c r="S977">
        <v>7.0000000000000007E-2</v>
      </c>
      <c r="T977">
        <v>1.343</v>
      </c>
      <c r="U977">
        <v>110</v>
      </c>
      <c r="V977">
        <v>64</v>
      </c>
      <c r="W977">
        <v>3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16</v>
      </c>
      <c r="AD977">
        <v>3.08</v>
      </c>
      <c r="AE977">
        <v>7.8694009999999999</v>
      </c>
      <c r="AF977">
        <v>100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1.03</v>
      </c>
      <c r="AN977">
        <v>16.021999999999998</v>
      </c>
      <c r="AO977">
        <v>58.18</v>
      </c>
      <c r="AP977">
        <v>2.726</v>
      </c>
      <c r="AQ977">
        <v>0</v>
      </c>
      <c r="AR977">
        <v>0</v>
      </c>
      <c r="AS977">
        <v>0</v>
      </c>
      <c r="AT977">
        <v>1.667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1</v>
      </c>
      <c r="BC977" t="s">
        <v>75</v>
      </c>
      <c r="BD977">
        <v>0</v>
      </c>
      <c r="BE977" t="s">
        <v>73</v>
      </c>
      <c r="BF977" t="s">
        <v>70</v>
      </c>
      <c r="BG977">
        <v>1.3</v>
      </c>
      <c r="BH977">
        <v>0</v>
      </c>
      <c r="BI977" s="1">
        <v>45799.47912916667</v>
      </c>
      <c r="BJ977">
        <v>3</v>
      </c>
      <c r="BK977" s="4">
        <v>0.4476</v>
      </c>
      <c r="BL977" s="42">
        <f>HLOOKUP($A977,차량별코스!$E$1:$AD$20,_xlfn.XLOOKUP(탕데이터!$I977,차량별코스!$D$2:$D$20,차량별코스!$A$2:$A$20),0)</f>
        <v>6</v>
      </c>
      <c r="BM977">
        <f t="shared" si="173"/>
        <v>2424.9360000000001</v>
      </c>
      <c r="BN977">
        <f t="shared" si="174"/>
        <v>3898.6569999999997</v>
      </c>
      <c r="BO977">
        <f>IF(COUNTIFS($BL$2:$BL977,$BL977,$O$2:$O977,$O977)=1,_xlfn.MAXIFS($BO$2:$BO976,$O$2:$O976,$O977)+1,_xlfn.MAXIFS($BO$2:$BO976,$O$2:$O976,$O977))</f>
        <v>11</v>
      </c>
      <c r="BP977">
        <f t="shared" si="175"/>
        <v>43</v>
      </c>
      <c r="BQ977">
        <f t="shared" si="177"/>
        <v>0</v>
      </c>
      <c r="BR977">
        <f t="shared" si="178"/>
        <v>0</v>
      </c>
      <c r="BS977">
        <f t="shared" si="179"/>
        <v>0</v>
      </c>
      <c r="BT977">
        <f t="shared" si="180"/>
        <v>0</v>
      </c>
      <c r="BU977">
        <f t="shared" si="181"/>
        <v>0</v>
      </c>
      <c r="BV977">
        <f t="shared" si="182"/>
        <v>0</v>
      </c>
      <c r="BW977">
        <f t="shared" si="176"/>
        <v>43</v>
      </c>
    </row>
    <row r="978" spans="1:75" x14ac:dyDescent="0.3">
      <c r="A978" s="38">
        <f t="shared" si="172"/>
        <v>45799</v>
      </c>
      <c r="B978" s="3">
        <v>45799.470219907409</v>
      </c>
      <c r="C978" t="s">
        <v>61</v>
      </c>
      <c r="D978" t="s">
        <v>61</v>
      </c>
      <c r="E978" t="s">
        <v>61</v>
      </c>
      <c r="F978" t="s">
        <v>62</v>
      </c>
      <c r="G978" s="2" t="s">
        <v>85</v>
      </c>
      <c r="H978" t="s">
        <v>86</v>
      </c>
      <c r="I978" t="s">
        <v>87</v>
      </c>
      <c r="J978" t="s">
        <v>66</v>
      </c>
      <c r="K978" t="s">
        <v>72</v>
      </c>
      <c r="L978">
        <v>14</v>
      </c>
      <c r="M978">
        <v>6</v>
      </c>
      <c r="N978">
        <v>168</v>
      </c>
      <c r="O978" s="41">
        <v>9999</v>
      </c>
      <c r="P978" t="s">
        <v>62</v>
      </c>
      <c r="Q978" s="1">
        <v>45786.608721180557</v>
      </c>
      <c r="R978">
        <v>2.8000000000000001E-2</v>
      </c>
      <c r="S978">
        <v>3.1E-2</v>
      </c>
      <c r="T978">
        <v>0.90300000000000002</v>
      </c>
      <c r="U978">
        <v>39</v>
      </c>
      <c r="V978">
        <v>26</v>
      </c>
      <c r="W978">
        <v>1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12</v>
      </c>
      <c r="AD978">
        <v>2.58</v>
      </c>
      <c r="AE978">
        <v>8.39832</v>
      </c>
      <c r="AF978">
        <v>100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0.7</v>
      </c>
      <c r="AN978">
        <v>28.742000000000001</v>
      </c>
      <c r="AO978">
        <v>66.667000000000002</v>
      </c>
      <c r="AP978">
        <v>2.5569999999999999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 t="s">
        <v>75</v>
      </c>
      <c r="BD978">
        <v>0</v>
      </c>
      <c r="BE978" t="s">
        <v>73</v>
      </c>
      <c r="BF978" t="s">
        <v>70</v>
      </c>
      <c r="BG978">
        <v>1.3</v>
      </c>
      <c r="BH978">
        <v>0</v>
      </c>
      <c r="BI978" s="1">
        <v>45799.47912916667</v>
      </c>
      <c r="BJ978">
        <v>3</v>
      </c>
      <c r="BK978" s="4">
        <v>0.30109999999999998</v>
      </c>
      <c r="BL978" s="42">
        <f>HLOOKUP($A978,차량별코스!$E$1:$AD$20,_xlfn.XLOOKUP(탕데이터!$I978,차량별코스!$D$2:$D$20,차량별코스!$A$2:$A$20),0)</f>
        <v>6</v>
      </c>
      <c r="BM978">
        <f t="shared" si="173"/>
        <v>2424.9360000000001</v>
      </c>
      <c r="BN978">
        <f t="shared" si="174"/>
        <v>3898.6569999999997</v>
      </c>
      <c r="BO978">
        <f>IF(COUNTIFS($BL$2:$BL978,$BL978,$O$2:$O978,$O978)=1,_xlfn.MAXIFS($BO$2:$BO977,$O$2:$O977,$O978)+1,_xlfn.MAXIFS($BO$2:$BO977,$O$2:$O977,$O978))</f>
        <v>11</v>
      </c>
      <c r="BP978">
        <f t="shared" si="175"/>
        <v>12</v>
      </c>
      <c r="BQ978">
        <f t="shared" si="177"/>
        <v>0</v>
      </c>
      <c r="BR978">
        <f t="shared" si="178"/>
        <v>0</v>
      </c>
      <c r="BS978">
        <f t="shared" si="179"/>
        <v>0</v>
      </c>
      <c r="BT978">
        <f t="shared" si="180"/>
        <v>0</v>
      </c>
      <c r="BU978">
        <f t="shared" si="181"/>
        <v>0</v>
      </c>
      <c r="BV978">
        <f t="shared" si="182"/>
        <v>0</v>
      </c>
      <c r="BW978">
        <f t="shared" si="176"/>
        <v>12</v>
      </c>
    </row>
    <row r="979" spans="1:75" x14ac:dyDescent="0.3">
      <c r="A979" s="38">
        <f t="shared" si="172"/>
        <v>45799</v>
      </c>
      <c r="B979" s="3">
        <v>45799.478206018517</v>
      </c>
      <c r="C979" t="s">
        <v>61</v>
      </c>
      <c r="D979" t="s">
        <v>61</v>
      </c>
      <c r="E979" t="s">
        <v>61</v>
      </c>
      <c r="F979" t="s">
        <v>62</v>
      </c>
      <c r="G979" s="2" t="s">
        <v>85</v>
      </c>
      <c r="H979" t="s">
        <v>86</v>
      </c>
      <c r="I979" t="s">
        <v>87</v>
      </c>
      <c r="J979" t="s">
        <v>66</v>
      </c>
      <c r="K979" t="s">
        <v>72</v>
      </c>
      <c r="L979">
        <v>14</v>
      </c>
      <c r="M979">
        <v>6</v>
      </c>
      <c r="N979">
        <v>168</v>
      </c>
      <c r="O979" s="41">
        <v>9999</v>
      </c>
      <c r="P979" t="s">
        <v>62</v>
      </c>
      <c r="Q979" s="1">
        <v>45786.608721180557</v>
      </c>
      <c r="R979">
        <v>1E-3</v>
      </c>
      <c r="S979">
        <v>2.5999999999999999E-2</v>
      </c>
      <c r="T979">
        <v>3.7999999999999999E-2</v>
      </c>
      <c r="U979">
        <v>38</v>
      </c>
      <c r="V979">
        <v>38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0.09</v>
      </c>
      <c r="AE979" t="s">
        <v>61</v>
      </c>
      <c r="AF979">
        <v>100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0.03</v>
      </c>
      <c r="AN979" t="s">
        <v>61</v>
      </c>
      <c r="AO979">
        <v>100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 t="s">
        <v>75</v>
      </c>
      <c r="BD979">
        <v>0</v>
      </c>
      <c r="BE979" t="s">
        <v>73</v>
      </c>
      <c r="BF979" t="s">
        <v>70</v>
      </c>
      <c r="BG979">
        <v>1.3</v>
      </c>
      <c r="BH979">
        <v>0</v>
      </c>
      <c r="BI979" s="1">
        <v>45799.47912916667</v>
      </c>
      <c r="BJ979">
        <v>3</v>
      </c>
      <c r="BK979" s="4">
        <v>1.2800000000000001E-2</v>
      </c>
      <c r="BL979" s="42">
        <f>HLOOKUP($A979,차량별코스!$E$1:$AD$20,_xlfn.XLOOKUP(탕데이터!$I979,차량별코스!$D$2:$D$20,차량별코스!$A$2:$A$20),0)</f>
        <v>6</v>
      </c>
      <c r="BM979">
        <f t="shared" si="173"/>
        <v>2424.9360000000001</v>
      </c>
      <c r="BN979">
        <f t="shared" si="174"/>
        <v>3898.6569999999997</v>
      </c>
      <c r="BO979">
        <f>IF(COUNTIFS($BL$2:$BL979,$BL979,$O$2:$O979,$O979)=1,_xlfn.MAXIFS($BO$2:$BO978,$O$2:$O978,$O979)+1,_xlfn.MAXIFS($BO$2:$BO978,$O$2:$O978,$O979))</f>
        <v>11</v>
      </c>
      <c r="BP979">
        <f t="shared" si="175"/>
        <v>0</v>
      </c>
      <c r="BQ979">
        <f t="shared" si="177"/>
        <v>0</v>
      </c>
      <c r="BR979">
        <f t="shared" si="178"/>
        <v>0</v>
      </c>
      <c r="BS979">
        <f t="shared" si="179"/>
        <v>0</v>
      </c>
      <c r="BT979">
        <f t="shared" si="180"/>
        <v>0</v>
      </c>
      <c r="BU979">
        <f t="shared" si="181"/>
        <v>0</v>
      </c>
      <c r="BV979">
        <f t="shared" si="182"/>
        <v>0</v>
      </c>
      <c r="BW979">
        <f t="shared" si="176"/>
        <v>0</v>
      </c>
    </row>
    <row r="980" spans="1:75" x14ac:dyDescent="0.3">
      <c r="A980" s="38">
        <f t="shared" si="172"/>
        <v>45784</v>
      </c>
      <c r="B980" s="3">
        <v>45784.728680555556</v>
      </c>
      <c r="C980" t="s">
        <v>61</v>
      </c>
      <c r="D980" t="s">
        <v>61</v>
      </c>
      <c r="E980" t="s">
        <v>61</v>
      </c>
      <c r="F980" t="s">
        <v>62</v>
      </c>
      <c r="G980" s="2" t="s">
        <v>85</v>
      </c>
      <c r="H980" t="s">
        <v>86</v>
      </c>
      <c r="I980" t="s">
        <v>88</v>
      </c>
      <c r="J980" t="s">
        <v>66</v>
      </c>
      <c r="K980" t="s">
        <v>67</v>
      </c>
      <c r="L980">
        <v>15</v>
      </c>
      <c r="M980">
        <v>3</v>
      </c>
      <c r="N980">
        <v>168</v>
      </c>
      <c r="O980" s="41">
        <v>1060</v>
      </c>
      <c r="P980" t="s">
        <v>61</v>
      </c>
      <c r="Q980" t="s">
        <v>61</v>
      </c>
      <c r="R980">
        <v>2.5999999999999999E-2</v>
      </c>
      <c r="S980">
        <v>6.7000000000000004E-2</v>
      </c>
      <c r="T980">
        <v>0.38800000000000001</v>
      </c>
      <c r="U980">
        <v>117</v>
      </c>
      <c r="V980">
        <v>95</v>
      </c>
      <c r="W980">
        <v>5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9</v>
      </c>
      <c r="AD980">
        <v>0.8</v>
      </c>
      <c r="AE980">
        <v>5.5038099999999996</v>
      </c>
      <c r="AF980">
        <v>100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0.3</v>
      </c>
      <c r="AN980">
        <v>48.037999999999997</v>
      </c>
      <c r="AO980">
        <v>81.194000000000003</v>
      </c>
      <c r="AP980">
        <v>4.2709999999999999</v>
      </c>
      <c r="AQ980">
        <v>0</v>
      </c>
      <c r="AR980">
        <v>0</v>
      </c>
      <c r="AS980">
        <v>0</v>
      </c>
      <c r="AT980">
        <v>1.667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2</v>
      </c>
      <c r="BC980" t="s">
        <v>75</v>
      </c>
      <c r="BD980">
        <v>0</v>
      </c>
      <c r="BE980" t="s">
        <v>69</v>
      </c>
      <c r="BF980" t="s">
        <v>76</v>
      </c>
      <c r="BG980">
        <v>1.3</v>
      </c>
      <c r="BH980">
        <v>0</v>
      </c>
      <c r="BI980" s="1">
        <v>45799.478356018517</v>
      </c>
      <c r="BJ980">
        <v>3</v>
      </c>
      <c r="BK980" s="4">
        <v>0.12939999999999999</v>
      </c>
      <c r="BL980" s="42">
        <f>HLOOKUP($A980,차량별코스!$E$1:$AD$20,_xlfn.XLOOKUP(탕데이터!$I980,차량별코스!$D$2:$D$20,차량별코스!$A$2:$A$20),0)</f>
        <v>5</v>
      </c>
      <c r="BM980">
        <f t="shared" si="173"/>
        <v>2039.059</v>
      </c>
      <c r="BN980">
        <f t="shared" si="174"/>
        <v>813.88400000000001</v>
      </c>
      <c r="BO980">
        <f>IF(COUNTIFS($BL$2:$BL980,$BL980,$O$2:$O980,$O980)=1,_xlfn.MAXIFS($BO$2:$BO979,$O$2:$O979,$O980)+1,_xlfn.MAXIFS($BO$2:$BO979,$O$2:$O979,$O980))</f>
        <v>11</v>
      </c>
      <c r="BP980">
        <f t="shared" si="175"/>
        <v>17</v>
      </c>
      <c r="BQ980">
        <f t="shared" si="177"/>
        <v>0</v>
      </c>
      <c r="BR980">
        <f t="shared" si="178"/>
        <v>0</v>
      </c>
      <c r="BS980">
        <f t="shared" si="179"/>
        <v>0</v>
      </c>
      <c r="BT980">
        <f t="shared" si="180"/>
        <v>0</v>
      </c>
      <c r="BU980">
        <f t="shared" si="181"/>
        <v>0</v>
      </c>
      <c r="BV980">
        <f t="shared" si="182"/>
        <v>0</v>
      </c>
      <c r="BW980">
        <f t="shared" si="176"/>
        <v>17</v>
      </c>
    </row>
    <row r="981" spans="1:75" x14ac:dyDescent="0.3">
      <c r="A981" s="38">
        <f t="shared" si="172"/>
        <v>45784</v>
      </c>
      <c r="B981" s="3">
        <v>45784.734502314815</v>
      </c>
      <c r="C981" t="s">
        <v>61</v>
      </c>
      <c r="D981" t="s">
        <v>61</v>
      </c>
      <c r="E981" t="s">
        <v>61</v>
      </c>
      <c r="F981" t="s">
        <v>62</v>
      </c>
      <c r="G981" s="2" t="s">
        <v>85</v>
      </c>
      <c r="H981" t="s">
        <v>86</v>
      </c>
      <c r="I981" t="s">
        <v>88</v>
      </c>
      <c r="J981" t="s">
        <v>66</v>
      </c>
      <c r="K981" t="s">
        <v>67</v>
      </c>
      <c r="L981">
        <v>15</v>
      </c>
      <c r="M981">
        <v>3</v>
      </c>
      <c r="N981">
        <v>168</v>
      </c>
      <c r="O981" s="41">
        <v>1060</v>
      </c>
      <c r="P981" t="s">
        <v>61</v>
      </c>
      <c r="Q981" t="s">
        <v>61</v>
      </c>
      <c r="R981">
        <v>59.57</v>
      </c>
      <c r="S981">
        <v>17.292000000000002</v>
      </c>
      <c r="T981">
        <v>3.4449999999999998</v>
      </c>
      <c r="U981">
        <v>6752</v>
      </c>
      <c r="V981">
        <v>135</v>
      </c>
      <c r="W981">
        <v>1997</v>
      </c>
      <c r="X981">
        <v>1698</v>
      </c>
      <c r="Y981">
        <v>5</v>
      </c>
      <c r="Z981">
        <v>12</v>
      </c>
      <c r="AA981">
        <v>0</v>
      </c>
      <c r="AB981">
        <v>0</v>
      </c>
      <c r="AC981">
        <v>110</v>
      </c>
      <c r="AD981">
        <v>31.76</v>
      </c>
      <c r="AE981">
        <v>46.418193000000002</v>
      </c>
      <c r="AF981">
        <v>91.1</v>
      </c>
      <c r="AG981">
        <v>2.9</v>
      </c>
      <c r="AH981">
        <v>2.2000000000000002</v>
      </c>
      <c r="AI981">
        <v>1.8</v>
      </c>
      <c r="AJ981">
        <v>1.8</v>
      </c>
      <c r="AK981">
        <v>0.3</v>
      </c>
      <c r="AL981">
        <v>0</v>
      </c>
      <c r="AM981">
        <v>2.65</v>
      </c>
      <c r="AN981">
        <v>45.613</v>
      </c>
      <c r="AO981">
        <v>1.9990000000000001</v>
      </c>
      <c r="AP981">
        <v>29.576000000000001</v>
      </c>
      <c r="AQ981">
        <v>0.26900000000000002</v>
      </c>
      <c r="AR981">
        <v>8.3930000000000007</v>
      </c>
      <c r="AS981">
        <v>20.143999999999998</v>
      </c>
      <c r="AT981">
        <v>101.72799999999999</v>
      </c>
      <c r="AU981">
        <v>3.238</v>
      </c>
      <c r="AV981">
        <v>2.4569999999999999</v>
      </c>
      <c r="AW981">
        <v>2.0099999999999998</v>
      </c>
      <c r="AX981">
        <v>2.0099999999999998</v>
      </c>
      <c r="AY981">
        <v>0.33500000000000002</v>
      </c>
      <c r="AZ981">
        <v>0</v>
      </c>
      <c r="BA981">
        <v>0</v>
      </c>
      <c r="BB981">
        <v>157</v>
      </c>
      <c r="BC981" t="s">
        <v>75</v>
      </c>
      <c r="BD981">
        <v>0</v>
      </c>
      <c r="BE981" t="s">
        <v>69</v>
      </c>
      <c r="BF981" t="s">
        <v>76</v>
      </c>
      <c r="BG981">
        <v>1.3</v>
      </c>
      <c r="BH981">
        <v>0</v>
      </c>
      <c r="BI981" s="1">
        <v>45799.478356018517</v>
      </c>
      <c r="BJ981">
        <v>3</v>
      </c>
      <c r="BK981" s="4">
        <v>1.1483000000000001</v>
      </c>
      <c r="BL981" s="42">
        <f>HLOOKUP($A981,차량별코스!$E$1:$AD$20,_xlfn.XLOOKUP(탕데이터!$I981,차량별코스!$D$2:$D$20,차량별코스!$A$2:$A$20),0)</f>
        <v>5</v>
      </c>
      <c r="BM981">
        <f t="shared" si="173"/>
        <v>2039.059</v>
      </c>
      <c r="BN981">
        <f t="shared" si="174"/>
        <v>813.88400000000001</v>
      </c>
      <c r="BO981">
        <f>IF(COUNTIFS($BL$2:$BL981,$BL981,$O$2:$O981,$O981)=1,_xlfn.MAXIFS($BO$2:$BO980,$O$2:$O980,$O981)+1,_xlfn.MAXIFS($BO$2:$BO980,$O$2:$O980,$O981))</f>
        <v>11</v>
      </c>
      <c r="BP981">
        <f t="shared" si="175"/>
        <v>4019.0719999999992</v>
      </c>
      <c r="BQ981">
        <f t="shared" si="177"/>
        <v>195.80799999999999</v>
      </c>
      <c r="BR981">
        <f t="shared" si="178"/>
        <v>148.54400000000001</v>
      </c>
      <c r="BS981">
        <f t="shared" si="179"/>
        <v>121.53600000000002</v>
      </c>
      <c r="BT981">
        <f t="shared" si="180"/>
        <v>121.53600000000002</v>
      </c>
      <c r="BU981">
        <f t="shared" si="181"/>
        <v>20.256</v>
      </c>
      <c r="BV981">
        <f t="shared" si="182"/>
        <v>0</v>
      </c>
      <c r="BW981">
        <f t="shared" si="176"/>
        <v>4626.7519999999995</v>
      </c>
    </row>
    <row r="982" spans="1:75" x14ac:dyDescent="0.3">
      <c r="A982" s="38">
        <f t="shared" si="172"/>
        <v>45785</v>
      </c>
      <c r="B982" s="3">
        <v>45785.268252314818</v>
      </c>
      <c r="C982" t="s">
        <v>61</v>
      </c>
      <c r="D982" t="s">
        <v>61</v>
      </c>
      <c r="E982" t="s">
        <v>61</v>
      </c>
      <c r="F982" t="s">
        <v>62</v>
      </c>
      <c r="G982" s="2" t="s">
        <v>85</v>
      </c>
      <c r="H982" t="s">
        <v>86</v>
      </c>
      <c r="I982" t="s">
        <v>88</v>
      </c>
      <c r="J982" t="s">
        <v>66</v>
      </c>
      <c r="K982" t="s">
        <v>67</v>
      </c>
      <c r="L982">
        <v>15</v>
      </c>
      <c r="M982">
        <v>3</v>
      </c>
      <c r="N982">
        <v>168</v>
      </c>
      <c r="O982" s="41">
        <v>1060</v>
      </c>
      <c r="P982" t="s">
        <v>61</v>
      </c>
      <c r="Q982" t="s">
        <v>61</v>
      </c>
      <c r="R982">
        <v>66.647999999999996</v>
      </c>
      <c r="S982">
        <v>22.29</v>
      </c>
      <c r="T982">
        <v>2.99</v>
      </c>
      <c r="U982">
        <v>7278</v>
      </c>
      <c r="V982">
        <v>257</v>
      </c>
      <c r="W982">
        <v>2199</v>
      </c>
      <c r="X982">
        <v>2022</v>
      </c>
      <c r="Y982">
        <v>17</v>
      </c>
      <c r="Z982">
        <v>42</v>
      </c>
      <c r="AA982">
        <v>1</v>
      </c>
      <c r="AB982">
        <v>46</v>
      </c>
      <c r="AC982">
        <v>109</v>
      </c>
      <c r="AD982">
        <v>32.97</v>
      </c>
      <c r="AE982">
        <v>49.757922000000001</v>
      </c>
      <c r="AF982">
        <v>92.9</v>
      </c>
      <c r="AG982">
        <v>1.7</v>
      </c>
      <c r="AH982">
        <v>2.2999999999999998</v>
      </c>
      <c r="AI982">
        <v>1.8</v>
      </c>
      <c r="AJ982">
        <v>1</v>
      </c>
      <c r="AK982">
        <v>0.2</v>
      </c>
      <c r="AL982">
        <v>0</v>
      </c>
      <c r="AM982">
        <v>2.2999999999999998</v>
      </c>
      <c r="AN982">
        <v>57.901000000000003</v>
      </c>
      <c r="AO982">
        <v>3.5310000000000001</v>
      </c>
      <c r="AP982">
        <v>30.213999999999999</v>
      </c>
      <c r="AQ982">
        <v>0.3</v>
      </c>
      <c r="AR982">
        <v>25.507000000000001</v>
      </c>
      <c r="AS982">
        <v>63.018000000000001</v>
      </c>
      <c r="AT982">
        <v>111.48</v>
      </c>
      <c r="AU982">
        <v>2.04</v>
      </c>
      <c r="AV982">
        <v>2.76</v>
      </c>
      <c r="AW982">
        <v>2.16</v>
      </c>
      <c r="AX982">
        <v>1.2</v>
      </c>
      <c r="AY982">
        <v>0.24</v>
      </c>
      <c r="AZ982">
        <v>0</v>
      </c>
      <c r="BA982">
        <v>0</v>
      </c>
      <c r="BB982">
        <v>171</v>
      </c>
      <c r="BC982" t="s">
        <v>75</v>
      </c>
      <c r="BD982">
        <v>0</v>
      </c>
      <c r="BE982" t="s">
        <v>69</v>
      </c>
      <c r="BF982" t="s">
        <v>76</v>
      </c>
      <c r="BG982">
        <v>1.3</v>
      </c>
      <c r="BH982">
        <v>0</v>
      </c>
      <c r="BI982" s="1">
        <v>45799.478356018517</v>
      </c>
      <c r="BJ982">
        <v>3</v>
      </c>
      <c r="BK982" s="4">
        <v>0.99670000000000003</v>
      </c>
      <c r="BL982" s="42">
        <f>HLOOKUP($A982,차량별코스!$E$1:$AD$20,_xlfn.XLOOKUP(탕데이터!$I982,차량별코스!$D$2:$D$20,차량별코스!$A$2:$A$20),0)</f>
        <v>6</v>
      </c>
      <c r="BM982">
        <f t="shared" si="173"/>
        <v>2039.059</v>
      </c>
      <c r="BN982">
        <f t="shared" si="174"/>
        <v>782.08299999999986</v>
      </c>
      <c r="BO982">
        <f>IF(COUNTIFS($BL$2:$BL982,$BL982,$O$2:$O982,$O982)=1,_xlfn.MAXIFS($BO$2:$BO981,$O$2:$O981,$O982)+1,_xlfn.MAXIFS($BO$2:$BO981,$O$2:$O981,$O982))</f>
        <v>11</v>
      </c>
      <c r="BP982">
        <f t="shared" si="175"/>
        <v>4305.2620000000006</v>
      </c>
      <c r="BQ982">
        <f t="shared" si="177"/>
        <v>123.72600000000001</v>
      </c>
      <c r="BR982">
        <f t="shared" si="178"/>
        <v>167.39400000000001</v>
      </c>
      <c r="BS982">
        <f t="shared" si="179"/>
        <v>131.00400000000002</v>
      </c>
      <c r="BT982">
        <f t="shared" si="180"/>
        <v>72.78</v>
      </c>
      <c r="BU982">
        <f t="shared" si="181"/>
        <v>14.556000000000001</v>
      </c>
      <c r="BV982">
        <f t="shared" si="182"/>
        <v>0</v>
      </c>
      <c r="BW982">
        <f t="shared" si="176"/>
        <v>4814.7219999999998</v>
      </c>
    </row>
    <row r="983" spans="1:75" x14ac:dyDescent="0.3">
      <c r="A983" s="38">
        <f t="shared" si="172"/>
        <v>45785</v>
      </c>
      <c r="B983" s="3">
        <v>45785.474305555559</v>
      </c>
      <c r="C983" t="s">
        <v>61</v>
      </c>
      <c r="D983" t="s">
        <v>61</v>
      </c>
      <c r="E983" t="s">
        <v>61</v>
      </c>
      <c r="F983" t="s">
        <v>62</v>
      </c>
      <c r="G983" s="2" t="s">
        <v>85</v>
      </c>
      <c r="H983" t="s">
        <v>86</v>
      </c>
      <c r="I983" t="s">
        <v>88</v>
      </c>
      <c r="J983" t="s">
        <v>66</v>
      </c>
      <c r="K983" t="s">
        <v>67</v>
      </c>
      <c r="L983">
        <v>15</v>
      </c>
      <c r="M983">
        <v>3</v>
      </c>
      <c r="N983">
        <v>168</v>
      </c>
      <c r="O983" s="41">
        <v>1060</v>
      </c>
      <c r="P983" t="s">
        <v>61</v>
      </c>
      <c r="Q983" t="s">
        <v>61</v>
      </c>
      <c r="R983">
        <v>97.611999999999995</v>
      </c>
      <c r="S983">
        <v>27.707000000000001</v>
      </c>
      <c r="T983">
        <v>3.5230000000000001</v>
      </c>
      <c r="U983">
        <v>8264</v>
      </c>
      <c r="V983">
        <v>24</v>
      </c>
      <c r="W983">
        <v>2315</v>
      </c>
      <c r="X983">
        <v>2563</v>
      </c>
      <c r="Y983">
        <v>9</v>
      </c>
      <c r="Z983">
        <v>33</v>
      </c>
      <c r="AA983">
        <v>1</v>
      </c>
      <c r="AB983">
        <v>73</v>
      </c>
      <c r="AC983">
        <v>108</v>
      </c>
      <c r="AD983">
        <v>42.52</v>
      </c>
      <c r="AE983">
        <v>59.308532</v>
      </c>
      <c r="AF983">
        <v>80</v>
      </c>
      <c r="AG983">
        <v>3.6</v>
      </c>
      <c r="AH983">
        <v>3.8</v>
      </c>
      <c r="AI983">
        <v>5.7</v>
      </c>
      <c r="AJ983">
        <v>6</v>
      </c>
      <c r="AK983">
        <v>0.9</v>
      </c>
      <c r="AL983">
        <v>0</v>
      </c>
      <c r="AM983">
        <v>2.71</v>
      </c>
      <c r="AN983">
        <v>58.554000000000002</v>
      </c>
      <c r="AO983">
        <v>0.28999999999999998</v>
      </c>
      <c r="AP983">
        <v>28.013000000000002</v>
      </c>
      <c r="AQ983">
        <v>0.25600000000000001</v>
      </c>
      <c r="AR983">
        <v>9.2200000000000006</v>
      </c>
      <c r="AS983">
        <v>33.807000000000002</v>
      </c>
      <c r="AT983">
        <v>109.333</v>
      </c>
      <c r="AU983">
        <v>4.92</v>
      </c>
      <c r="AV983">
        <v>5.1929999999999996</v>
      </c>
      <c r="AW983">
        <v>7.79</v>
      </c>
      <c r="AX983">
        <v>8.1999999999999993</v>
      </c>
      <c r="AY983">
        <v>1.23</v>
      </c>
      <c r="AZ983">
        <v>0</v>
      </c>
      <c r="BA983">
        <v>0</v>
      </c>
      <c r="BB983">
        <v>200</v>
      </c>
      <c r="BC983" t="s">
        <v>75</v>
      </c>
      <c r="BD983">
        <v>0</v>
      </c>
      <c r="BE983" t="s">
        <v>69</v>
      </c>
      <c r="BF983" t="s">
        <v>76</v>
      </c>
      <c r="BG983">
        <v>1.3</v>
      </c>
      <c r="BH983">
        <v>0</v>
      </c>
      <c r="BI983" s="1">
        <v>45799.478356018517</v>
      </c>
      <c r="BJ983">
        <v>3</v>
      </c>
      <c r="BK983" s="4">
        <v>1.1742999999999999</v>
      </c>
      <c r="BL983" s="42">
        <f>HLOOKUP($A983,차량별코스!$E$1:$AD$20,_xlfn.XLOOKUP(탕데이터!$I983,차량별코스!$D$2:$D$20,차량별코스!$A$2:$A$20),0)</f>
        <v>6</v>
      </c>
      <c r="BM983">
        <f t="shared" si="173"/>
        <v>2039.059</v>
      </c>
      <c r="BN983">
        <f t="shared" si="174"/>
        <v>782.08299999999986</v>
      </c>
      <c r="BO983">
        <f>IF(COUNTIFS($BL$2:$BL983,$BL983,$O$2:$O983,$O983)=1,_xlfn.MAXIFS($BO$2:$BO982,$O$2:$O982,$O983)+1,_xlfn.MAXIFS($BO$2:$BO982,$O$2:$O982,$O983))</f>
        <v>11</v>
      </c>
      <c r="BP983">
        <f t="shared" si="175"/>
        <v>4272.2000000000007</v>
      </c>
      <c r="BQ983">
        <f t="shared" si="177"/>
        <v>297.50400000000002</v>
      </c>
      <c r="BR983">
        <f t="shared" si="178"/>
        <v>314.03199999999998</v>
      </c>
      <c r="BS983">
        <f t="shared" si="179"/>
        <v>471.048</v>
      </c>
      <c r="BT983">
        <f t="shared" si="180"/>
        <v>495.84</v>
      </c>
      <c r="BU983">
        <f t="shared" si="181"/>
        <v>74.376000000000005</v>
      </c>
      <c r="BV983">
        <f t="shared" si="182"/>
        <v>0</v>
      </c>
      <c r="BW983">
        <f t="shared" si="176"/>
        <v>5925.0000000000009</v>
      </c>
    </row>
    <row r="984" spans="1:75" x14ac:dyDescent="0.3">
      <c r="A984" s="38">
        <f t="shared" si="172"/>
        <v>45785</v>
      </c>
      <c r="B984" s="3">
        <v>45785.572812500002</v>
      </c>
      <c r="C984" t="s">
        <v>61</v>
      </c>
      <c r="D984" t="s">
        <v>61</v>
      </c>
      <c r="E984" t="s">
        <v>61</v>
      </c>
      <c r="F984" t="s">
        <v>62</v>
      </c>
      <c r="G984" s="2" t="s">
        <v>85</v>
      </c>
      <c r="H984" t="s">
        <v>86</v>
      </c>
      <c r="I984" t="s">
        <v>88</v>
      </c>
      <c r="J984" t="s">
        <v>66</v>
      </c>
      <c r="K984" t="s">
        <v>67</v>
      </c>
      <c r="L984">
        <v>15</v>
      </c>
      <c r="M984">
        <v>3</v>
      </c>
      <c r="N984">
        <v>168</v>
      </c>
      <c r="O984" s="41">
        <v>1060</v>
      </c>
      <c r="P984" t="s">
        <v>61</v>
      </c>
      <c r="Q984" t="s">
        <v>61</v>
      </c>
      <c r="R984">
        <v>3.9E-2</v>
      </c>
      <c r="S984">
        <v>5.8000000000000003E-2</v>
      </c>
      <c r="T984">
        <v>0.67200000000000004</v>
      </c>
      <c r="U984">
        <v>68</v>
      </c>
      <c r="V984">
        <v>5</v>
      </c>
      <c r="W984">
        <v>30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10</v>
      </c>
      <c r="AD984">
        <v>2.06</v>
      </c>
      <c r="AE984">
        <v>4.2543899999999999</v>
      </c>
      <c r="AF984">
        <v>100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0.52</v>
      </c>
      <c r="AN984">
        <v>17.725000000000001</v>
      </c>
      <c r="AO984">
        <v>7.3490000000000002</v>
      </c>
      <c r="AP984">
        <v>44.118000000000002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 t="s">
        <v>75</v>
      </c>
      <c r="BD984">
        <v>0</v>
      </c>
      <c r="BE984" t="s">
        <v>69</v>
      </c>
      <c r="BF984" t="s">
        <v>76</v>
      </c>
      <c r="BG984">
        <v>1.3</v>
      </c>
      <c r="BH984">
        <v>0</v>
      </c>
      <c r="BI984" s="1">
        <v>45799.478356018517</v>
      </c>
      <c r="BJ984">
        <v>3</v>
      </c>
      <c r="BK984" s="4">
        <v>0.22409999999999999</v>
      </c>
      <c r="BL984" s="42">
        <f>HLOOKUP($A984,차량별코스!$E$1:$AD$20,_xlfn.XLOOKUP(탕데이터!$I984,차량별코스!$D$2:$D$20,차량별코스!$A$2:$A$20),0)</f>
        <v>6</v>
      </c>
      <c r="BM984">
        <f t="shared" si="173"/>
        <v>2039.059</v>
      </c>
      <c r="BN984">
        <f t="shared" si="174"/>
        <v>782.08299999999986</v>
      </c>
      <c r="BO984">
        <f>IF(COUNTIFS($BL$2:$BL984,$BL984,$O$2:$O984,$O984)=1,_xlfn.MAXIFS($BO$2:$BO983,$O$2:$O983,$O984)+1,_xlfn.MAXIFS($BO$2:$BO983,$O$2:$O983,$O984))</f>
        <v>11</v>
      </c>
      <c r="BP984">
        <f t="shared" si="175"/>
        <v>33</v>
      </c>
      <c r="BQ984">
        <f t="shared" si="177"/>
        <v>0</v>
      </c>
      <c r="BR984">
        <f t="shared" si="178"/>
        <v>0</v>
      </c>
      <c r="BS984">
        <f t="shared" si="179"/>
        <v>0</v>
      </c>
      <c r="BT984">
        <f t="shared" si="180"/>
        <v>0</v>
      </c>
      <c r="BU984">
        <f t="shared" si="181"/>
        <v>0</v>
      </c>
      <c r="BV984">
        <f t="shared" si="182"/>
        <v>0</v>
      </c>
      <c r="BW984">
        <f t="shared" si="176"/>
        <v>33</v>
      </c>
    </row>
    <row r="985" spans="1:75" x14ac:dyDescent="0.3">
      <c r="A985" s="38">
        <f t="shared" si="172"/>
        <v>45785</v>
      </c>
      <c r="B985" s="3">
        <v>45785.690115740741</v>
      </c>
      <c r="C985" t="s">
        <v>61</v>
      </c>
      <c r="D985" t="s">
        <v>61</v>
      </c>
      <c r="E985" t="s">
        <v>61</v>
      </c>
      <c r="F985" t="s">
        <v>62</v>
      </c>
      <c r="G985" s="2" t="s">
        <v>85</v>
      </c>
      <c r="H985" t="s">
        <v>86</v>
      </c>
      <c r="I985" t="s">
        <v>88</v>
      </c>
      <c r="J985" t="s">
        <v>66</v>
      </c>
      <c r="K985" t="s">
        <v>67</v>
      </c>
      <c r="L985">
        <v>15</v>
      </c>
      <c r="M985">
        <v>3</v>
      </c>
      <c r="N985">
        <v>168</v>
      </c>
      <c r="O985" s="41">
        <v>1060</v>
      </c>
      <c r="P985" t="s">
        <v>61</v>
      </c>
      <c r="Q985" t="s">
        <v>61</v>
      </c>
      <c r="R985">
        <v>5.1999999999999998E-2</v>
      </c>
      <c r="S985">
        <v>7.4999999999999997E-2</v>
      </c>
      <c r="T985">
        <v>0.69299999999999995</v>
      </c>
      <c r="U985">
        <v>96</v>
      </c>
      <c r="V985">
        <v>61</v>
      </c>
      <c r="W985">
        <v>4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9</v>
      </c>
      <c r="AD985">
        <v>1.95</v>
      </c>
      <c r="AE985">
        <v>6.0387870000000001</v>
      </c>
      <c r="AF985">
        <v>100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0.53</v>
      </c>
      <c r="AN985">
        <v>27.064</v>
      </c>
      <c r="AO985">
        <v>63.542000000000002</v>
      </c>
      <c r="AP985">
        <v>4.1660000000000004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2</v>
      </c>
      <c r="BC985" t="s">
        <v>75</v>
      </c>
      <c r="BD985">
        <v>0</v>
      </c>
      <c r="BE985" t="s">
        <v>69</v>
      </c>
      <c r="BF985" t="s">
        <v>76</v>
      </c>
      <c r="BG985">
        <v>1.3</v>
      </c>
      <c r="BH985">
        <v>0</v>
      </c>
      <c r="BI985" s="1">
        <v>45799.478356018517</v>
      </c>
      <c r="BJ985">
        <v>3</v>
      </c>
      <c r="BK985" s="4">
        <v>0.2311</v>
      </c>
      <c r="BL985" s="42">
        <f>HLOOKUP($A985,차량별코스!$E$1:$AD$20,_xlfn.XLOOKUP(탕데이터!$I985,차량별코스!$D$2:$D$20,차량별코스!$A$2:$A$20),0)</f>
        <v>6</v>
      </c>
      <c r="BM985">
        <f t="shared" si="173"/>
        <v>2039.059</v>
      </c>
      <c r="BN985">
        <f t="shared" si="174"/>
        <v>782.08299999999986</v>
      </c>
      <c r="BO985">
        <f>IF(COUNTIFS($BL$2:$BL985,$BL985,$O$2:$O985,$O985)=1,_xlfn.MAXIFS($BO$2:$BO984,$O$2:$O984,$O985)+1,_xlfn.MAXIFS($BO$2:$BO984,$O$2:$O984,$O985))</f>
        <v>11</v>
      </c>
      <c r="BP985">
        <f t="shared" si="175"/>
        <v>31</v>
      </c>
      <c r="BQ985">
        <f t="shared" si="177"/>
        <v>0</v>
      </c>
      <c r="BR985">
        <f t="shared" si="178"/>
        <v>0</v>
      </c>
      <c r="BS985">
        <f t="shared" si="179"/>
        <v>0</v>
      </c>
      <c r="BT985">
        <f t="shared" si="180"/>
        <v>0</v>
      </c>
      <c r="BU985">
        <f t="shared" si="181"/>
        <v>0</v>
      </c>
      <c r="BV985">
        <f t="shared" si="182"/>
        <v>0</v>
      </c>
      <c r="BW985">
        <f t="shared" si="176"/>
        <v>31</v>
      </c>
    </row>
    <row r="986" spans="1:75" x14ac:dyDescent="0.3">
      <c r="A986" s="38">
        <f t="shared" si="172"/>
        <v>45785</v>
      </c>
      <c r="B986" s="3">
        <v>45785.695254629631</v>
      </c>
      <c r="C986" t="s">
        <v>61</v>
      </c>
      <c r="D986" t="s">
        <v>61</v>
      </c>
      <c r="E986" t="s">
        <v>61</v>
      </c>
      <c r="F986" t="s">
        <v>62</v>
      </c>
      <c r="G986" s="2" t="s">
        <v>85</v>
      </c>
      <c r="H986" t="s">
        <v>86</v>
      </c>
      <c r="I986" t="s">
        <v>88</v>
      </c>
      <c r="J986" t="s">
        <v>66</v>
      </c>
      <c r="K986" t="s">
        <v>67</v>
      </c>
      <c r="L986">
        <v>15</v>
      </c>
      <c r="M986">
        <v>3</v>
      </c>
      <c r="N986">
        <v>168</v>
      </c>
      <c r="O986" s="41">
        <v>1060</v>
      </c>
      <c r="P986" t="s">
        <v>61</v>
      </c>
      <c r="Q986" t="s">
        <v>61</v>
      </c>
      <c r="R986">
        <v>17.271999999999998</v>
      </c>
      <c r="S986">
        <v>4.2859999999999996</v>
      </c>
      <c r="T986">
        <v>4.03</v>
      </c>
      <c r="U986">
        <v>1672</v>
      </c>
      <c r="V986">
        <v>213</v>
      </c>
      <c r="W986">
        <v>277</v>
      </c>
      <c r="X986">
        <v>377</v>
      </c>
      <c r="Y986">
        <v>0</v>
      </c>
      <c r="Z986">
        <v>0</v>
      </c>
      <c r="AA986">
        <v>0</v>
      </c>
      <c r="AB986">
        <v>0</v>
      </c>
      <c r="AC986">
        <v>87</v>
      </c>
      <c r="AD986">
        <v>37.19</v>
      </c>
      <c r="AE986">
        <v>52.604968999999997</v>
      </c>
      <c r="AF986">
        <v>97.9</v>
      </c>
      <c r="AG986">
        <v>0.4</v>
      </c>
      <c r="AH986">
        <v>0.4</v>
      </c>
      <c r="AI986">
        <v>1</v>
      </c>
      <c r="AJ986">
        <v>0.3</v>
      </c>
      <c r="AK986">
        <v>0</v>
      </c>
      <c r="AL986">
        <v>0</v>
      </c>
      <c r="AM986">
        <v>3.1</v>
      </c>
      <c r="AN986">
        <v>43.923999999999999</v>
      </c>
      <c r="AO986">
        <v>12.739000000000001</v>
      </c>
      <c r="AP986">
        <v>16.567</v>
      </c>
      <c r="AQ986">
        <v>0.17399999999999999</v>
      </c>
      <c r="AR986">
        <v>0</v>
      </c>
      <c r="AS986">
        <v>0</v>
      </c>
      <c r="AT986">
        <v>26.106999999999999</v>
      </c>
      <c r="AU986">
        <v>0.107</v>
      </c>
      <c r="AV986">
        <v>0.107</v>
      </c>
      <c r="AW986">
        <v>0.26700000000000002</v>
      </c>
      <c r="AX986">
        <v>0.08</v>
      </c>
      <c r="AY986">
        <v>0</v>
      </c>
      <c r="AZ986">
        <v>0</v>
      </c>
      <c r="BA986">
        <v>0</v>
      </c>
      <c r="BB986">
        <v>41</v>
      </c>
      <c r="BC986" t="s">
        <v>75</v>
      </c>
      <c r="BD986">
        <v>0</v>
      </c>
      <c r="BE986" t="s">
        <v>69</v>
      </c>
      <c r="BF986" t="s">
        <v>76</v>
      </c>
      <c r="BG986">
        <v>1.3</v>
      </c>
      <c r="BH986">
        <v>0</v>
      </c>
      <c r="BI986" s="1">
        <v>45799.478356018517</v>
      </c>
      <c r="BJ986">
        <v>3</v>
      </c>
      <c r="BK986" s="4">
        <v>1.3432999999999999</v>
      </c>
      <c r="BL986" s="42">
        <f>HLOOKUP($A986,차량별코스!$E$1:$AD$20,_xlfn.XLOOKUP(탕데이터!$I986,차량별코스!$D$2:$D$20,차량별코스!$A$2:$A$20),0)</f>
        <v>6</v>
      </c>
      <c r="BM986">
        <f t="shared" si="173"/>
        <v>2039.059</v>
      </c>
      <c r="BN986">
        <f t="shared" si="174"/>
        <v>782.08299999999986</v>
      </c>
      <c r="BO986">
        <f>IF(COUNTIFS($BL$2:$BL986,$BL986,$O$2:$O986,$O986)=1,_xlfn.MAXIFS($BO$2:$BO985,$O$2:$O985,$O986)+1,_xlfn.MAXIFS($BO$2:$BO985,$O$2:$O985,$O986))</f>
        <v>11</v>
      </c>
      <c r="BP986">
        <f t="shared" si="175"/>
        <v>1146.8880000000001</v>
      </c>
      <c r="BQ986">
        <f t="shared" si="177"/>
        <v>6.6879999999999997</v>
      </c>
      <c r="BR986">
        <f t="shared" si="178"/>
        <v>6.6879999999999997</v>
      </c>
      <c r="BS986">
        <f t="shared" si="179"/>
        <v>16.72</v>
      </c>
      <c r="BT986">
        <f t="shared" si="180"/>
        <v>5.016</v>
      </c>
      <c r="BU986">
        <f t="shared" si="181"/>
        <v>0</v>
      </c>
      <c r="BV986">
        <f t="shared" si="182"/>
        <v>0</v>
      </c>
      <c r="BW986">
        <f t="shared" si="176"/>
        <v>1182.0000000000005</v>
      </c>
    </row>
    <row r="987" spans="1:75" x14ac:dyDescent="0.3">
      <c r="A987" s="38">
        <f t="shared" si="172"/>
        <v>45785</v>
      </c>
      <c r="B987" s="3">
        <v>45785.720671296294</v>
      </c>
      <c r="C987" t="s">
        <v>61</v>
      </c>
      <c r="D987" t="s">
        <v>61</v>
      </c>
      <c r="E987" t="s">
        <v>61</v>
      </c>
      <c r="F987" t="s">
        <v>62</v>
      </c>
      <c r="G987" s="2" t="s">
        <v>85</v>
      </c>
      <c r="H987" t="s">
        <v>86</v>
      </c>
      <c r="I987" t="s">
        <v>88</v>
      </c>
      <c r="J987" t="s">
        <v>66</v>
      </c>
      <c r="K987" t="s">
        <v>67</v>
      </c>
      <c r="L987">
        <v>15</v>
      </c>
      <c r="M987">
        <v>3</v>
      </c>
      <c r="N987">
        <v>168</v>
      </c>
      <c r="O987" s="41">
        <v>1060</v>
      </c>
      <c r="P987" t="s">
        <v>61</v>
      </c>
      <c r="Q987" t="s">
        <v>61</v>
      </c>
      <c r="R987">
        <v>40.99</v>
      </c>
      <c r="S987">
        <v>12.317</v>
      </c>
      <c r="T987">
        <v>3.3279999999999998</v>
      </c>
      <c r="U987">
        <v>3452</v>
      </c>
      <c r="V987">
        <v>113</v>
      </c>
      <c r="W987">
        <v>635</v>
      </c>
      <c r="X987">
        <v>1244</v>
      </c>
      <c r="Y987">
        <v>2</v>
      </c>
      <c r="Z987">
        <v>18</v>
      </c>
      <c r="AA987">
        <v>0</v>
      </c>
      <c r="AB987">
        <v>0</v>
      </c>
      <c r="AC987">
        <v>109</v>
      </c>
      <c r="AD987">
        <v>42.75</v>
      </c>
      <c r="AE987">
        <v>54.572420000000001</v>
      </c>
      <c r="AF987">
        <v>91</v>
      </c>
      <c r="AG987">
        <v>2.5</v>
      </c>
      <c r="AH987">
        <v>2.2000000000000002</v>
      </c>
      <c r="AI987">
        <v>1.8</v>
      </c>
      <c r="AJ987">
        <v>1.6</v>
      </c>
      <c r="AK987">
        <v>1</v>
      </c>
      <c r="AL987">
        <v>0</v>
      </c>
      <c r="AM987">
        <v>2.56</v>
      </c>
      <c r="AN987">
        <v>56.831000000000003</v>
      </c>
      <c r="AO987">
        <v>3.2730000000000001</v>
      </c>
      <c r="AP987">
        <v>18.395</v>
      </c>
      <c r="AQ987">
        <v>0.29299999999999998</v>
      </c>
      <c r="AR987">
        <v>4.8789999999999996</v>
      </c>
      <c r="AS987">
        <v>43.912999999999997</v>
      </c>
      <c r="AT987">
        <v>51.567</v>
      </c>
      <c r="AU987">
        <v>1.417</v>
      </c>
      <c r="AV987">
        <v>1.2470000000000001</v>
      </c>
      <c r="AW987">
        <v>1.02</v>
      </c>
      <c r="AX987">
        <v>0.90700000000000003</v>
      </c>
      <c r="AY987">
        <v>0.56699999999999995</v>
      </c>
      <c r="AZ987">
        <v>0</v>
      </c>
      <c r="BA987">
        <v>0</v>
      </c>
      <c r="BB987">
        <v>82</v>
      </c>
      <c r="BC987" t="s">
        <v>75</v>
      </c>
      <c r="BD987">
        <v>0</v>
      </c>
      <c r="BE987" t="s">
        <v>69</v>
      </c>
      <c r="BF987" t="s">
        <v>76</v>
      </c>
      <c r="BG987">
        <v>1.3</v>
      </c>
      <c r="BH987">
        <v>0</v>
      </c>
      <c r="BI987" s="1">
        <v>45799.478356018517</v>
      </c>
      <c r="BJ987">
        <v>3</v>
      </c>
      <c r="BK987" s="4">
        <v>1.1093</v>
      </c>
      <c r="BL987" s="42">
        <f>HLOOKUP($A987,차량별코스!$E$1:$AD$20,_xlfn.XLOOKUP(탕데이터!$I987,차량별코스!$D$2:$D$20,차량별코스!$A$2:$A$20),0)</f>
        <v>6</v>
      </c>
      <c r="BM987">
        <f t="shared" si="173"/>
        <v>2039.059</v>
      </c>
      <c r="BN987">
        <f t="shared" si="174"/>
        <v>782.08299999999986</v>
      </c>
      <c r="BO987">
        <f>IF(COUNTIFS($BL$2:$BL987,$BL987,$O$2:$O987,$O987)=1,_xlfn.MAXIFS($BO$2:$BO986,$O$2:$O986,$O987)+1,_xlfn.MAXIFS($BO$2:$BO986,$O$2:$O986,$O987))</f>
        <v>11</v>
      </c>
      <c r="BP987">
        <f t="shared" si="175"/>
        <v>2393.3200000000002</v>
      </c>
      <c r="BQ987">
        <f t="shared" si="177"/>
        <v>86.300000000000011</v>
      </c>
      <c r="BR987">
        <f t="shared" si="178"/>
        <v>75.944000000000003</v>
      </c>
      <c r="BS987">
        <f t="shared" si="179"/>
        <v>62.13600000000001</v>
      </c>
      <c r="BT987">
        <f t="shared" si="180"/>
        <v>55.231999999999999</v>
      </c>
      <c r="BU987">
        <f t="shared" si="181"/>
        <v>34.520000000000003</v>
      </c>
      <c r="BV987">
        <f t="shared" si="182"/>
        <v>0</v>
      </c>
      <c r="BW987">
        <f t="shared" si="176"/>
        <v>2707.4520000000002</v>
      </c>
    </row>
    <row r="988" spans="1:75" x14ac:dyDescent="0.3">
      <c r="A988" s="38">
        <f t="shared" si="172"/>
        <v>45785</v>
      </c>
      <c r="B988" s="3">
        <v>45785.766724537039</v>
      </c>
      <c r="C988" t="s">
        <v>61</v>
      </c>
      <c r="D988" t="s">
        <v>61</v>
      </c>
      <c r="E988" t="s">
        <v>61</v>
      </c>
      <c r="F988" t="s">
        <v>62</v>
      </c>
      <c r="G988" s="2" t="s">
        <v>85</v>
      </c>
      <c r="H988" t="s">
        <v>86</v>
      </c>
      <c r="I988" t="s">
        <v>88</v>
      </c>
      <c r="J988" t="s">
        <v>66</v>
      </c>
      <c r="K988" t="s">
        <v>67</v>
      </c>
      <c r="L988">
        <v>15</v>
      </c>
      <c r="M988">
        <v>3</v>
      </c>
      <c r="N988">
        <v>168</v>
      </c>
      <c r="O988" s="41">
        <v>1060</v>
      </c>
      <c r="P988" t="s">
        <v>61</v>
      </c>
      <c r="Q988" t="s">
        <v>61</v>
      </c>
      <c r="R988">
        <v>19.702999999999999</v>
      </c>
      <c r="S988">
        <v>5.3940000000000001</v>
      </c>
      <c r="T988">
        <v>3.653</v>
      </c>
      <c r="U988">
        <v>1612</v>
      </c>
      <c r="V988">
        <v>40</v>
      </c>
      <c r="W988">
        <v>210</v>
      </c>
      <c r="X988">
        <v>522</v>
      </c>
      <c r="Y988">
        <v>3</v>
      </c>
      <c r="Z988">
        <v>8</v>
      </c>
      <c r="AA988">
        <v>0</v>
      </c>
      <c r="AB988">
        <v>0</v>
      </c>
      <c r="AC988">
        <v>95</v>
      </c>
      <c r="AD988">
        <v>44</v>
      </c>
      <c r="AE988">
        <v>52.078459000000002</v>
      </c>
      <c r="AF988">
        <v>97.5</v>
      </c>
      <c r="AG988">
        <v>0.5</v>
      </c>
      <c r="AH988">
        <v>0.8</v>
      </c>
      <c r="AI988">
        <v>0.9</v>
      </c>
      <c r="AJ988">
        <v>0.3</v>
      </c>
      <c r="AK988">
        <v>0</v>
      </c>
      <c r="AL988">
        <v>0</v>
      </c>
      <c r="AM988">
        <v>2.81</v>
      </c>
      <c r="AN988">
        <v>48.627000000000002</v>
      </c>
      <c r="AO988">
        <v>2.4809999999999999</v>
      </c>
      <c r="AP988">
        <v>13.026999999999999</v>
      </c>
      <c r="AQ988">
        <v>0.254</v>
      </c>
      <c r="AR988">
        <v>15.226000000000001</v>
      </c>
      <c r="AS988">
        <v>40.603000000000002</v>
      </c>
      <c r="AT988">
        <v>26</v>
      </c>
      <c r="AU988">
        <v>0.13300000000000001</v>
      </c>
      <c r="AV988">
        <v>0.21299999999999999</v>
      </c>
      <c r="AW988">
        <v>0.24</v>
      </c>
      <c r="AX988">
        <v>0.08</v>
      </c>
      <c r="AY988">
        <v>0</v>
      </c>
      <c r="AZ988">
        <v>0</v>
      </c>
      <c r="BA988">
        <v>0</v>
      </c>
      <c r="BB988">
        <v>37</v>
      </c>
      <c r="BC988" t="s">
        <v>75</v>
      </c>
      <c r="BD988">
        <v>0</v>
      </c>
      <c r="BE988" t="s">
        <v>69</v>
      </c>
      <c r="BF988" t="s">
        <v>76</v>
      </c>
      <c r="BG988">
        <v>1.3</v>
      </c>
      <c r="BH988">
        <v>0</v>
      </c>
      <c r="BI988" s="1">
        <v>45799.478356018517</v>
      </c>
      <c r="BJ988">
        <v>3</v>
      </c>
      <c r="BK988" s="4">
        <v>1.2176</v>
      </c>
      <c r="BL988" s="42">
        <f>HLOOKUP($A988,차량별코스!$E$1:$AD$20,_xlfn.XLOOKUP(탕데이터!$I988,차량별코스!$D$2:$D$20,차량별코스!$A$2:$A$20),0)</f>
        <v>6</v>
      </c>
      <c r="BM988">
        <f t="shared" si="173"/>
        <v>2039.059</v>
      </c>
      <c r="BN988">
        <f t="shared" si="174"/>
        <v>782.08299999999986</v>
      </c>
      <c r="BO988">
        <f>IF(COUNTIFS($BL$2:$BL988,$BL988,$O$2:$O988,$O988)=1,_xlfn.MAXIFS($BO$2:$BO987,$O$2:$O987,$O988)+1,_xlfn.MAXIFS($BO$2:$BO987,$O$2:$O987,$O988))</f>
        <v>11</v>
      </c>
      <c r="BP988">
        <f t="shared" si="175"/>
        <v>1321.7</v>
      </c>
      <c r="BQ988">
        <f t="shared" si="177"/>
        <v>8.06</v>
      </c>
      <c r="BR988">
        <f t="shared" si="178"/>
        <v>12.896000000000001</v>
      </c>
      <c r="BS988">
        <f t="shared" si="179"/>
        <v>14.508000000000001</v>
      </c>
      <c r="BT988">
        <f t="shared" si="180"/>
        <v>4.8360000000000003</v>
      </c>
      <c r="BU988">
        <f t="shared" si="181"/>
        <v>0</v>
      </c>
      <c r="BV988">
        <f t="shared" si="182"/>
        <v>0</v>
      </c>
      <c r="BW988">
        <f t="shared" si="176"/>
        <v>1362</v>
      </c>
    </row>
    <row r="989" spans="1:75" x14ac:dyDescent="0.3">
      <c r="A989" s="38">
        <f t="shared" si="172"/>
        <v>45785</v>
      </c>
      <c r="B989" s="3">
        <v>45785.790173611109</v>
      </c>
      <c r="C989" t="s">
        <v>61</v>
      </c>
      <c r="D989" t="s">
        <v>61</v>
      </c>
      <c r="E989" t="s">
        <v>61</v>
      </c>
      <c r="F989" t="s">
        <v>62</v>
      </c>
      <c r="G989" s="2" t="s">
        <v>85</v>
      </c>
      <c r="H989" t="s">
        <v>86</v>
      </c>
      <c r="I989" t="s">
        <v>88</v>
      </c>
      <c r="J989" t="s">
        <v>66</v>
      </c>
      <c r="K989" t="s">
        <v>67</v>
      </c>
      <c r="L989">
        <v>15</v>
      </c>
      <c r="M989">
        <v>3</v>
      </c>
      <c r="N989">
        <v>168</v>
      </c>
      <c r="O989" s="41">
        <v>1060</v>
      </c>
      <c r="P989" t="s">
        <v>61</v>
      </c>
      <c r="Q989" t="s">
        <v>61</v>
      </c>
      <c r="R989">
        <v>41.442</v>
      </c>
      <c r="S989">
        <v>15.108000000000001</v>
      </c>
      <c r="T989">
        <v>2.7429999999999999</v>
      </c>
      <c r="U989">
        <v>5179</v>
      </c>
      <c r="V989">
        <v>114</v>
      </c>
      <c r="W989">
        <v>2607</v>
      </c>
      <c r="X989">
        <v>1163</v>
      </c>
      <c r="Y989">
        <v>5</v>
      </c>
      <c r="Z989">
        <v>17</v>
      </c>
      <c r="AA989">
        <v>1</v>
      </c>
      <c r="AB989">
        <v>1785</v>
      </c>
      <c r="AC989">
        <v>111</v>
      </c>
      <c r="AD989">
        <v>28.81</v>
      </c>
      <c r="AE989">
        <v>60.696066999999999</v>
      </c>
      <c r="AF989">
        <v>94.7</v>
      </c>
      <c r="AG989">
        <v>1</v>
      </c>
      <c r="AH989">
        <v>1.4</v>
      </c>
      <c r="AI989">
        <v>1</v>
      </c>
      <c r="AJ989">
        <v>1.2</v>
      </c>
      <c r="AK989">
        <v>0.6</v>
      </c>
      <c r="AL989">
        <v>0</v>
      </c>
      <c r="AM989">
        <v>2.11</v>
      </c>
      <c r="AN989">
        <v>79.387</v>
      </c>
      <c r="AO989">
        <v>2.2010000000000001</v>
      </c>
      <c r="AP989">
        <v>50.338000000000001</v>
      </c>
      <c r="AQ989">
        <v>0.26500000000000001</v>
      </c>
      <c r="AR989">
        <v>12.065</v>
      </c>
      <c r="AS989">
        <v>41.021000000000001</v>
      </c>
      <c r="AT989">
        <v>80.495000000000005</v>
      </c>
      <c r="AU989">
        <v>0.85</v>
      </c>
      <c r="AV989">
        <v>1.19</v>
      </c>
      <c r="AW989">
        <v>0.85</v>
      </c>
      <c r="AX989">
        <v>1.02</v>
      </c>
      <c r="AY989">
        <v>0.51</v>
      </c>
      <c r="AZ989">
        <v>0</v>
      </c>
      <c r="BA989">
        <v>0</v>
      </c>
      <c r="BB989">
        <v>131</v>
      </c>
      <c r="BC989" t="s">
        <v>75</v>
      </c>
      <c r="BD989">
        <v>0</v>
      </c>
      <c r="BE989" t="s">
        <v>69</v>
      </c>
      <c r="BF989" t="s">
        <v>76</v>
      </c>
      <c r="BG989">
        <v>1.3</v>
      </c>
      <c r="BH989">
        <v>0</v>
      </c>
      <c r="BI989" s="1">
        <v>45799.478356018517</v>
      </c>
      <c r="BJ989">
        <v>3</v>
      </c>
      <c r="BK989" s="4">
        <v>0.91439999999999999</v>
      </c>
      <c r="BL989" s="42">
        <f>HLOOKUP($A989,차량별코스!$E$1:$AD$20,_xlfn.XLOOKUP(탕데이터!$I989,차량별코스!$D$2:$D$20,차량별코스!$A$2:$A$20),0)</f>
        <v>6</v>
      </c>
      <c r="BM989">
        <f t="shared" si="173"/>
        <v>2039.059</v>
      </c>
      <c r="BN989">
        <f t="shared" si="174"/>
        <v>782.08299999999986</v>
      </c>
      <c r="BO989">
        <f>IF(COUNTIFS($BL$2:$BL989,$BL989,$O$2:$O989,$O989)=1,_xlfn.MAXIFS($BO$2:$BO988,$O$2:$O988,$O989)+1,_xlfn.MAXIFS($BO$2:$BO988,$O$2:$O988,$O989))</f>
        <v>11</v>
      </c>
      <c r="BP989">
        <f t="shared" si="175"/>
        <v>2183.5129999999999</v>
      </c>
      <c r="BQ989">
        <f t="shared" si="177"/>
        <v>51.79</v>
      </c>
      <c r="BR989">
        <f t="shared" si="178"/>
        <v>72.505999999999986</v>
      </c>
      <c r="BS989">
        <f t="shared" si="179"/>
        <v>51.79</v>
      </c>
      <c r="BT989">
        <f t="shared" si="180"/>
        <v>62.148000000000003</v>
      </c>
      <c r="BU989">
        <f t="shared" si="181"/>
        <v>31.074000000000002</v>
      </c>
      <c r="BV989">
        <f t="shared" si="182"/>
        <v>0</v>
      </c>
      <c r="BW989">
        <f t="shared" si="176"/>
        <v>2452.8209999999999</v>
      </c>
    </row>
    <row r="990" spans="1:75" x14ac:dyDescent="0.3">
      <c r="A990" s="38">
        <f t="shared" si="172"/>
        <v>45785</v>
      </c>
      <c r="B990" s="3">
        <v>45785.877384259256</v>
      </c>
      <c r="C990" t="s">
        <v>61</v>
      </c>
      <c r="D990" t="s">
        <v>61</v>
      </c>
      <c r="E990" t="s">
        <v>61</v>
      </c>
      <c r="F990" t="s">
        <v>62</v>
      </c>
      <c r="G990" s="2" t="s">
        <v>85</v>
      </c>
      <c r="H990" t="s">
        <v>86</v>
      </c>
      <c r="I990" t="s">
        <v>88</v>
      </c>
      <c r="J990" t="s">
        <v>66</v>
      </c>
      <c r="K990" t="s">
        <v>67</v>
      </c>
      <c r="L990">
        <v>15</v>
      </c>
      <c r="M990">
        <v>3</v>
      </c>
      <c r="N990">
        <v>168</v>
      </c>
      <c r="O990" s="41">
        <v>1060</v>
      </c>
      <c r="P990" t="s">
        <v>61</v>
      </c>
      <c r="Q990" t="s">
        <v>61</v>
      </c>
      <c r="R990">
        <v>66.126999999999995</v>
      </c>
      <c r="S990">
        <v>20.933</v>
      </c>
      <c r="T990">
        <v>3.1589999999999998</v>
      </c>
      <c r="U990">
        <v>6821</v>
      </c>
      <c r="V990">
        <v>5</v>
      </c>
      <c r="W990">
        <v>2324</v>
      </c>
      <c r="X990">
        <v>1956</v>
      </c>
      <c r="Y990">
        <v>8</v>
      </c>
      <c r="Z990">
        <v>37</v>
      </c>
      <c r="AA990">
        <v>1</v>
      </c>
      <c r="AB990">
        <v>73</v>
      </c>
      <c r="AC990">
        <v>109</v>
      </c>
      <c r="AD990">
        <v>34.9</v>
      </c>
      <c r="AE990">
        <v>52.995761999999999</v>
      </c>
      <c r="AF990">
        <v>89.9</v>
      </c>
      <c r="AG990">
        <v>2.2000000000000002</v>
      </c>
      <c r="AH990">
        <v>3.2</v>
      </c>
      <c r="AI990">
        <v>2.7</v>
      </c>
      <c r="AJ990">
        <v>1.4</v>
      </c>
      <c r="AK990">
        <v>0.6</v>
      </c>
      <c r="AL990">
        <v>0</v>
      </c>
      <c r="AM990">
        <v>2.4300000000000002</v>
      </c>
      <c r="AN990">
        <v>58.293999999999997</v>
      </c>
      <c r="AO990">
        <v>7.2999999999999995E-2</v>
      </c>
      <c r="AP990">
        <v>34.070999999999998</v>
      </c>
      <c r="AQ990">
        <v>0.28699999999999998</v>
      </c>
      <c r="AR990">
        <v>12.098000000000001</v>
      </c>
      <c r="AS990">
        <v>55.953000000000003</v>
      </c>
      <c r="AT990">
        <v>101.887</v>
      </c>
      <c r="AU990">
        <v>2.4929999999999999</v>
      </c>
      <c r="AV990">
        <v>3.6269999999999998</v>
      </c>
      <c r="AW990">
        <v>3.06</v>
      </c>
      <c r="AX990">
        <v>1.587</v>
      </c>
      <c r="AY990">
        <v>0.68</v>
      </c>
      <c r="AZ990">
        <v>0</v>
      </c>
      <c r="BA990">
        <v>0</v>
      </c>
      <c r="BB990">
        <v>162</v>
      </c>
      <c r="BC990" t="s">
        <v>75</v>
      </c>
      <c r="BD990">
        <v>0</v>
      </c>
      <c r="BE990" t="s">
        <v>69</v>
      </c>
      <c r="BF990" t="s">
        <v>76</v>
      </c>
      <c r="BG990">
        <v>1.3</v>
      </c>
      <c r="BH990">
        <v>0</v>
      </c>
      <c r="BI990" s="1">
        <v>45799.478356018517</v>
      </c>
      <c r="BJ990">
        <v>3</v>
      </c>
      <c r="BK990" s="4">
        <v>1.0529999999999999</v>
      </c>
      <c r="BL990" s="42">
        <f>HLOOKUP($A990,차량별코스!$E$1:$AD$20,_xlfn.XLOOKUP(탕데이터!$I990,차량별코스!$D$2:$D$20,차량별코스!$A$2:$A$20),0)</f>
        <v>6</v>
      </c>
      <c r="BM990">
        <f t="shared" si="173"/>
        <v>2039.059</v>
      </c>
      <c r="BN990">
        <f t="shared" si="174"/>
        <v>782.08299999999986</v>
      </c>
      <c r="BO990">
        <f>IF(COUNTIFS($BL$2:$BL990,$BL990,$O$2:$O990,$O990)=1,_xlfn.MAXIFS($BO$2:$BO989,$O$2:$O989,$O990)+1,_xlfn.MAXIFS($BO$2:$BO989,$O$2:$O989,$O990))</f>
        <v>11</v>
      </c>
      <c r="BP990">
        <f t="shared" si="175"/>
        <v>3803.0789999999997</v>
      </c>
      <c r="BQ990">
        <f t="shared" si="177"/>
        <v>150.06200000000001</v>
      </c>
      <c r="BR990">
        <f t="shared" si="178"/>
        <v>218.27199999999999</v>
      </c>
      <c r="BS990">
        <f t="shared" si="179"/>
        <v>184.16700000000003</v>
      </c>
      <c r="BT990">
        <f t="shared" si="180"/>
        <v>95.493999999999986</v>
      </c>
      <c r="BU990">
        <f t="shared" si="181"/>
        <v>40.926000000000002</v>
      </c>
      <c r="BV990">
        <f t="shared" si="182"/>
        <v>0</v>
      </c>
      <c r="BW990">
        <f t="shared" si="176"/>
        <v>4492</v>
      </c>
    </row>
    <row r="991" spans="1:75" x14ac:dyDescent="0.3">
      <c r="A991" s="38">
        <f t="shared" si="172"/>
        <v>45786</v>
      </c>
      <c r="B991" s="3">
        <v>45786.312974537039</v>
      </c>
      <c r="C991" t="s">
        <v>61</v>
      </c>
      <c r="D991" t="s">
        <v>61</v>
      </c>
      <c r="E991" t="s">
        <v>61</v>
      </c>
      <c r="F991" t="s">
        <v>62</v>
      </c>
      <c r="G991" s="2" t="s">
        <v>85</v>
      </c>
      <c r="H991" t="s">
        <v>86</v>
      </c>
      <c r="I991" t="s">
        <v>88</v>
      </c>
      <c r="J991" t="s">
        <v>66</v>
      </c>
      <c r="K991" t="s">
        <v>67</v>
      </c>
      <c r="L991">
        <v>15</v>
      </c>
      <c r="M991">
        <v>3</v>
      </c>
      <c r="N991">
        <v>168</v>
      </c>
      <c r="O991" s="41">
        <v>1060</v>
      </c>
      <c r="P991" t="s">
        <v>61</v>
      </c>
      <c r="Q991" t="s">
        <v>61</v>
      </c>
      <c r="R991">
        <v>3.5000000000000003E-2</v>
      </c>
      <c r="S991">
        <v>0.104</v>
      </c>
      <c r="T991">
        <v>0.33700000000000002</v>
      </c>
      <c r="U991">
        <v>103</v>
      </c>
      <c r="V991">
        <v>73</v>
      </c>
      <c r="W991">
        <v>6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10</v>
      </c>
      <c r="AD991">
        <v>1.22</v>
      </c>
      <c r="AE991">
        <v>5.2489499999999998</v>
      </c>
      <c r="AF991">
        <v>100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0.26</v>
      </c>
      <c r="AN991">
        <v>53.070999999999998</v>
      </c>
      <c r="AO991">
        <v>70.870999999999995</v>
      </c>
      <c r="AP991">
        <v>5.8230000000000004</v>
      </c>
      <c r="AQ991">
        <v>0</v>
      </c>
      <c r="AR991">
        <v>0</v>
      </c>
      <c r="AS991">
        <v>0</v>
      </c>
      <c r="AT991">
        <v>1.667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2</v>
      </c>
      <c r="BC991" t="s">
        <v>75</v>
      </c>
      <c r="BD991">
        <v>0</v>
      </c>
      <c r="BE991" t="s">
        <v>69</v>
      </c>
      <c r="BF991" t="s">
        <v>76</v>
      </c>
      <c r="BG991">
        <v>1.3</v>
      </c>
      <c r="BH991">
        <v>0</v>
      </c>
      <c r="BI991" s="1">
        <v>45799.478356018517</v>
      </c>
      <c r="BJ991">
        <v>3</v>
      </c>
      <c r="BK991" s="4">
        <v>0.11219999999999999</v>
      </c>
      <c r="BL991" s="42">
        <f>HLOOKUP($A991,차량별코스!$E$1:$AD$20,_xlfn.XLOOKUP(탕데이터!$I991,차량별코스!$D$2:$D$20,차량별코스!$A$2:$A$20),0)</f>
        <v>7</v>
      </c>
      <c r="BM991">
        <f t="shared" si="173"/>
        <v>2039.059</v>
      </c>
      <c r="BN991">
        <f t="shared" si="174"/>
        <v>666.87199999999984</v>
      </c>
      <c r="BO991">
        <f>IF(COUNTIFS($BL$2:$BL991,$BL991,$O$2:$O991,$O991)=1,_xlfn.MAXIFS($BO$2:$BO990,$O$2:$O990,$O991)+1,_xlfn.MAXIFS($BO$2:$BO990,$O$2:$O990,$O991))</f>
        <v>11</v>
      </c>
      <c r="BP991">
        <f t="shared" si="175"/>
        <v>24</v>
      </c>
      <c r="BQ991">
        <f t="shared" si="177"/>
        <v>0</v>
      </c>
      <c r="BR991">
        <f t="shared" si="178"/>
        <v>0</v>
      </c>
      <c r="BS991">
        <f t="shared" si="179"/>
        <v>0</v>
      </c>
      <c r="BT991">
        <f t="shared" si="180"/>
        <v>0</v>
      </c>
      <c r="BU991">
        <f t="shared" si="181"/>
        <v>0</v>
      </c>
      <c r="BV991">
        <f t="shared" si="182"/>
        <v>0</v>
      </c>
      <c r="BW991">
        <f t="shared" si="176"/>
        <v>24</v>
      </c>
    </row>
    <row r="992" spans="1:75" x14ac:dyDescent="0.3">
      <c r="A992" s="38">
        <f t="shared" si="172"/>
        <v>45786</v>
      </c>
      <c r="B992" s="3">
        <v>45786.317418981482</v>
      </c>
      <c r="C992" t="s">
        <v>61</v>
      </c>
      <c r="D992" t="s">
        <v>61</v>
      </c>
      <c r="E992" t="s">
        <v>61</v>
      </c>
      <c r="F992" t="s">
        <v>62</v>
      </c>
      <c r="G992" s="2" t="s">
        <v>85</v>
      </c>
      <c r="H992" t="s">
        <v>86</v>
      </c>
      <c r="I992" t="s">
        <v>88</v>
      </c>
      <c r="J992" t="s">
        <v>66</v>
      </c>
      <c r="K992" t="s">
        <v>67</v>
      </c>
      <c r="L992">
        <v>15</v>
      </c>
      <c r="M992">
        <v>3</v>
      </c>
      <c r="N992">
        <v>168</v>
      </c>
      <c r="O992" s="41">
        <v>1060</v>
      </c>
      <c r="P992" t="s">
        <v>61</v>
      </c>
      <c r="Q992" t="s">
        <v>61</v>
      </c>
      <c r="R992">
        <v>60.008000000000003</v>
      </c>
      <c r="S992">
        <v>18.841000000000001</v>
      </c>
      <c r="T992">
        <v>3.1850000000000001</v>
      </c>
      <c r="U992">
        <v>6458</v>
      </c>
      <c r="V992">
        <v>195</v>
      </c>
      <c r="W992">
        <v>1896</v>
      </c>
      <c r="X992">
        <v>1496</v>
      </c>
      <c r="Y992">
        <v>7</v>
      </c>
      <c r="Z992">
        <v>16</v>
      </c>
      <c r="AA992">
        <v>1</v>
      </c>
      <c r="AB992">
        <v>22</v>
      </c>
      <c r="AC992">
        <v>108</v>
      </c>
      <c r="AD992">
        <v>33.450000000000003</v>
      </c>
      <c r="AE992">
        <v>49.468449</v>
      </c>
      <c r="AF992">
        <v>87</v>
      </c>
      <c r="AG992">
        <v>3.8</v>
      </c>
      <c r="AH992">
        <v>3.6</v>
      </c>
      <c r="AI992">
        <v>2.5</v>
      </c>
      <c r="AJ992">
        <v>2.5</v>
      </c>
      <c r="AK992">
        <v>0.6</v>
      </c>
      <c r="AL992">
        <v>0</v>
      </c>
      <c r="AM992">
        <v>2.4500000000000002</v>
      </c>
      <c r="AN992">
        <v>53.631999999999998</v>
      </c>
      <c r="AO992">
        <v>3.0190000000000001</v>
      </c>
      <c r="AP992">
        <v>29.359000000000002</v>
      </c>
      <c r="AQ992">
        <v>0.23300000000000001</v>
      </c>
      <c r="AR992">
        <v>11.664999999999999</v>
      </c>
      <c r="AS992">
        <v>26.663</v>
      </c>
      <c r="AT992">
        <v>92.8</v>
      </c>
      <c r="AU992">
        <v>4.0529999999999999</v>
      </c>
      <c r="AV992">
        <v>3.84</v>
      </c>
      <c r="AW992">
        <v>2.6669999999999998</v>
      </c>
      <c r="AX992">
        <v>2.6669999999999998</v>
      </c>
      <c r="AY992">
        <v>0.64</v>
      </c>
      <c r="AZ992">
        <v>0</v>
      </c>
      <c r="BA992">
        <v>0</v>
      </c>
      <c r="BB992">
        <v>154</v>
      </c>
      <c r="BC992" t="s">
        <v>75</v>
      </c>
      <c r="BD992">
        <v>0</v>
      </c>
      <c r="BE992" t="s">
        <v>69</v>
      </c>
      <c r="BF992" t="s">
        <v>76</v>
      </c>
      <c r="BG992">
        <v>1.3</v>
      </c>
      <c r="BH992">
        <v>0</v>
      </c>
      <c r="BI992" s="1">
        <v>45799.478356018517</v>
      </c>
      <c r="BJ992">
        <v>3</v>
      </c>
      <c r="BK992" s="4">
        <v>1.0617000000000001</v>
      </c>
      <c r="BL992" s="42">
        <f>HLOOKUP($A992,차량별코스!$E$1:$AD$20,_xlfn.XLOOKUP(탕데이터!$I992,차량별코스!$D$2:$D$20,차량별코스!$A$2:$A$20),0)</f>
        <v>7</v>
      </c>
      <c r="BM992">
        <f t="shared" si="173"/>
        <v>2039.059</v>
      </c>
      <c r="BN992">
        <f t="shared" si="174"/>
        <v>666.87199999999984</v>
      </c>
      <c r="BO992">
        <f>IF(COUNTIFS($BL$2:$BL992,$BL992,$O$2:$O992,$O992)=1,_xlfn.MAXIFS($BO$2:$BO991,$O$2:$O991,$O992)+1,_xlfn.MAXIFS($BO$2:$BO991,$O$2:$O991,$O992))</f>
        <v>11</v>
      </c>
      <c r="BP992">
        <f t="shared" si="175"/>
        <v>3527.46</v>
      </c>
      <c r="BQ992">
        <f t="shared" si="177"/>
        <v>245.404</v>
      </c>
      <c r="BR992">
        <f t="shared" si="178"/>
        <v>232.48800000000003</v>
      </c>
      <c r="BS992">
        <f t="shared" si="179"/>
        <v>161.45000000000002</v>
      </c>
      <c r="BT992">
        <f t="shared" si="180"/>
        <v>161.45000000000002</v>
      </c>
      <c r="BU992">
        <f t="shared" si="181"/>
        <v>38.747999999999998</v>
      </c>
      <c r="BV992">
        <f t="shared" si="182"/>
        <v>0</v>
      </c>
      <c r="BW992">
        <f t="shared" si="176"/>
        <v>4366.9999999999991</v>
      </c>
    </row>
    <row r="993" spans="1:75" x14ac:dyDescent="0.3">
      <c r="A993" s="38">
        <f t="shared" si="172"/>
        <v>45786</v>
      </c>
      <c r="B993" s="3">
        <v>45786.430358796293</v>
      </c>
      <c r="C993" t="s">
        <v>61</v>
      </c>
      <c r="D993" t="s">
        <v>61</v>
      </c>
      <c r="E993" t="s">
        <v>61</v>
      </c>
      <c r="F993" t="s">
        <v>62</v>
      </c>
      <c r="G993" s="2" t="s">
        <v>85</v>
      </c>
      <c r="H993" t="s">
        <v>86</v>
      </c>
      <c r="I993" t="s">
        <v>88</v>
      </c>
      <c r="J993" t="s">
        <v>66</v>
      </c>
      <c r="K993" t="s">
        <v>67</v>
      </c>
      <c r="L993">
        <v>15</v>
      </c>
      <c r="M993">
        <v>3</v>
      </c>
      <c r="N993">
        <v>168</v>
      </c>
      <c r="O993" s="41">
        <v>1060</v>
      </c>
      <c r="P993" t="s">
        <v>61</v>
      </c>
      <c r="Q993" t="s">
        <v>61</v>
      </c>
      <c r="R993">
        <v>2.7E-2</v>
      </c>
      <c r="S993">
        <v>6.0999999999999999E-2</v>
      </c>
      <c r="T993">
        <v>0.443</v>
      </c>
      <c r="U993">
        <v>106</v>
      </c>
      <c r="V993">
        <v>82</v>
      </c>
      <c r="W993">
        <v>4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8</v>
      </c>
      <c r="AD993">
        <v>0.92</v>
      </c>
      <c r="AE993">
        <v>4.8596110000000001</v>
      </c>
      <c r="AF993">
        <v>100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0.34</v>
      </c>
      <c r="AN993">
        <v>35.396000000000001</v>
      </c>
      <c r="AO993">
        <v>77.356999999999999</v>
      </c>
      <c r="AP993">
        <v>3.7730000000000001</v>
      </c>
      <c r="AQ993">
        <v>0</v>
      </c>
      <c r="AR993">
        <v>0</v>
      </c>
      <c r="AS993">
        <v>0</v>
      </c>
      <c r="AT993">
        <v>1.667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2</v>
      </c>
      <c r="BC993" t="s">
        <v>75</v>
      </c>
      <c r="BD993">
        <v>0</v>
      </c>
      <c r="BE993" t="s">
        <v>69</v>
      </c>
      <c r="BF993" t="s">
        <v>76</v>
      </c>
      <c r="BG993">
        <v>1.3</v>
      </c>
      <c r="BH993">
        <v>0</v>
      </c>
      <c r="BI993" s="1">
        <v>45799.478356018517</v>
      </c>
      <c r="BJ993">
        <v>3</v>
      </c>
      <c r="BK993" s="4">
        <v>0.14749999999999999</v>
      </c>
      <c r="BL993" s="42">
        <f>HLOOKUP($A993,차량별코스!$E$1:$AD$20,_xlfn.XLOOKUP(탕데이터!$I993,차량별코스!$D$2:$D$20,차량별코스!$A$2:$A$20),0)</f>
        <v>7</v>
      </c>
      <c r="BM993">
        <f t="shared" si="173"/>
        <v>2039.059</v>
      </c>
      <c r="BN993">
        <f t="shared" si="174"/>
        <v>666.87199999999984</v>
      </c>
      <c r="BO993">
        <f>IF(COUNTIFS($BL$2:$BL993,$BL993,$O$2:$O993,$O993)=1,_xlfn.MAXIFS($BO$2:$BO992,$O$2:$O992,$O993)+1,_xlfn.MAXIFS($BO$2:$BO992,$O$2:$O992,$O993))</f>
        <v>11</v>
      </c>
      <c r="BP993">
        <f t="shared" si="175"/>
        <v>20</v>
      </c>
      <c r="BQ993">
        <f t="shared" si="177"/>
        <v>0</v>
      </c>
      <c r="BR993">
        <f t="shared" si="178"/>
        <v>0</v>
      </c>
      <c r="BS993">
        <f t="shared" si="179"/>
        <v>0</v>
      </c>
      <c r="BT993">
        <f t="shared" si="180"/>
        <v>0</v>
      </c>
      <c r="BU993">
        <f t="shared" si="181"/>
        <v>0</v>
      </c>
      <c r="BV993">
        <f t="shared" si="182"/>
        <v>0</v>
      </c>
      <c r="BW993">
        <f t="shared" si="176"/>
        <v>20</v>
      </c>
    </row>
    <row r="994" spans="1:75" x14ac:dyDescent="0.3">
      <c r="A994" s="38">
        <f t="shared" si="172"/>
        <v>45786</v>
      </c>
      <c r="B994" s="3">
        <v>45786.435810185183</v>
      </c>
      <c r="C994" t="s">
        <v>61</v>
      </c>
      <c r="D994" t="s">
        <v>61</v>
      </c>
      <c r="E994" t="s">
        <v>61</v>
      </c>
      <c r="F994" t="s">
        <v>62</v>
      </c>
      <c r="G994" s="2" t="s">
        <v>85</v>
      </c>
      <c r="H994" t="s">
        <v>86</v>
      </c>
      <c r="I994" t="s">
        <v>88</v>
      </c>
      <c r="J994" t="s">
        <v>66</v>
      </c>
      <c r="K994" t="s">
        <v>67</v>
      </c>
      <c r="L994">
        <v>15</v>
      </c>
      <c r="M994">
        <v>3</v>
      </c>
      <c r="N994">
        <v>168</v>
      </c>
      <c r="O994" s="41">
        <v>1060</v>
      </c>
      <c r="P994" t="s">
        <v>61</v>
      </c>
      <c r="Q994" t="s">
        <v>61</v>
      </c>
      <c r="R994">
        <v>100.79</v>
      </c>
      <c r="S994">
        <v>24.003</v>
      </c>
      <c r="T994">
        <v>4.1989999999999998</v>
      </c>
      <c r="U994">
        <v>7849</v>
      </c>
      <c r="V994">
        <v>127</v>
      </c>
      <c r="W994">
        <v>1612</v>
      </c>
      <c r="X994">
        <v>2601</v>
      </c>
      <c r="Y994">
        <v>6</v>
      </c>
      <c r="Z994">
        <v>18</v>
      </c>
      <c r="AA994">
        <v>1</v>
      </c>
      <c r="AB994">
        <v>38</v>
      </c>
      <c r="AC994">
        <v>108</v>
      </c>
      <c r="AD994">
        <v>46.23</v>
      </c>
      <c r="AE994">
        <v>59.385241999999998</v>
      </c>
      <c r="AF994">
        <v>79.599999999999994</v>
      </c>
      <c r="AG994">
        <v>3.7</v>
      </c>
      <c r="AH994">
        <v>4.2</v>
      </c>
      <c r="AI994">
        <v>6.6</v>
      </c>
      <c r="AJ994">
        <v>5.6</v>
      </c>
      <c r="AK994">
        <v>0.3</v>
      </c>
      <c r="AL994">
        <v>0</v>
      </c>
      <c r="AM994">
        <v>3.23</v>
      </c>
      <c r="AN994">
        <v>48.238</v>
      </c>
      <c r="AO994">
        <v>1.6180000000000001</v>
      </c>
      <c r="AP994">
        <v>20.538</v>
      </c>
      <c r="AQ994">
        <v>0.25800000000000001</v>
      </c>
      <c r="AR994">
        <v>5.9530000000000003</v>
      </c>
      <c r="AS994">
        <v>17.859000000000002</v>
      </c>
      <c r="AT994">
        <v>103.48</v>
      </c>
      <c r="AU994">
        <v>4.8099999999999996</v>
      </c>
      <c r="AV994">
        <v>5.46</v>
      </c>
      <c r="AW994">
        <v>8.58</v>
      </c>
      <c r="AX994">
        <v>7.28</v>
      </c>
      <c r="AY994">
        <v>0.39</v>
      </c>
      <c r="AZ994">
        <v>0</v>
      </c>
      <c r="BA994">
        <v>0</v>
      </c>
      <c r="BB994">
        <v>195</v>
      </c>
      <c r="BC994" t="s">
        <v>75</v>
      </c>
      <c r="BD994">
        <v>0</v>
      </c>
      <c r="BE994" t="s">
        <v>69</v>
      </c>
      <c r="BF994" t="s">
        <v>76</v>
      </c>
      <c r="BG994">
        <v>1.3</v>
      </c>
      <c r="BH994">
        <v>0</v>
      </c>
      <c r="BI994" s="1">
        <v>45799.478356018517</v>
      </c>
      <c r="BJ994">
        <v>3</v>
      </c>
      <c r="BK994" s="4">
        <v>1.3996999999999999</v>
      </c>
      <c r="BL994" s="42">
        <f>HLOOKUP($A994,차량별코스!$E$1:$AD$20,_xlfn.XLOOKUP(탕데이터!$I994,차량별코스!$D$2:$D$20,차량별코스!$A$2:$A$20),0)</f>
        <v>7</v>
      </c>
      <c r="BM994">
        <f t="shared" si="173"/>
        <v>2039.059</v>
      </c>
      <c r="BN994">
        <f t="shared" si="174"/>
        <v>666.87199999999984</v>
      </c>
      <c r="BO994">
        <f>IF(COUNTIFS($BL$2:$BL994,$BL994,$O$2:$O994,$O994)=1,_xlfn.MAXIFS($BO$2:$BO993,$O$2:$O993,$O994)+1,_xlfn.MAXIFS($BO$2:$BO993,$O$2:$O993,$O994))</f>
        <v>11</v>
      </c>
      <c r="BP994">
        <f t="shared" si="175"/>
        <v>4508.8039999999992</v>
      </c>
      <c r="BQ994">
        <f t="shared" si="177"/>
        <v>290.41300000000007</v>
      </c>
      <c r="BR994">
        <f t="shared" si="178"/>
        <v>329.65800000000002</v>
      </c>
      <c r="BS994">
        <f t="shared" si="179"/>
        <v>518.03399999999999</v>
      </c>
      <c r="BT994">
        <f t="shared" si="180"/>
        <v>439.54399999999998</v>
      </c>
      <c r="BU994">
        <f t="shared" si="181"/>
        <v>23.547000000000001</v>
      </c>
      <c r="BV994">
        <f t="shared" si="182"/>
        <v>0</v>
      </c>
      <c r="BW994">
        <f t="shared" si="176"/>
        <v>6109.9999999999991</v>
      </c>
    </row>
    <row r="995" spans="1:75" x14ac:dyDescent="0.3">
      <c r="A995" s="38">
        <f t="shared" si="172"/>
        <v>45786</v>
      </c>
      <c r="B995" s="3">
        <v>45786.614687499998</v>
      </c>
      <c r="C995" t="s">
        <v>61</v>
      </c>
      <c r="D995" t="s">
        <v>61</v>
      </c>
      <c r="E995" t="s">
        <v>61</v>
      </c>
      <c r="F995" t="s">
        <v>62</v>
      </c>
      <c r="G995" s="2" t="s">
        <v>85</v>
      </c>
      <c r="H995" t="s">
        <v>86</v>
      </c>
      <c r="I995" t="s">
        <v>88</v>
      </c>
      <c r="J995" t="s">
        <v>66</v>
      </c>
      <c r="K995" t="s">
        <v>67</v>
      </c>
      <c r="L995">
        <v>15</v>
      </c>
      <c r="M995">
        <v>3</v>
      </c>
      <c r="N995">
        <v>168</v>
      </c>
      <c r="O995" s="41">
        <v>1060</v>
      </c>
      <c r="P995" t="s">
        <v>61</v>
      </c>
      <c r="Q995" t="s">
        <v>61</v>
      </c>
      <c r="R995">
        <v>2.3E-2</v>
      </c>
      <c r="S995">
        <v>3.6999999999999998E-2</v>
      </c>
      <c r="T995">
        <v>0.622</v>
      </c>
      <c r="U995">
        <v>43</v>
      </c>
      <c r="V995">
        <v>6</v>
      </c>
      <c r="W995">
        <v>19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7</v>
      </c>
      <c r="AD995">
        <v>1.93</v>
      </c>
      <c r="AE995">
        <v>4.5990799999999998</v>
      </c>
      <c r="AF995">
        <v>100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0.48</v>
      </c>
      <c r="AN995">
        <v>21.66</v>
      </c>
      <c r="AO995">
        <v>13.948</v>
      </c>
      <c r="AP995">
        <v>44.180999999999997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 t="s">
        <v>75</v>
      </c>
      <c r="BD995">
        <v>0</v>
      </c>
      <c r="BE995" t="s">
        <v>69</v>
      </c>
      <c r="BF995" t="s">
        <v>76</v>
      </c>
      <c r="BG995">
        <v>1.3</v>
      </c>
      <c r="BH995">
        <v>0</v>
      </c>
      <c r="BI995" s="1">
        <v>45799.478356018517</v>
      </c>
      <c r="BJ995">
        <v>3</v>
      </c>
      <c r="BK995" s="4">
        <v>0.2072</v>
      </c>
      <c r="BL995" s="42">
        <f>HLOOKUP($A995,차량별코스!$E$1:$AD$20,_xlfn.XLOOKUP(탕데이터!$I995,차량별코스!$D$2:$D$20,차량별코스!$A$2:$A$20),0)</f>
        <v>7</v>
      </c>
      <c r="BM995">
        <f t="shared" si="173"/>
        <v>2039.059</v>
      </c>
      <c r="BN995">
        <f t="shared" si="174"/>
        <v>666.87199999999984</v>
      </c>
      <c r="BO995">
        <f>IF(COUNTIFS($BL$2:$BL995,$BL995,$O$2:$O995,$O995)=1,_xlfn.MAXIFS($BO$2:$BO994,$O$2:$O994,$O995)+1,_xlfn.MAXIFS($BO$2:$BO994,$O$2:$O994,$O995))</f>
        <v>11</v>
      </c>
      <c r="BP995">
        <f t="shared" si="175"/>
        <v>18</v>
      </c>
      <c r="BQ995">
        <f t="shared" si="177"/>
        <v>0</v>
      </c>
      <c r="BR995">
        <f t="shared" si="178"/>
        <v>0</v>
      </c>
      <c r="BS995">
        <f t="shared" si="179"/>
        <v>0</v>
      </c>
      <c r="BT995">
        <f t="shared" si="180"/>
        <v>0</v>
      </c>
      <c r="BU995">
        <f t="shared" si="181"/>
        <v>0</v>
      </c>
      <c r="BV995">
        <f t="shared" si="182"/>
        <v>0</v>
      </c>
      <c r="BW995">
        <f t="shared" si="176"/>
        <v>18</v>
      </c>
    </row>
    <row r="996" spans="1:75" x14ac:dyDescent="0.3">
      <c r="A996" s="38">
        <f t="shared" si="172"/>
        <v>45786</v>
      </c>
      <c r="B996" s="3">
        <v>45786.620763888888</v>
      </c>
      <c r="C996" t="s">
        <v>61</v>
      </c>
      <c r="D996" t="s">
        <v>61</v>
      </c>
      <c r="E996" t="s">
        <v>61</v>
      </c>
      <c r="F996" t="s">
        <v>62</v>
      </c>
      <c r="G996" s="2" t="s">
        <v>85</v>
      </c>
      <c r="H996" t="s">
        <v>86</v>
      </c>
      <c r="I996" t="s">
        <v>88</v>
      </c>
      <c r="J996" t="s">
        <v>66</v>
      </c>
      <c r="K996" t="s">
        <v>67</v>
      </c>
      <c r="L996">
        <v>15</v>
      </c>
      <c r="M996">
        <v>3</v>
      </c>
      <c r="N996">
        <v>168</v>
      </c>
      <c r="O996" s="41">
        <v>1060</v>
      </c>
      <c r="P996" t="s">
        <v>61</v>
      </c>
      <c r="Q996" t="s">
        <v>61</v>
      </c>
      <c r="R996">
        <v>17.276</v>
      </c>
      <c r="S996">
        <v>3.9089999999999998</v>
      </c>
      <c r="T996">
        <v>4.42</v>
      </c>
      <c r="U996">
        <v>1526</v>
      </c>
      <c r="V996">
        <v>40</v>
      </c>
      <c r="W996">
        <v>283</v>
      </c>
      <c r="X996">
        <v>337</v>
      </c>
      <c r="Y996">
        <v>0</v>
      </c>
      <c r="Z996">
        <v>3</v>
      </c>
      <c r="AA996">
        <v>0</v>
      </c>
      <c r="AB996">
        <v>0</v>
      </c>
      <c r="AC996">
        <v>87</v>
      </c>
      <c r="AD996">
        <v>40.76</v>
      </c>
      <c r="AE996">
        <v>51.698855999999999</v>
      </c>
      <c r="AF996">
        <v>98.3</v>
      </c>
      <c r="AG996">
        <v>0.3</v>
      </c>
      <c r="AH996">
        <v>0.4</v>
      </c>
      <c r="AI996">
        <v>0.9</v>
      </c>
      <c r="AJ996">
        <v>0.1</v>
      </c>
      <c r="AK996">
        <v>0</v>
      </c>
      <c r="AL996">
        <v>0</v>
      </c>
      <c r="AM996">
        <v>3.4</v>
      </c>
      <c r="AN996">
        <v>38.665999999999997</v>
      </c>
      <c r="AO996">
        <v>2.621</v>
      </c>
      <c r="AP996">
        <v>18.545000000000002</v>
      </c>
      <c r="AQ996">
        <v>0.17399999999999999</v>
      </c>
      <c r="AR996">
        <v>0</v>
      </c>
      <c r="AS996">
        <v>17.364999999999998</v>
      </c>
      <c r="AT996">
        <v>24.574999999999999</v>
      </c>
      <c r="AU996">
        <v>7.4999999999999997E-2</v>
      </c>
      <c r="AV996">
        <v>0.1</v>
      </c>
      <c r="AW996">
        <v>0.22500000000000001</v>
      </c>
      <c r="AX996">
        <v>2.5000000000000001E-2</v>
      </c>
      <c r="AY996">
        <v>0</v>
      </c>
      <c r="AZ996">
        <v>0</v>
      </c>
      <c r="BA996">
        <v>0</v>
      </c>
      <c r="BB996">
        <v>35</v>
      </c>
      <c r="BC996" t="s">
        <v>75</v>
      </c>
      <c r="BD996">
        <v>0</v>
      </c>
      <c r="BE996" t="s">
        <v>69</v>
      </c>
      <c r="BF996" t="s">
        <v>76</v>
      </c>
      <c r="BG996">
        <v>1.3</v>
      </c>
      <c r="BH996">
        <v>0</v>
      </c>
      <c r="BI996" s="1">
        <v>45799.478356018517</v>
      </c>
      <c r="BJ996">
        <v>3</v>
      </c>
      <c r="BK996" s="4">
        <v>1.4732000000000001</v>
      </c>
      <c r="BL996" s="42">
        <f>HLOOKUP($A996,차량별코스!$E$1:$AD$20,_xlfn.XLOOKUP(탕데이터!$I996,차량별코스!$D$2:$D$20,차량별코스!$A$2:$A$20),0)</f>
        <v>7</v>
      </c>
      <c r="BM996">
        <f t="shared" si="173"/>
        <v>2039.059</v>
      </c>
      <c r="BN996">
        <f t="shared" si="174"/>
        <v>666.87199999999984</v>
      </c>
      <c r="BO996">
        <f>IF(COUNTIFS($BL$2:$BL996,$BL996,$O$2:$O996,$O996)=1,_xlfn.MAXIFS($BO$2:$BO995,$O$2:$O995,$O996)+1,_xlfn.MAXIFS($BO$2:$BO995,$O$2:$O995,$O996))</f>
        <v>11</v>
      </c>
      <c r="BP996">
        <f t="shared" si="175"/>
        <v>1177.058</v>
      </c>
      <c r="BQ996">
        <f t="shared" si="177"/>
        <v>4.5780000000000003</v>
      </c>
      <c r="BR996">
        <f t="shared" si="178"/>
        <v>6.1040000000000001</v>
      </c>
      <c r="BS996">
        <f t="shared" si="179"/>
        <v>13.734000000000002</v>
      </c>
      <c r="BT996">
        <f t="shared" si="180"/>
        <v>1.526</v>
      </c>
      <c r="BU996">
        <f t="shared" si="181"/>
        <v>0</v>
      </c>
      <c r="BV996">
        <f t="shared" si="182"/>
        <v>0</v>
      </c>
      <c r="BW996">
        <f t="shared" si="176"/>
        <v>1203</v>
      </c>
    </row>
    <row r="997" spans="1:75" x14ac:dyDescent="0.3">
      <c r="A997" s="38">
        <f t="shared" si="172"/>
        <v>45786</v>
      </c>
      <c r="B997" s="3">
        <v>45786.644606481481</v>
      </c>
      <c r="C997" t="s">
        <v>61</v>
      </c>
      <c r="D997" t="s">
        <v>61</v>
      </c>
      <c r="E997" t="s">
        <v>61</v>
      </c>
      <c r="F997" t="s">
        <v>62</v>
      </c>
      <c r="G997" s="2" t="s">
        <v>85</v>
      </c>
      <c r="H997" t="s">
        <v>86</v>
      </c>
      <c r="I997" t="s">
        <v>88</v>
      </c>
      <c r="J997" t="s">
        <v>66</v>
      </c>
      <c r="K997" t="s">
        <v>67</v>
      </c>
      <c r="L997">
        <v>15</v>
      </c>
      <c r="M997">
        <v>3</v>
      </c>
      <c r="N997">
        <v>168</v>
      </c>
      <c r="O997" s="41">
        <v>1060</v>
      </c>
      <c r="P997" t="s">
        <v>61</v>
      </c>
      <c r="Q997" t="s">
        <v>61</v>
      </c>
      <c r="R997">
        <v>80.137</v>
      </c>
      <c r="S997">
        <v>26.231000000000002</v>
      </c>
      <c r="T997">
        <v>3.0550000000000002</v>
      </c>
      <c r="U997">
        <v>9934</v>
      </c>
      <c r="V997">
        <v>108</v>
      </c>
      <c r="W997">
        <v>4414</v>
      </c>
      <c r="X997">
        <v>2152</v>
      </c>
      <c r="Y997">
        <v>7</v>
      </c>
      <c r="Z997">
        <v>15</v>
      </c>
      <c r="AA997">
        <v>2</v>
      </c>
      <c r="AB997">
        <v>2030</v>
      </c>
      <c r="AC997">
        <v>95</v>
      </c>
      <c r="AD997">
        <v>29.04</v>
      </c>
      <c r="AE997">
        <v>53.306220000000003</v>
      </c>
      <c r="AF997">
        <v>87.9</v>
      </c>
      <c r="AG997">
        <v>2.4</v>
      </c>
      <c r="AH997">
        <v>3.4</v>
      </c>
      <c r="AI997">
        <v>4.0999999999999996</v>
      </c>
      <c r="AJ997">
        <v>2.2000000000000002</v>
      </c>
      <c r="AK997">
        <v>0</v>
      </c>
      <c r="AL997">
        <v>0</v>
      </c>
      <c r="AM997">
        <v>2.35</v>
      </c>
      <c r="AN997">
        <v>60.914999999999999</v>
      </c>
      <c r="AO997">
        <v>1.087</v>
      </c>
      <c r="AP997">
        <v>44.433</v>
      </c>
      <c r="AQ997">
        <v>0.26200000000000001</v>
      </c>
      <c r="AR997">
        <v>8.7349999999999994</v>
      </c>
      <c r="AS997">
        <v>18.718</v>
      </c>
      <c r="AT997">
        <v>145.035</v>
      </c>
      <c r="AU997">
        <v>3.96</v>
      </c>
      <c r="AV997">
        <v>5.61</v>
      </c>
      <c r="AW997">
        <v>6.7649999999999997</v>
      </c>
      <c r="AX997">
        <v>3.63</v>
      </c>
      <c r="AY997">
        <v>0</v>
      </c>
      <c r="AZ997">
        <v>0</v>
      </c>
      <c r="BA997">
        <v>0</v>
      </c>
      <c r="BB997">
        <v>249</v>
      </c>
      <c r="BC997" t="s">
        <v>75</v>
      </c>
      <c r="BD997">
        <v>0</v>
      </c>
      <c r="BE997" t="s">
        <v>69</v>
      </c>
      <c r="BF997" t="s">
        <v>76</v>
      </c>
      <c r="BG997">
        <v>1.3</v>
      </c>
      <c r="BH997">
        <v>0</v>
      </c>
      <c r="BI997" s="1">
        <v>45799.478356018517</v>
      </c>
      <c r="BJ997">
        <v>3</v>
      </c>
      <c r="BK997" s="4">
        <v>1.0183</v>
      </c>
      <c r="BL997" s="42">
        <f>HLOOKUP($A997,차량별코스!$E$1:$AD$20,_xlfn.XLOOKUP(탕데이터!$I997,차량별코스!$D$2:$D$20,차량별코스!$A$2:$A$20),0)</f>
        <v>7</v>
      </c>
      <c r="BM997">
        <f t="shared" si="173"/>
        <v>2039.059</v>
      </c>
      <c r="BN997">
        <f t="shared" si="174"/>
        <v>666.87199999999984</v>
      </c>
      <c r="BO997">
        <f>IF(COUNTIFS($BL$2:$BL997,$BL997,$O$2:$O997,$O997)=1,_xlfn.MAXIFS($BO$2:$BO996,$O$2:$O996,$O997)+1,_xlfn.MAXIFS($BO$2:$BO996,$O$2:$O996,$O997))</f>
        <v>11</v>
      </c>
      <c r="BP997">
        <f t="shared" si="175"/>
        <v>4209.9860000000008</v>
      </c>
      <c r="BQ997">
        <f t="shared" si="177"/>
        <v>238.416</v>
      </c>
      <c r="BR997">
        <f t="shared" si="178"/>
        <v>337.75600000000003</v>
      </c>
      <c r="BS997">
        <f t="shared" si="179"/>
        <v>407.29399999999993</v>
      </c>
      <c r="BT997">
        <f t="shared" si="180"/>
        <v>218.54800000000003</v>
      </c>
      <c r="BU997">
        <f t="shared" si="181"/>
        <v>0</v>
      </c>
      <c r="BV997">
        <f t="shared" si="182"/>
        <v>0</v>
      </c>
      <c r="BW997">
        <f t="shared" si="176"/>
        <v>5412.0000000000009</v>
      </c>
    </row>
    <row r="998" spans="1:75" x14ac:dyDescent="0.3">
      <c r="A998" s="38">
        <f t="shared" si="172"/>
        <v>45786</v>
      </c>
      <c r="B998" s="3">
        <v>45786.792800925927</v>
      </c>
      <c r="C998" t="s">
        <v>61</v>
      </c>
      <c r="D998" t="s">
        <v>61</v>
      </c>
      <c r="E998" t="s">
        <v>61</v>
      </c>
      <c r="F998" t="s">
        <v>62</v>
      </c>
      <c r="G998" s="2" t="s">
        <v>85</v>
      </c>
      <c r="H998" t="s">
        <v>86</v>
      </c>
      <c r="I998" t="s">
        <v>88</v>
      </c>
      <c r="J998" t="s">
        <v>66</v>
      </c>
      <c r="K998" t="s">
        <v>67</v>
      </c>
      <c r="L998">
        <v>15</v>
      </c>
      <c r="M998">
        <v>3</v>
      </c>
      <c r="N998">
        <v>168</v>
      </c>
      <c r="O998" s="41">
        <v>1060</v>
      </c>
      <c r="P998" t="s">
        <v>61</v>
      </c>
      <c r="Q998" t="s">
        <v>61</v>
      </c>
      <c r="R998">
        <v>2.5999999999999999E-2</v>
      </c>
      <c r="S998">
        <v>2.5000000000000001E-2</v>
      </c>
      <c r="T998">
        <v>1.04</v>
      </c>
      <c r="U998">
        <v>35</v>
      </c>
      <c r="V998">
        <v>12</v>
      </c>
      <c r="W998">
        <v>4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8</v>
      </c>
      <c r="AD998">
        <v>2.67</v>
      </c>
      <c r="AE998">
        <v>4.9261080000000002</v>
      </c>
      <c r="AF998">
        <v>100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0.8</v>
      </c>
      <c r="AN998">
        <v>11.42</v>
      </c>
      <c r="AO998">
        <v>34.283000000000001</v>
      </c>
      <c r="AP998">
        <v>11.428000000000001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 t="s">
        <v>75</v>
      </c>
      <c r="BD998">
        <v>0</v>
      </c>
      <c r="BE998" t="s">
        <v>69</v>
      </c>
      <c r="BF998" t="s">
        <v>76</v>
      </c>
      <c r="BG998">
        <v>1.3</v>
      </c>
      <c r="BH998">
        <v>0</v>
      </c>
      <c r="BI998" s="1">
        <v>45799.478356018517</v>
      </c>
      <c r="BJ998">
        <v>3</v>
      </c>
      <c r="BK998" s="4">
        <v>0.34670000000000001</v>
      </c>
      <c r="BL998" s="42">
        <f>HLOOKUP($A998,차량별코스!$E$1:$AD$20,_xlfn.XLOOKUP(탕데이터!$I998,차량별코스!$D$2:$D$20,차량별코스!$A$2:$A$20),0)</f>
        <v>7</v>
      </c>
      <c r="BM998">
        <f t="shared" si="173"/>
        <v>2039.059</v>
      </c>
      <c r="BN998">
        <f t="shared" si="174"/>
        <v>666.87199999999984</v>
      </c>
      <c r="BO998">
        <f>IF(COUNTIFS($BL$2:$BL998,$BL998,$O$2:$O998,$O998)=1,_xlfn.MAXIFS($BO$2:$BO997,$O$2:$O997,$O998)+1,_xlfn.MAXIFS($BO$2:$BO997,$O$2:$O997,$O998))</f>
        <v>11</v>
      </c>
      <c r="BP998">
        <f t="shared" si="175"/>
        <v>19</v>
      </c>
      <c r="BQ998">
        <f t="shared" si="177"/>
        <v>0</v>
      </c>
      <c r="BR998">
        <f t="shared" si="178"/>
        <v>0</v>
      </c>
      <c r="BS998">
        <f t="shared" si="179"/>
        <v>0</v>
      </c>
      <c r="BT998">
        <f t="shared" si="180"/>
        <v>0</v>
      </c>
      <c r="BU998">
        <f t="shared" si="181"/>
        <v>0</v>
      </c>
      <c r="BV998">
        <f t="shared" si="182"/>
        <v>0</v>
      </c>
      <c r="BW998">
        <f t="shared" si="176"/>
        <v>19</v>
      </c>
    </row>
    <row r="999" spans="1:75" x14ac:dyDescent="0.3">
      <c r="A999" s="38">
        <f t="shared" si="172"/>
        <v>45786</v>
      </c>
      <c r="B999" s="3">
        <v>45786.796585648146</v>
      </c>
      <c r="C999" t="s">
        <v>61</v>
      </c>
      <c r="D999" t="s">
        <v>61</v>
      </c>
      <c r="E999" t="s">
        <v>61</v>
      </c>
      <c r="F999" t="s">
        <v>62</v>
      </c>
      <c r="G999" s="2" t="s">
        <v>85</v>
      </c>
      <c r="H999" t="s">
        <v>86</v>
      </c>
      <c r="I999" t="s">
        <v>88</v>
      </c>
      <c r="J999" t="s">
        <v>66</v>
      </c>
      <c r="K999" t="s">
        <v>67</v>
      </c>
      <c r="L999">
        <v>15</v>
      </c>
      <c r="M999">
        <v>3</v>
      </c>
      <c r="N999">
        <v>168</v>
      </c>
      <c r="O999" s="41">
        <v>1060</v>
      </c>
      <c r="P999" t="s">
        <v>61</v>
      </c>
      <c r="Q999" t="s">
        <v>61</v>
      </c>
      <c r="R999">
        <v>39.250999999999998</v>
      </c>
      <c r="S999">
        <v>11.224</v>
      </c>
      <c r="T999">
        <v>3.4969999999999999</v>
      </c>
      <c r="U999">
        <v>4153</v>
      </c>
      <c r="V999">
        <v>147</v>
      </c>
      <c r="W999">
        <v>1097</v>
      </c>
      <c r="X999">
        <v>1296</v>
      </c>
      <c r="Y999">
        <v>4</v>
      </c>
      <c r="Z999">
        <v>6</v>
      </c>
      <c r="AA999">
        <v>0</v>
      </c>
      <c r="AB999">
        <v>0</v>
      </c>
      <c r="AC999">
        <v>109</v>
      </c>
      <c r="AD999">
        <v>34.020000000000003</v>
      </c>
      <c r="AE999">
        <v>48.574603000000003</v>
      </c>
      <c r="AF999">
        <v>95.5</v>
      </c>
      <c r="AG999">
        <v>1.2</v>
      </c>
      <c r="AH999">
        <v>1.6</v>
      </c>
      <c r="AI999">
        <v>1</v>
      </c>
      <c r="AJ999">
        <v>0.5</v>
      </c>
      <c r="AK999">
        <v>0.2</v>
      </c>
      <c r="AL999">
        <v>0</v>
      </c>
      <c r="AM999">
        <v>2.69</v>
      </c>
      <c r="AN999">
        <v>47.25</v>
      </c>
      <c r="AO999">
        <v>3.54</v>
      </c>
      <c r="AP999">
        <v>26.414999999999999</v>
      </c>
      <c r="AQ999">
        <v>0.30599999999999999</v>
      </c>
      <c r="AR999">
        <v>10.191000000000001</v>
      </c>
      <c r="AS999">
        <v>15.286</v>
      </c>
      <c r="AT999">
        <v>65.257999999999996</v>
      </c>
      <c r="AU999">
        <v>0.82</v>
      </c>
      <c r="AV999">
        <v>1.093</v>
      </c>
      <c r="AW999">
        <v>0.68300000000000005</v>
      </c>
      <c r="AX999">
        <v>0.34200000000000003</v>
      </c>
      <c r="AY999">
        <v>0.13700000000000001</v>
      </c>
      <c r="AZ999">
        <v>0</v>
      </c>
      <c r="BA999">
        <v>0</v>
      </c>
      <c r="BB999">
        <v>98</v>
      </c>
      <c r="BC999" t="s">
        <v>75</v>
      </c>
      <c r="BD999">
        <v>0</v>
      </c>
      <c r="BE999" t="s">
        <v>69</v>
      </c>
      <c r="BF999" t="s">
        <v>76</v>
      </c>
      <c r="BG999">
        <v>1.3</v>
      </c>
      <c r="BH999">
        <v>0</v>
      </c>
      <c r="BI999" s="1">
        <v>45799.478356018517</v>
      </c>
      <c r="BJ999">
        <v>3</v>
      </c>
      <c r="BK999" s="4">
        <v>1.1657</v>
      </c>
      <c r="BL999" s="42">
        <f>HLOOKUP($A999,차량별코스!$E$1:$AD$20,_xlfn.XLOOKUP(탕데이터!$I999,차량별코스!$D$2:$D$20,차량별코스!$A$2:$A$20),0)</f>
        <v>7</v>
      </c>
      <c r="BM999">
        <f t="shared" si="173"/>
        <v>2039.059</v>
      </c>
      <c r="BN999">
        <f t="shared" si="174"/>
        <v>666.87199999999984</v>
      </c>
      <c r="BO999">
        <f>IF(COUNTIFS($BL$2:$BL999,$BL999,$O$2:$O999,$O999)=1,_xlfn.MAXIFS($BO$2:$BO998,$O$2:$O998,$O999)+1,_xlfn.MAXIFS($BO$2:$BO998,$O$2:$O998,$O999))</f>
        <v>11</v>
      </c>
      <c r="BP999">
        <f t="shared" si="175"/>
        <v>2722.1149999999998</v>
      </c>
      <c r="BQ999">
        <f t="shared" si="177"/>
        <v>49.835999999999999</v>
      </c>
      <c r="BR999">
        <f t="shared" si="178"/>
        <v>66.448000000000008</v>
      </c>
      <c r="BS999">
        <f t="shared" si="179"/>
        <v>41.53</v>
      </c>
      <c r="BT999">
        <f t="shared" si="180"/>
        <v>20.765000000000001</v>
      </c>
      <c r="BU999">
        <f t="shared" si="181"/>
        <v>8.3060000000000009</v>
      </c>
      <c r="BV999">
        <f t="shared" si="182"/>
        <v>0</v>
      </c>
      <c r="BW999">
        <f t="shared" si="176"/>
        <v>2908.9999999999995</v>
      </c>
    </row>
    <row r="1000" spans="1:75" x14ac:dyDescent="0.3">
      <c r="A1000" s="38">
        <f t="shared" si="172"/>
        <v>45786</v>
      </c>
      <c r="B1000" s="3">
        <v>45786.852326388886</v>
      </c>
      <c r="C1000" t="s">
        <v>61</v>
      </c>
      <c r="D1000" t="s">
        <v>61</v>
      </c>
      <c r="E1000" t="s">
        <v>61</v>
      </c>
      <c r="F1000" t="s">
        <v>62</v>
      </c>
      <c r="G1000" s="2" t="s">
        <v>85</v>
      </c>
      <c r="H1000" t="s">
        <v>86</v>
      </c>
      <c r="I1000" t="s">
        <v>88</v>
      </c>
      <c r="J1000" t="s">
        <v>66</v>
      </c>
      <c r="K1000" t="s">
        <v>67</v>
      </c>
      <c r="L1000">
        <v>15</v>
      </c>
      <c r="M1000">
        <v>3</v>
      </c>
      <c r="N1000">
        <v>168</v>
      </c>
      <c r="O1000" s="41">
        <v>1060</v>
      </c>
      <c r="P1000" t="s">
        <v>61</v>
      </c>
      <c r="Q1000" t="s">
        <v>61</v>
      </c>
      <c r="R1000">
        <v>34.39</v>
      </c>
      <c r="S1000">
        <v>10.582000000000001</v>
      </c>
      <c r="T1000">
        <v>3.25</v>
      </c>
      <c r="U1000">
        <v>2653</v>
      </c>
      <c r="V1000">
        <v>135</v>
      </c>
      <c r="W1000">
        <v>401</v>
      </c>
      <c r="X1000">
        <v>991</v>
      </c>
      <c r="Y1000">
        <v>7</v>
      </c>
      <c r="Z1000">
        <v>9</v>
      </c>
      <c r="AA1000">
        <v>1</v>
      </c>
      <c r="AB1000">
        <v>26</v>
      </c>
      <c r="AC1000">
        <v>108</v>
      </c>
      <c r="AD1000">
        <v>46.67</v>
      </c>
      <c r="AE1000">
        <v>58.480823999999998</v>
      </c>
      <c r="AF1000">
        <v>94</v>
      </c>
      <c r="AG1000">
        <v>1</v>
      </c>
      <c r="AH1000">
        <v>2</v>
      </c>
      <c r="AI1000">
        <v>2</v>
      </c>
      <c r="AJ1000">
        <v>0.7</v>
      </c>
      <c r="AK1000">
        <v>0.2</v>
      </c>
      <c r="AL1000">
        <v>0</v>
      </c>
      <c r="AM1000">
        <v>2.5</v>
      </c>
      <c r="AN1000">
        <v>63.177999999999997</v>
      </c>
      <c r="AO1000">
        <v>5.0890000000000004</v>
      </c>
      <c r="AP1000">
        <v>15.115</v>
      </c>
      <c r="AQ1000">
        <v>0.26200000000000001</v>
      </c>
      <c r="AR1000">
        <v>20.355</v>
      </c>
      <c r="AS1000">
        <v>26.17</v>
      </c>
      <c r="AT1000">
        <v>40.732999999999997</v>
      </c>
      <c r="AU1000">
        <v>0.433</v>
      </c>
      <c r="AV1000">
        <v>0.86699999999999999</v>
      </c>
      <c r="AW1000">
        <v>0.86699999999999999</v>
      </c>
      <c r="AX1000">
        <v>0.30299999999999999</v>
      </c>
      <c r="AY1000">
        <v>8.6999999999999994E-2</v>
      </c>
      <c r="AZ1000">
        <v>0</v>
      </c>
      <c r="BA1000">
        <v>0</v>
      </c>
      <c r="BB1000">
        <v>64</v>
      </c>
      <c r="BC1000" t="s">
        <v>75</v>
      </c>
      <c r="BD1000">
        <v>0</v>
      </c>
      <c r="BE1000" t="s">
        <v>69</v>
      </c>
      <c r="BF1000" t="s">
        <v>76</v>
      </c>
      <c r="BG1000">
        <v>1.3</v>
      </c>
      <c r="BH1000">
        <v>0</v>
      </c>
      <c r="BI1000" s="1">
        <v>45799.478356018517</v>
      </c>
      <c r="BJ1000">
        <v>3</v>
      </c>
      <c r="BK1000" s="4">
        <v>1.0832999999999999</v>
      </c>
      <c r="BL1000" s="42">
        <f>HLOOKUP($A1000,차량별코스!$E$1:$AD$20,_xlfn.XLOOKUP(탕데이터!$I1000,차량별코스!$D$2:$D$20,차량별코스!$A$2:$A$20),0)</f>
        <v>7</v>
      </c>
      <c r="BM1000">
        <f t="shared" si="173"/>
        <v>2039.059</v>
      </c>
      <c r="BN1000">
        <f t="shared" si="174"/>
        <v>666.87199999999984</v>
      </c>
      <c r="BO1000">
        <f>IF(COUNTIFS($BL$2:$BL1000,$BL1000,$O$2:$O1000,$O1000)=1,_xlfn.MAXIFS($BO$2:$BO999,$O$2:$O999,$O1000)+1,_xlfn.MAXIFS($BO$2:$BO999,$O$2:$O999,$O1000))</f>
        <v>11</v>
      </c>
      <c r="BP1000">
        <f t="shared" si="175"/>
        <v>1957.8199999999997</v>
      </c>
      <c r="BQ1000">
        <f t="shared" si="177"/>
        <v>26.53</v>
      </c>
      <c r="BR1000">
        <f t="shared" si="178"/>
        <v>53.06</v>
      </c>
      <c r="BS1000">
        <f t="shared" si="179"/>
        <v>53.06</v>
      </c>
      <c r="BT1000">
        <f t="shared" si="180"/>
        <v>18.570999999999998</v>
      </c>
      <c r="BU1000">
        <f t="shared" si="181"/>
        <v>5.306</v>
      </c>
      <c r="BV1000">
        <f t="shared" si="182"/>
        <v>0</v>
      </c>
      <c r="BW1000">
        <f t="shared" si="176"/>
        <v>2114.3469999999998</v>
      </c>
    </row>
    <row r="1001" spans="1:75" x14ac:dyDescent="0.3">
      <c r="A1001" s="38">
        <f t="shared" si="172"/>
        <v>45787</v>
      </c>
      <c r="B1001" s="3">
        <v>45787.287893518522</v>
      </c>
      <c r="C1001" t="s">
        <v>61</v>
      </c>
      <c r="D1001" t="s">
        <v>61</v>
      </c>
      <c r="E1001" t="s">
        <v>61</v>
      </c>
      <c r="F1001" t="s">
        <v>62</v>
      </c>
      <c r="G1001" s="2" t="s">
        <v>85</v>
      </c>
      <c r="H1001" t="s">
        <v>86</v>
      </c>
      <c r="I1001" t="s">
        <v>88</v>
      </c>
      <c r="J1001" t="s">
        <v>66</v>
      </c>
      <c r="K1001" t="s">
        <v>67</v>
      </c>
      <c r="L1001">
        <v>15</v>
      </c>
      <c r="M1001">
        <v>3</v>
      </c>
      <c r="N1001">
        <v>168</v>
      </c>
      <c r="O1001" s="41">
        <v>1060</v>
      </c>
      <c r="P1001" t="s">
        <v>61</v>
      </c>
      <c r="Q1001" t="s">
        <v>61</v>
      </c>
      <c r="R1001">
        <v>25.388999999999999</v>
      </c>
      <c r="S1001">
        <v>8.1720000000000006</v>
      </c>
      <c r="T1001">
        <v>3.1070000000000002</v>
      </c>
      <c r="U1001">
        <v>2169</v>
      </c>
      <c r="V1001">
        <v>316</v>
      </c>
      <c r="W1001">
        <v>215</v>
      </c>
      <c r="X1001">
        <v>746</v>
      </c>
      <c r="Y1001">
        <v>4</v>
      </c>
      <c r="Z1001">
        <v>9</v>
      </c>
      <c r="AA1001">
        <v>0</v>
      </c>
      <c r="AB1001">
        <v>0</v>
      </c>
      <c r="AC1001">
        <v>102</v>
      </c>
      <c r="AD1001">
        <v>42.14</v>
      </c>
      <c r="AE1001">
        <v>55.799877000000002</v>
      </c>
      <c r="AF1001">
        <v>96</v>
      </c>
      <c r="AG1001">
        <v>1</v>
      </c>
      <c r="AH1001">
        <v>1.1000000000000001</v>
      </c>
      <c r="AI1001">
        <v>1</v>
      </c>
      <c r="AJ1001">
        <v>0.9</v>
      </c>
      <c r="AK1001">
        <v>0</v>
      </c>
      <c r="AL1001">
        <v>0</v>
      </c>
      <c r="AM1001">
        <v>2.39</v>
      </c>
      <c r="AN1001">
        <v>63.180999999999997</v>
      </c>
      <c r="AO1001">
        <v>14.569000000000001</v>
      </c>
      <c r="AP1001">
        <v>9.9120000000000008</v>
      </c>
      <c r="AQ1001">
        <v>0.27600000000000002</v>
      </c>
      <c r="AR1001">
        <v>15.755000000000001</v>
      </c>
      <c r="AS1001">
        <v>35.448</v>
      </c>
      <c r="AT1001">
        <v>33.6</v>
      </c>
      <c r="AU1001">
        <v>0.35</v>
      </c>
      <c r="AV1001">
        <v>0.38500000000000001</v>
      </c>
      <c r="AW1001">
        <v>0.35</v>
      </c>
      <c r="AX1001">
        <v>0.315</v>
      </c>
      <c r="AY1001">
        <v>0</v>
      </c>
      <c r="AZ1001">
        <v>0</v>
      </c>
      <c r="BA1001">
        <v>0</v>
      </c>
      <c r="BB1001">
        <v>51</v>
      </c>
      <c r="BC1001" t="s">
        <v>75</v>
      </c>
      <c r="BD1001">
        <v>0</v>
      </c>
      <c r="BE1001" t="s">
        <v>69</v>
      </c>
      <c r="BF1001" t="s">
        <v>76</v>
      </c>
      <c r="BG1001">
        <v>1.3</v>
      </c>
      <c r="BH1001">
        <v>0</v>
      </c>
      <c r="BI1001" s="1">
        <v>45799.478356018517</v>
      </c>
      <c r="BJ1001">
        <v>3</v>
      </c>
      <c r="BK1001" s="4">
        <v>1.0356000000000001</v>
      </c>
      <c r="BL1001" s="42">
        <f>HLOOKUP($A1001,차량별코스!$E$1:$AD$20,_xlfn.XLOOKUP(탕데이터!$I1001,차량별코스!$D$2:$D$20,차량별코스!$A$2:$A$20),0)</f>
        <v>8</v>
      </c>
      <c r="BM1001">
        <f t="shared" si="173"/>
        <v>2039.059</v>
      </c>
      <c r="BN1001">
        <f t="shared" si="174"/>
        <v>726.5</v>
      </c>
      <c r="BO1001">
        <f>IF(COUNTIFS($BL$2:$BL1001,$BL1001,$O$2:$O1001,$O1001)=1,_xlfn.MAXIFS($BO$2:$BO1000,$O$2:$O1000,$O1001)+1,_xlfn.MAXIFS($BO$2:$BO1000,$O$2:$O1000,$O1001))</f>
        <v>11</v>
      </c>
      <c r="BP1001">
        <f t="shared" si="175"/>
        <v>1551.2399999999998</v>
      </c>
      <c r="BQ1001">
        <f t="shared" si="177"/>
        <v>21.69</v>
      </c>
      <c r="BR1001">
        <f t="shared" si="178"/>
        <v>23.859000000000002</v>
      </c>
      <c r="BS1001">
        <f t="shared" si="179"/>
        <v>21.69</v>
      </c>
      <c r="BT1001">
        <f t="shared" si="180"/>
        <v>19.521000000000001</v>
      </c>
      <c r="BU1001">
        <f t="shared" si="181"/>
        <v>0</v>
      </c>
      <c r="BV1001">
        <f t="shared" si="182"/>
        <v>0</v>
      </c>
      <c r="BW1001">
        <f t="shared" si="176"/>
        <v>1637.9999999999998</v>
      </c>
    </row>
    <row r="1002" spans="1:75" x14ac:dyDescent="0.3">
      <c r="A1002" s="38">
        <f t="shared" si="172"/>
        <v>45787</v>
      </c>
      <c r="B1002" s="3">
        <v>45787.331817129627</v>
      </c>
      <c r="C1002" t="s">
        <v>61</v>
      </c>
      <c r="D1002" t="s">
        <v>61</v>
      </c>
      <c r="E1002" t="s">
        <v>61</v>
      </c>
      <c r="F1002" t="s">
        <v>62</v>
      </c>
      <c r="G1002" s="2" t="s">
        <v>85</v>
      </c>
      <c r="H1002" t="s">
        <v>86</v>
      </c>
      <c r="I1002" t="s">
        <v>88</v>
      </c>
      <c r="J1002" t="s">
        <v>66</v>
      </c>
      <c r="K1002" t="s">
        <v>67</v>
      </c>
      <c r="L1002">
        <v>15</v>
      </c>
      <c r="M1002">
        <v>3</v>
      </c>
      <c r="N1002">
        <v>168</v>
      </c>
      <c r="O1002" s="41">
        <v>1060</v>
      </c>
      <c r="P1002" t="s">
        <v>61</v>
      </c>
      <c r="Q1002" t="s">
        <v>61</v>
      </c>
      <c r="R1002">
        <v>36.305999999999997</v>
      </c>
      <c r="S1002">
        <v>9.9740000000000002</v>
      </c>
      <c r="T1002">
        <v>3.64</v>
      </c>
      <c r="U1002">
        <v>3418</v>
      </c>
      <c r="V1002">
        <v>110</v>
      </c>
      <c r="W1002">
        <v>743</v>
      </c>
      <c r="X1002">
        <v>951</v>
      </c>
      <c r="Y1002">
        <v>6</v>
      </c>
      <c r="Z1002">
        <v>17</v>
      </c>
      <c r="AA1002">
        <v>1</v>
      </c>
      <c r="AB1002">
        <v>63</v>
      </c>
      <c r="AC1002">
        <v>101</v>
      </c>
      <c r="AD1002">
        <v>38.24</v>
      </c>
      <c r="AE1002">
        <v>50.955717</v>
      </c>
      <c r="AF1002">
        <v>93.4</v>
      </c>
      <c r="AG1002">
        <v>1.6</v>
      </c>
      <c r="AH1002">
        <v>2.2000000000000002</v>
      </c>
      <c r="AI1002">
        <v>1.9</v>
      </c>
      <c r="AJ1002">
        <v>0.9</v>
      </c>
      <c r="AK1002">
        <v>0</v>
      </c>
      <c r="AL1002">
        <v>0</v>
      </c>
      <c r="AM1002">
        <v>2.8</v>
      </c>
      <c r="AN1002">
        <v>47.634999999999998</v>
      </c>
      <c r="AO1002">
        <v>3.218</v>
      </c>
      <c r="AP1002">
        <v>21.738</v>
      </c>
      <c r="AQ1002">
        <v>0.248</v>
      </c>
      <c r="AR1002">
        <v>16.526</v>
      </c>
      <c r="AS1002">
        <v>46.823999999999998</v>
      </c>
      <c r="AT1002">
        <v>52.927</v>
      </c>
      <c r="AU1002">
        <v>0.90700000000000003</v>
      </c>
      <c r="AV1002">
        <v>1.2470000000000001</v>
      </c>
      <c r="AW1002">
        <v>1.077</v>
      </c>
      <c r="AX1002">
        <v>0.51</v>
      </c>
      <c r="AY1002">
        <v>0</v>
      </c>
      <c r="AZ1002">
        <v>0</v>
      </c>
      <c r="BA1002">
        <v>0</v>
      </c>
      <c r="BB1002">
        <v>86</v>
      </c>
      <c r="BC1002" t="s">
        <v>75</v>
      </c>
      <c r="BD1002">
        <v>0</v>
      </c>
      <c r="BE1002" t="s">
        <v>69</v>
      </c>
      <c r="BF1002" t="s">
        <v>76</v>
      </c>
      <c r="BG1002">
        <v>1.3</v>
      </c>
      <c r="BH1002">
        <v>0</v>
      </c>
      <c r="BI1002" s="1">
        <v>45799.478356018517</v>
      </c>
      <c r="BJ1002">
        <v>3</v>
      </c>
      <c r="BK1002" s="4">
        <v>1.2134</v>
      </c>
      <c r="BL1002" s="42">
        <f>HLOOKUP($A1002,차량별코스!$E$1:$AD$20,_xlfn.XLOOKUP(탕데이터!$I1002,차량별코스!$D$2:$D$20,차량별코스!$A$2:$A$20),0)</f>
        <v>8</v>
      </c>
      <c r="BM1002">
        <f t="shared" si="173"/>
        <v>2039.059</v>
      </c>
      <c r="BN1002">
        <f t="shared" si="174"/>
        <v>726.5</v>
      </c>
      <c r="BO1002">
        <f>IF(COUNTIFS($BL$2:$BL1002,$BL1002,$O$2:$O1002,$O1002)=1,_xlfn.MAXIFS($BO$2:$BO1001,$O$2:$O1001,$O1002)+1,_xlfn.MAXIFS($BO$2:$BO1001,$O$2:$O1001,$O1002))</f>
        <v>11</v>
      </c>
      <c r="BP1002">
        <f t="shared" si="175"/>
        <v>2339.4120000000003</v>
      </c>
      <c r="BQ1002">
        <f t="shared" si="177"/>
        <v>54.688000000000002</v>
      </c>
      <c r="BR1002">
        <f t="shared" si="178"/>
        <v>75.196000000000012</v>
      </c>
      <c r="BS1002">
        <f t="shared" si="179"/>
        <v>64.941999999999993</v>
      </c>
      <c r="BT1002">
        <f t="shared" si="180"/>
        <v>30.762000000000004</v>
      </c>
      <c r="BU1002">
        <f t="shared" si="181"/>
        <v>0</v>
      </c>
      <c r="BV1002">
        <f t="shared" si="182"/>
        <v>0</v>
      </c>
      <c r="BW1002">
        <f t="shared" si="176"/>
        <v>2565.0000000000005</v>
      </c>
    </row>
    <row r="1003" spans="1:75" x14ac:dyDescent="0.3">
      <c r="A1003" s="38">
        <f t="shared" si="172"/>
        <v>45787</v>
      </c>
      <c r="B1003" s="3">
        <v>45787.377685185187</v>
      </c>
      <c r="C1003" t="s">
        <v>61</v>
      </c>
      <c r="D1003" t="s">
        <v>61</v>
      </c>
      <c r="E1003" t="s">
        <v>61</v>
      </c>
      <c r="F1003" t="s">
        <v>62</v>
      </c>
      <c r="G1003" s="2" t="s">
        <v>85</v>
      </c>
      <c r="H1003" t="s">
        <v>86</v>
      </c>
      <c r="I1003" t="s">
        <v>88</v>
      </c>
      <c r="J1003" t="s">
        <v>66</v>
      </c>
      <c r="K1003" t="s">
        <v>67</v>
      </c>
      <c r="L1003">
        <v>15</v>
      </c>
      <c r="M1003">
        <v>3</v>
      </c>
      <c r="N1003">
        <v>168</v>
      </c>
      <c r="O1003" s="41">
        <v>1060</v>
      </c>
      <c r="P1003" t="s">
        <v>61</v>
      </c>
      <c r="Q1003" t="s">
        <v>61</v>
      </c>
      <c r="R1003">
        <v>65.480999999999995</v>
      </c>
      <c r="S1003">
        <v>18.382999999999999</v>
      </c>
      <c r="T1003">
        <v>3.5619999999999998</v>
      </c>
      <c r="U1003">
        <v>6462</v>
      </c>
      <c r="V1003">
        <v>47</v>
      </c>
      <c r="W1003">
        <v>1588</v>
      </c>
      <c r="X1003">
        <v>1890</v>
      </c>
      <c r="Y1003">
        <v>8</v>
      </c>
      <c r="Z1003">
        <v>30</v>
      </c>
      <c r="AA1003">
        <v>0</v>
      </c>
      <c r="AB1003">
        <v>0</v>
      </c>
      <c r="AC1003">
        <v>109</v>
      </c>
      <c r="AD1003">
        <v>36.479999999999997</v>
      </c>
      <c r="AE1003">
        <v>48.836022</v>
      </c>
      <c r="AF1003">
        <v>93</v>
      </c>
      <c r="AG1003">
        <v>1.8</v>
      </c>
      <c r="AH1003">
        <v>2.4</v>
      </c>
      <c r="AI1003">
        <v>1.6</v>
      </c>
      <c r="AJ1003">
        <v>0.9</v>
      </c>
      <c r="AK1003">
        <v>0.4</v>
      </c>
      <c r="AL1003">
        <v>0</v>
      </c>
      <c r="AM1003">
        <v>2.74</v>
      </c>
      <c r="AN1003">
        <v>46.548999999999999</v>
      </c>
      <c r="AO1003">
        <v>0.72699999999999998</v>
      </c>
      <c r="AP1003">
        <v>24.574000000000002</v>
      </c>
      <c r="AQ1003">
        <v>0.27500000000000002</v>
      </c>
      <c r="AR1003">
        <v>12.217000000000001</v>
      </c>
      <c r="AS1003">
        <v>45.814999999999998</v>
      </c>
      <c r="AT1003">
        <v>99.2</v>
      </c>
      <c r="AU1003">
        <v>1.92</v>
      </c>
      <c r="AV1003">
        <v>2.56</v>
      </c>
      <c r="AW1003">
        <v>1.7070000000000001</v>
      </c>
      <c r="AX1003">
        <v>0.96</v>
      </c>
      <c r="AY1003">
        <v>0.42699999999999999</v>
      </c>
      <c r="AZ1003">
        <v>0</v>
      </c>
      <c r="BA1003">
        <v>0</v>
      </c>
      <c r="BB1003">
        <v>155</v>
      </c>
      <c r="BC1003" t="s">
        <v>75</v>
      </c>
      <c r="BD1003">
        <v>0</v>
      </c>
      <c r="BE1003" t="s">
        <v>69</v>
      </c>
      <c r="BF1003" t="s">
        <v>76</v>
      </c>
      <c r="BG1003">
        <v>1.3</v>
      </c>
      <c r="BH1003">
        <v>0</v>
      </c>
      <c r="BI1003" s="1">
        <v>45799.478356018517</v>
      </c>
      <c r="BJ1003">
        <v>3</v>
      </c>
      <c r="BK1003" s="4">
        <v>1.1873</v>
      </c>
      <c r="BL1003" s="42">
        <f>HLOOKUP($A1003,차량별코스!$E$1:$AD$20,_xlfn.XLOOKUP(탕데이터!$I1003,차량별코스!$D$2:$D$20,차량별코스!$A$2:$A$20),0)</f>
        <v>8</v>
      </c>
      <c r="BM1003">
        <f t="shared" si="173"/>
        <v>2039.059</v>
      </c>
      <c r="BN1003">
        <f t="shared" si="174"/>
        <v>726.5</v>
      </c>
      <c r="BO1003">
        <f>IF(COUNTIFS($BL$2:$BL1003,$BL1003,$O$2:$O1003,$O1003)=1,_xlfn.MAXIFS($BO$2:$BO1002,$O$2:$O1002,$O1003)+1,_xlfn.MAXIFS($BO$2:$BO1002,$O$2:$O1002,$O1003))</f>
        <v>11</v>
      </c>
      <c r="BP1003">
        <f t="shared" si="175"/>
        <v>4374.6600000000008</v>
      </c>
      <c r="BQ1003">
        <f t="shared" si="177"/>
        <v>116.31600000000002</v>
      </c>
      <c r="BR1003">
        <f t="shared" si="178"/>
        <v>155.08799999999999</v>
      </c>
      <c r="BS1003">
        <f t="shared" si="179"/>
        <v>103.392</v>
      </c>
      <c r="BT1003">
        <f t="shared" si="180"/>
        <v>58.158000000000008</v>
      </c>
      <c r="BU1003">
        <f t="shared" si="181"/>
        <v>25.847999999999999</v>
      </c>
      <c r="BV1003">
        <f t="shared" si="182"/>
        <v>0</v>
      </c>
      <c r="BW1003">
        <f t="shared" si="176"/>
        <v>4833.4620000000004</v>
      </c>
    </row>
    <row r="1004" spans="1:75" x14ac:dyDescent="0.3">
      <c r="A1004" s="38">
        <f t="shared" si="172"/>
        <v>45787</v>
      </c>
      <c r="B1004" s="3">
        <v>45787.51222222222</v>
      </c>
      <c r="C1004" t="s">
        <v>61</v>
      </c>
      <c r="D1004" t="s">
        <v>61</v>
      </c>
      <c r="E1004" t="s">
        <v>61</v>
      </c>
      <c r="F1004" t="s">
        <v>62</v>
      </c>
      <c r="G1004" s="2" t="s">
        <v>85</v>
      </c>
      <c r="H1004" t="s">
        <v>86</v>
      </c>
      <c r="I1004" t="s">
        <v>88</v>
      </c>
      <c r="J1004" t="s">
        <v>66</v>
      </c>
      <c r="K1004" t="s">
        <v>67</v>
      </c>
      <c r="L1004">
        <v>15</v>
      </c>
      <c r="M1004">
        <v>3</v>
      </c>
      <c r="N1004">
        <v>168</v>
      </c>
      <c r="O1004" s="41">
        <v>1060</v>
      </c>
      <c r="P1004" t="s">
        <v>61</v>
      </c>
      <c r="Q1004" t="s">
        <v>61</v>
      </c>
      <c r="R1004">
        <v>3.1E-2</v>
      </c>
      <c r="S1004">
        <v>2.5000000000000001E-2</v>
      </c>
      <c r="T1004">
        <v>1.24</v>
      </c>
      <c r="U1004">
        <v>27</v>
      </c>
      <c r="V1004">
        <v>1</v>
      </c>
      <c r="W1004">
        <v>4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7</v>
      </c>
      <c r="AD1004">
        <v>4.13</v>
      </c>
      <c r="AE1004">
        <v>5.0719890000000003</v>
      </c>
      <c r="AF1004">
        <v>100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0.95</v>
      </c>
      <c r="AN1004">
        <v>8.952</v>
      </c>
      <c r="AO1004">
        <v>3.6930000000000001</v>
      </c>
      <c r="AP1004">
        <v>14.813000000000001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 t="s">
        <v>75</v>
      </c>
      <c r="BD1004">
        <v>0</v>
      </c>
      <c r="BE1004" t="s">
        <v>69</v>
      </c>
      <c r="BF1004" t="s">
        <v>76</v>
      </c>
      <c r="BG1004">
        <v>1.3</v>
      </c>
      <c r="BH1004">
        <v>0</v>
      </c>
      <c r="BI1004" s="1">
        <v>45799.478356018517</v>
      </c>
      <c r="BJ1004">
        <v>3</v>
      </c>
      <c r="BK1004" s="4">
        <v>0.4133</v>
      </c>
      <c r="BL1004" s="42">
        <f>HLOOKUP($A1004,차량별코스!$E$1:$AD$20,_xlfn.XLOOKUP(탕데이터!$I1004,차량별코스!$D$2:$D$20,차량별코스!$A$2:$A$20),0)</f>
        <v>8</v>
      </c>
      <c r="BM1004">
        <f t="shared" si="173"/>
        <v>2039.059</v>
      </c>
      <c r="BN1004">
        <f t="shared" si="174"/>
        <v>726.5</v>
      </c>
      <c r="BO1004">
        <f>IF(COUNTIFS($BL$2:$BL1004,$BL1004,$O$2:$O1004,$O1004)=1,_xlfn.MAXIFS($BO$2:$BO1003,$O$2:$O1003,$O1004)+1,_xlfn.MAXIFS($BO$2:$BO1003,$O$2:$O1003,$O1004))</f>
        <v>11</v>
      </c>
      <c r="BP1004">
        <f t="shared" si="175"/>
        <v>22</v>
      </c>
      <c r="BQ1004">
        <f t="shared" si="177"/>
        <v>0</v>
      </c>
      <c r="BR1004">
        <f t="shared" si="178"/>
        <v>0</v>
      </c>
      <c r="BS1004">
        <f t="shared" si="179"/>
        <v>0</v>
      </c>
      <c r="BT1004">
        <f t="shared" si="180"/>
        <v>0</v>
      </c>
      <c r="BU1004">
        <f t="shared" si="181"/>
        <v>0</v>
      </c>
      <c r="BV1004">
        <f t="shared" si="182"/>
        <v>0</v>
      </c>
      <c r="BW1004">
        <f t="shared" si="176"/>
        <v>22</v>
      </c>
    </row>
    <row r="1005" spans="1:75" x14ac:dyDescent="0.3">
      <c r="A1005" s="38">
        <f t="shared" si="172"/>
        <v>45787</v>
      </c>
      <c r="B1005" s="3">
        <v>45787.518692129626</v>
      </c>
      <c r="C1005" t="s">
        <v>61</v>
      </c>
      <c r="D1005" t="s">
        <v>61</v>
      </c>
      <c r="E1005" t="s">
        <v>61</v>
      </c>
      <c r="F1005" t="s">
        <v>62</v>
      </c>
      <c r="G1005" s="2" t="s">
        <v>85</v>
      </c>
      <c r="H1005" t="s">
        <v>86</v>
      </c>
      <c r="I1005" t="s">
        <v>88</v>
      </c>
      <c r="J1005" t="s">
        <v>66</v>
      </c>
      <c r="K1005" t="s">
        <v>67</v>
      </c>
      <c r="L1005">
        <v>15</v>
      </c>
      <c r="M1005">
        <v>3</v>
      </c>
      <c r="N1005">
        <v>168</v>
      </c>
      <c r="O1005" s="41">
        <v>1060</v>
      </c>
      <c r="P1005" t="s">
        <v>61</v>
      </c>
      <c r="Q1005" t="s">
        <v>61</v>
      </c>
      <c r="R1005">
        <v>39.265999999999998</v>
      </c>
      <c r="S1005">
        <v>11.891999999999999</v>
      </c>
      <c r="T1005">
        <v>3.302</v>
      </c>
      <c r="U1005">
        <v>4276</v>
      </c>
      <c r="V1005">
        <v>151</v>
      </c>
      <c r="W1005">
        <v>1173</v>
      </c>
      <c r="X1005">
        <v>1265</v>
      </c>
      <c r="Y1005">
        <v>5</v>
      </c>
      <c r="Z1005">
        <v>14</v>
      </c>
      <c r="AA1005">
        <v>0</v>
      </c>
      <c r="AB1005">
        <v>0</v>
      </c>
      <c r="AC1005">
        <v>102</v>
      </c>
      <c r="AD1005">
        <v>33.06</v>
      </c>
      <c r="AE1005">
        <v>47.885365</v>
      </c>
      <c r="AF1005">
        <v>82.9</v>
      </c>
      <c r="AG1005">
        <v>4.3</v>
      </c>
      <c r="AH1005">
        <v>5.6</v>
      </c>
      <c r="AI1005">
        <v>5.4</v>
      </c>
      <c r="AJ1005">
        <v>1.7</v>
      </c>
      <c r="AK1005">
        <v>0</v>
      </c>
      <c r="AL1005">
        <v>0</v>
      </c>
      <c r="AM1005">
        <v>2.54</v>
      </c>
      <c r="AN1005">
        <v>49.491999999999997</v>
      </c>
      <c r="AO1005">
        <v>3.5310000000000001</v>
      </c>
      <c r="AP1005">
        <v>27.431999999999999</v>
      </c>
      <c r="AQ1005">
        <v>0.30599999999999999</v>
      </c>
      <c r="AR1005">
        <v>12.734</v>
      </c>
      <c r="AS1005">
        <v>35.654000000000003</v>
      </c>
      <c r="AT1005">
        <v>58.03</v>
      </c>
      <c r="AU1005">
        <v>3.01</v>
      </c>
      <c r="AV1005">
        <v>3.92</v>
      </c>
      <c r="AW1005">
        <v>3.78</v>
      </c>
      <c r="AX1005">
        <v>1.19</v>
      </c>
      <c r="AY1005">
        <v>0</v>
      </c>
      <c r="AZ1005">
        <v>0</v>
      </c>
      <c r="BA1005">
        <v>0</v>
      </c>
      <c r="BB1005">
        <v>96</v>
      </c>
      <c r="BC1005" t="s">
        <v>75</v>
      </c>
      <c r="BD1005">
        <v>0</v>
      </c>
      <c r="BE1005" t="s">
        <v>69</v>
      </c>
      <c r="BF1005" t="s">
        <v>76</v>
      </c>
      <c r="BG1005">
        <v>1.3</v>
      </c>
      <c r="BH1005">
        <v>0</v>
      </c>
      <c r="BI1005" s="1">
        <v>45799.478356018517</v>
      </c>
      <c r="BJ1005">
        <v>3</v>
      </c>
      <c r="BK1005" s="4">
        <v>1.1006</v>
      </c>
      <c r="BL1005" s="42">
        <f>HLOOKUP($A1005,차량별코스!$E$1:$AD$20,_xlfn.XLOOKUP(탕데이터!$I1005,차량별코스!$D$2:$D$20,차량별코스!$A$2:$A$20),0)</f>
        <v>8</v>
      </c>
      <c r="BM1005">
        <f t="shared" si="173"/>
        <v>2039.059</v>
      </c>
      <c r="BN1005">
        <f t="shared" si="174"/>
        <v>726.5</v>
      </c>
      <c r="BO1005">
        <f>IF(COUNTIFS($BL$2:$BL1005,$BL1005,$O$2:$O1005,$O1005)=1,_xlfn.MAXIFS($BO$2:$BO1004,$O$2:$O1004,$O1005)+1,_xlfn.MAXIFS($BO$2:$BO1004,$O$2:$O1004,$O1005))</f>
        <v>11</v>
      </c>
      <c r="BP1005">
        <f t="shared" si="175"/>
        <v>2220.8040000000001</v>
      </c>
      <c r="BQ1005">
        <f t="shared" si="177"/>
        <v>183.86799999999999</v>
      </c>
      <c r="BR1005">
        <f t="shared" si="178"/>
        <v>239.45599999999999</v>
      </c>
      <c r="BS1005">
        <f t="shared" si="179"/>
        <v>230.90400000000002</v>
      </c>
      <c r="BT1005">
        <f t="shared" si="180"/>
        <v>72.692000000000007</v>
      </c>
      <c r="BU1005">
        <f t="shared" si="181"/>
        <v>0</v>
      </c>
      <c r="BV1005">
        <f t="shared" si="182"/>
        <v>0</v>
      </c>
      <c r="BW1005">
        <f t="shared" si="176"/>
        <v>2947.7240000000002</v>
      </c>
    </row>
    <row r="1006" spans="1:75" x14ac:dyDescent="0.3">
      <c r="A1006" s="38">
        <f t="shared" si="172"/>
        <v>45787</v>
      </c>
      <c r="B1006" s="3">
        <v>45787.572083333333</v>
      </c>
      <c r="C1006" t="s">
        <v>61</v>
      </c>
      <c r="D1006" t="s">
        <v>61</v>
      </c>
      <c r="E1006" t="s">
        <v>61</v>
      </c>
      <c r="F1006" t="s">
        <v>62</v>
      </c>
      <c r="G1006" s="2" t="s">
        <v>85</v>
      </c>
      <c r="H1006" t="s">
        <v>86</v>
      </c>
      <c r="I1006" t="s">
        <v>88</v>
      </c>
      <c r="J1006" t="s">
        <v>66</v>
      </c>
      <c r="K1006" t="s">
        <v>67</v>
      </c>
      <c r="L1006">
        <v>15</v>
      </c>
      <c r="M1006">
        <v>3</v>
      </c>
      <c r="N1006">
        <v>168</v>
      </c>
      <c r="O1006" s="41">
        <v>1060</v>
      </c>
      <c r="P1006" t="s">
        <v>61</v>
      </c>
      <c r="Q1006" t="s">
        <v>61</v>
      </c>
      <c r="R1006">
        <v>61.444000000000003</v>
      </c>
      <c r="S1006">
        <v>16.760999999999999</v>
      </c>
      <c r="T1006">
        <v>3.6659999999999999</v>
      </c>
      <c r="U1006">
        <v>5349</v>
      </c>
      <c r="V1006">
        <v>44</v>
      </c>
      <c r="W1006">
        <v>1401</v>
      </c>
      <c r="X1006">
        <v>1665</v>
      </c>
      <c r="Y1006">
        <v>10</v>
      </c>
      <c r="Z1006">
        <v>24</v>
      </c>
      <c r="AA1006">
        <v>2</v>
      </c>
      <c r="AB1006">
        <v>32</v>
      </c>
      <c r="AC1006">
        <v>108</v>
      </c>
      <c r="AD1006">
        <v>41.35</v>
      </c>
      <c r="AE1006">
        <v>56.659396999999998</v>
      </c>
      <c r="AF1006">
        <v>90</v>
      </c>
      <c r="AG1006">
        <v>1.8</v>
      </c>
      <c r="AH1006">
        <v>2.7</v>
      </c>
      <c r="AI1006">
        <v>3</v>
      </c>
      <c r="AJ1006">
        <v>2.2000000000000002</v>
      </c>
      <c r="AK1006">
        <v>0.3</v>
      </c>
      <c r="AL1006">
        <v>0</v>
      </c>
      <c r="AM1006">
        <v>2.82</v>
      </c>
      <c r="AN1006">
        <v>53.286000000000001</v>
      </c>
      <c r="AO1006">
        <v>0.82299999999999995</v>
      </c>
      <c r="AP1006">
        <v>26.192</v>
      </c>
      <c r="AQ1006">
        <v>0.26</v>
      </c>
      <c r="AR1006">
        <v>16.274999999999999</v>
      </c>
      <c r="AS1006">
        <v>39.06</v>
      </c>
      <c r="AT1006">
        <v>79.5</v>
      </c>
      <c r="AU1006">
        <v>1.59</v>
      </c>
      <c r="AV1006">
        <v>2.3849999999999998</v>
      </c>
      <c r="AW1006">
        <v>2.65</v>
      </c>
      <c r="AX1006">
        <v>1.9430000000000001</v>
      </c>
      <c r="AY1006">
        <v>0.26500000000000001</v>
      </c>
      <c r="AZ1006">
        <v>0</v>
      </c>
      <c r="BA1006">
        <v>0</v>
      </c>
      <c r="BB1006">
        <v>127</v>
      </c>
      <c r="BC1006" t="s">
        <v>75</v>
      </c>
      <c r="BD1006">
        <v>0</v>
      </c>
      <c r="BE1006" t="s">
        <v>69</v>
      </c>
      <c r="BF1006" t="s">
        <v>76</v>
      </c>
      <c r="BG1006">
        <v>1.3</v>
      </c>
      <c r="BH1006">
        <v>0</v>
      </c>
      <c r="BI1006" s="1">
        <v>45799.478356018517</v>
      </c>
      <c r="BJ1006">
        <v>3</v>
      </c>
      <c r="BK1006" s="4">
        <v>1.222</v>
      </c>
      <c r="BL1006" s="42">
        <f>HLOOKUP($A1006,차량별코스!$E$1:$AD$20,_xlfn.XLOOKUP(탕데이터!$I1006,차량별코스!$D$2:$D$20,차량별코스!$A$2:$A$20),0)</f>
        <v>8</v>
      </c>
      <c r="BM1006">
        <f t="shared" si="173"/>
        <v>2039.059</v>
      </c>
      <c r="BN1006">
        <f t="shared" si="174"/>
        <v>726.5</v>
      </c>
      <c r="BO1006">
        <f>IF(COUNTIFS($BL$2:$BL1006,$BL1006,$O$2:$O1006,$O1006)=1,_xlfn.MAXIFS($BO$2:$BO1005,$O$2:$O1005,$O1006)+1,_xlfn.MAXIFS($BO$2:$BO1005,$O$2:$O1005,$O1006))</f>
        <v>11</v>
      </c>
      <c r="BP1006">
        <f t="shared" si="175"/>
        <v>3369.1000000000004</v>
      </c>
      <c r="BQ1006">
        <f t="shared" si="177"/>
        <v>96.282000000000011</v>
      </c>
      <c r="BR1006">
        <f t="shared" si="178"/>
        <v>144.42300000000003</v>
      </c>
      <c r="BS1006">
        <f t="shared" si="179"/>
        <v>160.47</v>
      </c>
      <c r="BT1006">
        <f t="shared" si="180"/>
        <v>117.67800000000001</v>
      </c>
      <c r="BU1006">
        <f t="shared" si="181"/>
        <v>16.047000000000001</v>
      </c>
      <c r="BV1006">
        <f t="shared" si="182"/>
        <v>0</v>
      </c>
      <c r="BW1006">
        <f t="shared" si="176"/>
        <v>3904.0000000000005</v>
      </c>
    </row>
    <row r="1007" spans="1:75" x14ac:dyDescent="0.3">
      <c r="A1007" s="38">
        <f t="shared" si="172"/>
        <v>45787</v>
      </c>
      <c r="B1007" s="3">
        <v>45787.638171296298</v>
      </c>
      <c r="C1007" t="s">
        <v>61</v>
      </c>
      <c r="D1007" t="s">
        <v>61</v>
      </c>
      <c r="E1007" t="s">
        <v>61</v>
      </c>
      <c r="F1007" t="s">
        <v>62</v>
      </c>
      <c r="G1007" s="2" t="s">
        <v>85</v>
      </c>
      <c r="H1007" t="s">
        <v>86</v>
      </c>
      <c r="I1007" t="s">
        <v>88</v>
      </c>
      <c r="J1007" t="s">
        <v>66</v>
      </c>
      <c r="K1007" t="s">
        <v>67</v>
      </c>
      <c r="L1007">
        <v>15</v>
      </c>
      <c r="M1007">
        <v>3</v>
      </c>
      <c r="N1007">
        <v>168</v>
      </c>
      <c r="O1007" s="41">
        <v>1060</v>
      </c>
      <c r="P1007" t="s">
        <v>61</v>
      </c>
      <c r="Q1007" t="s">
        <v>61</v>
      </c>
      <c r="R1007">
        <v>4.1000000000000002E-2</v>
      </c>
      <c r="S1007">
        <v>4.1000000000000002E-2</v>
      </c>
      <c r="T1007">
        <v>1</v>
      </c>
      <c r="U1007">
        <v>44</v>
      </c>
      <c r="V1007">
        <v>5</v>
      </c>
      <c r="W1007">
        <v>13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10</v>
      </c>
      <c r="AD1007">
        <v>3.35</v>
      </c>
      <c r="AE1007">
        <v>5.6763110000000001</v>
      </c>
      <c r="AF1007">
        <v>100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0.77</v>
      </c>
      <c r="AN1007">
        <v>14.997</v>
      </c>
      <c r="AO1007">
        <v>11.356999999999999</v>
      </c>
      <c r="AP1007">
        <v>29.545000000000002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 t="s">
        <v>75</v>
      </c>
      <c r="BD1007">
        <v>0</v>
      </c>
      <c r="BE1007" t="s">
        <v>69</v>
      </c>
      <c r="BF1007" t="s">
        <v>76</v>
      </c>
      <c r="BG1007">
        <v>1.3</v>
      </c>
      <c r="BH1007">
        <v>0</v>
      </c>
      <c r="BI1007" s="1">
        <v>45799.478356018517</v>
      </c>
      <c r="BJ1007">
        <v>3</v>
      </c>
      <c r="BK1007" s="4">
        <v>0.33329999999999999</v>
      </c>
      <c r="BL1007" s="42">
        <f>HLOOKUP($A1007,차량별코스!$E$1:$AD$20,_xlfn.XLOOKUP(탕데이터!$I1007,차량별코스!$D$2:$D$20,차량별코스!$A$2:$A$20),0)</f>
        <v>8</v>
      </c>
      <c r="BM1007">
        <f t="shared" si="173"/>
        <v>2039.059</v>
      </c>
      <c r="BN1007">
        <f t="shared" si="174"/>
        <v>726.5</v>
      </c>
      <c r="BO1007">
        <f>IF(COUNTIFS($BL$2:$BL1007,$BL1007,$O$2:$O1007,$O1007)=1,_xlfn.MAXIFS($BO$2:$BO1006,$O$2:$O1006,$O1007)+1,_xlfn.MAXIFS($BO$2:$BO1006,$O$2:$O1006,$O1007))</f>
        <v>11</v>
      </c>
      <c r="BP1007">
        <f t="shared" si="175"/>
        <v>26</v>
      </c>
      <c r="BQ1007">
        <f t="shared" si="177"/>
        <v>0</v>
      </c>
      <c r="BR1007">
        <f t="shared" si="178"/>
        <v>0</v>
      </c>
      <c r="BS1007">
        <f t="shared" si="179"/>
        <v>0</v>
      </c>
      <c r="BT1007">
        <f t="shared" si="180"/>
        <v>0</v>
      </c>
      <c r="BU1007">
        <f t="shared" si="181"/>
        <v>0</v>
      </c>
      <c r="BV1007">
        <f t="shared" si="182"/>
        <v>0</v>
      </c>
      <c r="BW1007">
        <f t="shared" si="176"/>
        <v>26</v>
      </c>
    </row>
    <row r="1008" spans="1:75" x14ac:dyDescent="0.3">
      <c r="A1008" s="38">
        <f t="shared" si="172"/>
        <v>45787</v>
      </c>
      <c r="B1008" s="3">
        <v>45787.682175925926</v>
      </c>
      <c r="C1008" t="s">
        <v>61</v>
      </c>
      <c r="D1008" t="s">
        <v>61</v>
      </c>
      <c r="E1008" t="s">
        <v>61</v>
      </c>
      <c r="F1008" t="s">
        <v>62</v>
      </c>
      <c r="G1008" s="2" t="s">
        <v>85</v>
      </c>
      <c r="H1008" t="s">
        <v>86</v>
      </c>
      <c r="I1008" t="s">
        <v>88</v>
      </c>
      <c r="J1008" t="s">
        <v>66</v>
      </c>
      <c r="K1008" t="s">
        <v>67</v>
      </c>
      <c r="L1008">
        <v>15</v>
      </c>
      <c r="M1008">
        <v>3</v>
      </c>
      <c r="N1008">
        <v>168</v>
      </c>
      <c r="O1008" s="41">
        <v>1060</v>
      </c>
      <c r="P1008" t="s">
        <v>61</v>
      </c>
      <c r="Q1008" t="s">
        <v>61</v>
      </c>
      <c r="R1008">
        <v>25.646999999999998</v>
      </c>
      <c r="S1008">
        <v>6.5330000000000004</v>
      </c>
      <c r="T1008">
        <v>3.9260000000000002</v>
      </c>
      <c r="U1008">
        <v>2865</v>
      </c>
      <c r="V1008">
        <v>76</v>
      </c>
      <c r="W1008">
        <v>606</v>
      </c>
      <c r="X1008">
        <v>619</v>
      </c>
      <c r="Y1008">
        <v>0</v>
      </c>
      <c r="Z1008">
        <v>0</v>
      </c>
      <c r="AA1008">
        <v>1</v>
      </c>
      <c r="AB1008">
        <v>39</v>
      </c>
      <c r="AC1008">
        <v>81</v>
      </c>
      <c r="AD1008">
        <v>32.229999999999997</v>
      </c>
      <c r="AE1008">
        <v>42.294632</v>
      </c>
      <c r="AF1008">
        <v>94.9</v>
      </c>
      <c r="AG1008">
        <v>2</v>
      </c>
      <c r="AH1008">
        <v>2.4</v>
      </c>
      <c r="AI1008">
        <v>0.8</v>
      </c>
      <c r="AJ1008">
        <v>0</v>
      </c>
      <c r="AK1008">
        <v>0</v>
      </c>
      <c r="AL1008">
        <v>0</v>
      </c>
      <c r="AM1008">
        <v>3.02</v>
      </c>
      <c r="AN1008">
        <v>34.997</v>
      </c>
      <c r="AO1008">
        <v>2.653</v>
      </c>
      <c r="AP1008">
        <v>21.152000000000001</v>
      </c>
      <c r="AQ1008">
        <v>0.23400000000000001</v>
      </c>
      <c r="AR1008">
        <v>0</v>
      </c>
      <c r="AS1008">
        <v>0</v>
      </c>
      <c r="AT1008">
        <v>44.286999999999999</v>
      </c>
      <c r="AU1008">
        <v>0.93300000000000005</v>
      </c>
      <c r="AV1008">
        <v>1.1200000000000001</v>
      </c>
      <c r="AW1008">
        <v>0.373</v>
      </c>
      <c r="AX1008">
        <v>0</v>
      </c>
      <c r="AY1008">
        <v>0</v>
      </c>
      <c r="AZ1008">
        <v>0</v>
      </c>
      <c r="BA1008">
        <v>0</v>
      </c>
      <c r="BB1008">
        <v>72</v>
      </c>
      <c r="BC1008" t="s">
        <v>75</v>
      </c>
      <c r="BD1008">
        <v>0</v>
      </c>
      <c r="BE1008" t="s">
        <v>69</v>
      </c>
      <c r="BF1008" t="s">
        <v>76</v>
      </c>
      <c r="BG1008">
        <v>1.3</v>
      </c>
      <c r="BH1008">
        <v>0</v>
      </c>
      <c r="BI1008" s="1">
        <v>45799.478356018517</v>
      </c>
      <c r="BJ1008">
        <v>3</v>
      </c>
      <c r="BK1008" s="4">
        <v>1.3086</v>
      </c>
      <c r="BL1008" s="42">
        <f>HLOOKUP($A1008,차량별코스!$E$1:$AD$20,_xlfn.XLOOKUP(탕데이터!$I1008,차량별코스!$D$2:$D$20,차량별코스!$A$2:$A$20),0)</f>
        <v>8</v>
      </c>
      <c r="BM1008">
        <f t="shared" si="173"/>
        <v>2039.059</v>
      </c>
      <c r="BN1008">
        <f t="shared" si="174"/>
        <v>726.5</v>
      </c>
      <c r="BO1008">
        <f>IF(COUNTIFS($BL$2:$BL1008,$BL1008,$O$2:$O1008,$O1008)=1,_xlfn.MAXIFS($BO$2:$BO1007,$O$2:$O1007,$O1008)+1,_xlfn.MAXIFS($BO$2:$BO1007,$O$2:$O1007,$O1008))</f>
        <v>11</v>
      </c>
      <c r="BP1008">
        <f t="shared" si="175"/>
        <v>2036.8850000000002</v>
      </c>
      <c r="BQ1008">
        <f t="shared" si="177"/>
        <v>57.300000000000004</v>
      </c>
      <c r="BR1008">
        <f t="shared" si="178"/>
        <v>68.760000000000005</v>
      </c>
      <c r="BS1008">
        <f t="shared" si="179"/>
        <v>22.92</v>
      </c>
      <c r="BT1008">
        <f t="shared" si="180"/>
        <v>0</v>
      </c>
      <c r="BU1008">
        <f t="shared" si="181"/>
        <v>0</v>
      </c>
      <c r="BV1008">
        <f t="shared" si="182"/>
        <v>0</v>
      </c>
      <c r="BW1008">
        <f t="shared" si="176"/>
        <v>2185.8650000000007</v>
      </c>
    </row>
    <row r="1009" spans="1:75" x14ac:dyDescent="0.3">
      <c r="A1009" s="38">
        <f t="shared" si="172"/>
        <v>45787</v>
      </c>
      <c r="B1009" s="3">
        <v>45787.721203703702</v>
      </c>
      <c r="C1009" t="s">
        <v>61</v>
      </c>
      <c r="D1009" t="s">
        <v>61</v>
      </c>
      <c r="E1009" t="s">
        <v>61</v>
      </c>
      <c r="F1009" t="s">
        <v>62</v>
      </c>
      <c r="G1009" s="2" t="s">
        <v>85</v>
      </c>
      <c r="H1009" t="s">
        <v>86</v>
      </c>
      <c r="I1009" t="s">
        <v>88</v>
      </c>
      <c r="J1009" t="s">
        <v>66</v>
      </c>
      <c r="K1009" t="s">
        <v>67</v>
      </c>
      <c r="L1009">
        <v>15</v>
      </c>
      <c r="M1009">
        <v>3</v>
      </c>
      <c r="N1009">
        <v>168</v>
      </c>
      <c r="O1009" s="41">
        <v>1060</v>
      </c>
      <c r="P1009" t="s">
        <v>61</v>
      </c>
      <c r="Q1009" t="s">
        <v>61</v>
      </c>
      <c r="R1009">
        <v>31.693000000000001</v>
      </c>
      <c r="S1009">
        <v>5.2880000000000003</v>
      </c>
      <c r="T1009">
        <v>5.9930000000000003</v>
      </c>
      <c r="U1009">
        <v>2474</v>
      </c>
      <c r="V1009">
        <v>55</v>
      </c>
      <c r="W1009">
        <v>143</v>
      </c>
      <c r="X1009">
        <v>700</v>
      </c>
      <c r="Y1009">
        <v>0</v>
      </c>
      <c r="Z1009">
        <v>2</v>
      </c>
      <c r="AA1009">
        <v>0</v>
      </c>
      <c r="AB1009">
        <v>0</v>
      </c>
      <c r="AC1009">
        <v>70</v>
      </c>
      <c r="AD1009">
        <v>46.12</v>
      </c>
      <c r="AE1009">
        <v>50.129463000000001</v>
      </c>
      <c r="AF1009">
        <v>90.7</v>
      </c>
      <c r="AG1009">
        <v>1.4</v>
      </c>
      <c r="AH1009">
        <v>5.5</v>
      </c>
      <c r="AI1009">
        <v>2.4</v>
      </c>
      <c r="AJ1009">
        <v>0</v>
      </c>
      <c r="AK1009">
        <v>0</v>
      </c>
      <c r="AL1009">
        <v>0</v>
      </c>
      <c r="AM1009">
        <v>4.6100000000000003</v>
      </c>
      <c r="AN1009">
        <v>25.61</v>
      </c>
      <c r="AO1009">
        <v>2.2229999999999999</v>
      </c>
      <c r="AP1009">
        <v>5.78</v>
      </c>
      <c r="AQ1009">
        <v>0.221</v>
      </c>
      <c r="AR1009">
        <v>0</v>
      </c>
      <c r="AS1009">
        <v>6.3109999999999999</v>
      </c>
      <c r="AT1009">
        <v>36.28</v>
      </c>
      <c r="AU1009">
        <v>0.56000000000000005</v>
      </c>
      <c r="AV1009">
        <v>2.2000000000000002</v>
      </c>
      <c r="AW1009">
        <v>0.96</v>
      </c>
      <c r="AX1009">
        <v>0</v>
      </c>
      <c r="AY1009">
        <v>0</v>
      </c>
      <c r="AZ1009">
        <v>0</v>
      </c>
      <c r="BA1009">
        <v>0</v>
      </c>
      <c r="BB1009">
        <v>63</v>
      </c>
      <c r="BC1009" t="s">
        <v>75</v>
      </c>
      <c r="BD1009">
        <v>0</v>
      </c>
      <c r="BE1009" t="s">
        <v>69</v>
      </c>
      <c r="BF1009" t="s">
        <v>76</v>
      </c>
      <c r="BG1009">
        <v>1.3</v>
      </c>
      <c r="BH1009">
        <v>0</v>
      </c>
      <c r="BI1009" s="1">
        <v>45799.478356018517</v>
      </c>
      <c r="BJ1009">
        <v>3</v>
      </c>
      <c r="BK1009" s="4">
        <v>1.9978</v>
      </c>
      <c r="BL1009" s="42">
        <f>HLOOKUP($A1009,차량별코스!$E$1:$AD$20,_xlfn.XLOOKUP(탕데이터!$I1009,차량별코스!$D$2:$D$20,차량별코스!$A$2:$A$20),0)</f>
        <v>8</v>
      </c>
      <c r="BM1009">
        <f t="shared" si="173"/>
        <v>2039.059</v>
      </c>
      <c r="BN1009">
        <f t="shared" si="174"/>
        <v>726.5</v>
      </c>
      <c r="BO1009">
        <f>IF(COUNTIFS($BL$2:$BL1009,$BL1009,$O$2:$O1009,$O1009)=1,_xlfn.MAXIFS($BO$2:$BO1008,$O$2:$O1008,$O1009)+1,_xlfn.MAXIFS($BO$2:$BO1008,$O$2:$O1008,$O1009))</f>
        <v>11</v>
      </c>
      <c r="BP1009">
        <f t="shared" si="175"/>
        <v>2045.9180000000001</v>
      </c>
      <c r="BQ1009">
        <f t="shared" si="177"/>
        <v>34.635999999999996</v>
      </c>
      <c r="BR1009">
        <f t="shared" si="178"/>
        <v>136.07</v>
      </c>
      <c r="BS1009">
        <f t="shared" si="179"/>
        <v>59.376000000000005</v>
      </c>
      <c r="BT1009">
        <f t="shared" si="180"/>
        <v>0</v>
      </c>
      <c r="BU1009">
        <f t="shared" si="181"/>
        <v>0</v>
      </c>
      <c r="BV1009">
        <f t="shared" si="182"/>
        <v>0</v>
      </c>
      <c r="BW1009">
        <f t="shared" si="176"/>
        <v>2276.0000000000005</v>
      </c>
    </row>
    <row r="1010" spans="1:75" x14ac:dyDescent="0.3">
      <c r="A1010" s="38">
        <f t="shared" si="172"/>
        <v>45787</v>
      </c>
      <c r="B1010" s="3">
        <v>45787.759259259263</v>
      </c>
      <c r="C1010" t="s">
        <v>61</v>
      </c>
      <c r="D1010" t="s">
        <v>61</v>
      </c>
      <c r="E1010" t="s">
        <v>61</v>
      </c>
      <c r="F1010" t="s">
        <v>62</v>
      </c>
      <c r="G1010" s="2" t="s">
        <v>85</v>
      </c>
      <c r="H1010" t="s">
        <v>86</v>
      </c>
      <c r="I1010" t="s">
        <v>88</v>
      </c>
      <c r="J1010" t="s">
        <v>66</v>
      </c>
      <c r="K1010" t="s">
        <v>67</v>
      </c>
      <c r="L1010">
        <v>15</v>
      </c>
      <c r="M1010">
        <v>3</v>
      </c>
      <c r="N1010">
        <v>168</v>
      </c>
      <c r="O1010" s="41">
        <v>1060</v>
      </c>
      <c r="P1010" t="s">
        <v>61</v>
      </c>
      <c r="Q1010" t="s">
        <v>61</v>
      </c>
      <c r="R1010">
        <v>40.328000000000003</v>
      </c>
      <c r="S1010">
        <v>14.564</v>
      </c>
      <c r="T1010">
        <v>2.7690000000000001</v>
      </c>
      <c r="U1010">
        <v>5104</v>
      </c>
      <c r="V1010">
        <v>70</v>
      </c>
      <c r="W1010">
        <v>2670</v>
      </c>
      <c r="X1010">
        <v>932</v>
      </c>
      <c r="Y1010">
        <v>3</v>
      </c>
      <c r="Z1010">
        <v>5</v>
      </c>
      <c r="AA1010">
        <v>1</v>
      </c>
      <c r="AB1010">
        <v>2074</v>
      </c>
      <c r="AC1010">
        <v>112</v>
      </c>
      <c r="AD1010">
        <v>28.44</v>
      </c>
      <c r="AE1010">
        <v>61.413165999999997</v>
      </c>
      <c r="AF1010">
        <v>96.4</v>
      </c>
      <c r="AG1010">
        <v>0.6</v>
      </c>
      <c r="AH1010">
        <v>1</v>
      </c>
      <c r="AI1010">
        <v>0.7</v>
      </c>
      <c r="AJ1010">
        <v>0.6</v>
      </c>
      <c r="AK1010">
        <v>0.7</v>
      </c>
      <c r="AL1010">
        <v>0</v>
      </c>
      <c r="AM1010">
        <v>2.13</v>
      </c>
      <c r="AN1010">
        <v>79.361999999999995</v>
      </c>
      <c r="AO1010">
        <v>1.371</v>
      </c>
      <c r="AP1010">
        <v>52.311999999999998</v>
      </c>
      <c r="AQ1010">
        <v>0.223</v>
      </c>
      <c r="AR1010">
        <v>7.4390000000000001</v>
      </c>
      <c r="AS1010">
        <v>12.398</v>
      </c>
      <c r="AT1010">
        <v>81.94</v>
      </c>
      <c r="AU1010">
        <v>0.51</v>
      </c>
      <c r="AV1010">
        <v>0.85</v>
      </c>
      <c r="AW1010">
        <v>0.59499999999999997</v>
      </c>
      <c r="AX1010">
        <v>0.51</v>
      </c>
      <c r="AY1010">
        <v>0.59499999999999997</v>
      </c>
      <c r="AZ1010">
        <v>0</v>
      </c>
      <c r="BA1010">
        <v>0</v>
      </c>
      <c r="BB1010">
        <v>130</v>
      </c>
      <c r="BC1010" t="s">
        <v>75</v>
      </c>
      <c r="BD1010">
        <v>0</v>
      </c>
      <c r="BE1010" t="s">
        <v>69</v>
      </c>
      <c r="BF1010" t="s">
        <v>76</v>
      </c>
      <c r="BG1010">
        <v>1.3</v>
      </c>
      <c r="BH1010">
        <v>0</v>
      </c>
      <c r="BI1010" s="1">
        <v>45799.478356018517</v>
      </c>
      <c r="BJ1010">
        <v>3</v>
      </c>
      <c r="BK1010" s="4">
        <v>0.92300000000000004</v>
      </c>
      <c r="BL1010" s="42">
        <f>HLOOKUP($A1010,차량별코스!$E$1:$AD$20,_xlfn.XLOOKUP(탕데이터!$I1010,차량별코스!$D$2:$D$20,차량별코스!$A$2:$A$20),0)</f>
        <v>8</v>
      </c>
      <c r="BM1010">
        <f t="shared" si="173"/>
        <v>2039.059</v>
      </c>
      <c r="BN1010">
        <f t="shared" si="174"/>
        <v>726.5</v>
      </c>
      <c r="BO1010">
        <f>IF(COUNTIFS($BL$2:$BL1010,$BL1010,$O$2:$O1010,$O1010)=1,_xlfn.MAXIFS($BO$2:$BO1009,$O$2:$O1009,$O1010)+1,_xlfn.MAXIFS($BO$2:$BO1009,$O$2:$O1009,$O1010))</f>
        <v>11</v>
      </c>
      <c r="BP1010">
        <f t="shared" si="175"/>
        <v>2180.2560000000003</v>
      </c>
      <c r="BQ1010">
        <f t="shared" si="177"/>
        <v>30.624000000000002</v>
      </c>
      <c r="BR1010">
        <f t="shared" si="178"/>
        <v>51.04</v>
      </c>
      <c r="BS1010">
        <f t="shared" si="179"/>
        <v>35.727999999999994</v>
      </c>
      <c r="BT1010">
        <f t="shared" si="180"/>
        <v>30.624000000000002</v>
      </c>
      <c r="BU1010">
        <f t="shared" si="181"/>
        <v>35.727999999999994</v>
      </c>
      <c r="BV1010">
        <f t="shared" si="182"/>
        <v>0</v>
      </c>
      <c r="BW1010">
        <f t="shared" si="176"/>
        <v>2364</v>
      </c>
    </row>
    <row r="1011" spans="1:75" x14ac:dyDescent="0.3">
      <c r="A1011" s="38">
        <f t="shared" si="172"/>
        <v>45787</v>
      </c>
      <c r="B1011" s="3">
        <v>45787.827349537038</v>
      </c>
      <c r="C1011" t="s">
        <v>61</v>
      </c>
      <c r="D1011" t="s">
        <v>61</v>
      </c>
      <c r="E1011" t="s">
        <v>61</v>
      </c>
      <c r="F1011" t="s">
        <v>62</v>
      </c>
      <c r="G1011" s="2" t="s">
        <v>85</v>
      </c>
      <c r="H1011" t="s">
        <v>86</v>
      </c>
      <c r="I1011" t="s">
        <v>88</v>
      </c>
      <c r="J1011" t="s">
        <v>66</v>
      </c>
      <c r="K1011" t="s">
        <v>67</v>
      </c>
      <c r="L1011">
        <v>15</v>
      </c>
      <c r="M1011">
        <v>3</v>
      </c>
      <c r="N1011">
        <v>168</v>
      </c>
      <c r="O1011" s="41">
        <v>1060</v>
      </c>
      <c r="P1011" t="s">
        <v>61</v>
      </c>
      <c r="Q1011" t="s">
        <v>61</v>
      </c>
      <c r="R1011">
        <v>8.9999999999999993E-3</v>
      </c>
      <c r="S1011">
        <v>1.4E-2</v>
      </c>
      <c r="T1011">
        <v>0.64300000000000002</v>
      </c>
      <c r="U1011">
        <v>20</v>
      </c>
      <c r="V1011">
        <v>4</v>
      </c>
      <c r="W1011">
        <v>4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4</v>
      </c>
      <c r="AD1011">
        <v>1.62</v>
      </c>
      <c r="AE1011">
        <v>2.7002700000000002</v>
      </c>
      <c r="AF1011">
        <v>100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0.49</v>
      </c>
      <c r="AN1011">
        <v>9.6669999999999998</v>
      </c>
      <c r="AO1011">
        <v>20</v>
      </c>
      <c r="AP1011">
        <v>20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 t="s">
        <v>75</v>
      </c>
      <c r="BD1011">
        <v>0</v>
      </c>
      <c r="BE1011" t="s">
        <v>69</v>
      </c>
      <c r="BF1011" t="s">
        <v>76</v>
      </c>
      <c r="BG1011">
        <v>1.3</v>
      </c>
      <c r="BH1011">
        <v>0</v>
      </c>
      <c r="BI1011" s="1">
        <v>45799.478356018517</v>
      </c>
      <c r="BJ1011">
        <v>3</v>
      </c>
      <c r="BK1011" s="4">
        <v>0.21429999999999999</v>
      </c>
      <c r="BL1011" s="42">
        <f>HLOOKUP($A1011,차량별코스!$E$1:$AD$20,_xlfn.XLOOKUP(탕데이터!$I1011,차량별코스!$D$2:$D$20,차량별코스!$A$2:$A$20),0)</f>
        <v>8</v>
      </c>
      <c r="BM1011">
        <f t="shared" si="173"/>
        <v>2039.059</v>
      </c>
      <c r="BN1011">
        <f t="shared" si="174"/>
        <v>726.5</v>
      </c>
      <c r="BO1011">
        <f>IF(COUNTIFS($BL$2:$BL1011,$BL1011,$O$2:$O1011,$O1011)=1,_xlfn.MAXIFS($BO$2:$BO1010,$O$2:$O1010,$O1011)+1,_xlfn.MAXIFS($BO$2:$BO1010,$O$2:$O1010,$O1011))</f>
        <v>11</v>
      </c>
      <c r="BP1011">
        <f t="shared" si="175"/>
        <v>12</v>
      </c>
      <c r="BQ1011">
        <f t="shared" si="177"/>
        <v>0</v>
      </c>
      <c r="BR1011">
        <f t="shared" si="178"/>
        <v>0</v>
      </c>
      <c r="BS1011">
        <f t="shared" si="179"/>
        <v>0</v>
      </c>
      <c r="BT1011">
        <f t="shared" si="180"/>
        <v>0</v>
      </c>
      <c r="BU1011">
        <f t="shared" si="181"/>
        <v>0</v>
      </c>
      <c r="BV1011">
        <f t="shared" si="182"/>
        <v>0</v>
      </c>
      <c r="BW1011">
        <f t="shared" si="176"/>
        <v>12</v>
      </c>
    </row>
    <row r="1012" spans="1:75" x14ac:dyDescent="0.3">
      <c r="A1012" s="38">
        <f t="shared" si="172"/>
        <v>45787</v>
      </c>
      <c r="B1012" s="3">
        <v>45787.85528935185</v>
      </c>
      <c r="C1012" t="s">
        <v>61</v>
      </c>
      <c r="D1012" t="s">
        <v>61</v>
      </c>
      <c r="E1012" t="s">
        <v>61</v>
      </c>
      <c r="F1012" t="s">
        <v>62</v>
      </c>
      <c r="G1012" s="2" t="s">
        <v>85</v>
      </c>
      <c r="H1012" t="s">
        <v>86</v>
      </c>
      <c r="I1012" t="s">
        <v>88</v>
      </c>
      <c r="J1012" t="s">
        <v>66</v>
      </c>
      <c r="K1012" t="s">
        <v>67</v>
      </c>
      <c r="L1012">
        <v>15</v>
      </c>
      <c r="M1012">
        <v>3</v>
      </c>
      <c r="N1012">
        <v>168</v>
      </c>
      <c r="O1012" s="41">
        <v>1060</v>
      </c>
      <c r="P1012" t="s">
        <v>61</v>
      </c>
      <c r="Q1012" t="s">
        <v>61</v>
      </c>
      <c r="R1012">
        <v>39.085999999999999</v>
      </c>
      <c r="S1012">
        <v>12.222</v>
      </c>
      <c r="T1012">
        <v>3.198</v>
      </c>
      <c r="U1012">
        <v>4635</v>
      </c>
      <c r="V1012">
        <v>28</v>
      </c>
      <c r="W1012">
        <v>1863</v>
      </c>
      <c r="X1012">
        <v>1134</v>
      </c>
      <c r="Y1012">
        <v>3</v>
      </c>
      <c r="Z1012">
        <v>15</v>
      </c>
      <c r="AA1012">
        <v>1</v>
      </c>
      <c r="AB1012">
        <v>139</v>
      </c>
      <c r="AC1012">
        <v>109</v>
      </c>
      <c r="AD1012">
        <v>30.36</v>
      </c>
      <c r="AE1012">
        <v>51.278956000000001</v>
      </c>
      <c r="AF1012">
        <v>87.1</v>
      </c>
      <c r="AG1012">
        <v>2.7</v>
      </c>
      <c r="AH1012">
        <v>3.6</v>
      </c>
      <c r="AI1012">
        <v>4.2</v>
      </c>
      <c r="AJ1012">
        <v>1.6</v>
      </c>
      <c r="AK1012">
        <v>0.6</v>
      </c>
      <c r="AL1012">
        <v>0</v>
      </c>
      <c r="AM1012">
        <v>2.46</v>
      </c>
      <c r="AN1012">
        <v>55.497999999999998</v>
      </c>
      <c r="AO1012">
        <v>0.60399999999999998</v>
      </c>
      <c r="AP1012">
        <v>40.194000000000003</v>
      </c>
      <c r="AQ1012">
        <v>0.28100000000000003</v>
      </c>
      <c r="AR1012">
        <v>7.6749999999999998</v>
      </c>
      <c r="AS1012">
        <v>38.377000000000002</v>
      </c>
      <c r="AT1012">
        <v>66.777000000000001</v>
      </c>
      <c r="AU1012">
        <v>2.0699999999999998</v>
      </c>
      <c r="AV1012">
        <v>2.76</v>
      </c>
      <c r="AW1012">
        <v>3.22</v>
      </c>
      <c r="AX1012">
        <v>1.2270000000000001</v>
      </c>
      <c r="AY1012">
        <v>0.46</v>
      </c>
      <c r="AZ1012">
        <v>0</v>
      </c>
      <c r="BA1012">
        <v>0</v>
      </c>
      <c r="BB1012">
        <v>110</v>
      </c>
      <c r="BC1012" t="s">
        <v>75</v>
      </c>
      <c r="BD1012">
        <v>0</v>
      </c>
      <c r="BE1012" t="s">
        <v>69</v>
      </c>
      <c r="BF1012" t="s">
        <v>76</v>
      </c>
      <c r="BG1012">
        <v>1.3</v>
      </c>
      <c r="BH1012">
        <v>0</v>
      </c>
      <c r="BI1012" s="1">
        <v>45799.478356018517</v>
      </c>
      <c r="BJ1012">
        <v>3</v>
      </c>
      <c r="BK1012" s="4">
        <v>1.0660000000000001</v>
      </c>
      <c r="BL1012" s="42">
        <f>HLOOKUP($A1012,차량별코스!$E$1:$AD$20,_xlfn.XLOOKUP(탕데이터!$I1012,차량별코스!$D$2:$D$20,차량별코스!$A$2:$A$20),0)</f>
        <v>8</v>
      </c>
      <c r="BM1012">
        <f t="shared" si="173"/>
        <v>2039.059</v>
      </c>
      <c r="BN1012">
        <f t="shared" si="174"/>
        <v>726.5</v>
      </c>
      <c r="BO1012">
        <f>IF(COUNTIFS($BL$2:$BL1012,$BL1012,$O$2:$O1012,$O1012)=1,_xlfn.MAXIFS($BO$2:$BO1011,$O$2:$O1011,$O1012)+1,_xlfn.MAXIFS($BO$2:$BO1011,$O$2:$O1011,$O1012))</f>
        <v>11</v>
      </c>
      <c r="BP1012">
        <f t="shared" si="175"/>
        <v>2146.085</v>
      </c>
      <c r="BQ1012">
        <f t="shared" si="177"/>
        <v>125.14500000000001</v>
      </c>
      <c r="BR1012">
        <f t="shared" si="178"/>
        <v>166.86</v>
      </c>
      <c r="BS1012">
        <f t="shared" si="179"/>
        <v>194.67000000000002</v>
      </c>
      <c r="BT1012">
        <f t="shared" si="180"/>
        <v>74.16</v>
      </c>
      <c r="BU1012">
        <f t="shared" si="181"/>
        <v>27.810000000000002</v>
      </c>
      <c r="BV1012">
        <f t="shared" si="182"/>
        <v>0</v>
      </c>
      <c r="BW1012">
        <f t="shared" si="176"/>
        <v>2734.73</v>
      </c>
    </row>
    <row r="1013" spans="1:75" x14ac:dyDescent="0.3">
      <c r="A1013" s="38">
        <f t="shared" si="172"/>
        <v>45788</v>
      </c>
      <c r="B1013" s="3">
        <v>45788.265439814815</v>
      </c>
      <c r="C1013" t="s">
        <v>61</v>
      </c>
      <c r="D1013" t="s">
        <v>61</v>
      </c>
      <c r="E1013" t="s">
        <v>61</v>
      </c>
      <c r="F1013" t="s">
        <v>62</v>
      </c>
      <c r="G1013" s="2" t="s">
        <v>85</v>
      </c>
      <c r="H1013" t="s">
        <v>86</v>
      </c>
      <c r="I1013" t="s">
        <v>88</v>
      </c>
      <c r="J1013" t="s">
        <v>66</v>
      </c>
      <c r="K1013" t="s">
        <v>67</v>
      </c>
      <c r="L1013">
        <v>15</v>
      </c>
      <c r="M1013">
        <v>3</v>
      </c>
      <c r="N1013">
        <v>168</v>
      </c>
      <c r="O1013" s="41">
        <v>1060</v>
      </c>
      <c r="P1013" t="s">
        <v>61</v>
      </c>
      <c r="Q1013" t="s">
        <v>61</v>
      </c>
      <c r="R1013">
        <v>38.817</v>
      </c>
      <c r="S1013">
        <v>11.756</v>
      </c>
      <c r="T1013">
        <v>3.302</v>
      </c>
      <c r="U1013">
        <v>4232</v>
      </c>
      <c r="V1013">
        <v>466</v>
      </c>
      <c r="W1013">
        <v>1070</v>
      </c>
      <c r="X1013">
        <v>1167</v>
      </c>
      <c r="Y1013">
        <v>6</v>
      </c>
      <c r="Z1013">
        <v>5</v>
      </c>
      <c r="AA1013">
        <v>1</v>
      </c>
      <c r="AB1013">
        <v>177</v>
      </c>
      <c r="AC1013">
        <v>109</v>
      </c>
      <c r="AD1013">
        <v>33.020000000000003</v>
      </c>
      <c r="AE1013">
        <v>51.832780999999997</v>
      </c>
      <c r="AF1013">
        <v>87.5</v>
      </c>
      <c r="AG1013">
        <v>2.5</v>
      </c>
      <c r="AH1013">
        <v>5.2</v>
      </c>
      <c r="AI1013">
        <v>3.4</v>
      </c>
      <c r="AJ1013">
        <v>0.8</v>
      </c>
      <c r="AK1013">
        <v>0.6</v>
      </c>
      <c r="AL1013">
        <v>0</v>
      </c>
      <c r="AM1013">
        <v>2.54</v>
      </c>
      <c r="AN1013">
        <v>54.22</v>
      </c>
      <c r="AO1013">
        <v>11.010999999999999</v>
      </c>
      <c r="AP1013">
        <v>25.283999999999999</v>
      </c>
      <c r="AQ1013">
        <v>0.28299999999999997</v>
      </c>
      <c r="AR1013">
        <v>15.457000000000001</v>
      </c>
      <c r="AS1013">
        <v>12.881</v>
      </c>
      <c r="AT1013">
        <v>61.25</v>
      </c>
      <c r="AU1013">
        <v>1.75</v>
      </c>
      <c r="AV1013">
        <v>3.64</v>
      </c>
      <c r="AW1013">
        <v>2.38</v>
      </c>
      <c r="AX1013">
        <v>0.56000000000000005</v>
      </c>
      <c r="AY1013">
        <v>0.42</v>
      </c>
      <c r="AZ1013">
        <v>0</v>
      </c>
      <c r="BA1013">
        <v>0</v>
      </c>
      <c r="BB1013">
        <v>106</v>
      </c>
      <c r="BC1013" t="s">
        <v>75</v>
      </c>
      <c r="BD1013">
        <v>0</v>
      </c>
      <c r="BE1013" t="s">
        <v>69</v>
      </c>
      <c r="BF1013" t="s">
        <v>76</v>
      </c>
      <c r="BG1013">
        <v>1.3</v>
      </c>
      <c r="BH1013">
        <v>0</v>
      </c>
      <c r="BI1013" s="1">
        <v>45799.478356018517</v>
      </c>
      <c r="BJ1013">
        <v>3</v>
      </c>
      <c r="BK1013" s="4">
        <v>1.1006</v>
      </c>
      <c r="BL1013" s="42">
        <f>HLOOKUP($A1013,차량별코스!$E$1:$AD$20,_xlfn.XLOOKUP(탕데이터!$I1013,차량별코스!$D$2:$D$20,차량별코스!$A$2:$A$20),0)</f>
        <v>1</v>
      </c>
      <c r="BM1013">
        <f t="shared" si="173"/>
        <v>2039.059</v>
      </c>
      <c r="BN1013">
        <f t="shared" si="174"/>
        <v>601.99499999999989</v>
      </c>
      <c r="BO1013">
        <f>IF(COUNTIFS($BL$2:$BL1013,$BL1013,$O$2:$O1013,$O1013)=1,_xlfn.MAXIFS($BO$2:$BO1012,$O$2:$O1012,$O1013)+1,_xlfn.MAXIFS($BO$2:$BO1012,$O$2:$O1012,$O1013))</f>
        <v>11</v>
      </c>
      <c r="BP1013">
        <f t="shared" si="175"/>
        <v>2167</v>
      </c>
      <c r="BQ1013">
        <f t="shared" si="177"/>
        <v>105.80000000000001</v>
      </c>
      <c r="BR1013">
        <f t="shared" si="178"/>
        <v>220.06400000000002</v>
      </c>
      <c r="BS1013">
        <f t="shared" si="179"/>
        <v>143.88800000000001</v>
      </c>
      <c r="BT1013">
        <f t="shared" si="180"/>
        <v>33.856000000000002</v>
      </c>
      <c r="BU1013">
        <f t="shared" si="181"/>
        <v>25.391999999999999</v>
      </c>
      <c r="BV1013">
        <f t="shared" si="182"/>
        <v>0</v>
      </c>
      <c r="BW1013">
        <f t="shared" si="176"/>
        <v>2696</v>
      </c>
    </row>
    <row r="1014" spans="1:75" x14ac:dyDescent="0.3">
      <c r="A1014" s="38">
        <f t="shared" si="172"/>
        <v>45788</v>
      </c>
      <c r="B1014" s="3">
        <v>45788.381018518521</v>
      </c>
      <c r="C1014" t="s">
        <v>61</v>
      </c>
      <c r="D1014" t="s">
        <v>61</v>
      </c>
      <c r="E1014" t="s">
        <v>61</v>
      </c>
      <c r="F1014" t="s">
        <v>62</v>
      </c>
      <c r="G1014" s="2" t="s">
        <v>85</v>
      </c>
      <c r="H1014" t="s">
        <v>86</v>
      </c>
      <c r="I1014" t="s">
        <v>88</v>
      </c>
      <c r="J1014" t="s">
        <v>66</v>
      </c>
      <c r="K1014" t="s">
        <v>67</v>
      </c>
      <c r="L1014">
        <v>15</v>
      </c>
      <c r="M1014">
        <v>3</v>
      </c>
      <c r="N1014">
        <v>168</v>
      </c>
      <c r="O1014" s="41">
        <v>1060</v>
      </c>
      <c r="P1014" t="s">
        <v>61</v>
      </c>
      <c r="Q1014" t="s">
        <v>61</v>
      </c>
      <c r="R1014">
        <v>2.9000000000000001E-2</v>
      </c>
      <c r="S1014">
        <v>4.7E-2</v>
      </c>
      <c r="T1014">
        <v>0.61699999999999999</v>
      </c>
      <c r="U1014">
        <v>61</v>
      </c>
      <c r="V1014">
        <v>40</v>
      </c>
      <c r="W1014">
        <v>4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10</v>
      </c>
      <c r="AD1014">
        <v>1.71</v>
      </c>
      <c r="AE1014">
        <v>6.1414650000000002</v>
      </c>
      <c r="AF1014">
        <v>100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0.47</v>
      </c>
      <c r="AN1014">
        <v>32.470999999999997</v>
      </c>
      <c r="AO1014">
        <v>65.575000000000003</v>
      </c>
      <c r="AP1014">
        <v>6.5570000000000004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1</v>
      </c>
      <c r="BC1014" t="s">
        <v>75</v>
      </c>
      <c r="BD1014">
        <v>0</v>
      </c>
      <c r="BE1014" t="s">
        <v>69</v>
      </c>
      <c r="BF1014" t="s">
        <v>76</v>
      </c>
      <c r="BG1014">
        <v>1.3</v>
      </c>
      <c r="BH1014">
        <v>0</v>
      </c>
      <c r="BI1014" s="1">
        <v>45799.478356018517</v>
      </c>
      <c r="BJ1014">
        <v>3</v>
      </c>
      <c r="BK1014" s="4">
        <v>0.20569999999999999</v>
      </c>
      <c r="BL1014" s="42">
        <f>HLOOKUP($A1014,차량별코스!$E$1:$AD$20,_xlfn.XLOOKUP(탕데이터!$I1014,차량별코스!$D$2:$D$20,차량별코스!$A$2:$A$20),0)</f>
        <v>1</v>
      </c>
      <c r="BM1014">
        <f t="shared" si="173"/>
        <v>2039.059</v>
      </c>
      <c r="BN1014">
        <f t="shared" si="174"/>
        <v>601.99499999999989</v>
      </c>
      <c r="BO1014">
        <f>IF(COUNTIFS($BL$2:$BL1014,$BL1014,$O$2:$O1014,$O1014)=1,_xlfn.MAXIFS($BO$2:$BO1013,$O$2:$O1013,$O1014)+1,_xlfn.MAXIFS($BO$2:$BO1013,$O$2:$O1013,$O1014))</f>
        <v>11</v>
      </c>
      <c r="BP1014">
        <f t="shared" si="175"/>
        <v>17</v>
      </c>
      <c r="BQ1014">
        <f t="shared" si="177"/>
        <v>0</v>
      </c>
      <c r="BR1014">
        <f t="shared" si="178"/>
        <v>0</v>
      </c>
      <c r="BS1014">
        <f t="shared" si="179"/>
        <v>0</v>
      </c>
      <c r="BT1014">
        <f t="shared" si="180"/>
        <v>0</v>
      </c>
      <c r="BU1014">
        <f t="shared" si="181"/>
        <v>0</v>
      </c>
      <c r="BV1014">
        <f t="shared" si="182"/>
        <v>0</v>
      </c>
      <c r="BW1014">
        <f t="shared" si="176"/>
        <v>17</v>
      </c>
    </row>
    <row r="1015" spans="1:75" x14ac:dyDescent="0.3">
      <c r="A1015" s="38">
        <f t="shared" si="172"/>
        <v>45788</v>
      </c>
      <c r="B1015" s="3">
        <v>45788.387395833335</v>
      </c>
      <c r="C1015" t="s">
        <v>61</v>
      </c>
      <c r="D1015" t="s">
        <v>61</v>
      </c>
      <c r="E1015" t="s">
        <v>61</v>
      </c>
      <c r="F1015" t="s">
        <v>62</v>
      </c>
      <c r="G1015" s="2" t="s">
        <v>85</v>
      </c>
      <c r="H1015" t="s">
        <v>86</v>
      </c>
      <c r="I1015" t="s">
        <v>88</v>
      </c>
      <c r="J1015" t="s">
        <v>66</v>
      </c>
      <c r="K1015" t="s">
        <v>67</v>
      </c>
      <c r="L1015">
        <v>15</v>
      </c>
      <c r="M1015">
        <v>3</v>
      </c>
      <c r="N1015">
        <v>168</v>
      </c>
      <c r="O1015" s="41">
        <v>1060</v>
      </c>
      <c r="P1015" t="s">
        <v>61</v>
      </c>
      <c r="Q1015" t="s">
        <v>61</v>
      </c>
      <c r="R1015">
        <v>65.715000000000003</v>
      </c>
      <c r="S1015">
        <v>18.652999999999999</v>
      </c>
      <c r="T1015">
        <v>3.5230000000000001</v>
      </c>
      <c r="U1015">
        <v>6536</v>
      </c>
      <c r="V1015">
        <v>117</v>
      </c>
      <c r="W1015">
        <v>1934</v>
      </c>
      <c r="X1015">
        <v>1891</v>
      </c>
      <c r="Y1015">
        <v>6</v>
      </c>
      <c r="Z1015">
        <v>24</v>
      </c>
      <c r="AA1015">
        <v>1</v>
      </c>
      <c r="AB1015">
        <v>42</v>
      </c>
      <c r="AC1015">
        <v>109</v>
      </c>
      <c r="AD1015">
        <v>36.200000000000003</v>
      </c>
      <c r="AE1015">
        <v>52.747839999999997</v>
      </c>
      <c r="AF1015">
        <v>85.6</v>
      </c>
      <c r="AG1015">
        <v>2.9</v>
      </c>
      <c r="AH1015">
        <v>4.7</v>
      </c>
      <c r="AI1015">
        <v>4.5999999999999996</v>
      </c>
      <c r="AJ1015">
        <v>1.9</v>
      </c>
      <c r="AK1015">
        <v>0.3</v>
      </c>
      <c r="AL1015">
        <v>0</v>
      </c>
      <c r="AM1015">
        <v>2.71</v>
      </c>
      <c r="AN1015">
        <v>51.292000000000002</v>
      </c>
      <c r="AO1015">
        <v>1.79</v>
      </c>
      <c r="AP1015">
        <v>29.59</v>
      </c>
      <c r="AQ1015">
        <v>0.27400000000000002</v>
      </c>
      <c r="AR1015">
        <v>9.1300000000000008</v>
      </c>
      <c r="AS1015">
        <v>36.521000000000001</v>
      </c>
      <c r="AT1015">
        <v>92.733000000000004</v>
      </c>
      <c r="AU1015">
        <v>3.1419999999999999</v>
      </c>
      <c r="AV1015">
        <v>5.0919999999999996</v>
      </c>
      <c r="AW1015">
        <v>4.9829999999999997</v>
      </c>
      <c r="AX1015">
        <v>2.0579999999999998</v>
      </c>
      <c r="AY1015">
        <v>0.32500000000000001</v>
      </c>
      <c r="AZ1015">
        <v>0</v>
      </c>
      <c r="BA1015">
        <v>0</v>
      </c>
      <c r="BB1015">
        <v>156</v>
      </c>
      <c r="BC1015" t="s">
        <v>75</v>
      </c>
      <c r="BD1015">
        <v>0</v>
      </c>
      <c r="BE1015" t="s">
        <v>69</v>
      </c>
      <c r="BF1015" t="s">
        <v>76</v>
      </c>
      <c r="BG1015">
        <v>1.3</v>
      </c>
      <c r="BH1015">
        <v>0</v>
      </c>
      <c r="BI1015" s="1">
        <v>45799.478356018517</v>
      </c>
      <c r="BJ1015">
        <v>3</v>
      </c>
      <c r="BK1015" s="4">
        <v>1.1742999999999999</v>
      </c>
      <c r="BL1015" s="42">
        <f>HLOOKUP($A1015,차량별코스!$E$1:$AD$20,_xlfn.XLOOKUP(탕데이터!$I1015,차량별코스!$D$2:$D$20,차량별코스!$A$2:$A$20),0)</f>
        <v>1</v>
      </c>
      <c r="BM1015">
        <f t="shared" si="173"/>
        <v>2039.059</v>
      </c>
      <c r="BN1015">
        <f t="shared" si="174"/>
        <v>601.99499999999989</v>
      </c>
      <c r="BO1015">
        <f>IF(COUNTIFS($BL$2:$BL1015,$BL1015,$O$2:$O1015,$O1015)=1,_xlfn.MAXIFS($BO$2:$BO1014,$O$2:$O1014,$O1015)+1,_xlfn.MAXIFS($BO$2:$BO1014,$O$2:$O1014,$O1015))</f>
        <v>11</v>
      </c>
      <c r="BP1015">
        <f t="shared" si="175"/>
        <v>3543.8159999999998</v>
      </c>
      <c r="BQ1015">
        <f t="shared" si="177"/>
        <v>189.54399999999998</v>
      </c>
      <c r="BR1015">
        <f t="shared" si="178"/>
        <v>307.19200000000001</v>
      </c>
      <c r="BS1015">
        <f t="shared" si="179"/>
        <v>300.65600000000001</v>
      </c>
      <c r="BT1015">
        <f t="shared" si="180"/>
        <v>124.184</v>
      </c>
      <c r="BU1015">
        <f t="shared" si="181"/>
        <v>19.608000000000001</v>
      </c>
      <c r="BV1015">
        <f t="shared" si="182"/>
        <v>0</v>
      </c>
      <c r="BW1015">
        <f t="shared" si="176"/>
        <v>4485</v>
      </c>
    </row>
    <row r="1016" spans="1:75" x14ac:dyDescent="0.3">
      <c r="A1016" s="38">
        <f t="shared" si="172"/>
        <v>45788</v>
      </c>
      <c r="B1016" s="3">
        <v>45788.508252314816</v>
      </c>
      <c r="C1016" t="s">
        <v>61</v>
      </c>
      <c r="D1016" t="s">
        <v>61</v>
      </c>
      <c r="E1016" t="s">
        <v>61</v>
      </c>
      <c r="F1016" t="s">
        <v>62</v>
      </c>
      <c r="G1016" s="2" t="s">
        <v>85</v>
      </c>
      <c r="H1016" t="s">
        <v>86</v>
      </c>
      <c r="I1016" t="s">
        <v>88</v>
      </c>
      <c r="J1016" t="s">
        <v>66</v>
      </c>
      <c r="K1016" t="s">
        <v>67</v>
      </c>
      <c r="L1016">
        <v>15</v>
      </c>
      <c r="M1016">
        <v>3</v>
      </c>
      <c r="N1016">
        <v>168</v>
      </c>
      <c r="O1016" s="41">
        <v>1060</v>
      </c>
      <c r="P1016" t="s">
        <v>61</v>
      </c>
      <c r="Q1016" t="s">
        <v>61</v>
      </c>
      <c r="R1016">
        <v>60.091999999999999</v>
      </c>
      <c r="S1016">
        <v>22.771000000000001</v>
      </c>
      <c r="T1016">
        <v>2.6389999999999998</v>
      </c>
      <c r="U1016">
        <v>8202</v>
      </c>
      <c r="V1016">
        <v>22</v>
      </c>
      <c r="W1016">
        <v>4090</v>
      </c>
      <c r="X1016">
        <v>1828</v>
      </c>
      <c r="Y1016">
        <v>4</v>
      </c>
      <c r="Z1016">
        <v>13</v>
      </c>
      <c r="AA1016">
        <v>3</v>
      </c>
      <c r="AB1016">
        <v>1851</v>
      </c>
      <c r="AC1016">
        <v>109</v>
      </c>
      <c r="AD1016">
        <v>26.38</v>
      </c>
      <c r="AE1016">
        <v>52.892719</v>
      </c>
      <c r="AF1016">
        <v>94.3</v>
      </c>
      <c r="AG1016">
        <v>1.4</v>
      </c>
      <c r="AH1016">
        <v>1.4</v>
      </c>
      <c r="AI1016">
        <v>1.2</v>
      </c>
      <c r="AJ1016">
        <v>1.4</v>
      </c>
      <c r="AK1016">
        <v>0.3</v>
      </c>
      <c r="AL1016">
        <v>0</v>
      </c>
      <c r="AM1016">
        <v>2.0299999999999998</v>
      </c>
      <c r="AN1016">
        <v>71.209999999999994</v>
      </c>
      <c r="AO1016">
        <v>0.26800000000000002</v>
      </c>
      <c r="AP1016">
        <v>49.866</v>
      </c>
      <c r="AQ1016">
        <v>0.3</v>
      </c>
      <c r="AR1016">
        <v>6.6559999999999997</v>
      </c>
      <c r="AS1016">
        <v>21.632999999999999</v>
      </c>
      <c r="AT1016">
        <v>128.87700000000001</v>
      </c>
      <c r="AU1016">
        <v>1.913</v>
      </c>
      <c r="AV1016">
        <v>1.913</v>
      </c>
      <c r="AW1016">
        <v>1.64</v>
      </c>
      <c r="AX1016">
        <v>1.913</v>
      </c>
      <c r="AY1016">
        <v>0.41</v>
      </c>
      <c r="AZ1016">
        <v>0</v>
      </c>
      <c r="BA1016">
        <v>0</v>
      </c>
      <c r="BB1016">
        <v>202</v>
      </c>
      <c r="BC1016" t="s">
        <v>75</v>
      </c>
      <c r="BD1016">
        <v>0</v>
      </c>
      <c r="BE1016" t="s">
        <v>69</v>
      </c>
      <c r="BF1016" t="s">
        <v>76</v>
      </c>
      <c r="BG1016">
        <v>1.3</v>
      </c>
      <c r="BH1016">
        <v>0</v>
      </c>
      <c r="BI1016" s="1">
        <v>45799.478356018517</v>
      </c>
      <c r="BJ1016">
        <v>3</v>
      </c>
      <c r="BK1016" s="4">
        <v>0.87970000000000004</v>
      </c>
      <c r="BL1016" s="42">
        <f>HLOOKUP($A1016,차량별코스!$E$1:$AD$20,_xlfn.XLOOKUP(탕데이터!$I1016,차량별코스!$D$2:$D$20,차량별코스!$A$2:$A$20),0)</f>
        <v>1</v>
      </c>
      <c r="BM1016">
        <f t="shared" si="173"/>
        <v>2039.059</v>
      </c>
      <c r="BN1016">
        <f t="shared" si="174"/>
        <v>601.99499999999989</v>
      </c>
      <c r="BO1016">
        <f>IF(COUNTIFS($BL$2:$BL1016,$BL1016,$O$2:$O1016,$O1016)=1,_xlfn.MAXIFS($BO$2:$BO1015,$O$2:$O1015,$O1016)+1,_xlfn.MAXIFS($BO$2:$BO1015,$O$2:$O1015,$O1016))</f>
        <v>11</v>
      </c>
      <c r="BP1016">
        <f t="shared" si="175"/>
        <v>3622.4859999999999</v>
      </c>
      <c r="BQ1016">
        <f t="shared" si="177"/>
        <v>114.82799999999999</v>
      </c>
      <c r="BR1016">
        <f t="shared" si="178"/>
        <v>114.82799999999999</v>
      </c>
      <c r="BS1016">
        <f t="shared" si="179"/>
        <v>98.424000000000007</v>
      </c>
      <c r="BT1016">
        <f t="shared" si="180"/>
        <v>114.82799999999999</v>
      </c>
      <c r="BU1016">
        <f t="shared" si="181"/>
        <v>24.606000000000002</v>
      </c>
      <c r="BV1016">
        <f t="shared" si="182"/>
        <v>0</v>
      </c>
      <c r="BW1016">
        <f t="shared" si="176"/>
        <v>4090</v>
      </c>
    </row>
    <row r="1017" spans="1:75" x14ac:dyDescent="0.3">
      <c r="A1017" s="38">
        <f t="shared" si="172"/>
        <v>45788</v>
      </c>
      <c r="B1017" s="3">
        <v>45788.655497685184</v>
      </c>
      <c r="C1017" t="s">
        <v>61</v>
      </c>
      <c r="D1017" t="s">
        <v>61</v>
      </c>
      <c r="E1017" t="s">
        <v>61</v>
      </c>
      <c r="F1017" t="s">
        <v>62</v>
      </c>
      <c r="G1017" s="2" t="s">
        <v>85</v>
      </c>
      <c r="H1017" t="s">
        <v>86</v>
      </c>
      <c r="I1017" t="s">
        <v>88</v>
      </c>
      <c r="J1017" t="s">
        <v>66</v>
      </c>
      <c r="K1017" t="s">
        <v>67</v>
      </c>
      <c r="L1017">
        <v>15</v>
      </c>
      <c r="M1017">
        <v>3</v>
      </c>
      <c r="N1017">
        <v>168</v>
      </c>
      <c r="O1017" s="41">
        <v>1060</v>
      </c>
      <c r="P1017" t="s">
        <v>61</v>
      </c>
      <c r="Q1017" t="s">
        <v>61</v>
      </c>
      <c r="R1017">
        <v>1E-3</v>
      </c>
      <c r="S1017">
        <v>7.6999999999999999E-2</v>
      </c>
      <c r="T1017">
        <v>1.2999999999999999E-2</v>
      </c>
      <c r="U1017">
        <v>144</v>
      </c>
      <c r="V1017">
        <v>144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0.03</v>
      </c>
      <c r="AE1017" t="s">
        <v>61</v>
      </c>
      <c r="AF1017">
        <v>100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0.01</v>
      </c>
      <c r="AN1017" t="s">
        <v>61</v>
      </c>
      <c r="AO1017">
        <v>100</v>
      </c>
      <c r="AP1017">
        <v>0</v>
      </c>
      <c r="AQ1017">
        <v>0</v>
      </c>
      <c r="AR1017">
        <v>0</v>
      </c>
      <c r="AS1017">
        <v>0</v>
      </c>
      <c r="AT1017">
        <v>1.667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3</v>
      </c>
      <c r="BC1017" t="s">
        <v>75</v>
      </c>
      <c r="BD1017">
        <v>0</v>
      </c>
      <c r="BE1017" t="s">
        <v>69</v>
      </c>
      <c r="BF1017" t="s">
        <v>76</v>
      </c>
      <c r="BG1017">
        <v>1.3</v>
      </c>
      <c r="BH1017">
        <v>0</v>
      </c>
      <c r="BI1017" s="1">
        <v>45799.478356018517</v>
      </c>
      <c r="BJ1017">
        <v>3</v>
      </c>
      <c r="BK1017" s="4">
        <v>4.3E-3</v>
      </c>
      <c r="BL1017" s="42">
        <f>HLOOKUP($A1017,차량별코스!$E$1:$AD$20,_xlfn.XLOOKUP(탕데이터!$I1017,차량별코스!$D$2:$D$20,차량별코스!$A$2:$A$20),0)</f>
        <v>1</v>
      </c>
      <c r="BM1017">
        <f t="shared" si="173"/>
        <v>2039.059</v>
      </c>
      <c r="BN1017">
        <f t="shared" si="174"/>
        <v>601.99499999999989</v>
      </c>
      <c r="BO1017">
        <f>IF(COUNTIFS($BL$2:$BL1017,$BL1017,$O$2:$O1017,$O1017)=1,_xlfn.MAXIFS($BO$2:$BO1016,$O$2:$O1016,$O1017)+1,_xlfn.MAXIFS($BO$2:$BO1016,$O$2:$O1016,$O1017))</f>
        <v>11</v>
      </c>
      <c r="BP1017">
        <f t="shared" si="175"/>
        <v>0</v>
      </c>
      <c r="BQ1017">
        <f t="shared" si="177"/>
        <v>0</v>
      </c>
      <c r="BR1017">
        <f t="shared" si="178"/>
        <v>0</v>
      </c>
      <c r="BS1017">
        <f t="shared" si="179"/>
        <v>0</v>
      </c>
      <c r="BT1017">
        <f t="shared" si="180"/>
        <v>0</v>
      </c>
      <c r="BU1017">
        <f t="shared" si="181"/>
        <v>0</v>
      </c>
      <c r="BV1017">
        <f t="shared" si="182"/>
        <v>0</v>
      </c>
      <c r="BW1017">
        <f t="shared" si="176"/>
        <v>0</v>
      </c>
    </row>
    <row r="1018" spans="1:75" x14ac:dyDescent="0.3">
      <c r="A1018" s="38">
        <f t="shared" si="172"/>
        <v>45788</v>
      </c>
      <c r="B1018" s="3">
        <v>45788.708402777775</v>
      </c>
      <c r="C1018" t="s">
        <v>61</v>
      </c>
      <c r="D1018" t="s">
        <v>61</v>
      </c>
      <c r="E1018" t="s">
        <v>61</v>
      </c>
      <c r="F1018" t="s">
        <v>62</v>
      </c>
      <c r="G1018" s="2" t="s">
        <v>85</v>
      </c>
      <c r="H1018" t="s">
        <v>86</v>
      </c>
      <c r="I1018" t="s">
        <v>88</v>
      </c>
      <c r="J1018" t="s">
        <v>66</v>
      </c>
      <c r="K1018" t="s">
        <v>67</v>
      </c>
      <c r="L1018">
        <v>15</v>
      </c>
      <c r="M1018">
        <v>3</v>
      </c>
      <c r="N1018">
        <v>168</v>
      </c>
      <c r="O1018" s="41">
        <v>1060</v>
      </c>
      <c r="P1018" t="s">
        <v>61</v>
      </c>
      <c r="Q1018" t="s">
        <v>61</v>
      </c>
      <c r="R1018">
        <v>39.298000000000002</v>
      </c>
      <c r="S1018">
        <v>13.086</v>
      </c>
      <c r="T1018">
        <v>3.0030000000000001</v>
      </c>
      <c r="U1018">
        <v>4717</v>
      </c>
      <c r="V1018">
        <v>111</v>
      </c>
      <c r="W1018">
        <v>1690</v>
      </c>
      <c r="X1018">
        <v>1189</v>
      </c>
      <c r="Y1018">
        <v>4</v>
      </c>
      <c r="Z1018">
        <v>8</v>
      </c>
      <c r="AA1018">
        <v>2</v>
      </c>
      <c r="AB1018">
        <v>170</v>
      </c>
      <c r="AC1018">
        <v>108</v>
      </c>
      <c r="AD1018">
        <v>29.99</v>
      </c>
      <c r="AE1018">
        <v>48.516049000000002</v>
      </c>
      <c r="AF1018">
        <v>87.8</v>
      </c>
      <c r="AG1018">
        <v>2.9</v>
      </c>
      <c r="AH1018">
        <v>4.5</v>
      </c>
      <c r="AI1018">
        <v>2.8</v>
      </c>
      <c r="AJ1018">
        <v>1.4</v>
      </c>
      <c r="AK1018">
        <v>0.6</v>
      </c>
      <c r="AL1018">
        <v>0</v>
      </c>
      <c r="AM1018">
        <v>2.31</v>
      </c>
      <c r="AN1018">
        <v>56.087000000000003</v>
      </c>
      <c r="AO1018">
        <v>2.3530000000000002</v>
      </c>
      <c r="AP1018">
        <v>35.828000000000003</v>
      </c>
      <c r="AQ1018">
        <v>0.28000000000000003</v>
      </c>
      <c r="AR1018">
        <v>10.179</v>
      </c>
      <c r="AS1018">
        <v>20.356999999999999</v>
      </c>
      <c r="AT1018">
        <v>68.777000000000001</v>
      </c>
      <c r="AU1018">
        <v>2.2719999999999998</v>
      </c>
      <c r="AV1018">
        <v>3.5249999999999999</v>
      </c>
      <c r="AW1018">
        <v>2.1930000000000001</v>
      </c>
      <c r="AX1018">
        <v>1.097</v>
      </c>
      <c r="AY1018">
        <v>0.47</v>
      </c>
      <c r="AZ1018">
        <v>0</v>
      </c>
      <c r="BA1018">
        <v>0</v>
      </c>
      <c r="BB1018">
        <v>112</v>
      </c>
      <c r="BC1018" t="s">
        <v>75</v>
      </c>
      <c r="BD1018">
        <v>0</v>
      </c>
      <c r="BE1018" t="s">
        <v>69</v>
      </c>
      <c r="BF1018" t="s">
        <v>76</v>
      </c>
      <c r="BG1018">
        <v>1.3</v>
      </c>
      <c r="BH1018">
        <v>0</v>
      </c>
      <c r="BI1018" s="1">
        <v>45799.478356018517</v>
      </c>
      <c r="BJ1018">
        <v>3</v>
      </c>
      <c r="BK1018" s="4">
        <v>1.0009999999999999</v>
      </c>
      <c r="BL1018" s="42">
        <f>HLOOKUP($A1018,차량별코스!$E$1:$AD$20,_xlfn.XLOOKUP(탕데이터!$I1018,차량별코스!$D$2:$D$20,차량별코스!$A$2:$A$20),0)</f>
        <v>1</v>
      </c>
      <c r="BM1018">
        <f t="shared" si="173"/>
        <v>2039.059</v>
      </c>
      <c r="BN1018">
        <f t="shared" si="174"/>
        <v>601.99499999999989</v>
      </c>
      <c r="BO1018">
        <f>IF(COUNTIFS($BL$2:$BL1018,$BL1018,$O$2:$O1018,$O1018)=1,_xlfn.MAXIFS($BO$2:$BO1017,$O$2:$O1017,$O1018)+1,_xlfn.MAXIFS($BO$2:$BO1017,$O$2:$O1017,$O1018))</f>
        <v>11</v>
      </c>
      <c r="BP1018">
        <f t="shared" si="175"/>
        <v>2340.5259999999998</v>
      </c>
      <c r="BQ1018">
        <f t="shared" si="177"/>
        <v>136.79299999999998</v>
      </c>
      <c r="BR1018">
        <f t="shared" si="178"/>
        <v>212.26499999999999</v>
      </c>
      <c r="BS1018">
        <f t="shared" si="179"/>
        <v>132.07599999999999</v>
      </c>
      <c r="BT1018">
        <f t="shared" si="180"/>
        <v>66.037999999999997</v>
      </c>
      <c r="BU1018">
        <f t="shared" si="181"/>
        <v>28.302</v>
      </c>
      <c r="BV1018">
        <f t="shared" si="182"/>
        <v>0</v>
      </c>
      <c r="BW1018">
        <f t="shared" si="176"/>
        <v>2916</v>
      </c>
    </row>
    <row r="1019" spans="1:75" x14ac:dyDescent="0.3">
      <c r="A1019" s="38">
        <f t="shared" si="172"/>
        <v>45788</v>
      </c>
      <c r="B1019" s="3">
        <v>45788.76939814815</v>
      </c>
      <c r="C1019" t="s">
        <v>61</v>
      </c>
      <c r="D1019" t="s">
        <v>61</v>
      </c>
      <c r="E1019" t="s">
        <v>61</v>
      </c>
      <c r="F1019" t="s">
        <v>62</v>
      </c>
      <c r="G1019" s="2" t="s">
        <v>85</v>
      </c>
      <c r="H1019" t="s">
        <v>86</v>
      </c>
      <c r="I1019" t="s">
        <v>88</v>
      </c>
      <c r="J1019" t="s">
        <v>66</v>
      </c>
      <c r="K1019" t="s">
        <v>67</v>
      </c>
      <c r="L1019">
        <v>15</v>
      </c>
      <c r="M1019">
        <v>3</v>
      </c>
      <c r="N1019">
        <v>168</v>
      </c>
      <c r="O1019" s="41">
        <v>1060</v>
      </c>
      <c r="P1019" t="s">
        <v>61</v>
      </c>
      <c r="Q1019" t="s">
        <v>61</v>
      </c>
      <c r="R1019">
        <v>32.168999999999997</v>
      </c>
      <c r="S1019">
        <v>9.0640000000000001</v>
      </c>
      <c r="T1019">
        <v>3.5489999999999999</v>
      </c>
      <c r="U1019">
        <v>2019</v>
      </c>
      <c r="V1019">
        <v>112</v>
      </c>
      <c r="W1019">
        <v>20</v>
      </c>
      <c r="X1019">
        <v>952</v>
      </c>
      <c r="Y1019">
        <v>1</v>
      </c>
      <c r="Z1019">
        <v>11</v>
      </c>
      <c r="AA1019">
        <v>0</v>
      </c>
      <c r="AB1019">
        <v>0</v>
      </c>
      <c r="AC1019">
        <v>107</v>
      </c>
      <c r="AD1019">
        <v>57.36</v>
      </c>
      <c r="AE1019">
        <v>61.371662000000001</v>
      </c>
      <c r="AF1019">
        <v>97.3</v>
      </c>
      <c r="AG1019">
        <v>0.4</v>
      </c>
      <c r="AH1019">
        <v>0.6</v>
      </c>
      <c r="AI1019">
        <v>1</v>
      </c>
      <c r="AJ1019">
        <v>0.5</v>
      </c>
      <c r="AK1019">
        <v>0.1</v>
      </c>
      <c r="AL1019">
        <v>0</v>
      </c>
      <c r="AM1019">
        <v>2.73</v>
      </c>
      <c r="AN1019">
        <v>60.406999999999996</v>
      </c>
      <c r="AO1019">
        <v>5.5469999999999997</v>
      </c>
      <c r="AP1019">
        <v>0.99</v>
      </c>
      <c r="AQ1019">
        <v>0.28000000000000003</v>
      </c>
      <c r="AR1019">
        <v>3.109</v>
      </c>
      <c r="AS1019">
        <v>34.194000000000003</v>
      </c>
      <c r="AT1019">
        <v>32.433</v>
      </c>
      <c r="AU1019">
        <v>0.13300000000000001</v>
      </c>
      <c r="AV1019">
        <v>0.2</v>
      </c>
      <c r="AW1019">
        <v>0.33300000000000002</v>
      </c>
      <c r="AX1019">
        <v>0.16700000000000001</v>
      </c>
      <c r="AY1019">
        <v>3.3000000000000002E-2</v>
      </c>
      <c r="AZ1019">
        <v>0</v>
      </c>
      <c r="BA1019">
        <v>0</v>
      </c>
      <c r="BB1019">
        <v>52</v>
      </c>
      <c r="BC1019" t="s">
        <v>75</v>
      </c>
      <c r="BD1019">
        <v>0</v>
      </c>
      <c r="BE1019" t="s">
        <v>69</v>
      </c>
      <c r="BF1019" t="s">
        <v>76</v>
      </c>
      <c r="BG1019">
        <v>1.3</v>
      </c>
      <c r="BH1019">
        <v>0</v>
      </c>
      <c r="BI1019" s="1">
        <v>45799.478356018517</v>
      </c>
      <c r="BJ1019">
        <v>3</v>
      </c>
      <c r="BK1019" s="4">
        <v>1.1830000000000001</v>
      </c>
      <c r="BL1019" s="42">
        <f>HLOOKUP($A1019,차량별코스!$E$1:$AD$20,_xlfn.XLOOKUP(탕데이터!$I1019,차량별코스!$D$2:$D$20,차량별코스!$A$2:$A$20),0)</f>
        <v>1</v>
      </c>
      <c r="BM1019">
        <f t="shared" si="173"/>
        <v>2039.059</v>
      </c>
      <c r="BN1019">
        <f t="shared" si="174"/>
        <v>601.99499999999989</v>
      </c>
      <c r="BO1019">
        <f>IF(COUNTIFS($BL$2:$BL1019,$BL1019,$O$2:$O1019,$O1019)=1,_xlfn.MAXIFS($BO$2:$BO1018,$O$2:$O1018,$O1019)+1,_xlfn.MAXIFS($BO$2:$BO1018,$O$2:$O1018,$O1019))</f>
        <v>11</v>
      </c>
      <c r="BP1019">
        <f t="shared" si="175"/>
        <v>1832.4869999999999</v>
      </c>
      <c r="BQ1019">
        <f t="shared" si="177"/>
        <v>8.0760000000000005</v>
      </c>
      <c r="BR1019">
        <f t="shared" si="178"/>
        <v>12.114000000000001</v>
      </c>
      <c r="BS1019">
        <f t="shared" si="179"/>
        <v>20.190000000000001</v>
      </c>
      <c r="BT1019">
        <f t="shared" si="180"/>
        <v>10.095000000000001</v>
      </c>
      <c r="BU1019">
        <f t="shared" si="181"/>
        <v>2.0190000000000001</v>
      </c>
      <c r="BV1019">
        <f t="shared" si="182"/>
        <v>0</v>
      </c>
      <c r="BW1019">
        <f t="shared" si="176"/>
        <v>1884.981</v>
      </c>
    </row>
    <row r="1020" spans="1:75" x14ac:dyDescent="0.3">
      <c r="A1020" s="38">
        <f t="shared" si="172"/>
        <v>45788</v>
      </c>
      <c r="B1020" s="3">
        <v>45788.797719907408</v>
      </c>
      <c r="C1020" t="s">
        <v>61</v>
      </c>
      <c r="D1020" t="s">
        <v>61</v>
      </c>
      <c r="E1020" t="s">
        <v>61</v>
      </c>
      <c r="F1020" t="s">
        <v>62</v>
      </c>
      <c r="G1020" s="2" t="s">
        <v>85</v>
      </c>
      <c r="H1020" t="s">
        <v>86</v>
      </c>
      <c r="I1020" t="s">
        <v>88</v>
      </c>
      <c r="J1020" t="s">
        <v>66</v>
      </c>
      <c r="K1020" t="s">
        <v>67</v>
      </c>
      <c r="L1020">
        <v>15</v>
      </c>
      <c r="M1020">
        <v>3</v>
      </c>
      <c r="N1020">
        <v>168</v>
      </c>
      <c r="O1020" s="41">
        <v>1060</v>
      </c>
      <c r="P1020" t="s">
        <v>61</v>
      </c>
      <c r="Q1020" t="s">
        <v>61</v>
      </c>
      <c r="R1020">
        <v>30.026</v>
      </c>
      <c r="S1020">
        <v>8.3379999999999992</v>
      </c>
      <c r="T1020">
        <v>3.601</v>
      </c>
      <c r="U1020">
        <v>2249</v>
      </c>
      <c r="V1020">
        <v>65</v>
      </c>
      <c r="W1020">
        <v>383</v>
      </c>
      <c r="X1020">
        <v>1131</v>
      </c>
      <c r="Y1020">
        <v>2</v>
      </c>
      <c r="Z1020">
        <v>6</v>
      </c>
      <c r="AA1020">
        <v>0</v>
      </c>
      <c r="AB1020">
        <v>0</v>
      </c>
      <c r="AC1020">
        <v>103</v>
      </c>
      <c r="AD1020">
        <v>48.06</v>
      </c>
      <c r="AE1020">
        <v>60.018509000000002</v>
      </c>
      <c r="AF1020">
        <v>89</v>
      </c>
      <c r="AG1020">
        <v>1.6</v>
      </c>
      <c r="AH1020">
        <v>2.8</v>
      </c>
      <c r="AI1020">
        <v>4.4000000000000004</v>
      </c>
      <c r="AJ1020">
        <v>2.2000000000000002</v>
      </c>
      <c r="AK1020">
        <v>0.1</v>
      </c>
      <c r="AL1020">
        <v>0</v>
      </c>
      <c r="AM1020">
        <v>2.77</v>
      </c>
      <c r="AN1020">
        <v>57.935000000000002</v>
      </c>
      <c r="AO1020">
        <v>2.89</v>
      </c>
      <c r="AP1020">
        <v>17.03</v>
      </c>
      <c r="AQ1020">
        <v>0.36599999999999999</v>
      </c>
      <c r="AR1020">
        <v>6.6609999999999996</v>
      </c>
      <c r="AS1020">
        <v>19.983000000000001</v>
      </c>
      <c r="AT1020">
        <v>32.633000000000003</v>
      </c>
      <c r="AU1020">
        <v>0.58699999999999997</v>
      </c>
      <c r="AV1020">
        <v>1.0269999999999999</v>
      </c>
      <c r="AW1020">
        <v>1.613</v>
      </c>
      <c r="AX1020">
        <v>0.80700000000000005</v>
      </c>
      <c r="AY1020">
        <v>3.6999999999999998E-2</v>
      </c>
      <c r="AZ1020">
        <v>0</v>
      </c>
      <c r="BA1020">
        <v>0</v>
      </c>
      <c r="BB1020">
        <v>59</v>
      </c>
      <c r="BC1020" t="s">
        <v>75</v>
      </c>
      <c r="BD1020">
        <v>0</v>
      </c>
      <c r="BE1020" t="s">
        <v>69</v>
      </c>
      <c r="BF1020" t="s">
        <v>76</v>
      </c>
      <c r="BG1020">
        <v>1.3</v>
      </c>
      <c r="BH1020">
        <v>0</v>
      </c>
      <c r="BI1020" s="1">
        <v>45799.478356018517</v>
      </c>
      <c r="BJ1020">
        <v>3</v>
      </c>
      <c r="BK1020" s="4">
        <v>1.2003999999999999</v>
      </c>
      <c r="BL1020" s="42">
        <f>HLOOKUP($A1020,차량별코스!$E$1:$AD$20,_xlfn.XLOOKUP(탕데이터!$I1020,차량별코스!$D$2:$D$20,차량별코스!$A$2:$A$20),0)</f>
        <v>1</v>
      </c>
      <c r="BM1020">
        <f t="shared" si="173"/>
        <v>2039.059</v>
      </c>
      <c r="BN1020">
        <f t="shared" si="174"/>
        <v>601.99499999999989</v>
      </c>
      <c r="BO1020">
        <f>IF(COUNTIFS($BL$2:$BL1020,$BL1020,$O$2:$O1020,$O1020)=1,_xlfn.MAXIFS($BO$2:$BO1019,$O$2:$O1019,$O1020)+1,_xlfn.MAXIFS($BO$2:$BO1019,$O$2:$O1019,$O1020))</f>
        <v>11</v>
      </c>
      <c r="BP1020">
        <f t="shared" si="175"/>
        <v>1553.6100000000001</v>
      </c>
      <c r="BQ1020">
        <f t="shared" si="177"/>
        <v>35.984000000000002</v>
      </c>
      <c r="BR1020">
        <f t="shared" si="178"/>
        <v>62.971999999999994</v>
      </c>
      <c r="BS1020">
        <f t="shared" si="179"/>
        <v>98.956000000000003</v>
      </c>
      <c r="BT1020">
        <f t="shared" si="180"/>
        <v>49.478000000000002</v>
      </c>
      <c r="BU1020">
        <f t="shared" si="181"/>
        <v>2.2490000000000001</v>
      </c>
      <c r="BV1020">
        <f t="shared" si="182"/>
        <v>0</v>
      </c>
      <c r="BW1020">
        <f t="shared" si="176"/>
        <v>1803.249</v>
      </c>
    </row>
    <row r="1021" spans="1:75" x14ac:dyDescent="0.3">
      <c r="A1021" s="38">
        <f t="shared" si="172"/>
        <v>45789</v>
      </c>
      <c r="B1021" s="3">
        <v>45789.288611111115</v>
      </c>
      <c r="C1021" t="s">
        <v>61</v>
      </c>
      <c r="D1021" t="s">
        <v>61</v>
      </c>
      <c r="E1021" t="s">
        <v>61</v>
      </c>
      <c r="F1021" t="s">
        <v>62</v>
      </c>
      <c r="G1021" s="2" t="s">
        <v>85</v>
      </c>
      <c r="H1021" t="s">
        <v>86</v>
      </c>
      <c r="I1021" t="s">
        <v>88</v>
      </c>
      <c r="J1021" t="s">
        <v>66</v>
      </c>
      <c r="K1021" t="s">
        <v>67</v>
      </c>
      <c r="L1021">
        <v>15</v>
      </c>
      <c r="M1021">
        <v>3</v>
      </c>
      <c r="N1021">
        <v>168</v>
      </c>
      <c r="O1021" s="41">
        <v>1060</v>
      </c>
      <c r="P1021" t="s">
        <v>61</v>
      </c>
      <c r="Q1021" t="s">
        <v>61</v>
      </c>
      <c r="R1021">
        <v>101.752</v>
      </c>
      <c r="S1021">
        <v>30.815000000000001</v>
      </c>
      <c r="T1021">
        <v>3.302</v>
      </c>
      <c r="U1021">
        <v>8822</v>
      </c>
      <c r="V1021">
        <v>248</v>
      </c>
      <c r="W1021">
        <v>1851</v>
      </c>
      <c r="X1021">
        <v>3226</v>
      </c>
      <c r="Y1021">
        <v>5</v>
      </c>
      <c r="Z1021">
        <v>38</v>
      </c>
      <c r="AA1021">
        <v>1</v>
      </c>
      <c r="AB1021">
        <v>133</v>
      </c>
      <c r="AC1021">
        <v>108</v>
      </c>
      <c r="AD1021">
        <v>41.52</v>
      </c>
      <c r="AE1021">
        <v>54.485646000000003</v>
      </c>
      <c r="AF1021">
        <v>58.6</v>
      </c>
      <c r="AG1021">
        <v>9</v>
      </c>
      <c r="AH1021">
        <v>12.8</v>
      </c>
      <c r="AI1021">
        <v>11.1</v>
      </c>
      <c r="AJ1021">
        <v>7.3</v>
      </c>
      <c r="AK1021">
        <v>1.3</v>
      </c>
      <c r="AL1021">
        <v>0</v>
      </c>
      <c r="AM1021">
        <v>2.54</v>
      </c>
      <c r="AN1021">
        <v>57.298000000000002</v>
      </c>
      <c r="AO1021">
        <v>2.8109999999999999</v>
      </c>
      <c r="AP1021">
        <v>20.981999999999999</v>
      </c>
      <c r="AQ1021">
        <v>0.314</v>
      </c>
      <c r="AR1021">
        <v>4.9139999999999997</v>
      </c>
      <c r="AS1021">
        <v>37.345999999999997</v>
      </c>
      <c r="AT1021">
        <v>85.947000000000003</v>
      </c>
      <c r="AU1021">
        <v>13.2</v>
      </c>
      <c r="AV1021">
        <v>18.773</v>
      </c>
      <c r="AW1021">
        <v>16.28</v>
      </c>
      <c r="AX1021">
        <v>10.707000000000001</v>
      </c>
      <c r="AY1021">
        <v>1.907</v>
      </c>
      <c r="AZ1021">
        <v>0</v>
      </c>
      <c r="BA1021">
        <v>0</v>
      </c>
      <c r="BB1021">
        <v>215</v>
      </c>
      <c r="BC1021" t="s">
        <v>75</v>
      </c>
      <c r="BD1021">
        <v>0</v>
      </c>
      <c r="BE1021" t="s">
        <v>69</v>
      </c>
      <c r="BF1021" t="s">
        <v>76</v>
      </c>
      <c r="BG1021">
        <v>1.3</v>
      </c>
      <c r="BH1021">
        <v>0</v>
      </c>
      <c r="BI1021" s="1">
        <v>45799.478356018517</v>
      </c>
      <c r="BJ1021">
        <v>3</v>
      </c>
      <c r="BK1021" s="4">
        <v>1.1007</v>
      </c>
      <c r="BL1021" s="42">
        <f>HLOOKUP($A1021,차량별코스!$E$1:$AD$20,_xlfn.XLOOKUP(탕데이터!$I1021,차량별코스!$D$2:$D$20,차량별코스!$A$2:$A$20),0)</f>
        <v>2</v>
      </c>
      <c r="BM1021">
        <f t="shared" si="173"/>
        <v>2039.059</v>
      </c>
      <c r="BN1021">
        <f t="shared" si="174"/>
        <v>670.79799999999977</v>
      </c>
      <c r="BO1021">
        <f>IF(COUNTIFS($BL$2:$BL1021,$BL1021,$O$2:$O1021,$O1021)=1,_xlfn.MAXIFS($BO$2:$BO1020,$O$2:$O1020,$O1021)+1,_xlfn.MAXIFS($BO$2:$BO1020,$O$2:$O1020,$O1021))</f>
        <v>11</v>
      </c>
      <c r="BP1021">
        <f t="shared" si="175"/>
        <v>3070.692</v>
      </c>
      <c r="BQ1021">
        <f t="shared" si="177"/>
        <v>793.98</v>
      </c>
      <c r="BR1021">
        <f t="shared" si="178"/>
        <v>1129.2160000000001</v>
      </c>
      <c r="BS1021">
        <f t="shared" si="179"/>
        <v>979.24199999999996</v>
      </c>
      <c r="BT1021">
        <f t="shared" si="180"/>
        <v>644.00599999999997</v>
      </c>
      <c r="BU1021">
        <f t="shared" si="181"/>
        <v>114.68600000000001</v>
      </c>
      <c r="BV1021">
        <f t="shared" si="182"/>
        <v>0</v>
      </c>
      <c r="BW1021">
        <f t="shared" si="176"/>
        <v>6731.8220000000001</v>
      </c>
    </row>
    <row r="1022" spans="1:75" x14ac:dyDescent="0.3">
      <c r="A1022" s="38">
        <f t="shared" si="172"/>
        <v>45789</v>
      </c>
      <c r="B1022" s="3">
        <v>45789.39303240741</v>
      </c>
      <c r="C1022" t="s">
        <v>61</v>
      </c>
      <c r="D1022" t="s">
        <v>61</v>
      </c>
      <c r="E1022" t="s">
        <v>61</v>
      </c>
      <c r="F1022" t="s">
        <v>62</v>
      </c>
      <c r="G1022" s="2" t="s">
        <v>85</v>
      </c>
      <c r="H1022" t="s">
        <v>86</v>
      </c>
      <c r="I1022" t="s">
        <v>88</v>
      </c>
      <c r="J1022" t="s">
        <v>66</v>
      </c>
      <c r="K1022" t="s">
        <v>67</v>
      </c>
      <c r="L1022">
        <v>15</v>
      </c>
      <c r="M1022">
        <v>3</v>
      </c>
      <c r="N1022">
        <v>168</v>
      </c>
      <c r="O1022" s="41">
        <v>1060</v>
      </c>
      <c r="P1022" t="s">
        <v>61</v>
      </c>
      <c r="Q1022" t="s">
        <v>61</v>
      </c>
      <c r="R1022">
        <v>9.1999999999999998E-2</v>
      </c>
      <c r="S1022">
        <v>0.39300000000000002</v>
      </c>
      <c r="T1022">
        <v>0.23400000000000001</v>
      </c>
      <c r="U1022">
        <v>683</v>
      </c>
      <c r="V1022">
        <v>46</v>
      </c>
      <c r="W1022">
        <v>568</v>
      </c>
      <c r="X1022">
        <v>0</v>
      </c>
      <c r="Y1022">
        <v>0</v>
      </c>
      <c r="Z1022">
        <v>0</v>
      </c>
      <c r="AA1022">
        <v>1</v>
      </c>
      <c r="AB1022">
        <v>62</v>
      </c>
      <c r="AC1022">
        <v>12</v>
      </c>
      <c r="AD1022">
        <v>0.48</v>
      </c>
      <c r="AE1022">
        <v>4.7996660000000002</v>
      </c>
      <c r="AF1022">
        <v>100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0.18</v>
      </c>
      <c r="AN1022">
        <v>72.183000000000007</v>
      </c>
      <c r="AO1022">
        <v>6.7350000000000003</v>
      </c>
      <c r="AP1022">
        <v>83.162000000000006</v>
      </c>
      <c r="AQ1022">
        <v>0</v>
      </c>
      <c r="AR1022">
        <v>0</v>
      </c>
      <c r="AS1022">
        <v>0</v>
      </c>
      <c r="AT1022">
        <v>10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15</v>
      </c>
      <c r="BC1022" t="s">
        <v>75</v>
      </c>
      <c r="BD1022">
        <v>0</v>
      </c>
      <c r="BE1022" t="s">
        <v>69</v>
      </c>
      <c r="BF1022" t="s">
        <v>76</v>
      </c>
      <c r="BG1022">
        <v>1.3</v>
      </c>
      <c r="BH1022">
        <v>0</v>
      </c>
      <c r="BI1022" s="1">
        <v>45799.478356018517</v>
      </c>
      <c r="BJ1022">
        <v>3</v>
      </c>
      <c r="BK1022" s="4">
        <v>7.8E-2</v>
      </c>
      <c r="BL1022" s="42">
        <f>HLOOKUP($A1022,차량별코스!$E$1:$AD$20,_xlfn.XLOOKUP(탕데이터!$I1022,차량별코스!$D$2:$D$20,차량별코스!$A$2:$A$20),0)</f>
        <v>2</v>
      </c>
      <c r="BM1022">
        <f t="shared" si="173"/>
        <v>2039.059</v>
      </c>
      <c r="BN1022">
        <f t="shared" si="174"/>
        <v>670.79799999999977</v>
      </c>
      <c r="BO1022">
        <f>IF(COUNTIFS($BL$2:$BL1022,$BL1022,$O$2:$O1022,$O1022)=1,_xlfn.MAXIFS($BO$2:$BO1021,$O$2:$O1021,$O1022)+1,_xlfn.MAXIFS($BO$2:$BO1021,$O$2:$O1021,$O1022))</f>
        <v>11</v>
      </c>
      <c r="BP1022">
        <f t="shared" si="175"/>
        <v>69</v>
      </c>
      <c r="BQ1022">
        <f t="shared" si="177"/>
        <v>0</v>
      </c>
      <c r="BR1022">
        <f t="shared" si="178"/>
        <v>0</v>
      </c>
      <c r="BS1022">
        <f t="shared" si="179"/>
        <v>0</v>
      </c>
      <c r="BT1022">
        <f t="shared" si="180"/>
        <v>0</v>
      </c>
      <c r="BU1022">
        <f t="shared" si="181"/>
        <v>0</v>
      </c>
      <c r="BV1022">
        <f t="shared" si="182"/>
        <v>0</v>
      </c>
      <c r="BW1022">
        <f t="shared" si="176"/>
        <v>69</v>
      </c>
    </row>
    <row r="1023" spans="1:75" x14ac:dyDescent="0.3">
      <c r="A1023" s="38">
        <f t="shared" si="172"/>
        <v>45789</v>
      </c>
      <c r="B1023" s="3">
        <v>45789.402615740742</v>
      </c>
      <c r="C1023" t="s">
        <v>61</v>
      </c>
      <c r="D1023" t="s">
        <v>61</v>
      </c>
      <c r="E1023" t="s">
        <v>61</v>
      </c>
      <c r="F1023" t="s">
        <v>62</v>
      </c>
      <c r="G1023" s="2" t="s">
        <v>85</v>
      </c>
      <c r="H1023" t="s">
        <v>86</v>
      </c>
      <c r="I1023" t="s">
        <v>88</v>
      </c>
      <c r="J1023" t="s">
        <v>66</v>
      </c>
      <c r="K1023" t="s">
        <v>67</v>
      </c>
      <c r="L1023">
        <v>15</v>
      </c>
      <c r="M1023">
        <v>3</v>
      </c>
      <c r="N1023">
        <v>168</v>
      </c>
      <c r="O1023" s="41">
        <v>1060</v>
      </c>
      <c r="P1023" t="s">
        <v>61</v>
      </c>
      <c r="Q1023" t="s">
        <v>61</v>
      </c>
      <c r="R1023">
        <v>1E-3</v>
      </c>
      <c r="S1023">
        <v>3.7999999999999999E-2</v>
      </c>
      <c r="T1023">
        <v>2.5999999999999999E-2</v>
      </c>
      <c r="U1023">
        <v>113</v>
      </c>
      <c r="V1023">
        <v>113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0.03</v>
      </c>
      <c r="AE1023" t="s">
        <v>61</v>
      </c>
      <c r="AF1023">
        <v>100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0.02</v>
      </c>
      <c r="AN1023" t="s">
        <v>61</v>
      </c>
      <c r="AO1023">
        <v>100</v>
      </c>
      <c r="AP1023">
        <v>0</v>
      </c>
      <c r="AQ1023">
        <v>0</v>
      </c>
      <c r="AR1023">
        <v>0</v>
      </c>
      <c r="AS1023">
        <v>0</v>
      </c>
      <c r="AT1023">
        <v>1.667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2</v>
      </c>
      <c r="BC1023" t="s">
        <v>75</v>
      </c>
      <c r="BD1023">
        <v>0</v>
      </c>
      <c r="BE1023" t="s">
        <v>69</v>
      </c>
      <c r="BF1023" t="s">
        <v>76</v>
      </c>
      <c r="BG1023">
        <v>1.3</v>
      </c>
      <c r="BH1023">
        <v>0</v>
      </c>
      <c r="BI1023" s="1">
        <v>45799.478356018517</v>
      </c>
      <c r="BJ1023">
        <v>3</v>
      </c>
      <c r="BK1023" s="4">
        <v>8.8000000000000005E-3</v>
      </c>
      <c r="BL1023" s="42">
        <f>HLOOKUP($A1023,차량별코스!$E$1:$AD$20,_xlfn.XLOOKUP(탕데이터!$I1023,차량별코스!$D$2:$D$20,차량별코스!$A$2:$A$20),0)</f>
        <v>2</v>
      </c>
      <c r="BM1023">
        <f t="shared" si="173"/>
        <v>2039.059</v>
      </c>
      <c r="BN1023">
        <f t="shared" si="174"/>
        <v>670.79799999999977</v>
      </c>
      <c r="BO1023">
        <f>IF(COUNTIFS($BL$2:$BL1023,$BL1023,$O$2:$O1023,$O1023)=1,_xlfn.MAXIFS($BO$2:$BO1022,$O$2:$O1022,$O1023)+1,_xlfn.MAXIFS($BO$2:$BO1022,$O$2:$O1022,$O1023))</f>
        <v>11</v>
      </c>
      <c r="BP1023">
        <f t="shared" si="175"/>
        <v>0</v>
      </c>
      <c r="BQ1023">
        <f t="shared" si="177"/>
        <v>0</v>
      </c>
      <c r="BR1023">
        <f t="shared" si="178"/>
        <v>0</v>
      </c>
      <c r="BS1023">
        <f t="shared" si="179"/>
        <v>0</v>
      </c>
      <c r="BT1023">
        <f t="shared" si="180"/>
        <v>0</v>
      </c>
      <c r="BU1023">
        <f t="shared" si="181"/>
        <v>0</v>
      </c>
      <c r="BV1023">
        <f t="shared" si="182"/>
        <v>0</v>
      </c>
      <c r="BW1023">
        <f t="shared" si="176"/>
        <v>0</v>
      </c>
    </row>
    <row r="1024" spans="1:75" x14ac:dyDescent="0.3">
      <c r="A1024" s="38">
        <f t="shared" si="172"/>
        <v>45789</v>
      </c>
      <c r="B1024" s="3">
        <v>45789.407337962963</v>
      </c>
      <c r="C1024" t="s">
        <v>61</v>
      </c>
      <c r="D1024" t="s">
        <v>61</v>
      </c>
      <c r="E1024" t="s">
        <v>61</v>
      </c>
      <c r="F1024" t="s">
        <v>62</v>
      </c>
      <c r="G1024" s="2" t="s">
        <v>85</v>
      </c>
      <c r="H1024" t="s">
        <v>86</v>
      </c>
      <c r="I1024" t="s">
        <v>88</v>
      </c>
      <c r="J1024" t="s">
        <v>66</v>
      </c>
      <c r="K1024" t="s">
        <v>67</v>
      </c>
      <c r="L1024">
        <v>15</v>
      </c>
      <c r="M1024">
        <v>3</v>
      </c>
      <c r="N1024">
        <v>168</v>
      </c>
      <c r="O1024" s="41">
        <v>1060</v>
      </c>
      <c r="P1024" t="s">
        <v>61</v>
      </c>
      <c r="Q1024" t="s">
        <v>61</v>
      </c>
      <c r="R1024">
        <v>1E-3</v>
      </c>
      <c r="S1024">
        <v>3.7999999999999999E-2</v>
      </c>
      <c r="T1024">
        <v>2.5999999999999999E-2</v>
      </c>
      <c r="U1024">
        <v>52</v>
      </c>
      <c r="V1024">
        <v>52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7.0000000000000007E-2</v>
      </c>
      <c r="AE1024" t="s">
        <v>61</v>
      </c>
      <c r="AF1024">
        <v>100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0.02</v>
      </c>
      <c r="AN1024" t="s">
        <v>61</v>
      </c>
      <c r="AO1024">
        <v>100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1</v>
      </c>
      <c r="BC1024" t="s">
        <v>75</v>
      </c>
      <c r="BD1024">
        <v>0</v>
      </c>
      <c r="BE1024" t="s">
        <v>69</v>
      </c>
      <c r="BF1024" t="s">
        <v>76</v>
      </c>
      <c r="BG1024">
        <v>1.3</v>
      </c>
      <c r="BH1024">
        <v>0</v>
      </c>
      <c r="BI1024" s="1">
        <v>45799.478356018517</v>
      </c>
      <c r="BJ1024">
        <v>3</v>
      </c>
      <c r="BK1024" s="4">
        <v>8.8000000000000005E-3</v>
      </c>
      <c r="BL1024" s="42">
        <f>HLOOKUP($A1024,차량별코스!$E$1:$AD$20,_xlfn.XLOOKUP(탕데이터!$I1024,차량별코스!$D$2:$D$20,차량별코스!$A$2:$A$20),0)</f>
        <v>2</v>
      </c>
      <c r="BM1024">
        <f t="shared" si="173"/>
        <v>2039.059</v>
      </c>
      <c r="BN1024">
        <f t="shared" si="174"/>
        <v>670.79799999999977</v>
      </c>
      <c r="BO1024">
        <f>IF(COUNTIFS($BL$2:$BL1024,$BL1024,$O$2:$O1024,$O1024)=1,_xlfn.MAXIFS($BO$2:$BO1023,$O$2:$O1023,$O1024)+1,_xlfn.MAXIFS($BO$2:$BO1023,$O$2:$O1023,$O1024))</f>
        <v>11</v>
      </c>
      <c r="BP1024">
        <f t="shared" si="175"/>
        <v>0</v>
      </c>
      <c r="BQ1024">
        <f t="shared" si="177"/>
        <v>0</v>
      </c>
      <c r="BR1024">
        <f t="shared" si="178"/>
        <v>0</v>
      </c>
      <c r="BS1024">
        <f t="shared" si="179"/>
        <v>0</v>
      </c>
      <c r="BT1024">
        <f t="shared" si="180"/>
        <v>0</v>
      </c>
      <c r="BU1024">
        <f t="shared" si="181"/>
        <v>0</v>
      </c>
      <c r="BV1024">
        <f t="shared" si="182"/>
        <v>0</v>
      </c>
      <c r="BW1024">
        <f t="shared" si="176"/>
        <v>0</v>
      </c>
    </row>
    <row r="1025" spans="1:75" x14ac:dyDescent="0.3">
      <c r="A1025" s="38">
        <f t="shared" si="172"/>
        <v>45789</v>
      </c>
      <c r="B1025" s="3">
        <v>45789.410682870373</v>
      </c>
      <c r="C1025" t="s">
        <v>61</v>
      </c>
      <c r="D1025" t="s">
        <v>61</v>
      </c>
      <c r="E1025" t="s">
        <v>61</v>
      </c>
      <c r="F1025" t="s">
        <v>62</v>
      </c>
      <c r="G1025" s="2" t="s">
        <v>85</v>
      </c>
      <c r="H1025" t="s">
        <v>86</v>
      </c>
      <c r="I1025" t="s">
        <v>88</v>
      </c>
      <c r="J1025" t="s">
        <v>66</v>
      </c>
      <c r="K1025" t="s">
        <v>67</v>
      </c>
      <c r="L1025">
        <v>15</v>
      </c>
      <c r="M1025">
        <v>3</v>
      </c>
      <c r="N1025">
        <v>168</v>
      </c>
      <c r="O1025" s="41">
        <v>1060</v>
      </c>
      <c r="P1025" t="s">
        <v>61</v>
      </c>
      <c r="Q1025" t="s">
        <v>61</v>
      </c>
      <c r="R1025">
        <v>1E-3</v>
      </c>
      <c r="S1025">
        <v>7.6999999999999999E-2</v>
      </c>
      <c r="T1025">
        <v>1.2999999999999999E-2</v>
      </c>
      <c r="U1025">
        <v>77</v>
      </c>
      <c r="V1025">
        <v>77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0.05</v>
      </c>
      <c r="AE1025" t="s">
        <v>61</v>
      </c>
      <c r="AF1025">
        <v>100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0.01</v>
      </c>
      <c r="AN1025" t="s">
        <v>61</v>
      </c>
      <c r="AO1025">
        <v>100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1</v>
      </c>
      <c r="BC1025" t="s">
        <v>75</v>
      </c>
      <c r="BD1025">
        <v>0</v>
      </c>
      <c r="BE1025" t="s">
        <v>69</v>
      </c>
      <c r="BF1025" t="s">
        <v>76</v>
      </c>
      <c r="BG1025">
        <v>1.3</v>
      </c>
      <c r="BH1025">
        <v>0</v>
      </c>
      <c r="BI1025" s="1">
        <v>45799.478356018517</v>
      </c>
      <c r="BJ1025">
        <v>3</v>
      </c>
      <c r="BK1025" s="4">
        <v>4.3E-3</v>
      </c>
      <c r="BL1025" s="42">
        <f>HLOOKUP($A1025,차량별코스!$E$1:$AD$20,_xlfn.XLOOKUP(탕데이터!$I1025,차량별코스!$D$2:$D$20,차량별코스!$A$2:$A$20),0)</f>
        <v>2</v>
      </c>
      <c r="BM1025">
        <f t="shared" si="173"/>
        <v>2039.059</v>
      </c>
      <c r="BN1025">
        <f t="shared" si="174"/>
        <v>670.79799999999977</v>
      </c>
      <c r="BO1025">
        <f>IF(COUNTIFS($BL$2:$BL1025,$BL1025,$O$2:$O1025,$O1025)=1,_xlfn.MAXIFS($BO$2:$BO1024,$O$2:$O1024,$O1025)+1,_xlfn.MAXIFS($BO$2:$BO1024,$O$2:$O1024,$O1025))</f>
        <v>11</v>
      </c>
      <c r="BP1025">
        <f t="shared" si="175"/>
        <v>0</v>
      </c>
      <c r="BQ1025">
        <f t="shared" si="177"/>
        <v>0</v>
      </c>
      <c r="BR1025">
        <f t="shared" si="178"/>
        <v>0</v>
      </c>
      <c r="BS1025">
        <f t="shared" si="179"/>
        <v>0</v>
      </c>
      <c r="BT1025">
        <f t="shared" si="180"/>
        <v>0</v>
      </c>
      <c r="BU1025">
        <f t="shared" si="181"/>
        <v>0</v>
      </c>
      <c r="BV1025">
        <f t="shared" si="182"/>
        <v>0</v>
      </c>
      <c r="BW1025">
        <f t="shared" si="176"/>
        <v>0</v>
      </c>
    </row>
    <row r="1026" spans="1:75" x14ac:dyDescent="0.3">
      <c r="A1026" s="38">
        <f t="shared" si="172"/>
        <v>45789</v>
      </c>
      <c r="B1026" s="3">
        <v>45789.443483796298</v>
      </c>
      <c r="C1026" t="s">
        <v>61</v>
      </c>
      <c r="D1026" t="s">
        <v>61</v>
      </c>
      <c r="E1026" t="s">
        <v>61</v>
      </c>
      <c r="F1026" t="s">
        <v>62</v>
      </c>
      <c r="G1026" s="2" t="s">
        <v>85</v>
      </c>
      <c r="H1026" t="s">
        <v>86</v>
      </c>
      <c r="I1026" t="s">
        <v>88</v>
      </c>
      <c r="J1026" t="s">
        <v>66</v>
      </c>
      <c r="K1026" t="s">
        <v>67</v>
      </c>
      <c r="L1026">
        <v>15</v>
      </c>
      <c r="M1026">
        <v>3</v>
      </c>
      <c r="N1026">
        <v>168</v>
      </c>
      <c r="O1026" s="41">
        <v>1060</v>
      </c>
      <c r="P1026" t="s">
        <v>61</v>
      </c>
      <c r="Q1026" t="s">
        <v>61</v>
      </c>
      <c r="R1026">
        <v>4.5999999999999999E-2</v>
      </c>
      <c r="S1026">
        <v>0.107</v>
      </c>
      <c r="T1026">
        <v>0.43</v>
      </c>
      <c r="U1026">
        <v>126</v>
      </c>
      <c r="V1026">
        <v>72</v>
      </c>
      <c r="W1026">
        <v>32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13</v>
      </c>
      <c r="AD1026">
        <v>1.31</v>
      </c>
      <c r="AE1026">
        <v>7.5261779999999998</v>
      </c>
      <c r="AF1026">
        <v>100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0.33</v>
      </c>
      <c r="AN1026">
        <v>61.716999999999999</v>
      </c>
      <c r="AO1026">
        <v>57.143000000000001</v>
      </c>
      <c r="AP1026">
        <v>25.393999999999998</v>
      </c>
      <c r="AQ1026">
        <v>0</v>
      </c>
      <c r="AR1026">
        <v>0</v>
      </c>
      <c r="AS1026">
        <v>0</v>
      </c>
      <c r="AT1026">
        <v>1.667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3</v>
      </c>
      <c r="BC1026" t="s">
        <v>75</v>
      </c>
      <c r="BD1026">
        <v>0</v>
      </c>
      <c r="BE1026" t="s">
        <v>69</v>
      </c>
      <c r="BF1026" t="s">
        <v>76</v>
      </c>
      <c r="BG1026">
        <v>1.3</v>
      </c>
      <c r="BH1026">
        <v>0</v>
      </c>
      <c r="BI1026" s="1">
        <v>45799.478356018517</v>
      </c>
      <c r="BJ1026">
        <v>3</v>
      </c>
      <c r="BK1026" s="4">
        <v>0.14330000000000001</v>
      </c>
      <c r="BL1026" s="42">
        <f>HLOOKUP($A1026,차량별코스!$E$1:$AD$20,_xlfn.XLOOKUP(탕데이터!$I1026,차량별코스!$D$2:$D$20,차량별코스!$A$2:$A$20),0)</f>
        <v>2</v>
      </c>
      <c r="BM1026">
        <f t="shared" si="173"/>
        <v>2039.059</v>
      </c>
      <c r="BN1026">
        <f t="shared" si="174"/>
        <v>670.79799999999977</v>
      </c>
      <c r="BO1026">
        <f>IF(COUNTIFS($BL$2:$BL1026,$BL1026,$O$2:$O1026,$O1026)=1,_xlfn.MAXIFS($BO$2:$BO1025,$O$2:$O1025,$O1026)+1,_xlfn.MAXIFS($BO$2:$BO1025,$O$2:$O1025,$O1026))</f>
        <v>11</v>
      </c>
      <c r="BP1026">
        <f t="shared" si="175"/>
        <v>22</v>
      </c>
      <c r="BQ1026">
        <f t="shared" si="177"/>
        <v>0</v>
      </c>
      <c r="BR1026">
        <f t="shared" si="178"/>
        <v>0</v>
      </c>
      <c r="BS1026">
        <f t="shared" si="179"/>
        <v>0</v>
      </c>
      <c r="BT1026">
        <f t="shared" si="180"/>
        <v>0</v>
      </c>
      <c r="BU1026">
        <f t="shared" si="181"/>
        <v>0</v>
      </c>
      <c r="BV1026">
        <f t="shared" si="182"/>
        <v>0</v>
      </c>
      <c r="BW1026">
        <f t="shared" si="176"/>
        <v>22</v>
      </c>
    </row>
    <row r="1027" spans="1:75" x14ac:dyDescent="0.3">
      <c r="A1027" s="38">
        <f t="shared" ref="A1027:A1090" si="183">DATE(YEAR(B1027),MONTH(B1027),DAY(B1027))</f>
        <v>45789</v>
      </c>
      <c r="B1027" s="3">
        <v>45789.480173611111</v>
      </c>
      <c r="C1027" t="s">
        <v>61</v>
      </c>
      <c r="D1027" t="s">
        <v>61</v>
      </c>
      <c r="E1027" t="s">
        <v>61</v>
      </c>
      <c r="F1027" t="s">
        <v>62</v>
      </c>
      <c r="G1027" s="2" t="s">
        <v>85</v>
      </c>
      <c r="H1027" t="s">
        <v>86</v>
      </c>
      <c r="I1027" t="s">
        <v>88</v>
      </c>
      <c r="J1027" t="s">
        <v>66</v>
      </c>
      <c r="K1027" t="s">
        <v>67</v>
      </c>
      <c r="L1027">
        <v>15</v>
      </c>
      <c r="M1027">
        <v>3</v>
      </c>
      <c r="N1027">
        <v>168</v>
      </c>
      <c r="O1027" s="41">
        <v>1060</v>
      </c>
      <c r="P1027" t="s">
        <v>61</v>
      </c>
      <c r="Q1027" t="s">
        <v>61</v>
      </c>
      <c r="R1027">
        <v>66.054000000000002</v>
      </c>
      <c r="S1027">
        <v>23.201000000000001</v>
      </c>
      <c r="T1027">
        <v>2.847</v>
      </c>
      <c r="U1027">
        <v>7252</v>
      </c>
      <c r="V1027">
        <v>16</v>
      </c>
      <c r="W1027">
        <v>2348</v>
      </c>
      <c r="X1027">
        <v>1981</v>
      </c>
      <c r="Y1027">
        <v>1</v>
      </c>
      <c r="Z1027">
        <v>23</v>
      </c>
      <c r="AA1027">
        <v>1</v>
      </c>
      <c r="AB1027">
        <v>161</v>
      </c>
      <c r="AC1027">
        <v>109</v>
      </c>
      <c r="AD1027">
        <v>32.79</v>
      </c>
      <c r="AE1027">
        <v>48.648600000000002</v>
      </c>
      <c r="AF1027">
        <v>93.3</v>
      </c>
      <c r="AG1027">
        <v>1.8</v>
      </c>
      <c r="AH1027">
        <v>2.5</v>
      </c>
      <c r="AI1027">
        <v>1.6</v>
      </c>
      <c r="AJ1027">
        <v>0.7</v>
      </c>
      <c r="AK1027">
        <v>0.2</v>
      </c>
      <c r="AL1027">
        <v>0</v>
      </c>
      <c r="AM1027">
        <v>2.19</v>
      </c>
      <c r="AN1027">
        <v>59.762999999999998</v>
      </c>
      <c r="AO1027">
        <v>0.221</v>
      </c>
      <c r="AP1027">
        <v>32.377000000000002</v>
      </c>
      <c r="AQ1027">
        <v>0.28799999999999998</v>
      </c>
      <c r="AR1027">
        <v>1.514</v>
      </c>
      <c r="AS1027">
        <v>34.82</v>
      </c>
      <c r="AT1027">
        <v>111.96</v>
      </c>
      <c r="AU1027">
        <v>2.16</v>
      </c>
      <c r="AV1027">
        <v>3</v>
      </c>
      <c r="AW1027">
        <v>1.92</v>
      </c>
      <c r="AX1027">
        <v>0.84</v>
      </c>
      <c r="AY1027">
        <v>0.24</v>
      </c>
      <c r="AZ1027">
        <v>0</v>
      </c>
      <c r="BA1027">
        <v>0</v>
      </c>
      <c r="BB1027">
        <v>170</v>
      </c>
      <c r="BC1027" t="s">
        <v>75</v>
      </c>
      <c r="BD1027">
        <v>0</v>
      </c>
      <c r="BE1027" t="s">
        <v>69</v>
      </c>
      <c r="BF1027" t="s">
        <v>76</v>
      </c>
      <c r="BG1027">
        <v>1.3</v>
      </c>
      <c r="BH1027">
        <v>0</v>
      </c>
      <c r="BI1027" s="1">
        <v>45799.478356018517</v>
      </c>
      <c r="BJ1027">
        <v>3</v>
      </c>
      <c r="BK1027" s="4">
        <v>0.94899999999999995</v>
      </c>
      <c r="BL1027" s="42">
        <f>HLOOKUP($A1027,차량별코스!$E$1:$AD$20,_xlfn.XLOOKUP(탕데이터!$I1027,차량별코스!$D$2:$D$20,차량별코스!$A$2:$A$20),0)</f>
        <v>2</v>
      </c>
      <c r="BM1027">
        <f t="shared" ref="BM1027:BM1090" si="184">SUMIFS(R:R,I:I,I1027,O:O,O1027)</f>
        <v>2039.059</v>
      </c>
      <c r="BN1027">
        <f t="shared" ref="BN1027:BN1090" si="185">SUMIFS(R:R,O:O,O1027,BL:BL,BL1027)</f>
        <v>670.79799999999977</v>
      </c>
      <c r="BO1027">
        <f>IF(COUNTIFS($BL$2:$BL1027,$BL1027,$O$2:$O1027,$O1027)=1,_xlfn.MAXIFS($BO$2:$BO1026,$O$2:$O1026,$O1027)+1,_xlfn.MAXIFS($BO$2:$BO1026,$O$2:$O1026,$O1027))</f>
        <v>11</v>
      </c>
      <c r="BP1027">
        <f t="shared" ref="BP1027:BP1090" si="186">$U1027*AF1027%-V1027-W1027</f>
        <v>4402.116</v>
      </c>
      <c r="BQ1027">
        <f t="shared" si="177"/>
        <v>130.536</v>
      </c>
      <c r="BR1027">
        <f t="shared" si="178"/>
        <v>181.3</v>
      </c>
      <c r="BS1027">
        <f t="shared" si="179"/>
        <v>116.032</v>
      </c>
      <c r="BT1027">
        <f t="shared" si="180"/>
        <v>50.763999999999996</v>
      </c>
      <c r="BU1027">
        <f t="shared" si="181"/>
        <v>14.504</v>
      </c>
      <c r="BV1027">
        <f t="shared" si="182"/>
        <v>0</v>
      </c>
      <c r="BW1027">
        <f t="shared" ref="BW1027:BW1090" si="187">SUM(BP1027:BV1027)</f>
        <v>4895.2520000000004</v>
      </c>
    </row>
    <row r="1028" spans="1:75" x14ac:dyDescent="0.3">
      <c r="A1028" s="38">
        <f t="shared" si="183"/>
        <v>45789</v>
      </c>
      <c r="B1028" s="3">
        <v>45789.566736111112</v>
      </c>
      <c r="C1028" t="s">
        <v>61</v>
      </c>
      <c r="D1028" t="s">
        <v>61</v>
      </c>
      <c r="E1028" t="s">
        <v>61</v>
      </c>
      <c r="F1028" t="s">
        <v>62</v>
      </c>
      <c r="G1028" s="2" t="s">
        <v>85</v>
      </c>
      <c r="H1028" t="s">
        <v>86</v>
      </c>
      <c r="I1028" t="s">
        <v>88</v>
      </c>
      <c r="J1028" t="s">
        <v>66</v>
      </c>
      <c r="K1028" t="s">
        <v>67</v>
      </c>
      <c r="L1028">
        <v>15</v>
      </c>
      <c r="M1028">
        <v>3</v>
      </c>
      <c r="N1028">
        <v>168</v>
      </c>
      <c r="O1028" s="41">
        <v>1060</v>
      </c>
      <c r="P1028" t="s">
        <v>61</v>
      </c>
      <c r="Q1028" t="s">
        <v>61</v>
      </c>
      <c r="R1028">
        <v>0.126</v>
      </c>
      <c r="S1028">
        <v>9.6000000000000002E-2</v>
      </c>
      <c r="T1028">
        <v>1.3129999999999999</v>
      </c>
      <c r="U1028">
        <v>122</v>
      </c>
      <c r="V1028">
        <v>8</v>
      </c>
      <c r="W1028">
        <v>49</v>
      </c>
      <c r="X1028">
        <v>1</v>
      </c>
      <c r="Y1028">
        <v>0</v>
      </c>
      <c r="Z1028">
        <v>0</v>
      </c>
      <c r="AA1028">
        <v>0</v>
      </c>
      <c r="AB1028">
        <v>0</v>
      </c>
      <c r="AC1028">
        <v>17</v>
      </c>
      <c r="AD1028">
        <v>3.72</v>
      </c>
      <c r="AE1028">
        <v>6.9786760000000001</v>
      </c>
      <c r="AF1028">
        <v>100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1.01</v>
      </c>
      <c r="AN1028">
        <v>13.646000000000001</v>
      </c>
      <c r="AO1028">
        <v>6.5570000000000004</v>
      </c>
      <c r="AP1028">
        <v>40.164999999999999</v>
      </c>
      <c r="AQ1028">
        <v>0</v>
      </c>
      <c r="AR1028">
        <v>0</v>
      </c>
      <c r="AS1028">
        <v>0</v>
      </c>
      <c r="AT1028">
        <v>1.667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2</v>
      </c>
      <c r="BC1028" t="s">
        <v>75</v>
      </c>
      <c r="BD1028">
        <v>0</v>
      </c>
      <c r="BE1028" t="s">
        <v>69</v>
      </c>
      <c r="BF1028" t="s">
        <v>76</v>
      </c>
      <c r="BG1028">
        <v>1.3</v>
      </c>
      <c r="BH1028">
        <v>0</v>
      </c>
      <c r="BI1028" s="1">
        <v>45799.478356018517</v>
      </c>
      <c r="BJ1028">
        <v>3</v>
      </c>
      <c r="BK1028" s="4">
        <v>0.4375</v>
      </c>
      <c r="BL1028" s="42">
        <f>HLOOKUP($A1028,차량별코스!$E$1:$AD$20,_xlfn.XLOOKUP(탕데이터!$I1028,차량별코스!$D$2:$D$20,차량별코스!$A$2:$A$20),0)</f>
        <v>2</v>
      </c>
      <c r="BM1028">
        <f t="shared" si="184"/>
        <v>2039.059</v>
      </c>
      <c r="BN1028">
        <f t="shared" si="185"/>
        <v>670.79799999999977</v>
      </c>
      <c r="BO1028">
        <f>IF(COUNTIFS($BL$2:$BL1028,$BL1028,$O$2:$O1028,$O1028)=1,_xlfn.MAXIFS($BO$2:$BO1027,$O$2:$O1027,$O1028)+1,_xlfn.MAXIFS($BO$2:$BO1027,$O$2:$O1027,$O1028))</f>
        <v>11</v>
      </c>
      <c r="BP1028">
        <f t="shared" si="186"/>
        <v>65</v>
      </c>
      <c r="BQ1028">
        <f t="shared" si="177"/>
        <v>0</v>
      </c>
      <c r="BR1028">
        <f t="shared" si="178"/>
        <v>0</v>
      </c>
      <c r="BS1028">
        <f t="shared" si="179"/>
        <v>0</v>
      </c>
      <c r="BT1028">
        <f t="shared" si="180"/>
        <v>0</v>
      </c>
      <c r="BU1028">
        <f t="shared" si="181"/>
        <v>0</v>
      </c>
      <c r="BV1028">
        <f t="shared" si="182"/>
        <v>0</v>
      </c>
      <c r="BW1028">
        <f t="shared" si="187"/>
        <v>65</v>
      </c>
    </row>
    <row r="1029" spans="1:75" x14ac:dyDescent="0.3">
      <c r="A1029" s="38">
        <f t="shared" si="183"/>
        <v>45789</v>
      </c>
      <c r="B1029" s="3">
        <v>45789.605787037035</v>
      </c>
      <c r="C1029" t="s">
        <v>61</v>
      </c>
      <c r="D1029" t="s">
        <v>61</v>
      </c>
      <c r="E1029" t="s">
        <v>61</v>
      </c>
      <c r="F1029" t="s">
        <v>62</v>
      </c>
      <c r="G1029" s="2" t="s">
        <v>85</v>
      </c>
      <c r="H1029" t="s">
        <v>86</v>
      </c>
      <c r="I1029" t="s">
        <v>88</v>
      </c>
      <c r="J1029" t="s">
        <v>66</v>
      </c>
      <c r="K1029" t="s">
        <v>67</v>
      </c>
      <c r="L1029">
        <v>15</v>
      </c>
      <c r="M1029">
        <v>3</v>
      </c>
      <c r="N1029">
        <v>168</v>
      </c>
      <c r="O1029" s="41">
        <v>1060</v>
      </c>
      <c r="P1029" t="s">
        <v>61</v>
      </c>
      <c r="Q1029" t="s">
        <v>61</v>
      </c>
      <c r="R1029">
        <v>60.67</v>
      </c>
      <c r="S1029">
        <v>18.52</v>
      </c>
      <c r="T1029">
        <v>3.2759999999999998</v>
      </c>
      <c r="U1029">
        <v>6345</v>
      </c>
      <c r="V1029">
        <v>92</v>
      </c>
      <c r="W1029">
        <v>1827</v>
      </c>
      <c r="X1029">
        <v>1742</v>
      </c>
      <c r="Y1029">
        <v>4</v>
      </c>
      <c r="Z1029">
        <v>14</v>
      </c>
      <c r="AA1029">
        <v>1</v>
      </c>
      <c r="AB1029">
        <v>13</v>
      </c>
      <c r="AC1029">
        <v>108</v>
      </c>
      <c r="AD1029">
        <v>34.42</v>
      </c>
      <c r="AE1029">
        <v>49.347468999999997</v>
      </c>
      <c r="AF1029">
        <v>90.3</v>
      </c>
      <c r="AG1029">
        <v>2.4</v>
      </c>
      <c r="AH1029">
        <v>3</v>
      </c>
      <c r="AI1029">
        <v>2.6</v>
      </c>
      <c r="AJ1029">
        <v>1.5</v>
      </c>
      <c r="AK1029">
        <v>0.2</v>
      </c>
      <c r="AL1029">
        <v>0</v>
      </c>
      <c r="AM1029">
        <v>2.52</v>
      </c>
      <c r="AN1029">
        <v>51.777000000000001</v>
      </c>
      <c r="AO1029">
        <v>1.45</v>
      </c>
      <c r="AP1029">
        <v>28.794</v>
      </c>
      <c r="AQ1029">
        <v>0.28000000000000003</v>
      </c>
      <c r="AR1029">
        <v>6.593</v>
      </c>
      <c r="AS1029">
        <v>23.076000000000001</v>
      </c>
      <c r="AT1029">
        <v>94.814999999999998</v>
      </c>
      <c r="AU1029">
        <v>2.52</v>
      </c>
      <c r="AV1029">
        <v>3.15</v>
      </c>
      <c r="AW1029">
        <v>2.73</v>
      </c>
      <c r="AX1029">
        <v>1.575</v>
      </c>
      <c r="AY1029">
        <v>0.21</v>
      </c>
      <c r="AZ1029">
        <v>0</v>
      </c>
      <c r="BA1029">
        <v>0</v>
      </c>
      <c r="BB1029">
        <v>152</v>
      </c>
      <c r="BC1029" t="s">
        <v>75</v>
      </c>
      <c r="BD1029">
        <v>0</v>
      </c>
      <c r="BE1029" t="s">
        <v>69</v>
      </c>
      <c r="BF1029" t="s">
        <v>76</v>
      </c>
      <c r="BG1029">
        <v>1.3</v>
      </c>
      <c r="BH1029">
        <v>0</v>
      </c>
      <c r="BI1029" s="1">
        <v>45799.478356018517</v>
      </c>
      <c r="BJ1029">
        <v>3</v>
      </c>
      <c r="BK1029" s="4">
        <v>1.0920000000000001</v>
      </c>
      <c r="BL1029" s="42">
        <f>HLOOKUP($A1029,차량별코스!$E$1:$AD$20,_xlfn.XLOOKUP(탕데이터!$I1029,차량별코스!$D$2:$D$20,차량별코스!$A$2:$A$20),0)</f>
        <v>2</v>
      </c>
      <c r="BM1029">
        <f t="shared" si="184"/>
        <v>2039.059</v>
      </c>
      <c r="BN1029">
        <f t="shared" si="185"/>
        <v>670.79799999999977</v>
      </c>
      <c r="BO1029">
        <f>IF(COUNTIFS($BL$2:$BL1029,$BL1029,$O$2:$O1029,$O1029)=1,_xlfn.MAXIFS($BO$2:$BO1028,$O$2:$O1028,$O1029)+1,_xlfn.MAXIFS($BO$2:$BO1028,$O$2:$O1028,$O1029))</f>
        <v>11</v>
      </c>
      <c r="BP1029">
        <f t="shared" si="186"/>
        <v>3810.5349999999999</v>
      </c>
      <c r="BQ1029">
        <f t="shared" ref="BQ1029:BQ1092" si="188">$U1029*AG1029%</f>
        <v>152.28</v>
      </c>
      <c r="BR1029">
        <f t="shared" ref="BR1029:BR1092" si="189">$U1029*AH1029%</f>
        <v>190.35</v>
      </c>
      <c r="BS1029">
        <f t="shared" ref="BS1029:BS1092" si="190">$U1029*AI1029%</f>
        <v>164.97000000000003</v>
      </c>
      <c r="BT1029">
        <f t="shared" ref="BT1029:BT1092" si="191">$U1029*AJ1029%</f>
        <v>95.174999999999997</v>
      </c>
      <c r="BU1029">
        <f t="shared" ref="BU1029:BU1092" si="192">$U1029*AK1029%</f>
        <v>12.69</v>
      </c>
      <c r="BV1029">
        <f t="shared" ref="BV1029:BV1092" si="193">$U1029*AL1029%</f>
        <v>0</v>
      </c>
      <c r="BW1029">
        <f t="shared" si="187"/>
        <v>4426</v>
      </c>
    </row>
    <row r="1030" spans="1:75" x14ac:dyDescent="0.3">
      <c r="A1030" s="38">
        <f t="shared" si="183"/>
        <v>45789</v>
      </c>
      <c r="B1030" s="3">
        <v>45789.684895833336</v>
      </c>
      <c r="C1030" t="s">
        <v>61</v>
      </c>
      <c r="D1030" t="s">
        <v>61</v>
      </c>
      <c r="E1030" t="s">
        <v>61</v>
      </c>
      <c r="F1030" t="s">
        <v>62</v>
      </c>
      <c r="G1030" s="2" t="s">
        <v>85</v>
      </c>
      <c r="H1030" t="s">
        <v>86</v>
      </c>
      <c r="I1030" t="s">
        <v>88</v>
      </c>
      <c r="J1030" t="s">
        <v>66</v>
      </c>
      <c r="K1030" t="s">
        <v>67</v>
      </c>
      <c r="L1030">
        <v>15</v>
      </c>
      <c r="M1030">
        <v>3</v>
      </c>
      <c r="N1030">
        <v>168</v>
      </c>
      <c r="O1030" s="41">
        <v>1060</v>
      </c>
      <c r="P1030" t="s">
        <v>61</v>
      </c>
      <c r="Q1030" t="s">
        <v>61</v>
      </c>
      <c r="R1030">
        <v>1E-3</v>
      </c>
      <c r="S1030">
        <v>1E-3</v>
      </c>
      <c r="T1030">
        <v>1</v>
      </c>
      <c r="U1030">
        <v>83</v>
      </c>
      <c r="V1030">
        <v>83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0.04</v>
      </c>
      <c r="AE1030" t="s">
        <v>61</v>
      </c>
      <c r="AF1030">
        <v>100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1</v>
      </c>
      <c r="AN1030" t="s">
        <v>61</v>
      </c>
      <c r="AO1030">
        <v>100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2</v>
      </c>
      <c r="BC1030" t="s">
        <v>75</v>
      </c>
      <c r="BD1030">
        <v>0</v>
      </c>
      <c r="BE1030" t="s">
        <v>69</v>
      </c>
      <c r="BF1030" t="s">
        <v>76</v>
      </c>
      <c r="BG1030">
        <v>1.3</v>
      </c>
      <c r="BH1030">
        <v>0</v>
      </c>
      <c r="BI1030" s="1">
        <v>45799.478356018517</v>
      </c>
      <c r="BJ1030">
        <v>3</v>
      </c>
      <c r="BK1030" s="4">
        <v>0.33329999999999999</v>
      </c>
      <c r="BL1030" s="42">
        <f>HLOOKUP($A1030,차량별코스!$E$1:$AD$20,_xlfn.XLOOKUP(탕데이터!$I1030,차량별코스!$D$2:$D$20,차량별코스!$A$2:$A$20),0)</f>
        <v>2</v>
      </c>
      <c r="BM1030">
        <f t="shared" si="184"/>
        <v>2039.059</v>
      </c>
      <c r="BN1030">
        <f t="shared" si="185"/>
        <v>670.79799999999977</v>
      </c>
      <c r="BO1030">
        <f>IF(COUNTIFS($BL$2:$BL1030,$BL1030,$O$2:$O1030,$O1030)=1,_xlfn.MAXIFS($BO$2:$BO1029,$O$2:$O1029,$O1030)+1,_xlfn.MAXIFS($BO$2:$BO1029,$O$2:$O1029,$O1030))</f>
        <v>11</v>
      </c>
      <c r="BP1030">
        <f t="shared" si="186"/>
        <v>0</v>
      </c>
      <c r="BQ1030">
        <f t="shared" si="188"/>
        <v>0</v>
      </c>
      <c r="BR1030">
        <f t="shared" si="189"/>
        <v>0</v>
      </c>
      <c r="BS1030">
        <f t="shared" si="190"/>
        <v>0</v>
      </c>
      <c r="BT1030">
        <f t="shared" si="191"/>
        <v>0</v>
      </c>
      <c r="BU1030">
        <f t="shared" si="192"/>
        <v>0</v>
      </c>
      <c r="BV1030">
        <f t="shared" si="193"/>
        <v>0</v>
      </c>
      <c r="BW1030">
        <f t="shared" si="187"/>
        <v>0</v>
      </c>
    </row>
    <row r="1031" spans="1:75" x14ac:dyDescent="0.3">
      <c r="A1031" s="38">
        <f t="shared" si="183"/>
        <v>45789</v>
      </c>
      <c r="B1031" s="3">
        <v>45789.691840277781</v>
      </c>
      <c r="C1031" t="s">
        <v>61</v>
      </c>
      <c r="D1031" t="s">
        <v>61</v>
      </c>
      <c r="E1031" t="s">
        <v>61</v>
      </c>
      <c r="F1031" t="s">
        <v>62</v>
      </c>
      <c r="G1031" s="2" t="s">
        <v>85</v>
      </c>
      <c r="H1031" t="s">
        <v>86</v>
      </c>
      <c r="I1031" t="s">
        <v>88</v>
      </c>
      <c r="J1031" t="s">
        <v>66</v>
      </c>
      <c r="K1031" t="s">
        <v>67</v>
      </c>
      <c r="L1031">
        <v>15</v>
      </c>
      <c r="M1031">
        <v>3</v>
      </c>
      <c r="N1031">
        <v>168</v>
      </c>
      <c r="O1031" s="41">
        <v>1060</v>
      </c>
      <c r="P1031" t="s">
        <v>61</v>
      </c>
      <c r="Q1031" t="s">
        <v>61</v>
      </c>
      <c r="R1031">
        <v>1E-3</v>
      </c>
      <c r="S1031">
        <v>7.6999999999999999E-2</v>
      </c>
      <c r="T1031">
        <v>1.2999999999999999E-2</v>
      </c>
      <c r="U1031">
        <v>190</v>
      </c>
      <c r="V1031">
        <v>190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0.02</v>
      </c>
      <c r="AE1031" t="s">
        <v>61</v>
      </c>
      <c r="AF1031">
        <v>100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0.01</v>
      </c>
      <c r="AN1031" t="s">
        <v>61</v>
      </c>
      <c r="AO1031">
        <v>100</v>
      </c>
      <c r="AP1031">
        <v>0</v>
      </c>
      <c r="AQ1031">
        <v>0</v>
      </c>
      <c r="AR1031">
        <v>0</v>
      </c>
      <c r="AS1031">
        <v>0</v>
      </c>
      <c r="AT1031">
        <v>1.667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4</v>
      </c>
      <c r="BC1031" t="s">
        <v>75</v>
      </c>
      <c r="BD1031">
        <v>0</v>
      </c>
      <c r="BE1031" t="s">
        <v>69</v>
      </c>
      <c r="BF1031" t="s">
        <v>76</v>
      </c>
      <c r="BG1031">
        <v>1.3</v>
      </c>
      <c r="BH1031">
        <v>0</v>
      </c>
      <c r="BI1031" s="1">
        <v>45799.478356018517</v>
      </c>
      <c r="BJ1031">
        <v>3</v>
      </c>
      <c r="BK1031" s="4">
        <v>4.3E-3</v>
      </c>
      <c r="BL1031" s="42">
        <f>HLOOKUP($A1031,차량별코스!$E$1:$AD$20,_xlfn.XLOOKUP(탕데이터!$I1031,차량별코스!$D$2:$D$20,차량별코스!$A$2:$A$20),0)</f>
        <v>2</v>
      </c>
      <c r="BM1031">
        <f t="shared" si="184"/>
        <v>2039.059</v>
      </c>
      <c r="BN1031">
        <f t="shared" si="185"/>
        <v>670.79799999999977</v>
      </c>
      <c r="BO1031">
        <f>IF(COUNTIFS($BL$2:$BL1031,$BL1031,$O$2:$O1031,$O1031)=1,_xlfn.MAXIFS($BO$2:$BO1030,$O$2:$O1030,$O1031)+1,_xlfn.MAXIFS($BO$2:$BO1030,$O$2:$O1030,$O1031))</f>
        <v>11</v>
      </c>
      <c r="BP1031">
        <f t="shared" si="186"/>
        <v>0</v>
      </c>
      <c r="BQ1031">
        <f t="shared" si="188"/>
        <v>0</v>
      </c>
      <c r="BR1031">
        <f t="shared" si="189"/>
        <v>0</v>
      </c>
      <c r="BS1031">
        <f t="shared" si="190"/>
        <v>0</v>
      </c>
      <c r="BT1031">
        <f t="shared" si="191"/>
        <v>0</v>
      </c>
      <c r="BU1031">
        <f t="shared" si="192"/>
        <v>0</v>
      </c>
      <c r="BV1031">
        <f t="shared" si="193"/>
        <v>0</v>
      </c>
      <c r="BW1031">
        <f t="shared" si="187"/>
        <v>0</v>
      </c>
    </row>
    <row r="1032" spans="1:75" x14ac:dyDescent="0.3">
      <c r="A1032" s="38">
        <f t="shared" si="183"/>
        <v>45789</v>
      </c>
      <c r="B1032" s="3">
        <v>45789.69803240741</v>
      </c>
      <c r="C1032" t="s">
        <v>61</v>
      </c>
      <c r="D1032" t="s">
        <v>61</v>
      </c>
      <c r="E1032" t="s">
        <v>61</v>
      </c>
      <c r="F1032" t="s">
        <v>62</v>
      </c>
      <c r="G1032" s="2" t="s">
        <v>85</v>
      </c>
      <c r="H1032" t="s">
        <v>86</v>
      </c>
      <c r="I1032" t="s">
        <v>88</v>
      </c>
      <c r="J1032" t="s">
        <v>66</v>
      </c>
      <c r="K1032" t="s">
        <v>67</v>
      </c>
      <c r="L1032">
        <v>15</v>
      </c>
      <c r="M1032">
        <v>3</v>
      </c>
      <c r="N1032">
        <v>168</v>
      </c>
      <c r="O1032" s="41">
        <v>1060</v>
      </c>
      <c r="P1032" t="s">
        <v>61</v>
      </c>
      <c r="Q1032" t="s">
        <v>61</v>
      </c>
      <c r="R1032">
        <v>16.286000000000001</v>
      </c>
      <c r="S1032">
        <v>11.388999999999999</v>
      </c>
      <c r="T1032">
        <v>1.43</v>
      </c>
      <c r="U1032">
        <v>5308</v>
      </c>
      <c r="V1032">
        <v>104</v>
      </c>
      <c r="W1032">
        <v>3604</v>
      </c>
      <c r="X1032">
        <v>443</v>
      </c>
      <c r="Y1032">
        <v>1</v>
      </c>
      <c r="Z1032">
        <v>7</v>
      </c>
      <c r="AA1032">
        <v>2</v>
      </c>
      <c r="AB1032">
        <v>1884</v>
      </c>
      <c r="AC1032">
        <v>103</v>
      </c>
      <c r="AD1032">
        <v>11.05</v>
      </c>
      <c r="AE1032">
        <v>36.643453999999998</v>
      </c>
      <c r="AF1032">
        <v>97.1</v>
      </c>
      <c r="AG1032">
        <v>1.2</v>
      </c>
      <c r="AH1032">
        <v>0.8</v>
      </c>
      <c r="AI1032">
        <v>0.5</v>
      </c>
      <c r="AJ1032">
        <v>0.3</v>
      </c>
      <c r="AK1032">
        <v>0.1</v>
      </c>
      <c r="AL1032">
        <v>0</v>
      </c>
      <c r="AM1032">
        <v>1.1000000000000001</v>
      </c>
      <c r="AN1032">
        <v>92.525000000000006</v>
      </c>
      <c r="AO1032">
        <v>1.9590000000000001</v>
      </c>
      <c r="AP1032">
        <v>67.897999999999996</v>
      </c>
      <c r="AQ1032">
        <v>0.246</v>
      </c>
      <c r="AR1032">
        <v>6.14</v>
      </c>
      <c r="AS1032">
        <v>42.981999999999999</v>
      </c>
      <c r="AT1032">
        <v>85.772000000000006</v>
      </c>
      <c r="AU1032">
        <v>1.06</v>
      </c>
      <c r="AV1032">
        <v>0.70699999999999996</v>
      </c>
      <c r="AW1032">
        <v>0.442</v>
      </c>
      <c r="AX1032">
        <v>0.26500000000000001</v>
      </c>
      <c r="AY1032">
        <v>8.7999999999999995E-2</v>
      </c>
      <c r="AZ1032">
        <v>0</v>
      </c>
      <c r="BA1032">
        <v>0</v>
      </c>
      <c r="BB1032">
        <v>133</v>
      </c>
      <c r="BC1032" t="s">
        <v>75</v>
      </c>
      <c r="BD1032">
        <v>0</v>
      </c>
      <c r="BE1032" t="s">
        <v>69</v>
      </c>
      <c r="BF1032" t="s">
        <v>76</v>
      </c>
      <c r="BG1032">
        <v>1.3</v>
      </c>
      <c r="BH1032">
        <v>0</v>
      </c>
      <c r="BI1032" s="1">
        <v>45799.478356018517</v>
      </c>
      <c r="BJ1032">
        <v>3</v>
      </c>
      <c r="BK1032" s="4">
        <v>0.47670000000000001</v>
      </c>
      <c r="BL1032" s="42">
        <f>HLOOKUP($A1032,차량별코스!$E$1:$AD$20,_xlfn.XLOOKUP(탕데이터!$I1032,차량별코스!$D$2:$D$20,차량별코스!$A$2:$A$20),0)</f>
        <v>2</v>
      </c>
      <c r="BM1032">
        <f t="shared" si="184"/>
        <v>2039.059</v>
      </c>
      <c r="BN1032">
        <f t="shared" si="185"/>
        <v>670.79799999999977</v>
      </c>
      <c r="BO1032">
        <f>IF(COUNTIFS($BL$2:$BL1032,$BL1032,$O$2:$O1032,$O1032)=1,_xlfn.MAXIFS($BO$2:$BO1031,$O$2:$O1031,$O1032)+1,_xlfn.MAXIFS($BO$2:$BO1031,$O$2:$O1031,$O1032))</f>
        <v>11</v>
      </c>
      <c r="BP1032">
        <f t="shared" si="186"/>
        <v>1446.0680000000002</v>
      </c>
      <c r="BQ1032">
        <f t="shared" si="188"/>
        <v>63.695999999999998</v>
      </c>
      <c r="BR1032">
        <f t="shared" si="189"/>
        <v>42.463999999999999</v>
      </c>
      <c r="BS1032">
        <f t="shared" si="190"/>
        <v>26.54</v>
      </c>
      <c r="BT1032">
        <f t="shared" si="191"/>
        <v>15.923999999999999</v>
      </c>
      <c r="BU1032">
        <f t="shared" si="192"/>
        <v>5.3079999999999998</v>
      </c>
      <c r="BV1032">
        <f t="shared" si="193"/>
        <v>0</v>
      </c>
      <c r="BW1032">
        <f t="shared" si="187"/>
        <v>1600</v>
      </c>
    </row>
    <row r="1033" spans="1:75" x14ac:dyDescent="0.3">
      <c r="A1033" s="38">
        <f t="shared" si="183"/>
        <v>45789</v>
      </c>
      <c r="B1033" s="3">
        <v>45789.760787037034</v>
      </c>
      <c r="C1033" t="s">
        <v>61</v>
      </c>
      <c r="D1033" t="s">
        <v>61</v>
      </c>
      <c r="E1033" t="s">
        <v>61</v>
      </c>
      <c r="F1033" t="s">
        <v>62</v>
      </c>
      <c r="G1033" s="2" t="s">
        <v>85</v>
      </c>
      <c r="H1033" t="s">
        <v>86</v>
      </c>
      <c r="I1033" t="s">
        <v>88</v>
      </c>
      <c r="J1033" t="s">
        <v>66</v>
      </c>
      <c r="K1033" t="s">
        <v>67</v>
      </c>
      <c r="L1033">
        <v>15</v>
      </c>
      <c r="M1033">
        <v>3</v>
      </c>
      <c r="N1033">
        <v>168</v>
      </c>
      <c r="O1033" s="41">
        <v>1060</v>
      </c>
      <c r="P1033" t="s">
        <v>61</v>
      </c>
      <c r="Q1033" t="s">
        <v>61</v>
      </c>
      <c r="R1033">
        <v>47.173000000000002</v>
      </c>
      <c r="S1033">
        <v>14.4</v>
      </c>
      <c r="T1033">
        <v>3.2759999999999998</v>
      </c>
      <c r="U1033">
        <v>4396</v>
      </c>
      <c r="V1033">
        <v>30</v>
      </c>
      <c r="W1033">
        <v>1139</v>
      </c>
      <c r="X1033">
        <v>1307</v>
      </c>
      <c r="Y1033">
        <v>3</v>
      </c>
      <c r="Z1033">
        <v>14</v>
      </c>
      <c r="AA1033">
        <v>0</v>
      </c>
      <c r="AB1033">
        <v>0</v>
      </c>
      <c r="AC1033">
        <v>108</v>
      </c>
      <c r="AD1033">
        <v>38.630000000000003</v>
      </c>
      <c r="AE1033">
        <v>52.625531000000002</v>
      </c>
      <c r="AF1033">
        <v>92.8</v>
      </c>
      <c r="AG1033">
        <v>1.4</v>
      </c>
      <c r="AH1033">
        <v>2.4</v>
      </c>
      <c r="AI1033">
        <v>1.9</v>
      </c>
      <c r="AJ1033">
        <v>1.2</v>
      </c>
      <c r="AK1033">
        <v>0.3</v>
      </c>
      <c r="AL1033">
        <v>0</v>
      </c>
      <c r="AM1033">
        <v>2.52</v>
      </c>
      <c r="AN1033">
        <v>55.664000000000001</v>
      </c>
      <c r="AO1033">
        <v>0.68200000000000005</v>
      </c>
      <c r="AP1033">
        <v>25.91</v>
      </c>
      <c r="AQ1033">
        <v>0.27600000000000002</v>
      </c>
      <c r="AR1033">
        <v>6.36</v>
      </c>
      <c r="AS1033">
        <v>29.678000000000001</v>
      </c>
      <c r="AT1033">
        <v>66.507000000000005</v>
      </c>
      <c r="AU1033">
        <v>1.0029999999999999</v>
      </c>
      <c r="AV1033">
        <v>1.72</v>
      </c>
      <c r="AW1033">
        <v>1.3620000000000001</v>
      </c>
      <c r="AX1033">
        <v>0.86</v>
      </c>
      <c r="AY1033">
        <v>0.215</v>
      </c>
      <c r="AZ1033">
        <v>0</v>
      </c>
      <c r="BA1033">
        <v>0</v>
      </c>
      <c r="BB1033">
        <v>102</v>
      </c>
      <c r="BC1033" t="s">
        <v>75</v>
      </c>
      <c r="BD1033">
        <v>0</v>
      </c>
      <c r="BE1033" t="s">
        <v>69</v>
      </c>
      <c r="BF1033" t="s">
        <v>76</v>
      </c>
      <c r="BG1033">
        <v>1.3</v>
      </c>
      <c r="BH1033">
        <v>0</v>
      </c>
      <c r="BI1033" s="1">
        <v>45799.478356018517</v>
      </c>
      <c r="BJ1033">
        <v>3</v>
      </c>
      <c r="BK1033" s="4">
        <v>1.0920000000000001</v>
      </c>
      <c r="BL1033" s="42">
        <f>HLOOKUP($A1033,차량별코스!$E$1:$AD$20,_xlfn.XLOOKUP(탕데이터!$I1033,차량별코스!$D$2:$D$20,차량별코스!$A$2:$A$20),0)</f>
        <v>2</v>
      </c>
      <c r="BM1033">
        <f t="shared" si="184"/>
        <v>2039.059</v>
      </c>
      <c r="BN1033">
        <f t="shared" si="185"/>
        <v>670.79799999999977</v>
      </c>
      <c r="BO1033">
        <f>IF(COUNTIFS($BL$2:$BL1033,$BL1033,$O$2:$O1033,$O1033)=1,_xlfn.MAXIFS($BO$2:$BO1032,$O$2:$O1032,$O1033)+1,_xlfn.MAXIFS($BO$2:$BO1032,$O$2:$O1032,$O1033))</f>
        <v>11</v>
      </c>
      <c r="BP1033">
        <f t="shared" si="186"/>
        <v>2910.4879999999998</v>
      </c>
      <c r="BQ1033">
        <f t="shared" si="188"/>
        <v>61.543999999999997</v>
      </c>
      <c r="BR1033">
        <f t="shared" si="189"/>
        <v>105.504</v>
      </c>
      <c r="BS1033">
        <f t="shared" si="190"/>
        <v>83.524000000000001</v>
      </c>
      <c r="BT1033">
        <f t="shared" si="191"/>
        <v>52.752000000000002</v>
      </c>
      <c r="BU1033">
        <f t="shared" si="192"/>
        <v>13.188000000000001</v>
      </c>
      <c r="BV1033">
        <f t="shared" si="193"/>
        <v>0</v>
      </c>
      <c r="BW1033">
        <f t="shared" si="187"/>
        <v>3226.9999999999995</v>
      </c>
    </row>
    <row r="1034" spans="1:75" x14ac:dyDescent="0.3">
      <c r="A1034" s="38">
        <f t="shared" si="183"/>
        <v>45790</v>
      </c>
      <c r="B1034" s="3">
        <v>45790.265717592592</v>
      </c>
      <c r="C1034" t="s">
        <v>61</v>
      </c>
      <c r="D1034" t="s">
        <v>61</v>
      </c>
      <c r="E1034" t="s">
        <v>61</v>
      </c>
      <c r="F1034" t="s">
        <v>62</v>
      </c>
      <c r="G1034" s="2" t="s">
        <v>85</v>
      </c>
      <c r="H1034" t="s">
        <v>86</v>
      </c>
      <c r="I1034" t="s">
        <v>88</v>
      </c>
      <c r="J1034" t="s">
        <v>66</v>
      </c>
      <c r="K1034" t="s">
        <v>67</v>
      </c>
      <c r="L1034">
        <v>15</v>
      </c>
      <c r="M1034">
        <v>3</v>
      </c>
      <c r="N1034">
        <v>168</v>
      </c>
      <c r="O1034" s="41">
        <v>1060</v>
      </c>
      <c r="P1034" t="s">
        <v>61</v>
      </c>
      <c r="Q1034" t="s">
        <v>61</v>
      </c>
      <c r="R1034">
        <v>2.3E-2</v>
      </c>
      <c r="S1034">
        <v>0.11799999999999999</v>
      </c>
      <c r="T1034">
        <v>0.19500000000000001</v>
      </c>
      <c r="U1034">
        <v>120</v>
      </c>
      <c r="V1034">
        <v>40</v>
      </c>
      <c r="W1034">
        <v>57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7</v>
      </c>
      <c r="AD1034">
        <v>0.69</v>
      </c>
      <c r="AE1034">
        <v>3.5999370000000002</v>
      </c>
      <c r="AF1034">
        <v>100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0.15</v>
      </c>
      <c r="AN1034">
        <v>66.040999999999997</v>
      </c>
      <c r="AO1034">
        <v>33.332999999999998</v>
      </c>
      <c r="AP1034">
        <v>47.499000000000002</v>
      </c>
      <c r="AQ1034">
        <v>0</v>
      </c>
      <c r="AR1034">
        <v>0</v>
      </c>
      <c r="AS1034">
        <v>0</v>
      </c>
      <c r="AT1034">
        <v>1.667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2</v>
      </c>
      <c r="BC1034" t="s">
        <v>75</v>
      </c>
      <c r="BD1034">
        <v>0</v>
      </c>
      <c r="BE1034" t="s">
        <v>69</v>
      </c>
      <c r="BF1034" t="s">
        <v>76</v>
      </c>
      <c r="BG1034">
        <v>1.3</v>
      </c>
      <c r="BH1034">
        <v>0</v>
      </c>
      <c r="BI1034" s="1">
        <v>45799.478356018517</v>
      </c>
      <c r="BJ1034">
        <v>3</v>
      </c>
      <c r="BK1034" s="4">
        <v>6.5000000000000002E-2</v>
      </c>
      <c r="BL1034" s="42">
        <f>HLOOKUP($A1034,차량별코스!$E$1:$AD$20,_xlfn.XLOOKUP(탕데이터!$I1034,차량별코스!$D$2:$D$20,차량별코스!$A$2:$A$20),0)</f>
        <v>3</v>
      </c>
      <c r="BM1034">
        <f t="shared" si="184"/>
        <v>2039.059</v>
      </c>
      <c r="BN1034">
        <f t="shared" si="185"/>
        <v>727.50900000000001</v>
      </c>
      <c r="BO1034">
        <f>IF(COUNTIFS($BL$2:$BL1034,$BL1034,$O$2:$O1034,$O1034)=1,_xlfn.MAXIFS($BO$2:$BO1033,$O$2:$O1033,$O1034)+1,_xlfn.MAXIFS($BO$2:$BO1033,$O$2:$O1033,$O1034))</f>
        <v>11</v>
      </c>
      <c r="BP1034">
        <f t="shared" si="186"/>
        <v>23</v>
      </c>
      <c r="BQ1034">
        <f t="shared" si="188"/>
        <v>0</v>
      </c>
      <c r="BR1034">
        <f t="shared" si="189"/>
        <v>0</v>
      </c>
      <c r="BS1034">
        <f t="shared" si="190"/>
        <v>0</v>
      </c>
      <c r="BT1034">
        <f t="shared" si="191"/>
        <v>0</v>
      </c>
      <c r="BU1034">
        <f t="shared" si="192"/>
        <v>0</v>
      </c>
      <c r="BV1034">
        <f t="shared" si="193"/>
        <v>0</v>
      </c>
      <c r="BW1034">
        <f t="shared" si="187"/>
        <v>23</v>
      </c>
    </row>
    <row r="1035" spans="1:75" x14ac:dyDescent="0.3">
      <c r="A1035" s="38">
        <f t="shared" si="183"/>
        <v>45790</v>
      </c>
      <c r="B1035" s="3">
        <v>45790.276493055557</v>
      </c>
      <c r="C1035" t="s">
        <v>61</v>
      </c>
      <c r="D1035" t="s">
        <v>61</v>
      </c>
      <c r="E1035" t="s">
        <v>61</v>
      </c>
      <c r="F1035" t="s">
        <v>62</v>
      </c>
      <c r="G1035" s="2" t="s">
        <v>85</v>
      </c>
      <c r="H1035" t="s">
        <v>86</v>
      </c>
      <c r="I1035" t="s">
        <v>88</v>
      </c>
      <c r="J1035" t="s">
        <v>66</v>
      </c>
      <c r="K1035" t="s">
        <v>67</v>
      </c>
      <c r="L1035">
        <v>15</v>
      </c>
      <c r="M1035">
        <v>3</v>
      </c>
      <c r="N1035">
        <v>168</v>
      </c>
      <c r="O1035" s="41">
        <v>1060</v>
      </c>
      <c r="P1035" t="s">
        <v>61</v>
      </c>
      <c r="Q1035" t="s">
        <v>61</v>
      </c>
      <c r="R1035">
        <v>25.388000000000002</v>
      </c>
      <c r="S1035">
        <v>7.5990000000000002</v>
      </c>
      <c r="T1035">
        <v>3.3410000000000002</v>
      </c>
      <c r="U1035">
        <v>2013</v>
      </c>
      <c r="V1035">
        <v>87</v>
      </c>
      <c r="W1035">
        <v>246</v>
      </c>
      <c r="X1035">
        <v>689</v>
      </c>
      <c r="Y1035">
        <v>2</v>
      </c>
      <c r="Z1035">
        <v>7</v>
      </c>
      <c r="AA1035">
        <v>0</v>
      </c>
      <c r="AB1035">
        <v>0</v>
      </c>
      <c r="AC1035">
        <v>108</v>
      </c>
      <c r="AD1035">
        <v>45.4</v>
      </c>
      <c r="AE1035">
        <v>54.402818000000003</v>
      </c>
      <c r="AF1035">
        <v>93.3</v>
      </c>
      <c r="AG1035">
        <v>1.4</v>
      </c>
      <c r="AH1035">
        <v>1.8</v>
      </c>
      <c r="AI1035">
        <v>1.8</v>
      </c>
      <c r="AJ1035">
        <v>1.1000000000000001</v>
      </c>
      <c r="AK1035">
        <v>0.6</v>
      </c>
      <c r="AL1035">
        <v>0</v>
      </c>
      <c r="AM1035">
        <v>2.57</v>
      </c>
      <c r="AN1035">
        <v>56.505000000000003</v>
      </c>
      <c r="AO1035">
        <v>4.3220000000000001</v>
      </c>
      <c r="AP1035">
        <v>12.221</v>
      </c>
      <c r="AQ1035">
        <v>0.23599999999999999</v>
      </c>
      <c r="AR1035">
        <v>7.8780000000000001</v>
      </c>
      <c r="AS1035">
        <v>27.571999999999999</v>
      </c>
      <c r="AT1035">
        <v>31.1</v>
      </c>
      <c r="AU1035">
        <v>0.46700000000000003</v>
      </c>
      <c r="AV1035">
        <v>0.6</v>
      </c>
      <c r="AW1035">
        <v>0.6</v>
      </c>
      <c r="AX1035">
        <v>0.36699999999999999</v>
      </c>
      <c r="AY1035">
        <v>0.2</v>
      </c>
      <c r="AZ1035">
        <v>0</v>
      </c>
      <c r="BA1035">
        <v>0</v>
      </c>
      <c r="BB1035">
        <v>45</v>
      </c>
      <c r="BC1035" t="s">
        <v>75</v>
      </c>
      <c r="BD1035">
        <v>0</v>
      </c>
      <c r="BE1035" t="s">
        <v>69</v>
      </c>
      <c r="BF1035" t="s">
        <v>76</v>
      </c>
      <c r="BG1035">
        <v>1.3</v>
      </c>
      <c r="BH1035">
        <v>0</v>
      </c>
      <c r="BI1035" s="1">
        <v>45799.478356018517</v>
      </c>
      <c r="BJ1035">
        <v>3</v>
      </c>
      <c r="BK1035" s="4">
        <v>1.1136999999999999</v>
      </c>
      <c r="BL1035" s="42">
        <f>HLOOKUP($A1035,차량별코스!$E$1:$AD$20,_xlfn.XLOOKUP(탕데이터!$I1035,차량별코스!$D$2:$D$20,차량별코스!$A$2:$A$20),0)</f>
        <v>3</v>
      </c>
      <c r="BM1035">
        <f t="shared" si="184"/>
        <v>2039.059</v>
      </c>
      <c r="BN1035">
        <f t="shared" si="185"/>
        <v>727.50900000000001</v>
      </c>
      <c r="BO1035">
        <f>IF(COUNTIFS($BL$2:$BL1035,$BL1035,$O$2:$O1035,$O1035)=1,_xlfn.MAXIFS($BO$2:$BO1034,$O$2:$O1034,$O1035)+1,_xlfn.MAXIFS($BO$2:$BO1034,$O$2:$O1034,$O1035))</f>
        <v>11</v>
      </c>
      <c r="BP1035">
        <f t="shared" si="186"/>
        <v>1545.1289999999999</v>
      </c>
      <c r="BQ1035">
        <f t="shared" si="188"/>
        <v>28.181999999999999</v>
      </c>
      <c r="BR1035">
        <f t="shared" si="189"/>
        <v>36.234000000000002</v>
      </c>
      <c r="BS1035">
        <f t="shared" si="190"/>
        <v>36.234000000000002</v>
      </c>
      <c r="BT1035">
        <f t="shared" si="191"/>
        <v>22.143000000000001</v>
      </c>
      <c r="BU1035">
        <f t="shared" si="192"/>
        <v>12.077999999999999</v>
      </c>
      <c r="BV1035">
        <f t="shared" si="193"/>
        <v>0</v>
      </c>
      <c r="BW1035">
        <f t="shared" si="187"/>
        <v>1679.9999999999998</v>
      </c>
    </row>
    <row r="1036" spans="1:75" x14ac:dyDescent="0.3">
      <c r="A1036" s="38">
        <f t="shared" si="183"/>
        <v>45790</v>
      </c>
      <c r="B1036" s="3">
        <v>45790.303472222222</v>
      </c>
      <c r="C1036" t="s">
        <v>61</v>
      </c>
      <c r="D1036" t="s">
        <v>61</v>
      </c>
      <c r="E1036" t="s">
        <v>61</v>
      </c>
      <c r="F1036" t="s">
        <v>62</v>
      </c>
      <c r="G1036" s="2" t="s">
        <v>85</v>
      </c>
      <c r="H1036" t="s">
        <v>86</v>
      </c>
      <c r="I1036" t="s">
        <v>88</v>
      </c>
      <c r="J1036" t="s">
        <v>66</v>
      </c>
      <c r="K1036" t="s">
        <v>67</v>
      </c>
      <c r="L1036">
        <v>15</v>
      </c>
      <c r="M1036">
        <v>3</v>
      </c>
      <c r="N1036">
        <v>168</v>
      </c>
      <c r="O1036" s="41">
        <v>1060</v>
      </c>
      <c r="P1036" t="s">
        <v>61</v>
      </c>
      <c r="Q1036" t="s">
        <v>61</v>
      </c>
      <c r="R1036">
        <v>38.874000000000002</v>
      </c>
      <c r="S1036">
        <v>12.834</v>
      </c>
      <c r="T1036">
        <v>3.0289999999999999</v>
      </c>
      <c r="U1036">
        <v>4878</v>
      </c>
      <c r="V1036">
        <v>152</v>
      </c>
      <c r="W1036">
        <v>1651</v>
      </c>
      <c r="X1036">
        <v>1055</v>
      </c>
      <c r="Y1036">
        <v>4</v>
      </c>
      <c r="Z1036">
        <v>13</v>
      </c>
      <c r="AA1036">
        <v>0</v>
      </c>
      <c r="AB1036">
        <v>0</v>
      </c>
      <c r="AC1036">
        <v>108</v>
      </c>
      <c r="AD1036">
        <v>28.69</v>
      </c>
      <c r="AE1036">
        <v>45.511006000000002</v>
      </c>
      <c r="AF1036">
        <v>95.7</v>
      </c>
      <c r="AG1036">
        <v>1.3</v>
      </c>
      <c r="AH1036">
        <v>1.2</v>
      </c>
      <c r="AI1036">
        <v>1</v>
      </c>
      <c r="AJ1036">
        <v>0.7</v>
      </c>
      <c r="AK1036">
        <v>0.1</v>
      </c>
      <c r="AL1036">
        <v>0</v>
      </c>
      <c r="AM1036">
        <v>2.33</v>
      </c>
      <c r="AN1036">
        <v>51.695</v>
      </c>
      <c r="AO1036">
        <v>3.1160000000000001</v>
      </c>
      <c r="AP1036">
        <v>33.845999999999997</v>
      </c>
      <c r="AQ1036">
        <v>0.25700000000000001</v>
      </c>
      <c r="AR1036">
        <v>10.29</v>
      </c>
      <c r="AS1036">
        <v>33.441000000000003</v>
      </c>
      <c r="AT1036">
        <v>76.56</v>
      </c>
      <c r="AU1036">
        <v>1.04</v>
      </c>
      <c r="AV1036">
        <v>0.96</v>
      </c>
      <c r="AW1036">
        <v>0.8</v>
      </c>
      <c r="AX1036">
        <v>0.56000000000000005</v>
      </c>
      <c r="AY1036">
        <v>0.08</v>
      </c>
      <c r="AZ1036">
        <v>0</v>
      </c>
      <c r="BA1036">
        <v>0</v>
      </c>
      <c r="BB1036">
        <v>117</v>
      </c>
      <c r="BC1036" t="s">
        <v>75</v>
      </c>
      <c r="BD1036">
        <v>0</v>
      </c>
      <c r="BE1036" t="s">
        <v>69</v>
      </c>
      <c r="BF1036" t="s">
        <v>76</v>
      </c>
      <c r="BG1036">
        <v>1.3</v>
      </c>
      <c r="BH1036">
        <v>0</v>
      </c>
      <c r="BI1036" s="1">
        <v>45799.478356018517</v>
      </c>
      <c r="BJ1036">
        <v>3</v>
      </c>
      <c r="BK1036" s="4">
        <v>1.0097</v>
      </c>
      <c r="BL1036" s="42">
        <f>HLOOKUP($A1036,차량별코스!$E$1:$AD$20,_xlfn.XLOOKUP(탕데이터!$I1036,차량별코스!$D$2:$D$20,차량별코스!$A$2:$A$20),0)</f>
        <v>3</v>
      </c>
      <c r="BM1036">
        <f t="shared" si="184"/>
        <v>2039.059</v>
      </c>
      <c r="BN1036">
        <f t="shared" si="185"/>
        <v>727.50900000000001</v>
      </c>
      <c r="BO1036">
        <f>IF(COUNTIFS($BL$2:$BL1036,$BL1036,$O$2:$O1036,$O1036)=1,_xlfn.MAXIFS($BO$2:$BO1035,$O$2:$O1035,$O1036)+1,_xlfn.MAXIFS($BO$2:$BO1035,$O$2:$O1035,$O1036))</f>
        <v>11</v>
      </c>
      <c r="BP1036">
        <f t="shared" si="186"/>
        <v>2865.2460000000001</v>
      </c>
      <c r="BQ1036">
        <f t="shared" si="188"/>
        <v>63.414000000000009</v>
      </c>
      <c r="BR1036">
        <f t="shared" si="189"/>
        <v>58.536000000000001</v>
      </c>
      <c r="BS1036">
        <f t="shared" si="190"/>
        <v>48.78</v>
      </c>
      <c r="BT1036">
        <f t="shared" si="191"/>
        <v>34.145999999999994</v>
      </c>
      <c r="BU1036">
        <f t="shared" si="192"/>
        <v>4.8780000000000001</v>
      </c>
      <c r="BV1036">
        <f t="shared" si="193"/>
        <v>0</v>
      </c>
      <c r="BW1036">
        <f t="shared" si="187"/>
        <v>3075.0000000000009</v>
      </c>
    </row>
    <row r="1037" spans="1:75" x14ac:dyDescent="0.3">
      <c r="A1037" s="38">
        <f t="shared" si="183"/>
        <v>45790</v>
      </c>
      <c r="B1037" s="3">
        <v>45790.687569444446</v>
      </c>
      <c r="C1037" t="s">
        <v>61</v>
      </c>
      <c r="D1037" t="s">
        <v>61</v>
      </c>
      <c r="E1037" t="s">
        <v>61</v>
      </c>
      <c r="F1037" t="s">
        <v>62</v>
      </c>
      <c r="G1037" s="2" t="s">
        <v>85</v>
      </c>
      <c r="H1037" t="s">
        <v>86</v>
      </c>
      <c r="I1037" t="s">
        <v>88</v>
      </c>
      <c r="J1037" t="s">
        <v>66</v>
      </c>
      <c r="K1037" t="s">
        <v>67</v>
      </c>
      <c r="L1037">
        <v>15</v>
      </c>
      <c r="M1037">
        <v>3</v>
      </c>
      <c r="N1037">
        <v>168</v>
      </c>
      <c r="O1037" s="41">
        <v>1060</v>
      </c>
      <c r="P1037" t="s">
        <v>61</v>
      </c>
      <c r="Q1037" t="s">
        <v>61</v>
      </c>
      <c r="R1037">
        <v>0.04</v>
      </c>
      <c r="S1037">
        <v>0.192</v>
      </c>
      <c r="T1037">
        <v>0.20799999999999999</v>
      </c>
      <c r="U1037">
        <v>230</v>
      </c>
      <c r="V1037">
        <v>151</v>
      </c>
      <c r="W1037">
        <v>59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11</v>
      </c>
      <c r="AD1037">
        <v>0.63</v>
      </c>
      <c r="AE1037">
        <v>7.1994239999999996</v>
      </c>
      <c r="AF1037">
        <v>100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0.16</v>
      </c>
      <c r="AN1037">
        <v>130.98699999999999</v>
      </c>
      <c r="AO1037">
        <v>65.652000000000001</v>
      </c>
      <c r="AP1037">
        <v>25.651</v>
      </c>
      <c r="AQ1037">
        <v>0</v>
      </c>
      <c r="AR1037">
        <v>0</v>
      </c>
      <c r="AS1037">
        <v>0</v>
      </c>
      <c r="AT1037">
        <v>3.3330000000000002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5</v>
      </c>
      <c r="BC1037" t="s">
        <v>75</v>
      </c>
      <c r="BD1037">
        <v>0</v>
      </c>
      <c r="BE1037" t="s">
        <v>69</v>
      </c>
      <c r="BF1037" t="s">
        <v>76</v>
      </c>
      <c r="BG1037">
        <v>1.3</v>
      </c>
      <c r="BH1037">
        <v>0</v>
      </c>
      <c r="BI1037" s="1">
        <v>45799.478356018517</v>
      </c>
      <c r="BJ1037">
        <v>3</v>
      </c>
      <c r="BK1037" s="4">
        <v>6.9400000000000003E-2</v>
      </c>
      <c r="BL1037" s="42">
        <f>HLOOKUP($A1037,차량별코스!$E$1:$AD$20,_xlfn.XLOOKUP(탕데이터!$I1037,차량별코스!$D$2:$D$20,차량별코스!$A$2:$A$20),0)</f>
        <v>3</v>
      </c>
      <c r="BM1037">
        <f t="shared" si="184"/>
        <v>2039.059</v>
      </c>
      <c r="BN1037">
        <f t="shared" si="185"/>
        <v>727.50900000000001</v>
      </c>
      <c r="BO1037">
        <f>IF(COUNTIFS($BL$2:$BL1037,$BL1037,$O$2:$O1037,$O1037)=1,_xlfn.MAXIFS($BO$2:$BO1036,$O$2:$O1036,$O1037)+1,_xlfn.MAXIFS($BO$2:$BO1036,$O$2:$O1036,$O1037))</f>
        <v>11</v>
      </c>
      <c r="BP1037">
        <f t="shared" si="186"/>
        <v>20</v>
      </c>
      <c r="BQ1037">
        <f t="shared" si="188"/>
        <v>0</v>
      </c>
      <c r="BR1037">
        <f t="shared" si="189"/>
        <v>0</v>
      </c>
      <c r="BS1037">
        <f t="shared" si="190"/>
        <v>0</v>
      </c>
      <c r="BT1037">
        <f t="shared" si="191"/>
        <v>0</v>
      </c>
      <c r="BU1037">
        <f t="shared" si="192"/>
        <v>0</v>
      </c>
      <c r="BV1037">
        <f t="shared" si="193"/>
        <v>0</v>
      </c>
      <c r="BW1037">
        <f t="shared" si="187"/>
        <v>20</v>
      </c>
    </row>
    <row r="1038" spans="1:75" x14ac:dyDescent="0.3">
      <c r="A1038" s="38">
        <f t="shared" si="183"/>
        <v>45790</v>
      </c>
      <c r="B1038" s="3">
        <v>45790.755798611113</v>
      </c>
      <c r="C1038" t="s">
        <v>61</v>
      </c>
      <c r="D1038" t="s">
        <v>61</v>
      </c>
      <c r="E1038" t="s">
        <v>61</v>
      </c>
      <c r="F1038" t="s">
        <v>62</v>
      </c>
      <c r="G1038" s="2" t="s">
        <v>85</v>
      </c>
      <c r="H1038" t="s">
        <v>86</v>
      </c>
      <c r="I1038" t="s">
        <v>88</v>
      </c>
      <c r="J1038" t="s">
        <v>66</v>
      </c>
      <c r="K1038" t="s">
        <v>67</v>
      </c>
      <c r="L1038">
        <v>15</v>
      </c>
      <c r="M1038">
        <v>3</v>
      </c>
      <c r="N1038">
        <v>168</v>
      </c>
      <c r="O1038" s="41">
        <v>1060</v>
      </c>
      <c r="P1038" t="s">
        <v>61</v>
      </c>
      <c r="Q1038" t="s">
        <v>61</v>
      </c>
      <c r="R1038">
        <v>58.29</v>
      </c>
      <c r="S1038">
        <v>18.527999999999999</v>
      </c>
      <c r="T1038">
        <v>3.1459999999999999</v>
      </c>
      <c r="U1038">
        <v>6515</v>
      </c>
      <c r="V1038">
        <v>246</v>
      </c>
      <c r="W1038">
        <v>1918</v>
      </c>
      <c r="X1038">
        <v>1751</v>
      </c>
      <c r="Y1038">
        <v>5</v>
      </c>
      <c r="Z1038">
        <v>20</v>
      </c>
      <c r="AA1038">
        <v>1</v>
      </c>
      <c r="AB1038">
        <v>107</v>
      </c>
      <c r="AC1038">
        <v>109</v>
      </c>
      <c r="AD1038">
        <v>32.21</v>
      </c>
      <c r="AE1038">
        <v>48.228876999999997</v>
      </c>
      <c r="AF1038">
        <v>88.3</v>
      </c>
      <c r="AG1038">
        <v>2.8</v>
      </c>
      <c r="AH1038">
        <v>4.0999999999999996</v>
      </c>
      <c r="AI1038">
        <v>3.4</v>
      </c>
      <c r="AJ1038">
        <v>1.2</v>
      </c>
      <c r="AK1038">
        <v>0.2</v>
      </c>
      <c r="AL1038">
        <v>0</v>
      </c>
      <c r="AM1038">
        <v>2.42</v>
      </c>
      <c r="AN1038">
        <v>52.893999999999998</v>
      </c>
      <c r="AO1038">
        <v>3.7759999999999998</v>
      </c>
      <c r="AP1038">
        <v>29.44</v>
      </c>
      <c r="AQ1038">
        <v>0.29199999999999998</v>
      </c>
      <c r="AR1038">
        <v>8.5779999999999994</v>
      </c>
      <c r="AS1038">
        <v>34.311</v>
      </c>
      <c r="AT1038">
        <v>95.658000000000001</v>
      </c>
      <c r="AU1038">
        <v>3.0329999999999999</v>
      </c>
      <c r="AV1038">
        <v>4.4420000000000002</v>
      </c>
      <c r="AW1038">
        <v>3.6829999999999998</v>
      </c>
      <c r="AX1038">
        <v>1.3</v>
      </c>
      <c r="AY1038">
        <v>0.217</v>
      </c>
      <c r="AZ1038">
        <v>0</v>
      </c>
      <c r="BA1038">
        <v>0</v>
      </c>
      <c r="BB1038">
        <v>155</v>
      </c>
      <c r="BC1038" t="s">
        <v>75</v>
      </c>
      <c r="BD1038">
        <v>0</v>
      </c>
      <c r="BE1038" t="s">
        <v>69</v>
      </c>
      <c r="BF1038" t="s">
        <v>76</v>
      </c>
      <c r="BG1038">
        <v>1.3</v>
      </c>
      <c r="BH1038">
        <v>0</v>
      </c>
      <c r="BI1038" s="1">
        <v>45799.478356018517</v>
      </c>
      <c r="BJ1038">
        <v>3</v>
      </c>
      <c r="BK1038" s="4">
        <v>1.0487</v>
      </c>
      <c r="BL1038" s="42">
        <f>HLOOKUP($A1038,차량별코스!$E$1:$AD$20,_xlfn.XLOOKUP(탕데이터!$I1038,차량별코스!$D$2:$D$20,차량별코스!$A$2:$A$20),0)</f>
        <v>3</v>
      </c>
      <c r="BM1038">
        <f t="shared" si="184"/>
        <v>2039.059</v>
      </c>
      <c r="BN1038">
        <f t="shared" si="185"/>
        <v>727.50900000000001</v>
      </c>
      <c r="BO1038">
        <f>IF(COUNTIFS($BL$2:$BL1038,$BL1038,$O$2:$O1038,$O1038)=1,_xlfn.MAXIFS($BO$2:$BO1037,$O$2:$O1037,$O1038)+1,_xlfn.MAXIFS($BO$2:$BO1037,$O$2:$O1037,$O1038))</f>
        <v>11</v>
      </c>
      <c r="BP1038">
        <f t="shared" si="186"/>
        <v>3588.7449999999999</v>
      </c>
      <c r="BQ1038">
        <f t="shared" si="188"/>
        <v>182.42</v>
      </c>
      <c r="BR1038">
        <f t="shared" si="189"/>
        <v>267.11499999999995</v>
      </c>
      <c r="BS1038">
        <f t="shared" si="190"/>
        <v>221.51000000000002</v>
      </c>
      <c r="BT1038">
        <f t="shared" si="191"/>
        <v>78.180000000000007</v>
      </c>
      <c r="BU1038">
        <f t="shared" si="192"/>
        <v>13.030000000000001</v>
      </c>
      <c r="BV1038">
        <f t="shared" si="193"/>
        <v>0</v>
      </c>
      <c r="BW1038">
        <f t="shared" si="187"/>
        <v>4351</v>
      </c>
    </row>
    <row r="1039" spans="1:75" x14ac:dyDescent="0.3">
      <c r="A1039" s="38">
        <f t="shared" si="183"/>
        <v>45790</v>
      </c>
      <c r="B1039" s="3">
        <v>45790.839965277781</v>
      </c>
      <c r="C1039" t="s">
        <v>61</v>
      </c>
      <c r="D1039" t="s">
        <v>61</v>
      </c>
      <c r="E1039" t="s">
        <v>61</v>
      </c>
      <c r="F1039" t="s">
        <v>62</v>
      </c>
      <c r="G1039" s="2" t="s">
        <v>85</v>
      </c>
      <c r="H1039" t="s">
        <v>86</v>
      </c>
      <c r="I1039" t="s">
        <v>88</v>
      </c>
      <c r="J1039" t="s">
        <v>66</v>
      </c>
      <c r="K1039" t="s">
        <v>67</v>
      </c>
      <c r="L1039">
        <v>15</v>
      </c>
      <c r="M1039">
        <v>3</v>
      </c>
      <c r="N1039">
        <v>168</v>
      </c>
      <c r="O1039" s="41">
        <v>1060</v>
      </c>
      <c r="P1039" t="s">
        <v>61</v>
      </c>
      <c r="Q1039" t="s">
        <v>61</v>
      </c>
      <c r="R1039">
        <v>37.142000000000003</v>
      </c>
      <c r="S1039">
        <v>9.2759999999999998</v>
      </c>
      <c r="T1039">
        <v>4.0039999999999996</v>
      </c>
      <c r="U1039">
        <v>3521</v>
      </c>
      <c r="V1039">
        <v>60</v>
      </c>
      <c r="W1039">
        <v>955</v>
      </c>
      <c r="X1039">
        <v>976</v>
      </c>
      <c r="Y1039">
        <v>2</v>
      </c>
      <c r="Z1039">
        <v>5</v>
      </c>
      <c r="AA1039">
        <v>0</v>
      </c>
      <c r="AB1039">
        <v>0</v>
      </c>
      <c r="AC1039">
        <v>103</v>
      </c>
      <c r="AD1039">
        <v>37.979999999999997</v>
      </c>
      <c r="AE1039">
        <v>53.356355999999998</v>
      </c>
      <c r="AF1039">
        <v>80.3</v>
      </c>
      <c r="AG1039">
        <v>4.7</v>
      </c>
      <c r="AH1039">
        <v>4.9000000000000004</v>
      </c>
      <c r="AI1039">
        <v>7.4</v>
      </c>
      <c r="AJ1039">
        <v>2.7</v>
      </c>
      <c r="AK1039">
        <v>0.2</v>
      </c>
      <c r="AL1039">
        <v>0</v>
      </c>
      <c r="AM1039">
        <v>3.08</v>
      </c>
      <c r="AN1039">
        <v>44.985999999999997</v>
      </c>
      <c r="AO1039">
        <v>1.704</v>
      </c>
      <c r="AP1039">
        <v>27.123000000000001</v>
      </c>
      <c r="AQ1039">
        <v>0.24199999999999999</v>
      </c>
      <c r="AR1039">
        <v>5.3849999999999998</v>
      </c>
      <c r="AS1039">
        <v>13.462</v>
      </c>
      <c r="AT1039">
        <v>46.841999999999999</v>
      </c>
      <c r="AU1039">
        <v>2.742</v>
      </c>
      <c r="AV1039">
        <v>2.8580000000000001</v>
      </c>
      <c r="AW1039">
        <v>4.3170000000000002</v>
      </c>
      <c r="AX1039">
        <v>1.575</v>
      </c>
      <c r="AY1039">
        <v>0.11700000000000001</v>
      </c>
      <c r="AZ1039">
        <v>0</v>
      </c>
      <c r="BA1039">
        <v>0</v>
      </c>
      <c r="BB1039">
        <v>85</v>
      </c>
      <c r="BC1039" t="s">
        <v>75</v>
      </c>
      <c r="BD1039">
        <v>0</v>
      </c>
      <c r="BE1039" t="s">
        <v>69</v>
      </c>
      <c r="BF1039" t="s">
        <v>76</v>
      </c>
      <c r="BG1039">
        <v>1.3</v>
      </c>
      <c r="BH1039">
        <v>0</v>
      </c>
      <c r="BI1039" s="1">
        <v>45799.478356018517</v>
      </c>
      <c r="BJ1039">
        <v>3</v>
      </c>
      <c r="BK1039" s="4">
        <v>1.3347</v>
      </c>
      <c r="BL1039" s="42">
        <f>HLOOKUP($A1039,차량별코스!$E$1:$AD$20,_xlfn.XLOOKUP(탕데이터!$I1039,차량별코스!$D$2:$D$20,차량별코스!$A$2:$A$20),0)</f>
        <v>3</v>
      </c>
      <c r="BM1039">
        <f t="shared" si="184"/>
        <v>2039.059</v>
      </c>
      <c r="BN1039">
        <f t="shared" si="185"/>
        <v>727.50900000000001</v>
      </c>
      <c r="BO1039">
        <f>IF(COUNTIFS($BL$2:$BL1039,$BL1039,$O$2:$O1039,$O1039)=1,_xlfn.MAXIFS($BO$2:$BO1038,$O$2:$O1038,$O1039)+1,_xlfn.MAXIFS($BO$2:$BO1038,$O$2:$O1038,$O1039))</f>
        <v>11</v>
      </c>
      <c r="BP1039">
        <f t="shared" si="186"/>
        <v>1812.3629999999998</v>
      </c>
      <c r="BQ1039">
        <f t="shared" si="188"/>
        <v>165.48699999999999</v>
      </c>
      <c r="BR1039">
        <f t="shared" si="189"/>
        <v>172.529</v>
      </c>
      <c r="BS1039">
        <f t="shared" si="190"/>
        <v>260.55400000000003</v>
      </c>
      <c r="BT1039">
        <f t="shared" si="191"/>
        <v>95.067000000000007</v>
      </c>
      <c r="BU1039">
        <f t="shared" si="192"/>
        <v>7.0419999999999998</v>
      </c>
      <c r="BV1039">
        <f t="shared" si="193"/>
        <v>0</v>
      </c>
      <c r="BW1039">
        <f t="shared" si="187"/>
        <v>2513.0419999999999</v>
      </c>
    </row>
    <row r="1040" spans="1:75" x14ac:dyDescent="0.3">
      <c r="A1040" s="38">
        <f t="shared" si="183"/>
        <v>45791</v>
      </c>
      <c r="B1040" s="3">
        <v>45791.281782407408</v>
      </c>
      <c r="C1040" t="s">
        <v>61</v>
      </c>
      <c r="D1040" t="s">
        <v>61</v>
      </c>
      <c r="E1040" t="s">
        <v>61</v>
      </c>
      <c r="F1040" t="s">
        <v>62</v>
      </c>
      <c r="G1040" s="2" t="s">
        <v>85</v>
      </c>
      <c r="H1040" t="s">
        <v>86</v>
      </c>
      <c r="I1040" t="s">
        <v>88</v>
      </c>
      <c r="J1040" t="s">
        <v>66</v>
      </c>
      <c r="K1040" t="s">
        <v>67</v>
      </c>
      <c r="L1040">
        <v>15</v>
      </c>
      <c r="M1040">
        <v>3</v>
      </c>
      <c r="N1040">
        <v>168</v>
      </c>
      <c r="O1040" s="41">
        <v>1060</v>
      </c>
      <c r="P1040" t="s">
        <v>61</v>
      </c>
      <c r="Q1040" t="s">
        <v>61</v>
      </c>
      <c r="R1040">
        <v>41.188000000000002</v>
      </c>
      <c r="S1040">
        <v>10.526</v>
      </c>
      <c r="T1040">
        <v>3.9129999999999998</v>
      </c>
      <c r="U1040">
        <v>3286</v>
      </c>
      <c r="V1040">
        <v>233</v>
      </c>
      <c r="W1040">
        <v>187</v>
      </c>
      <c r="X1040">
        <v>1303</v>
      </c>
      <c r="Y1040">
        <v>1</v>
      </c>
      <c r="Z1040">
        <v>7</v>
      </c>
      <c r="AA1040">
        <v>0</v>
      </c>
      <c r="AB1040">
        <v>0</v>
      </c>
      <c r="AC1040">
        <v>89</v>
      </c>
      <c r="AD1040">
        <v>45.12</v>
      </c>
      <c r="AE1040">
        <v>51.736503999999996</v>
      </c>
      <c r="AF1040">
        <v>91.4</v>
      </c>
      <c r="AG1040">
        <v>2.2999999999999998</v>
      </c>
      <c r="AH1040">
        <v>2.6</v>
      </c>
      <c r="AI1040">
        <v>3</v>
      </c>
      <c r="AJ1040">
        <v>0.7</v>
      </c>
      <c r="AK1040">
        <v>0</v>
      </c>
      <c r="AL1040">
        <v>0</v>
      </c>
      <c r="AM1040">
        <v>3.01</v>
      </c>
      <c r="AN1040">
        <v>44.594999999999999</v>
      </c>
      <c r="AO1040">
        <v>7.0910000000000002</v>
      </c>
      <c r="AP1040">
        <v>5.6909999999999998</v>
      </c>
      <c r="AQ1040">
        <v>0.316</v>
      </c>
      <c r="AR1040">
        <v>2.4279999999999999</v>
      </c>
      <c r="AS1040">
        <v>16.995000000000001</v>
      </c>
      <c r="AT1040">
        <v>48.747</v>
      </c>
      <c r="AU1040">
        <v>1.2270000000000001</v>
      </c>
      <c r="AV1040">
        <v>1.387</v>
      </c>
      <c r="AW1040">
        <v>1.6</v>
      </c>
      <c r="AX1040">
        <v>0.373</v>
      </c>
      <c r="AY1040">
        <v>0</v>
      </c>
      <c r="AZ1040">
        <v>0</v>
      </c>
      <c r="BA1040">
        <v>0</v>
      </c>
      <c r="BB1040">
        <v>79</v>
      </c>
      <c r="BC1040" t="s">
        <v>75</v>
      </c>
      <c r="BD1040">
        <v>0</v>
      </c>
      <c r="BE1040" t="s">
        <v>69</v>
      </c>
      <c r="BF1040" t="s">
        <v>76</v>
      </c>
      <c r="BG1040">
        <v>1.3</v>
      </c>
      <c r="BH1040">
        <v>0</v>
      </c>
      <c r="BI1040" s="1">
        <v>45799.478356018517</v>
      </c>
      <c r="BJ1040">
        <v>3</v>
      </c>
      <c r="BK1040" s="4">
        <v>1.3043</v>
      </c>
      <c r="BL1040" s="42">
        <f>HLOOKUP($A1040,차량별코스!$E$1:$AD$20,_xlfn.XLOOKUP(탕데이터!$I1040,차량별코스!$D$2:$D$20,차량별코스!$A$2:$A$20),0)</f>
        <v>4</v>
      </c>
      <c r="BM1040">
        <f t="shared" si="184"/>
        <v>2039.059</v>
      </c>
      <c r="BN1040">
        <f t="shared" si="185"/>
        <v>1004.808</v>
      </c>
      <c r="BO1040">
        <f>IF(COUNTIFS($BL$2:$BL1040,$BL1040,$O$2:$O1040,$O1040)=1,_xlfn.MAXIFS($BO$2:$BO1039,$O$2:$O1039,$O1040)+1,_xlfn.MAXIFS($BO$2:$BO1039,$O$2:$O1039,$O1040))</f>
        <v>11</v>
      </c>
      <c r="BP1040">
        <f t="shared" si="186"/>
        <v>2583.404</v>
      </c>
      <c r="BQ1040">
        <f t="shared" si="188"/>
        <v>75.578000000000003</v>
      </c>
      <c r="BR1040">
        <f t="shared" si="189"/>
        <v>85.436000000000007</v>
      </c>
      <c r="BS1040">
        <f t="shared" si="190"/>
        <v>98.58</v>
      </c>
      <c r="BT1040">
        <f t="shared" si="191"/>
        <v>23.001999999999999</v>
      </c>
      <c r="BU1040">
        <f t="shared" si="192"/>
        <v>0</v>
      </c>
      <c r="BV1040">
        <f t="shared" si="193"/>
        <v>0</v>
      </c>
      <c r="BW1040">
        <f t="shared" si="187"/>
        <v>2866</v>
      </c>
    </row>
    <row r="1041" spans="1:75" x14ac:dyDescent="0.3">
      <c r="A1041" s="38">
        <f t="shared" si="183"/>
        <v>45791</v>
      </c>
      <c r="B1041" s="3">
        <v>45791.324965277781</v>
      </c>
      <c r="C1041" t="s">
        <v>61</v>
      </c>
      <c r="D1041" t="s">
        <v>61</v>
      </c>
      <c r="E1041" t="s">
        <v>61</v>
      </c>
      <c r="F1041" t="s">
        <v>62</v>
      </c>
      <c r="G1041" s="2" t="s">
        <v>85</v>
      </c>
      <c r="H1041" t="s">
        <v>86</v>
      </c>
      <c r="I1041" t="s">
        <v>88</v>
      </c>
      <c r="J1041" t="s">
        <v>66</v>
      </c>
      <c r="K1041" t="s">
        <v>67</v>
      </c>
      <c r="L1041">
        <v>15</v>
      </c>
      <c r="M1041">
        <v>3</v>
      </c>
      <c r="N1041">
        <v>168</v>
      </c>
      <c r="O1041" s="41">
        <v>1060</v>
      </c>
      <c r="P1041" t="s">
        <v>61</v>
      </c>
      <c r="Q1041" t="s">
        <v>61</v>
      </c>
      <c r="R1041">
        <v>13.079000000000001</v>
      </c>
      <c r="S1041">
        <v>3.5680000000000001</v>
      </c>
      <c r="T1041">
        <v>3.6659999999999999</v>
      </c>
      <c r="U1041">
        <v>1192</v>
      </c>
      <c r="V1041">
        <v>90</v>
      </c>
      <c r="W1041">
        <v>235</v>
      </c>
      <c r="X1041">
        <v>306</v>
      </c>
      <c r="Y1041">
        <v>2</v>
      </c>
      <c r="Z1041">
        <v>2</v>
      </c>
      <c r="AA1041">
        <v>0</v>
      </c>
      <c r="AB1041">
        <v>0</v>
      </c>
      <c r="AC1041">
        <v>102</v>
      </c>
      <c r="AD1041">
        <v>39.5</v>
      </c>
      <c r="AE1041">
        <v>54.307116000000001</v>
      </c>
      <c r="AF1041">
        <v>98.6</v>
      </c>
      <c r="AG1041">
        <v>0.3</v>
      </c>
      <c r="AH1041">
        <v>0.4</v>
      </c>
      <c r="AI1041">
        <v>0.2</v>
      </c>
      <c r="AJ1041">
        <v>0.4</v>
      </c>
      <c r="AK1041">
        <v>0</v>
      </c>
      <c r="AL1041">
        <v>0</v>
      </c>
      <c r="AM1041">
        <v>2.82</v>
      </c>
      <c r="AN1041">
        <v>50.744</v>
      </c>
      <c r="AO1041">
        <v>7.55</v>
      </c>
      <c r="AP1041">
        <v>19.715</v>
      </c>
      <c r="AQ1041">
        <v>0.22900000000000001</v>
      </c>
      <c r="AR1041">
        <v>15.292</v>
      </c>
      <c r="AS1041">
        <v>15.292</v>
      </c>
      <c r="AT1041">
        <v>18.077000000000002</v>
      </c>
      <c r="AU1041">
        <v>5.5E-2</v>
      </c>
      <c r="AV1041">
        <v>7.2999999999999995E-2</v>
      </c>
      <c r="AW1041">
        <v>3.6999999999999998E-2</v>
      </c>
      <c r="AX1041">
        <v>7.2999999999999995E-2</v>
      </c>
      <c r="AY1041">
        <v>0</v>
      </c>
      <c r="AZ1041">
        <v>0</v>
      </c>
      <c r="BA1041">
        <v>0</v>
      </c>
      <c r="BB1041">
        <v>28</v>
      </c>
      <c r="BC1041" t="s">
        <v>75</v>
      </c>
      <c r="BD1041">
        <v>0</v>
      </c>
      <c r="BE1041" t="s">
        <v>69</v>
      </c>
      <c r="BF1041" t="s">
        <v>76</v>
      </c>
      <c r="BG1041">
        <v>1.3</v>
      </c>
      <c r="BH1041">
        <v>0</v>
      </c>
      <c r="BI1041" s="1">
        <v>45799.478356018517</v>
      </c>
      <c r="BJ1041">
        <v>3</v>
      </c>
      <c r="BK1041" s="4">
        <v>1.2219</v>
      </c>
      <c r="BL1041" s="42">
        <f>HLOOKUP($A1041,차량별코스!$E$1:$AD$20,_xlfn.XLOOKUP(탕데이터!$I1041,차량별코스!$D$2:$D$20,차량별코스!$A$2:$A$20),0)</f>
        <v>4</v>
      </c>
      <c r="BM1041">
        <f t="shared" si="184"/>
        <v>2039.059</v>
      </c>
      <c r="BN1041">
        <f t="shared" si="185"/>
        <v>1004.808</v>
      </c>
      <c r="BO1041">
        <f>IF(COUNTIFS($BL$2:$BL1041,$BL1041,$O$2:$O1041,$O1041)=1,_xlfn.MAXIFS($BO$2:$BO1040,$O$2:$O1040,$O1041)+1,_xlfn.MAXIFS($BO$2:$BO1040,$O$2:$O1040,$O1041))</f>
        <v>11</v>
      </c>
      <c r="BP1041">
        <f t="shared" si="186"/>
        <v>850.3119999999999</v>
      </c>
      <c r="BQ1041">
        <f t="shared" si="188"/>
        <v>3.5760000000000001</v>
      </c>
      <c r="BR1041">
        <f t="shared" si="189"/>
        <v>4.7679999999999998</v>
      </c>
      <c r="BS1041">
        <f t="shared" si="190"/>
        <v>2.3839999999999999</v>
      </c>
      <c r="BT1041">
        <f t="shared" si="191"/>
        <v>4.7679999999999998</v>
      </c>
      <c r="BU1041">
        <f t="shared" si="192"/>
        <v>0</v>
      </c>
      <c r="BV1041">
        <f t="shared" si="193"/>
        <v>0</v>
      </c>
      <c r="BW1041">
        <f t="shared" si="187"/>
        <v>865.80799999999999</v>
      </c>
    </row>
    <row r="1042" spans="1:75" x14ac:dyDescent="0.3">
      <c r="A1042" s="38">
        <f t="shared" si="183"/>
        <v>45791</v>
      </c>
      <c r="B1042" s="3">
        <v>45791.362881944442</v>
      </c>
      <c r="C1042" t="s">
        <v>61</v>
      </c>
      <c r="D1042" t="s">
        <v>61</v>
      </c>
      <c r="E1042" t="s">
        <v>61</v>
      </c>
      <c r="F1042" t="s">
        <v>62</v>
      </c>
      <c r="G1042" s="2" t="s">
        <v>85</v>
      </c>
      <c r="H1042" t="s">
        <v>86</v>
      </c>
      <c r="I1042" t="s">
        <v>88</v>
      </c>
      <c r="J1042" t="s">
        <v>66</v>
      </c>
      <c r="K1042" t="s">
        <v>67</v>
      </c>
      <c r="L1042">
        <v>15</v>
      </c>
      <c r="M1042">
        <v>3</v>
      </c>
      <c r="N1042">
        <v>168</v>
      </c>
      <c r="O1042" s="41">
        <v>1060</v>
      </c>
      <c r="P1042" t="s">
        <v>61</v>
      </c>
      <c r="Q1042" t="s">
        <v>61</v>
      </c>
      <c r="R1042">
        <v>160.518</v>
      </c>
      <c r="S1042">
        <v>36.316000000000003</v>
      </c>
      <c r="T1042">
        <v>4.42</v>
      </c>
      <c r="U1042">
        <v>9618</v>
      </c>
      <c r="V1042">
        <v>20</v>
      </c>
      <c r="W1042">
        <v>2227</v>
      </c>
      <c r="X1042">
        <v>2520</v>
      </c>
      <c r="Y1042">
        <v>4</v>
      </c>
      <c r="Z1042">
        <v>9</v>
      </c>
      <c r="AA1042">
        <v>4</v>
      </c>
      <c r="AB1042">
        <v>222</v>
      </c>
      <c r="AC1042">
        <v>109</v>
      </c>
      <c r="AD1042">
        <v>60.08</v>
      </c>
      <c r="AE1042">
        <v>78.397069000000002</v>
      </c>
      <c r="AF1042">
        <v>83.5</v>
      </c>
      <c r="AG1042">
        <v>1.5</v>
      </c>
      <c r="AH1042">
        <v>2.6</v>
      </c>
      <c r="AI1042">
        <v>2.7</v>
      </c>
      <c r="AJ1042">
        <v>2.4</v>
      </c>
      <c r="AK1042">
        <v>7.3</v>
      </c>
      <c r="AL1042">
        <v>0</v>
      </c>
      <c r="AM1042">
        <v>3.4</v>
      </c>
      <c r="AN1042">
        <v>62.156999999999996</v>
      </c>
      <c r="AO1042">
        <v>0.20799999999999999</v>
      </c>
      <c r="AP1042">
        <v>23.155000000000001</v>
      </c>
      <c r="AQ1042">
        <v>0.156</v>
      </c>
      <c r="AR1042">
        <v>2.492</v>
      </c>
      <c r="AS1042">
        <v>5.6070000000000002</v>
      </c>
      <c r="AT1042">
        <v>133.6</v>
      </c>
      <c r="AU1042">
        <v>2.4</v>
      </c>
      <c r="AV1042">
        <v>4.16</v>
      </c>
      <c r="AW1042">
        <v>4.32</v>
      </c>
      <c r="AX1042">
        <v>3.84</v>
      </c>
      <c r="AY1042">
        <v>11.68</v>
      </c>
      <c r="AZ1042">
        <v>0</v>
      </c>
      <c r="BA1042">
        <v>0</v>
      </c>
      <c r="BB1042">
        <v>246</v>
      </c>
      <c r="BC1042" t="s">
        <v>75</v>
      </c>
      <c r="BD1042">
        <v>0</v>
      </c>
      <c r="BE1042" t="s">
        <v>69</v>
      </c>
      <c r="BF1042" t="s">
        <v>76</v>
      </c>
      <c r="BG1042">
        <v>1.3</v>
      </c>
      <c r="BH1042">
        <v>0</v>
      </c>
      <c r="BI1042" s="1">
        <v>45799.478356018517</v>
      </c>
      <c r="BJ1042">
        <v>3</v>
      </c>
      <c r="BK1042" s="4">
        <v>1.4733000000000001</v>
      </c>
      <c r="BL1042" s="42">
        <f>HLOOKUP($A1042,차량별코스!$E$1:$AD$20,_xlfn.XLOOKUP(탕데이터!$I1042,차량별코스!$D$2:$D$20,차량별코스!$A$2:$A$20),0)</f>
        <v>4</v>
      </c>
      <c r="BM1042">
        <f t="shared" si="184"/>
        <v>2039.059</v>
      </c>
      <c r="BN1042">
        <f t="shared" si="185"/>
        <v>1004.808</v>
      </c>
      <c r="BO1042">
        <f>IF(COUNTIFS($BL$2:$BL1042,$BL1042,$O$2:$O1042,$O1042)=1,_xlfn.MAXIFS($BO$2:$BO1041,$O$2:$O1041,$O1042)+1,_xlfn.MAXIFS($BO$2:$BO1041,$O$2:$O1041,$O1042))</f>
        <v>11</v>
      </c>
      <c r="BP1042">
        <f t="shared" si="186"/>
        <v>5784.03</v>
      </c>
      <c r="BQ1042">
        <f t="shared" si="188"/>
        <v>144.26999999999998</v>
      </c>
      <c r="BR1042">
        <f t="shared" si="189"/>
        <v>250.06800000000001</v>
      </c>
      <c r="BS1042">
        <f t="shared" si="190"/>
        <v>259.68600000000004</v>
      </c>
      <c r="BT1042">
        <f t="shared" si="191"/>
        <v>230.83199999999999</v>
      </c>
      <c r="BU1042">
        <f t="shared" si="192"/>
        <v>702.11399999999992</v>
      </c>
      <c r="BV1042">
        <f t="shared" si="193"/>
        <v>0</v>
      </c>
      <c r="BW1042">
        <f t="shared" si="187"/>
        <v>7370.9999999999991</v>
      </c>
    </row>
    <row r="1043" spans="1:75" x14ac:dyDescent="0.3">
      <c r="A1043" s="38">
        <f t="shared" si="183"/>
        <v>45791</v>
      </c>
      <c r="B1043" s="3">
        <v>45791.500914351855</v>
      </c>
      <c r="C1043" t="s">
        <v>61</v>
      </c>
      <c r="D1043" t="s">
        <v>61</v>
      </c>
      <c r="E1043" t="s">
        <v>61</v>
      </c>
      <c r="F1043" t="s">
        <v>62</v>
      </c>
      <c r="G1043" s="2" t="s">
        <v>85</v>
      </c>
      <c r="H1043" t="s">
        <v>86</v>
      </c>
      <c r="I1043" t="s">
        <v>88</v>
      </c>
      <c r="J1043" t="s">
        <v>66</v>
      </c>
      <c r="K1043" t="s">
        <v>67</v>
      </c>
      <c r="L1043">
        <v>15</v>
      </c>
      <c r="M1043">
        <v>3</v>
      </c>
      <c r="N1043">
        <v>168</v>
      </c>
      <c r="O1043" s="41">
        <v>1060</v>
      </c>
      <c r="P1043" t="s">
        <v>61</v>
      </c>
      <c r="Q1043" t="s">
        <v>61</v>
      </c>
      <c r="R1043">
        <v>1E-3</v>
      </c>
      <c r="S1043">
        <v>1.4999999999999999E-2</v>
      </c>
      <c r="T1043">
        <v>6.7000000000000004E-2</v>
      </c>
      <c r="U1043">
        <v>33</v>
      </c>
      <c r="V1043">
        <v>33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0.11</v>
      </c>
      <c r="AE1043" t="s">
        <v>61</v>
      </c>
      <c r="AF1043">
        <v>100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0.05</v>
      </c>
      <c r="AN1043" t="s">
        <v>61</v>
      </c>
      <c r="AO1043">
        <v>100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 t="s">
        <v>75</v>
      </c>
      <c r="BD1043">
        <v>0</v>
      </c>
      <c r="BE1043" t="s">
        <v>69</v>
      </c>
      <c r="BF1043" t="s">
        <v>76</v>
      </c>
      <c r="BG1043">
        <v>1.3</v>
      </c>
      <c r="BH1043">
        <v>0</v>
      </c>
      <c r="BI1043" s="1">
        <v>45799.478356018517</v>
      </c>
      <c r="BJ1043">
        <v>3</v>
      </c>
      <c r="BK1043" s="4">
        <v>2.2200000000000001E-2</v>
      </c>
      <c r="BL1043" s="42">
        <f>HLOOKUP($A1043,차량별코스!$E$1:$AD$20,_xlfn.XLOOKUP(탕데이터!$I1043,차량별코스!$D$2:$D$20,차량별코스!$A$2:$A$20),0)</f>
        <v>4</v>
      </c>
      <c r="BM1043">
        <f t="shared" si="184"/>
        <v>2039.059</v>
      </c>
      <c r="BN1043">
        <f t="shared" si="185"/>
        <v>1004.808</v>
      </c>
      <c r="BO1043">
        <f>IF(COUNTIFS($BL$2:$BL1043,$BL1043,$O$2:$O1043,$O1043)=1,_xlfn.MAXIFS($BO$2:$BO1042,$O$2:$O1042,$O1043)+1,_xlfn.MAXIFS($BO$2:$BO1042,$O$2:$O1042,$O1043))</f>
        <v>11</v>
      </c>
      <c r="BP1043">
        <f t="shared" si="186"/>
        <v>0</v>
      </c>
      <c r="BQ1043">
        <f t="shared" si="188"/>
        <v>0</v>
      </c>
      <c r="BR1043">
        <f t="shared" si="189"/>
        <v>0</v>
      </c>
      <c r="BS1043">
        <f t="shared" si="190"/>
        <v>0</v>
      </c>
      <c r="BT1043">
        <f t="shared" si="191"/>
        <v>0</v>
      </c>
      <c r="BU1043">
        <f t="shared" si="192"/>
        <v>0</v>
      </c>
      <c r="BV1043">
        <f t="shared" si="193"/>
        <v>0</v>
      </c>
      <c r="BW1043">
        <f t="shared" si="187"/>
        <v>0</v>
      </c>
    </row>
    <row r="1044" spans="1:75" x14ac:dyDescent="0.3">
      <c r="A1044" s="38">
        <f t="shared" si="183"/>
        <v>45791</v>
      </c>
      <c r="B1044" s="3">
        <v>45791.501296296294</v>
      </c>
      <c r="C1044" t="s">
        <v>61</v>
      </c>
      <c r="D1044" t="s">
        <v>61</v>
      </c>
      <c r="E1044" t="s">
        <v>61</v>
      </c>
      <c r="F1044" t="s">
        <v>62</v>
      </c>
      <c r="G1044" s="2" t="s">
        <v>85</v>
      </c>
      <c r="H1044" t="s">
        <v>86</v>
      </c>
      <c r="I1044" t="s">
        <v>88</v>
      </c>
      <c r="J1044" t="s">
        <v>66</v>
      </c>
      <c r="K1044" t="s">
        <v>67</v>
      </c>
      <c r="L1044">
        <v>15</v>
      </c>
      <c r="M1044">
        <v>3</v>
      </c>
      <c r="N1044">
        <v>168</v>
      </c>
      <c r="O1044" s="41">
        <v>9999</v>
      </c>
      <c r="P1044" t="s">
        <v>62</v>
      </c>
      <c r="Q1044" s="1">
        <v>45786.608721180557</v>
      </c>
      <c r="R1044">
        <v>1E-3</v>
      </c>
      <c r="S1044">
        <v>8.9999999999999993E-3</v>
      </c>
      <c r="T1044">
        <v>0.111</v>
      </c>
      <c r="U1044">
        <v>25</v>
      </c>
      <c r="V1044">
        <v>25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0.14000000000000001</v>
      </c>
      <c r="AE1044" t="s">
        <v>61</v>
      </c>
      <c r="AF1044">
        <v>100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0.09</v>
      </c>
      <c r="AN1044" t="s">
        <v>61</v>
      </c>
      <c r="AO1044">
        <v>100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 t="s">
        <v>75</v>
      </c>
      <c r="BD1044">
        <v>0</v>
      </c>
      <c r="BE1044" t="s">
        <v>69</v>
      </c>
      <c r="BF1044" t="s">
        <v>76</v>
      </c>
      <c r="BG1044">
        <v>1.3</v>
      </c>
      <c r="BH1044">
        <v>0</v>
      </c>
      <c r="BI1044" s="1">
        <v>45799.478356018517</v>
      </c>
      <c r="BJ1044">
        <v>3</v>
      </c>
      <c r="BK1044" s="4">
        <v>3.6999999999999998E-2</v>
      </c>
      <c r="BL1044" s="42">
        <f>HLOOKUP($A1044,차량별코스!$E$1:$AD$20,_xlfn.XLOOKUP(탕데이터!$I1044,차량별코스!$D$2:$D$20,차량별코스!$A$2:$A$20),0)</f>
        <v>4</v>
      </c>
      <c r="BM1044">
        <f t="shared" si="184"/>
        <v>2621.1369999999997</v>
      </c>
      <c r="BN1044">
        <f t="shared" si="185"/>
        <v>5029.0960000000023</v>
      </c>
      <c r="BO1044">
        <f>IF(COUNTIFS($BL$2:$BL1044,$BL1044,$O$2:$O1044,$O1044)=1,_xlfn.MAXIFS($BO$2:$BO1043,$O$2:$O1043,$O1044)+1,_xlfn.MAXIFS($BO$2:$BO1043,$O$2:$O1043,$O1044))</f>
        <v>11</v>
      </c>
      <c r="BP1044">
        <f t="shared" si="186"/>
        <v>0</v>
      </c>
      <c r="BQ1044">
        <f t="shared" si="188"/>
        <v>0</v>
      </c>
      <c r="BR1044">
        <f t="shared" si="189"/>
        <v>0</v>
      </c>
      <c r="BS1044">
        <f t="shared" si="190"/>
        <v>0</v>
      </c>
      <c r="BT1044">
        <f t="shared" si="191"/>
        <v>0</v>
      </c>
      <c r="BU1044">
        <f t="shared" si="192"/>
        <v>0</v>
      </c>
      <c r="BV1044">
        <f t="shared" si="193"/>
        <v>0</v>
      </c>
      <c r="BW1044">
        <f t="shared" si="187"/>
        <v>0</v>
      </c>
    </row>
    <row r="1045" spans="1:75" x14ac:dyDescent="0.3">
      <c r="A1045" s="38">
        <f t="shared" si="183"/>
        <v>45791</v>
      </c>
      <c r="B1045" s="3">
        <v>45791.622546296298</v>
      </c>
      <c r="C1045" t="s">
        <v>61</v>
      </c>
      <c r="D1045" t="s">
        <v>61</v>
      </c>
      <c r="E1045" t="s">
        <v>61</v>
      </c>
      <c r="F1045" t="s">
        <v>62</v>
      </c>
      <c r="G1045" s="2" t="s">
        <v>85</v>
      </c>
      <c r="H1045" t="s">
        <v>86</v>
      </c>
      <c r="I1045" t="s">
        <v>88</v>
      </c>
      <c r="J1045" t="s">
        <v>66</v>
      </c>
      <c r="K1045" t="s">
        <v>67</v>
      </c>
      <c r="L1045">
        <v>15</v>
      </c>
      <c r="M1045">
        <v>3</v>
      </c>
      <c r="N1045">
        <v>168</v>
      </c>
      <c r="O1045" s="41">
        <v>9999</v>
      </c>
      <c r="P1045" t="s">
        <v>62</v>
      </c>
      <c r="Q1045" s="1">
        <v>45786.608721180557</v>
      </c>
      <c r="R1045">
        <v>103.20399999999999</v>
      </c>
      <c r="S1045">
        <v>34.366999999999997</v>
      </c>
      <c r="T1045">
        <v>3.0030000000000001</v>
      </c>
      <c r="U1045">
        <v>10706</v>
      </c>
      <c r="V1045">
        <v>282</v>
      </c>
      <c r="W1045">
        <v>3372</v>
      </c>
      <c r="X1045">
        <v>2861</v>
      </c>
      <c r="Y1045">
        <v>18</v>
      </c>
      <c r="Z1045">
        <v>45</v>
      </c>
      <c r="AA1045">
        <v>4</v>
      </c>
      <c r="AB1045">
        <v>487</v>
      </c>
      <c r="AC1045">
        <v>109</v>
      </c>
      <c r="AD1045">
        <v>34.700000000000003</v>
      </c>
      <c r="AE1045">
        <v>52.684964999999998</v>
      </c>
      <c r="AF1045">
        <v>58.3</v>
      </c>
      <c r="AG1045">
        <v>10.1</v>
      </c>
      <c r="AH1045">
        <v>12.4</v>
      </c>
      <c r="AI1045">
        <v>10.3</v>
      </c>
      <c r="AJ1045">
        <v>7.3</v>
      </c>
      <c r="AK1045">
        <v>1.6</v>
      </c>
      <c r="AL1045">
        <v>0</v>
      </c>
      <c r="AM1045">
        <v>2.31</v>
      </c>
      <c r="AN1045">
        <v>61.317</v>
      </c>
      <c r="AO1045">
        <v>2.6339999999999999</v>
      </c>
      <c r="AP1045">
        <v>31.495999999999999</v>
      </c>
      <c r="AQ1045">
        <v>0.27100000000000002</v>
      </c>
      <c r="AR1045">
        <v>17.440999999999999</v>
      </c>
      <c r="AS1045">
        <v>43.603000000000002</v>
      </c>
      <c r="AT1045">
        <v>103.968</v>
      </c>
      <c r="AU1045">
        <v>18.012</v>
      </c>
      <c r="AV1045">
        <v>22.113</v>
      </c>
      <c r="AW1045">
        <v>18.367999999999999</v>
      </c>
      <c r="AX1045">
        <v>13.018000000000001</v>
      </c>
      <c r="AY1045">
        <v>2.8530000000000002</v>
      </c>
      <c r="AZ1045">
        <v>0</v>
      </c>
      <c r="BA1045">
        <v>0</v>
      </c>
      <c r="BB1045">
        <v>256</v>
      </c>
      <c r="BC1045" t="s">
        <v>75</v>
      </c>
      <c r="BD1045">
        <v>0</v>
      </c>
      <c r="BE1045" t="s">
        <v>69</v>
      </c>
      <c r="BF1045" t="s">
        <v>76</v>
      </c>
      <c r="BG1045">
        <v>1.3</v>
      </c>
      <c r="BH1045">
        <v>0</v>
      </c>
      <c r="BI1045" s="1">
        <v>45799.478356018517</v>
      </c>
      <c r="BJ1045">
        <v>3</v>
      </c>
      <c r="BK1045" s="4">
        <v>1.0009999999999999</v>
      </c>
      <c r="BL1045" s="42">
        <f>HLOOKUP($A1045,차량별코스!$E$1:$AD$20,_xlfn.XLOOKUP(탕데이터!$I1045,차량별코스!$D$2:$D$20,차량별코스!$A$2:$A$20),0)</f>
        <v>4</v>
      </c>
      <c r="BM1045">
        <f t="shared" si="184"/>
        <v>2621.1369999999997</v>
      </c>
      <c r="BN1045">
        <f t="shared" si="185"/>
        <v>5029.0960000000023</v>
      </c>
      <c r="BO1045">
        <f>IF(COUNTIFS($BL$2:$BL1045,$BL1045,$O$2:$O1045,$O1045)=1,_xlfn.MAXIFS($BO$2:$BO1044,$O$2:$O1044,$O1045)+1,_xlfn.MAXIFS($BO$2:$BO1044,$O$2:$O1044,$O1045))</f>
        <v>11</v>
      </c>
      <c r="BP1045">
        <f t="shared" si="186"/>
        <v>2587.598</v>
      </c>
      <c r="BQ1045">
        <f t="shared" si="188"/>
        <v>1081.3059999999998</v>
      </c>
      <c r="BR1045">
        <f t="shared" si="189"/>
        <v>1327.5440000000001</v>
      </c>
      <c r="BS1045">
        <f t="shared" si="190"/>
        <v>1102.7180000000001</v>
      </c>
      <c r="BT1045">
        <f t="shared" si="191"/>
        <v>781.5379999999999</v>
      </c>
      <c r="BU1045">
        <f t="shared" si="192"/>
        <v>171.29599999999999</v>
      </c>
      <c r="BV1045">
        <f t="shared" si="193"/>
        <v>0</v>
      </c>
      <c r="BW1045">
        <f t="shared" si="187"/>
        <v>7051.9999999999991</v>
      </c>
    </row>
    <row r="1046" spans="1:75" x14ac:dyDescent="0.3">
      <c r="A1046" s="38">
        <f t="shared" si="183"/>
        <v>45791</v>
      </c>
      <c r="B1046" s="3">
        <v>45791.750347222223</v>
      </c>
      <c r="C1046" t="s">
        <v>61</v>
      </c>
      <c r="D1046" t="s">
        <v>61</v>
      </c>
      <c r="E1046" t="s">
        <v>61</v>
      </c>
      <c r="F1046" t="s">
        <v>62</v>
      </c>
      <c r="G1046" s="2" t="s">
        <v>85</v>
      </c>
      <c r="H1046" t="s">
        <v>86</v>
      </c>
      <c r="I1046" t="s">
        <v>88</v>
      </c>
      <c r="J1046" t="s">
        <v>66</v>
      </c>
      <c r="K1046" t="s">
        <v>67</v>
      </c>
      <c r="L1046">
        <v>15</v>
      </c>
      <c r="M1046">
        <v>3</v>
      </c>
      <c r="N1046">
        <v>168</v>
      </c>
      <c r="O1046" s="41">
        <v>9999</v>
      </c>
      <c r="P1046" t="s">
        <v>62</v>
      </c>
      <c r="Q1046" s="1">
        <v>45786.608721180557</v>
      </c>
      <c r="R1046">
        <v>4.4999999999999998E-2</v>
      </c>
      <c r="S1046">
        <v>3.4620000000000002</v>
      </c>
      <c r="T1046">
        <v>1.2999999999999999E-2</v>
      </c>
      <c r="U1046">
        <v>2476</v>
      </c>
      <c r="V1046">
        <v>5</v>
      </c>
      <c r="W1046">
        <v>2445</v>
      </c>
      <c r="X1046">
        <v>0</v>
      </c>
      <c r="Y1046">
        <v>0</v>
      </c>
      <c r="Z1046">
        <v>0</v>
      </c>
      <c r="AA1046">
        <v>1</v>
      </c>
      <c r="AB1046">
        <v>2142</v>
      </c>
      <c r="AC1046">
        <v>12</v>
      </c>
      <c r="AD1046">
        <v>7.0000000000000007E-2</v>
      </c>
      <c r="AE1046">
        <v>6.2300979999999999</v>
      </c>
      <c r="AF1046">
        <v>100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0.01</v>
      </c>
      <c r="AN1046">
        <v>2183.069</v>
      </c>
      <c r="AO1046">
        <v>0.20200000000000001</v>
      </c>
      <c r="AP1046">
        <v>98.748000000000005</v>
      </c>
      <c r="AQ1046">
        <v>0</v>
      </c>
      <c r="AR1046">
        <v>0</v>
      </c>
      <c r="AS1046">
        <v>0</v>
      </c>
      <c r="AT1046">
        <v>40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67</v>
      </c>
      <c r="BC1046" t="s">
        <v>75</v>
      </c>
      <c r="BD1046">
        <v>0</v>
      </c>
      <c r="BE1046" t="s">
        <v>69</v>
      </c>
      <c r="BF1046" t="s">
        <v>76</v>
      </c>
      <c r="BG1046">
        <v>1.3</v>
      </c>
      <c r="BH1046">
        <v>0</v>
      </c>
      <c r="BI1046" s="1">
        <v>45799.478356018517</v>
      </c>
      <c r="BJ1046">
        <v>3</v>
      </c>
      <c r="BK1046" s="4">
        <v>4.3E-3</v>
      </c>
      <c r="BL1046" s="42">
        <f>HLOOKUP($A1046,차량별코스!$E$1:$AD$20,_xlfn.XLOOKUP(탕데이터!$I1046,차량별코스!$D$2:$D$20,차량별코스!$A$2:$A$20),0)</f>
        <v>4</v>
      </c>
      <c r="BM1046">
        <f t="shared" si="184"/>
        <v>2621.1369999999997</v>
      </c>
      <c r="BN1046">
        <f t="shared" si="185"/>
        <v>5029.0960000000023</v>
      </c>
      <c r="BO1046">
        <f>IF(COUNTIFS($BL$2:$BL1046,$BL1046,$O$2:$O1046,$O1046)=1,_xlfn.MAXIFS($BO$2:$BO1045,$O$2:$O1045,$O1046)+1,_xlfn.MAXIFS($BO$2:$BO1045,$O$2:$O1045,$O1046))</f>
        <v>11</v>
      </c>
      <c r="BP1046">
        <f t="shared" si="186"/>
        <v>26</v>
      </c>
      <c r="BQ1046">
        <f t="shared" si="188"/>
        <v>0</v>
      </c>
      <c r="BR1046">
        <f t="shared" si="189"/>
        <v>0</v>
      </c>
      <c r="BS1046">
        <f t="shared" si="190"/>
        <v>0</v>
      </c>
      <c r="BT1046">
        <f t="shared" si="191"/>
        <v>0</v>
      </c>
      <c r="BU1046">
        <f t="shared" si="192"/>
        <v>0</v>
      </c>
      <c r="BV1046">
        <f t="shared" si="193"/>
        <v>0</v>
      </c>
      <c r="BW1046">
        <f t="shared" si="187"/>
        <v>26</v>
      </c>
    </row>
    <row r="1047" spans="1:75" x14ac:dyDescent="0.3">
      <c r="A1047" s="38">
        <f t="shared" si="183"/>
        <v>45791</v>
      </c>
      <c r="B1047" s="3">
        <v>45791.846631944441</v>
      </c>
      <c r="C1047" t="s">
        <v>61</v>
      </c>
      <c r="D1047" t="s">
        <v>61</v>
      </c>
      <c r="E1047" t="s">
        <v>61</v>
      </c>
      <c r="F1047" t="s">
        <v>62</v>
      </c>
      <c r="G1047" s="2" t="s">
        <v>85</v>
      </c>
      <c r="H1047" t="s">
        <v>86</v>
      </c>
      <c r="I1047" t="s">
        <v>88</v>
      </c>
      <c r="J1047" t="s">
        <v>66</v>
      </c>
      <c r="K1047" t="s">
        <v>67</v>
      </c>
      <c r="L1047">
        <v>15</v>
      </c>
      <c r="M1047">
        <v>3</v>
      </c>
      <c r="N1047">
        <v>168</v>
      </c>
      <c r="O1047" s="41">
        <v>9999</v>
      </c>
      <c r="P1047" t="s">
        <v>62</v>
      </c>
      <c r="Q1047" s="1">
        <v>45786.608721180557</v>
      </c>
      <c r="R1047">
        <v>67.450999999999993</v>
      </c>
      <c r="S1047">
        <v>16.683</v>
      </c>
      <c r="T1047">
        <v>4.0430000000000001</v>
      </c>
      <c r="U1047">
        <v>6338</v>
      </c>
      <c r="V1047">
        <v>130</v>
      </c>
      <c r="W1047">
        <v>1767</v>
      </c>
      <c r="X1047">
        <v>1834</v>
      </c>
      <c r="Y1047">
        <v>4</v>
      </c>
      <c r="Z1047">
        <v>16</v>
      </c>
      <c r="AA1047">
        <v>3</v>
      </c>
      <c r="AB1047">
        <v>212</v>
      </c>
      <c r="AC1047">
        <v>108</v>
      </c>
      <c r="AD1047">
        <v>38.31</v>
      </c>
      <c r="AE1047">
        <v>54.677689999999998</v>
      </c>
      <c r="AF1047">
        <v>59.5</v>
      </c>
      <c r="AG1047">
        <v>7.5</v>
      </c>
      <c r="AH1047">
        <v>12.8</v>
      </c>
      <c r="AI1047">
        <v>14.5</v>
      </c>
      <c r="AJ1047">
        <v>5.3</v>
      </c>
      <c r="AK1047">
        <v>0.4</v>
      </c>
      <c r="AL1047">
        <v>0</v>
      </c>
      <c r="AM1047">
        <v>3.11</v>
      </c>
      <c r="AN1047">
        <v>45.805</v>
      </c>
      <c r="AO1047">
        <v>2.0510000000000002</v>
      </c>
      <c r="AP1047">
        <v>27.879000000000001</v>
      </c>
      <c r="AQ1047">
        <v>0.26700000000000002</v>
      </c>
      <c r="AR1047">
        <v>5.93</v>
      </c>
      <c r="AS1047">
        <v>23.721</v>
      </c>
      <c r="AT1047">
        <v>62.475000000000001</v>
      </c>
      <c r="AU1047">
        <v>7.875</v>
      </c>
      <c r="AV1047">
        <v>13.44</v>
      </c>
      <c r="AW1047">
        <v>15.225</v>
      </c>
      <c r="AX1047">
        <v>5.5650000000000004</v>
      </c>
      <c r="AY1047">
        <v>0.42</v>
      </c>
      <c r="AZ1047">
        <v>0</v>
      </c>
      <c r="BA1047">
        <v>0</v>
      </c>
      <c r="BB1047">
        <v>159</v>
      </c>
      <c r="BC1047" t="s">
        <v>75</v>
      </c>
      <c r="BD1047">
        <v>0</v>
      </c>
      <c r="BE1047" t="s">
        <v>69</v>
      </c>
      <c r="BF1047" t="s">
        <v>76</v>
      </c>
      <c r="BG1047">
        <v>1.3</v>
      </c>
      <c r="BH1047">
        <v>0</v>
      </c>
      <c r="BI1047" s="1">
        <v>45799.478356018517</v>
      </c>
      <c r="BJ1047">
        <v>3</v>
      </c>
      <c r="BK1047" s="4">
        <v>1.3476999999999999</v>
      </c>
      <c r="BL1047" s="42">
        <f>HLOOKUP($A1047,차량별코스!$E$1:$AD$20,_xlfn.XLOOKUP(탕데이터!$I1047,차량별코스!$D$2:$D$20,차량별코스!$A$2:$A$20),0)</f>
        <v>4</v>
      </c>
      <c r="BM1047">
        <f t="shared" si="184"/>
        <v>2621.1369999999997</v>
      </c>
      <c r="BN1047">
        <f t="shared" si="185"/>
        <v>5029.0960000000023</v>
      </c>
      <c r="BO1047">
        <f>IF(COUNTIFS($BL$2:$BL1047,$BL1047,$O$2:$O1047,$O1047)=1,_xlfn.MAXIFS($BO$2:$BO1046,$O$2:$O1046,$O1047)+1,_xlfn.MAXIFS($BO$2:$BO1046,$O$2:$O1046,$O1047))</f>
        <v>11</v>
      </c>
      <c r="BP1047">
        <f t="shared" si="186"/>
        <v>1874.1099999999997</v>
      </c>
      <c r="BQ1047">
        <f t="shared" si="188"/>
        <v>475.34999999999997</v>
      </c>
      <c r="BR1047">
        <f t="shared" si="189"/>
        <v>811.26400000000001</v>
      </c>
      <c r="BS1047">
        <f t="shared" si="190"/>
        <v>919.01</v>
      </c>
      <c r="BT1047">
        <f t="shared" si="191"/>
        <v>335.91399999999999</v>
      </c>
      <c r="BU1047">
        <f t="shared" si="192"/>
        <v>25.352</v>
      </c>
      <c r="BV1047">
        <f t="shared" si="193"/>
        <v>0</v>
      </c>
      <c r="BW1047">
        <f t="shared" si="187"/>
        <v>4440.9999999999991</v>
      </c>
    </row>
    <row r="1048" spans="1:75" x14ac:dyDescent="0.3">
      <c r="A1048" s="38">
        <f t="shared" si="183"/>
        <v>45792</v>
      </c>
      <c r="B1048" s="3">
        <v>45792.290266203701</v>
      </c>
      <c r="C1048" t="s">
        <v>61</v>
      </c>
      <c r="D1048" t="s">
        <v>61</v>
      </c>
      <c r="E1048" t="s">
        <v>61</v>
      </c>
      <c r="F1048" t="s">
        <v>62</v>
      </c>
      <c r="G1048" s="2" t="s">
        <v>85</v>
      </c>
      <c r="H1048" t="s">
        <v>86</v>
      </c>
      <c r="I1048" t="s">
        <v>88</v>
      </c>
      <c r="J1048" t="s">
        <v>66</v>
      </c>
      <c r="K1048" t="s">
        <v>67</v>
      </c>
      <c r="L1048">
        <v>15</v>
      </c>
      <c r="M1048">
        <v>3</v>
      </c>
      <c r="N1048">
        <v>168</v>
      </c>
      <c r="O1048" s="41">
        <v>9999</v>
      </c>
      <c r="P1048" t="s">
        <v>62</v>
      </c>
      <c r="Q1048" s="1">
        <v>45786.608721180557</v>
      </c>
      <c r="R1048">
        <v>18.933</v>
      </c>
      <c r="S1048">
        <v>4.9880000000000004</v>
      </c>
      <c r="T1048">
        <v>3.7959999999999998</v>
      </c>
      <c r="U1048">
        <v>1558</v>
      </c>
      <c r="V1048">
        <v>129</v>
      </c>
      <c r="W1048">
        <v>98</v>
      </c>
      <c r="X1048">
        <v>469</v>
      </c>
      <c r="Y1048">
        <v>0</v>
      </c>
      <c r="Z1048">
        <v>2</v>
      </c>
      <c r="AA1048">
        <v>0</v>
      </c>
      <c r="AB1048">
        <v>0</v>
      </c>
      <c r="AC1048">
        <v>85</v>
      </c>
      <c r="AD1048">
        <v>43.75</v>
      </c>
      <c r="AE1048">
        <v>51.208745999999998</v>
      </c>
      <c r="AF1048">
        <v>96.9</v>
      </c>
      <c r="AG1048">
        <v>0.6</v>
      </c>
      <c r="AH1048">
        <v>1</v>
      </c>
      <c r="AI1048">
        <v>1.3</v>
      </c>
      <c r="AJ1048">
        <v>0.3</v>
      </c>
      <c r="AK1048">
        <v>0</v>
      </c>
      <c r="AL1048">
        <v>0</v>
      </c>
      <c r="AM1048">
        <v>2.92</v>
      </c>
      <c r="AN1048">
        <v>45.674999999999997</v>
      </c>
      <c r="AO1048">
        <v>8.2799999999999994</v>
      </c>
      <c r="AP1048">
        <v>6.29</v>
      </c>
      <c r="AQ1048">
        <v>0.21099999999999999</v>
      </c>
      <c r="AR1048">
        <v>0</v>
      </c>
      <c r="AS1048">
        <v>10.564</v>
      </c>
      <c r="AT1048">
        <v>24.225000000000001</v>
      </c>
      <c r="AU1048">
        <v>0.15</v>
      </c>
      <c r="AV1048">
        <v>0.25</v>
      </c>
      <c r="AW1048">
        <v>0.32500000000000001</v>
      </c>
      <c r="AX1048">
        <v>7.4999999999999997E-2</v>
      </c>
      <c r="AY1048">
        <v>0</v>
      </c>
      <c r="AZ1048">
        <v>0</v>
      </c>
      <c r="BA1048">
        <v>0</v>
      </c>
      <c r="BB1048">
        <v>36</v>
      </c>
      <c r="BC1048" t="s">
        <v>75</v>
      </c>
      <c r="BD1048">
        <v>0</v>
      </c>
      <c r="BE1048" t="s">
        <v>69</v>
      </c>
      <c r="BF1048" t="s">
        <v>76</v>
      </c>
      <c r="BG1048">
        <v>1.3</v>
      </c>
      <c r="BH1048">
        <v>0</v>
      </c>
      <c r="BI1048" s="1">
        <v>45799.478356018517</v>
      </c>
      <c r="BJ1048">
        <v>3</v>
      </c>
      <c r="BK1048" s="4">
        <v>1.2652000000000001</v>
      </c>
      <c r="BL1048" s="42">
        <f>HLOOKUP($A1048,차량별코스!$E$1:$AD$20,_xlfn.XLOOKUP(탕데이터!$I1048,차량별코스!$D$2:$D$20,차량별코스!$A$2:$A$20),0)</f>
        <v>5</v>
      </c>
      <c r="BM1048">
        <f t="shared" si="184"/>
        <v>2621.1369999999997</v>
      </c>
      <c r="BN1048">
        <f t="shared" si="185"/>
        <v>3554.157000000002</v>
      </c>
      <c r="BO1048">
        <f>IF(COUNTIFS($BL$2:$BL1048,$BL1048,$O$2:$O1048,$O1048)=1,_xlfn.MAXIFS($BO$2:$BO1047,$O$2:$O1047,$O1048)+1,_xlfn.MAXIFS($BO$2:$BO1047,$O$2:$O1047,$O1048))</f>
        <v>11</v>
      </c>
      <c r="BP1048">
        <f t="shared" si="186"/>
        <v>1282.7020000000002</v>
      </c>
      <c r="BQ1048">
        <f t="shared" si="188"/>
        <v>9.3480000000000008</v>
      </c>
      <c r="BR1048">
        <f t="shared" si="189"/>
        <v>15.58</v>
      </c>
      <c r="BS1048">
        <f t="shared" si="190"/>
        <v>20.254000000000001</v>
      </c>
      <c r="BT1048">
        <f t="shared" si="191"/>
        <v>4.6740000000000004</v>
      </c>
      <c r="BU1048">
        <f t="shared" si="192"/>
        <v>0</v>
      </c>
      <c r="BV1048">
        <f t="shared" si="193"/>
        <v>0</v>
      </c>
      <c r="BW1048">
        <f t="shared" si="187"/>
        <v>1332.558</v>
      </c>
    </row>
    <row r="1049" spans="1:75" x14ac:dyDescent="0.3">
      <c r="A1049" s="38">
        <f t="shared" si="183"/>
        <v>45792</v>
      </c>
      <c r="B1049" s="3">
        <v>45792.311388888891</v>
      </c>
      <c r="C1049" t="s">
        <v>61</v>
      </c>
      <c r="D1049" t="s">
        <v>61</v>
      </c>
      <c r="E1049" t="s">
        <v>61</v>
      </c>
      <c r="F1049" t="s">
        <v>62</v>
      </c>
      <c r="G1049" s="2" t="s">
        <v>85</v>
      </c>
      <c r="H1049" t="s">
        <v>86</v>
      </c>
      <c r="I1049" t="s">
        <v>88</v>
      </c>
      <c r="J1049" t="s">
        <v>66</v>
      </c>
      <c r="K1049" t="s">
        <v>67</v>
      </c>
      <c r="L1049">
        <v>15</v>
      </c>
      <c r="M1049">
        <v>3</v>
      </c>
      <c r="N1049">
        <v>168</v>
      </c>
      <c r="O1049" s="41">
        <v>9999</v>
      </c>
      <c r="P1049" t="s">
        <v>62</v>
      </c>
      <c r="Q1049" s="1">
        <v>45786.608721180557</v>
      </c>
      <c r="R1049">
        <v>57.540999999999997</v>
      </c>
      <c r="S1049">
        <v>14.371</v>
      </c>
      <c r="T1049">
        <v>4.0039999999999996</v>
      </c>
      <c r="U1049">
        <v>5445</v>
      </c>
      <c r="V1049">
        <v>103</v>
      </c>
      <c r="W1049">
        <v>1136</v>
      </c>
      <c r="X1049">
        <v>1850</v>
      </c>
      <c r="Y1049">
        <v>1</v>
      </c>
      <c r="Z1049">
        <v>17</v>
      </c>
      <c r="AA1049">
        <v>0</v>
      </c>
      <c r="AB1049">
        <v>0</v>
      </c>
      <c r="AC1049">
        <v>102</v>
      </c>
      <c r="AD1049">
        <v>38.04</v>
      </c>
      <c r="AE1049">
        <v>49.250470999999997</v>
      </c>
      <c r="AF1049">
        <v>94.7</v>
      </c>
      <c r="AG1049">
        <v>1.6</v>
      </c>
      <c r="AH1049">
        <v>1</v>
      </c>
      <c r="AI1049">
        <v>1.6</v>
      </c>
      <c r="AJ1049">
        <v>1.1000000000000001</v>
      </c>
      <c r="AK1049">
        <v>0</v>
      </c>
      <c r="AL1049">
        <v>0</v>
      </c>
      <c r="AM1049">
        <v>3.08</v>
      </c>
      <c r="AN1049">
        <v>40.899000000000001</v>
      </c>
      <c r="AO1049">
        <v>1.8919999999999999</v>
      </c>
      <c r="AP1049">
        <v>20.863</v>
      </c>
      <c r="AQ1049">
        <v>0.313</v>
      </c>
      <c r="AR1049">
        <v>1.738</v>
      </c>
      <c r="AS1049">
        <v>29.544</v>
      </c>
      <c r="AT1049">
        <v>85.23</v>
      </c>
      <c r="AU1049">
        <v>1.44</v>
      </c>
      <c r="AV1049">
        <v>0.9</v>
      </c>
      <c r="AW1049">
        <v>1.44</v>
      </c>
      <c r="AX1049">
        <v>0.99</v>
      </c>
      <c r="AY1049">
        <v>0</v>
      </c>
      <c r="AZ1049">
        <v>0</v>
      </c>
      <c r="BA1049">
        <v>0</v>
      </c>
      <c r="BB1049">
        <v>126</v>
      </c>
      <c r="BC1049" t="s">
        <v>75</v>
      </c>
      <c r="BD1049">
        <v>0</v>
      </c>
      <c r="BE1049" t="s">
        <v>69</v>
      </c>
      <c r="BF1049" t="s">
        <v>76</v>
      </c>
      <c r="BG1049">
        <v>1.3</v>
      </c>
      <c r="BH1049">
        <v>0</v>
      </c>
      <c r="BI1049" s="1">
        <v>45799.478356018517</v>
      </c>
      <c r="BJ1049">
        <v>3</v>
      </c>
      <c r="BK1049" s="4">
        <v>1.3347</v>
      </c>
      <c r="BL1049" s="42">
        <f>HLOOKUP($A1049,차량별코스!$E$1:$AD$20,_xlfn.XLOOKUP(탕데이터!$I1049,차량별코스!$D$2:$D$20,차량별코스!$A$2:$A$20),0)</f>
        <v>5</v>
      </c>
      <c r="BM1049">
        <f t="shared" si="184"/>
        <v>2621.1369999999997</v>
      </c>
      <c r="BN1049">
        <f t="shared" si="185"/>
        <v>3554.157000000002</v>
      </c>
      <c r="BO1049">
        <f>IF(COUNTIFS($BL$2:$BL1049,$BL1049,$O$2:$O1049,$O1049)=1,_xlfn.MAXIFS($BO$2:$BO1048,$O$2:$O1048,$O1049)+1,_xlfn.MAXIFS($BO$2:$BO1048,$O$2:$O1048,$O1049))</f>
        <v>11</v>
      </c>
      <c r="BP1049">
        <f t="shared" si="186"/>
        <v>3917.415</v>
      </c>
      <c r="BQ1049">
        <f t="shared" si="188"/>
        <v>87.12</v>
      </c>
      <c r="BR1049">
        <f t="shared" si="189"/>
        <v>54.45</v>
      </c>
      <c r="BS1049">
        <f t="shared" si="190"/>
        <v>87.12</v>
      </c>
      <c r="BT1049">
        <f t="shared" si="191"/>
        <v>59.895000000000003</v>
      </c>
      <c r="BU1049">
        <f t="shared" si="192"/>
        <v>0</v>
      </c>
      <c r="BV1049">
        <f t="shared" si="193"/>
        <v>0</v>
      </c>
      <c r="BW1049">
        <f t="shared" si="187"/>
        <v>4206</v>
      </c>
    </row>
    <row r="1050" spans="1:75" x14ac:dyDescent="0.3">
      <c r="A1050" s="38">
        <f t="shared" si="183"/>
        <v>45792</v>
      </c>
      <c r="B1050" s="3">
        <v>45792.475636574076</v>
      </c>
      <c r="C1050" t="s">
        <v>61</v>
      </c>
      <c r="D1050" t="s">
        <v>61</v>
      </c>
      <c r="E1050" t="s">
        <v>61</v>
      </c>
      <c r="F1050" t="s">
        <v>62</v>
      </c>
      <c r="G1050" s="2" t="s">
        <v>85</v>
      </c>
      <c r="H1050" t="s">
        <v>86</v>
      </c>
      <c r="I1050" t="s">
        <v>88</v>
      </c>
      <c r="J1050" t="s">
        <v>66</v>
      </c>
      <c r="K1050" t="s">
        <v>67</v>
      </c>
      <c r="L1050">
        <v>15</v>
      </c>
      <c r="M1050">
        <v>3</v>
      </c>
      <c r="N1050">
        <v>168</v>
      </c>
      <c r="O1050" s="41">
        <v>9999</v>
      </c>
      <c r="P1050" t="s">
        <v>62</v>
      </c>
      <c r="Q1050" s="1">
        <v>45786.608721180557</v>
      </c>
      <c r="R1050">
        <v>83.712000000000003</v>
      </c>
      <c r="S1050">
        <v>20.442</v>
      </c>
      <c r="T1050">
        <v>4.0949999999999998</v>
      </c>
      <c r="U1050">
        <v>7981</v>
      </c>
      <c r="V1050">
        <v>105</v>
      </c>
      <c r="W1050">
        <v>1638</v>
      </c>
      <c r="X1050">
        <v>2126</v>
      </c>
      <c r="Y1050">
        <v>3</v>
      </c>
      <c r="Z1050">
        <v>26</v>
      </c>
      <c r="AA1050">
        <v>0</v>
      </c>
      <c r="AB1050">
        <v>0</v>
      </c>
      <c r="AC1050">
        <v>98</v>
      </c>
      <c r="AD1050">
        <v>37.76</v>
      </c>
      <c r="AE1050">
        <v>48.310862</v>
      </c>
      <c r="AF1050">
        <v>85.8</v>
      </c>
      <c r="AG1050">
        <v>3.9</v>
      </c>
      <c r="AH1050">
        <v>3.4</v>
      </c>
      <c r="AI1050">
        <v>4.7</v>
      </c>
      <c r="AJ1050">
        <v>2.2000000000000002</v>
      </c>
      <c r="AK1050">
        <v>0</v>
      </c>
      <c r="AL1050">
        <v>0</v>
      </c>
      <c r="AM1050">
        <v>3.15</v>
      </c>
      <c r="AN1050">
        <v>39.058999999999997</v>
      </c>
      <c r="AO1050">
        <v>1.3160000000000001</v>
      </c>
      <c r="AP1050">
        <v>20.524000000000001</v>
      </c>
      <c r="AQ1050">
        <v>0.251</v>
      </c>
      <c r="AR1050">
        <v>3.5840000000000001</v>
      </c>
      <c r="AS1050">
        <v>31.059000000000001</v>
      </c>
      <c r="AT1050">
        <v>112.97</v>
      </c>
      <c r="AU1050">
        <v>5.1349999999999998</v>
      </c>
      <c r="AV1050">
        <v>4.4770000000000003</v>
      </c>
      <c r="AW1050">
        <v>6.1879999999999997</v>
      </c>
      <c r="AX1050">
        <v>2.8969999999999998</v>
      </c>
      <c r="AY1050">
        <v>0</v>
      </c>
      <c r="AZ1050">
        <v>0</v>
      </c>
      <c r="BA1050">
        <v>0</v>
      </c>
      <c r="BB1050">
        <v>181</v>
      </c>
      <c r="BC1050" t="s">
        <v>75</v>
      </c>
      <c r="BD1050">
        <v>0</v>
      </c>
      <c r="BE1050" t="s">
        <v>69</v>
      </c>
      <c r="BF1050" t="s">
        <v>76</v>
      </c>
      <c r="BG1050">
        <v>1.3</v>
      </c>
      <c r="BH1050">
        <v>0</v>
      </c>
      <c r="BI1050" s="1">
        <v>45799.478356018517</v>
      </c>
      <c r="BJ1050">
        <v>3</v>
      </c>
      <c r="BK1050" s="4">
        <v>1.365</v>
      </c>
      <c r="BL1050" s="42">
        <f>HLOOKUP($A1050,차량별코스!$E$1:$AD$20,_xlfn.XLOOKUP(탕데이터!$I1050,차량별코스!$D$2:$D$20,차량별코스!$A$2:$A$20),0)</f>
        <v>5</v>
      </c>
      <c r="BM1050">
        <f t="shared" si="184"/>
        <v>2621.1369999999997</v>
      </c>
      <c r="BN1050">
        <f t="shared" si="185"/>
        <v>3554.157000000002</v>
      </c>
      <c r="BO1050">
        <f>IF(COUNTIFS($BL$2:$BL1050,$BL1050,$O$2:$O1050,$O1050)=1,_xlfn.MAXIFS($BO$2:$BO1049,$O$2:$O1049,$O1050)+1,_xlfn.MAXIFS($BO$2:$BO1049,$O$2:$O1049,$O1050))</f>
        <v>11</v>
      </c>
      <c r="BP1050">
        <f t="shared" si="186"/>
        <v>5104.6980000000003</v>
      </c>
      <c r="BQ1050">
        <f t="shared" si="188"/>
        <v>311.25900000000001</v>
      </c>
      <c r="BR1050">
        <f t="shared" si="189"/>
        <v>271.35400000000004</v>
      </c>
      <c r="BS1050">
        <f t="shared" si="190"/>
        <v>375.10700000000003</v>
      </c>
      <c r="BT1050">
        <f t="shared" si="191"/>
        <v>175.58200000000002</v>
      </c>
      <c r="BU1050">
        <f t="shared" si="192"/>
        <v>0</v>
      </c>
      <c r="BV1050">
        <f t="shared" si="193"/>
        <v>0</v>
      </c>
      <c r="BW1050">
        <f t="shared" si="187"/>
        <v>6238.0000000000009</v>
      </c>
    </row>
    <row r="1051" spans="1:75" x14ac:dyDescent="0.3">
      <c r="A1051" s="38">
        <f t="shared" si="183"/>
        <v>45792</v>
      </c>
      <c r="B1051" s="3">
        <v>45792.593368055554</v>
      </c>
      <c r="C1051" t="s">
        <v>61</v>
      </c>
      <c r="D1051" t="s">
        <v>61</v>
      </c>
      <c r="E1051" t="s">
        <v>61</v>
      </c>
      <c r="F1051" t="s">
        <v>62</v>
      </c>
      <c r="G1051" s="2" t="s">
        <v>85</v>
      </c>
      <c r="H1051" t="s">
        <v>86</v>
      </c>
      <c r="I1051" t="s">
        <v>88</v>
      </c>
      <c r="J1051" t="s">
        <v>66</v>
      </c>
      <c r="K1051" t="s">
        <v>67</v>
      </c>
      <c r="L1051">
        <v>15</v>
      </c>
      <c r="M1051">
        <v>3</v>
      </c>
      <c r="N1051">
        <v>168</v>
      </c>
      <c r="O1051" s="41">
        <v>9999</v>
      </c>
      <c r="P1051" t="s">
        <v>62</v>
      </c>
      <c r="Q1051" s="1">
        <v>45786.608721180557</v>
      </c>
      <c r="R1051">
        <v>39.966000000000001</v>
      </c>
      <c r="S1051">
        <v>10.749000000000001</v>
      </c>
      <c r="T1051">
        <v>3.718</v>
      </c>
      <c r="U1051">
        <v>4579</v>
      </c>
      <c r="V1051">
        <v>35</v>
      </c>
      <c r="W1051">
        <v>1061</v>
      </c>
      <c r="X1051">
        <v>1199</v>
      </c>
      <c r="Y1051">
        <v>2</v>
      </c>
      <c r="Z1051">
        <v>12</v>
      </c>
      <c r="AA1051">
        <v>0</v>
      </c>
      <c r="AB1051">
        <v>0</v>
      </c>
      <c r="AC1051">
        <v>84</v>
      </c>
      <c r="AD1051">
        <v>31.42</v>
      </c>
      <c r="AE1051">
        <v>41.308526999999998</v>
      </c>
      <c r="AF1051">
        <v>95.8</v>
      </c>
      <c r="AG1051">
        <v>1.1000000000000001</v>
      </c>
      <c r="AH1051">
        <v>2.2000000000000002</v>
      </c>
      <c r="AI1051">
        <v>0.8</v>
      </c>
      <c r="AJ1051">
        <v>0.1</v>
      </c>
      <c r="AK1051">
        <v>0</v>
      </c>
      <c r="AL1051">
        <v>0</v>
      </c>
      <c r="AM1051">
        <v>2.86</v>
      </c>
      <c r="AN1051">
        <v>36.384</v>
      </c>
      <c r="AO1051">
        <v>0.76400000000000001</v>
      </c>
      <c r="AP1051">
        <v>23.170999999999999</v>
      </c>
      <c r="AQ1051">
        <v>0.27500000000000002</v>
      </c>
      <c r="AR1051">
        <v>5.0039999999999996</v>
      </c>
      <c r="AS1051">
        <v>30.026</v>
      </c>
      <c r="AT1051">
        <v>71.849999999999994</v>
      </c>
      <c r="AU1051">
        <v>0.82499999999999996</v>
      </c>
      <c r="AV1051">
        <v>1.65</v>
      </c>
      <c r="AW1051">
        <v>0.6</v>
      </c>
      <c r="AX1051">
        <v>7.4999999999999997E-2</v>
      </c>
      <c r="AY1051">
        <v>0</v>
      </c>
      <c r="AZ1051">
        <v>0</v>
      </c>
      <c r="BA1051">
        <v>0</v>
      </c>
      <c r="BB1051">
        <v>100</v>
      </c>
      <c r="BC1051" t="s">
        <v>75</v>
      </c>
      <c r="BD1051">
        <v>0</v>
      </c>
      <c r="BE1051" t="s">
        <v>69</v>
      </c>
      <c r="BF1051" t="s">
        <v>76</v>
      </c>
      <c r="BG1051">
        <v>1.3</v>
      </c>
      <c r="BH1051">
        <v>0</v>
      </c>
      <c r="BI1051" s="1">
        <v>45799.478356018517</v>
      </c>
      <c r="BJ1051">
        <v>3</v>
      </c>
      <c r="BK1051" s="4">
        <v>1.2394000000000001</v>
      </c>
      <c r="BL1051" s="42">
        <f>HLOOKUP($A1051,차량별코스!$E$1:$AD$20,_xlfn.XLOOKUP(탕데이터!$I1051,차량별코스!$D$2:$D$20,차량별코스!$A$2:$A$20),0)</f>
        <v>5</v>
      </c>
      <c r="BM1051">
        <f t="shared" si="184"/>
        <v>2621.1369999999997</v>
      </c>
      <c r="BN1051">
        <f t="shared" si="185"/>
        <v>3554.157000000002</v>
      </c>
      <c r="BO1051">
        <f>IF(COUNTIFS($BL$2:$BL1051,$BL1051,$O$2:$O1051,$O1051)=1,_xlfn.MAXIFS($BO$2:$BO1050,$O$2:$O1050,$O1051)+1,_xlfn.MAXIFS($BO$2:$BO1050,$O$2:$O1050,$O1051))</f>
        <v>11</v>
      </c>
      <c r="BP1051">
        <f t="shared" si="186"/>
        <v>3290.6819999999998</v>
      </c>
      <c r="BQ1051">
        <f t="shared" si="188"/>
        <v>50.369000000000007</v>
      </c>
      <c r="BR1051">
        <f t="shared" si="189"/>
        <v>100.73800000000001</v>
      </c>
      <c r="BS1051">
        <f t="shared" si="190"/>
        <v>36.631999999999998</v>
      </c>
      <c r="BT1051">
        <f t="shared" si="191"/>
        <v>4.5789999999999997</v>
      </c>
      <c r="BU1051">
        <f t="shared" si="192"/>
        <v>0</v>
      </c>
      <c r="BV1051">
        <f t="shared" si="193"/>
        <v>0</v>
      </c>
      <c r="BW1051">
        <f t="shared" si="187"/>
        <v>3483</v>
      </c>
    </row>
    <row r="1052" spans="1:75" x14ac:dyDescent="0.3">
      <c r="A1052" s="38">
        <f t="shared" si="183"/>
        <v>45792</v>
      </c>
      <c r="B1052" s="3">
        <v>45792.649687500001</v>
      </c>
      <c r="C1052" t="s">
        <v>61</v>
      </c>
      <c r="D1052" t="s">
        <v>61</v>
      </c>
      <c r="E1052" t="s">
        <v>61</v>
      </c>
      <c r="F1052" t="s">
        <v>62</v>
      </c>
      <c r="G1052" s="2" t="s">
        <v>85</v>
      </c>
      <c r="H1052" t="s">
        <v>86</v>
      </c>
      <c r="I1052" t="s">
        <v>88</v>
      </c>
      <c r="J1052" t="s">
        <v>66</v>
      </c>
      <c r="K1052" t="s">
        <v>67</v>
      </c>
      <c r="L1052">
        <v>15</v>
      </c>
      <c r="M1052">
        <v>3</v>
      </c>
      <c r="N1052">
        <v>168</v>
      </c>
      <c r="O1052" s="41">
        <v>9999</v>
      </c>
      <c r="P1052" t="s">
        <v>62</v>
      </c>
      <c r="Q1052" s="1">
        <v>45786.608721180557</v>
      </c>
      <c r="R1052">
        <v>9.1999999999999998E-2</v>
      </c>
      <c r="S1052">
        <v>6.7000000000000004E-2</v>
      </c>
      <c r="T1052">
        <v>1.373</v>
      </c>
      <c r="U1052">
        <v>105</v>
      </c>
      <c r="V1052">
        <v>2</v>
      </c>
      <c r="W1052">
        <v>43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9</v>
      </c>
      <c r="AD1052">
        <v>3.15</v>
      </c>
      <c r="AE1052">
        <v>5.519889</v>
      </c>
      <c r="AF1052">
        <v>100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1.05</v>
      </c>
      <c r="AN1052">
        <v>8.7490000000000006</v>
      </c>
      <c r="AO1052">
        <v>1.903</v>
      </c>
      <c r="AP1052">
        <v>40.951999999999998</v>
      </c>
      <c r="AQ1052">
        <v>0</v>
      </c>
      <c r="AR1052">
        <v>0</v>
      </c>
      <c r="AS1052">
        <v>0</v>
      </c>
      <c r="AT1052">
        <v>1.667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 t="s">
        <v>75</v>
      </c>
      <c r="BD1052">
        <v>0</v>
      </c>
      <c r="BE1052" t="s">
        <v>69</v>
      </c>
      <c r="BF1052" t="s">
        <v>76</v>
      </c>
      <c r="BG1052">
        <v>1.3</v>
      </c>
      <c r="BH1052">
        <v>0</v>
      </c>
      <c r="BI1052" s="1">
        <v>45799.478356018517</v>
      </c>
      <c r="BJ1052">
        <v>3</v>
      </c>
      <c r="BK1052" s="4">
        <v>0.4577</v>
      </c>
      <c r="BL1052" s="42">
        <f>HLOOKUP($A1052,차량별코스!$E$1:$AD$20,_xlfn.XLOOKUP(탕데이터!$I1052,차량별코스!$D$2:$D$20,차량별코스!$A$2:$A$20),0)</f>
        <v>5</v>
      </c>
      <c r="BM1052">
        <f t="shared" si="184"/>
        <v>2621.1369999999997</v>
      </c>
      <c r="BN1052">
        <f t="shared" si="185"/>
        <v>3554.157000000002</v>
      </c>
      <c r="BO1052">
        <f>IF(COUNTIFS($BL$2:$BL1052,$BL1052,$O$2:$O1052,$O1052)=1,_xlfn.MAXIFS($BO$2:$BO1051,$O$2:$O1051,$O1052)+1,_xlfn.MAXIFS($BO$2:$BO1051,$O$2:$O1051,$O1052))</f>
        <v>11</v>
      </c>
      <c r="BP1052">
        <f t="shared" si="186"/>
        <v>60</v>
      </c>
      <c r="BQ1052">
        <f t="shared" si="188"/>
        <v>0</v>
      </c>
      <c r="BR1052">
        <f t="shared" si="189"/>
        <v>0</v>
      </c>
      <c r="BS1052">
        <f t="shared" si="190"/>
        <v>0</v>
      </c>
      <c r="BT1052">
        <f t="shared" si="191"/>
        <v>0</v>
      </c>
      <c r="BU1052">
        <f t="shared" si="192"/>
        <v>0</v>
      </c>
      <c r="BV1052">
        <f t="shared" si="193"/>
        <v>0</v>
      </c>
      <c r="BW1052">
        <f t="shared" si="187"/>
        <v>60</v>
      </c>
    </row>
    <row r="1053" spans="1:75" x14ac:dyDescent="0.3">
      <c r="A1053" s="38">
        <f t="shared" si="183"/>
        <v>45792</v>
      </c>
      <c r="B1053" s="3">
        <v>45792.729722222219</v>
      </c>
      <c r="C1053" t="s">
        <v>61</v>
      </c>
      <c r="D1053" t="s">
        <v>61</v>
      </c>
      <c r="E1053" t="s">
        <v>61</v>
      </c>
      <c r="F1053" t="s">
        <v>62</v>
      </c>
      <c r="G1053" s="2" t="s">
        <v>85</v>
      </c>
      <c r="H1053" t="s">
        <v>86</v>
      </c>
      <c r="I1053" t="s">
        <v>88</v>
      </c>
      <c r="J1053" t="s">
        <v>66</v>
      </c>
      <c r="K1053" t="s">
        <v>67</v>
      </c>
      <c r="L1053">
        <v>15</v>
      </c>
      <c r="M1053">
        <v>3</v>
      </c>
      <c r="N1053">
        <v>168</v>
      </c>
      <c r="O1053" s="41">
        <v>9999</v>
      </c>
      <c r="P1053" t="s">
        <v>62</v>
      </c>
      <c r="Q1053" s="1">
        <v>45786.608721180557</v>
      </c>
      <c r="R1053">
        <v>59.576999999999998</v>
      </c>
      <c r="S1053">
        <v>21.927</v>
      </c>
      <c r="T1053">
        <v>2.7170000000000001</v>
      </c>
      <c r="U1053">
        <v>8555</v>
      </c>
      <c r="V1053">
        <v>19</v>
      </c>
      <c r="W1053">
        <v>3933</v>
      </c>
      <c r="X1053">
        <v>1903</v>
      </c>
      <c r="Y1053">
        <v>2</v>
      </c>
      <c r="Z1053">
        <v>11</v>
      </c>
      <c r="AA1053">
        <v>3</v>
      </c>
      <c r="AB1053">
        <v>1645</v>
      </c>
      <c r="AC1053">
        <v>105</v>
      </c>
      <c r="AD1053">
        <v>25.07</v>
      </c>
      <c r="AE1053">
        <v>46.595094000000003</v>
      </c>
      <c r="AF1053">
        <v>85.3</v>
      </c>
      <c r="AG1053">
        <v>4.8</v>
      </c>
      <c r="AH1053">
        <v>3.4</v>
      </c>
      <c r="AI1053">
        <v>3.4</v>
      </c>
      <c r="AJ1053">
        <v>2.8</v>
      </c>
      <c r="AK1053">
        <v>0.2</v>
      </c>
      <c r="AL1053">
        <v>0</v>
      </c>
      <c r="AM1053">
        <v>2.09</v>
      </c>
      <c r="AN1053">
        <v>59.908999999999999</v>
      </c>
      <c r="AO1053">
        <v>0.222</v>
      </c>
      <c r="AP1053">
        <v>45.972999999999999</v>
      </c>
      <c r="AQ1053">
        <v>0.31900000000000001</v>
      </c>
      <c r="AR1053">
        <v>3.3570000000000002</v>
      </c>
      <c r="AS1053">
        <v>18.463999999999999</v>
      </c>
      <c r="AT1053">
        <v>120.842</v>
      </c>
      <c r="AU1053">
        <v>6.8</v>
      </c>
      <c r="AV1053">
        <v>4.8170000000000002</v>
      </c>
      <c r="AW1053">
        <v>4.8170000000000002</v>
      </c>
      <c r="AX1053">
        <v>3.9670000000000001</v>
      </c>
      <c r="AY1053">
        <v>0.28299999999999997</v>
      </c>
      <c r="AZ1053">
        <v>0</v>
      </c>
      <c r="BA1053">
        <v>0</v>
      </c>
      <c r="BB1053">
        <v>207</v>
      </c>
      <c r="BC1053" t="s">
        <v>75</v>
      </c>
      <c r="BD1053">
        <v>0</v>
      </c>
      <c r="BE1053" t="s">
        <v>69</v>
      </c>
      <c r="BF1053" t="s">
        <v>76</v>
      </c>
      <c r="BG1053">
        <v>1.3</v>
      </c>
      <c r="BH1053">
        <v>0</v>
      </c>
      <c r="BI1053" s="1">
        <v>45799.478356018517</v>
      </c>
      <c r="BJ1053">
        <v>3</v>
      </c>
      <c r="BK1053" s="4">
        <v>0.90569999999999995</v>
      </c>
      <c r="BL1053" s="42">
        <f>HLOOKUP($A1053,차량별코스!$E$1:$AD$20,_xlfn.XLOOKUP(탕데이터!$I1053,차량별코스!$D$2:$D$20,차량별코스!$A$2:$A$20),0)</f>
        <v>5</v>
      </c>
      <c r="BM1053">
        <f t="shared" si="184"/>
        <v>2621.1369999999997</v>
      </c>
      <c r="BN1053">
        <f t="shared" si="185"/>
        <v>3554.157000000002</v>
      </c>
      <c r="BO1053">
        <f>IF(COUNTIFS($BL$2:$BL1053,$BL1053,$O$2:$O1053,$O1053)=1,_xlfn.MAXIFS($BO$2:$BO1052,$O$2:$O1052,$O1053)+1,_xlfn.MAXIFS($BO$2:$BO1052,$O$2:$O1052,$O1053))</f>
        <v>11</v>
      </c>
      <c r="BP1053">
        <f t="shared" si="186"/>
        <v>3345.415</v>
      </c>
      <c r="BQ1053">
        <f t="shared" si="188"/>
        <v>410.64</v>
      </c>
      <c r="BR1053">
        <f t="shared" si="189"/>
        <v>290.87</v>
      </c>
      <c r="BS1053">
        <f t="shared" si="190"/>
        <v>290.87</v>
      </c>
      <c r="BT1053">
        <f t="shared" si="191"/>
        <v>239.53999999999996</v>
      </c>
      <c r="BU1053">
        <f t="shared" si="192"/>
        <v>17.11</v>
      </c>
      <c r="BV1053">
        <f t="shared" si="193"/>
        <v>0</v>
      </c>
      <c r="BW1053">
        <f t="shared" si="187"/>
        <v>4594.4449999999997</v>
      </c>
    </row>
    <row r="1054" spans="1:75" x14ac:dyDescent="0.3">
      <c r="A1054" s="38">
        <f t="shared" si="183"/>
        <v>45793</v>
      </c>
      <c r="B1054" s="3">
        <v>45793.267592592594</v>
      </c>
      <c r="C1054" t="s">
        <v>61</v>
      </c>
      <c r="D1054" t="s">
        <v>61</v>
      </c>
      <c r="E1054" t="s">
        <v>61</v>
      </c>
      <c r="F1054" t="s">
        <v>62</v>
      </c>
      <c r="G1054" s="2" t="s">
        <v>85</v>
      </c>
      <c r="H1054" t="s">
        <v>86</v>
      </c>
      <c r="I1054" t="s">
        <v>88</v>
      </c>
      <c r="J1054" t="s">
        <v>66</v>
      </c>
      <c r="K1054" t="s">
        <v>67</v>
      </c>
      <c r="L1054">
        <v>15</v>
      </c>
      <c r="M1054">
        <v>3</v>
      </c>
      <c r="N1054">
        <v>168</v>
      </c>
      <c r="O1054" s="41">
        <v>9999</v>
      </c>
      <c r="P1054" t="s">
        <v>62</v>
      </c>
      <c r="Q1054" s="1">
        <v>45786.608721180557</v>
      </c>
      <c r="R1054">
        <v>66.796999999999997</v>
      </c>
      <c r="S1054">
        <v>21.231999999999999</v>
      </c>
      <c r="T1054">
        <v>3.1459999999999999</v>
      </c>
      <c r="U1054">
        <v>8277</v>
      </c>
      <c r="V1054">
        <v>290</v>
      </c>
      <c r="W1054">
        <v>2491</v>
      </c>
      <c r="X1054">
        <v>2011</v>
      </c>
      <c r="Y1054">
        <v>11</v>
      </c>
      <c r="Z1054">
        <v>51</v>
      </c>
      <c r="AA1054">
        <v>0</v>
      </c>
      <c r="AB1054">
        <v>0</v>
      </c>
      <c r="AC1054">
        <v>106</v>
      </c>
      <c r="AD1054">
        <v>29.05</v>
      </c>
      <c r="AE1054">
        <v>43.753483000000003</v>
      </c>
      <c r="AF1054">
        <v>83.5</v>
      </c>
      <c r="AG1054">
        <v>4.5999999999999996</v>
      </c>
      <c r="AH1054">
        <v>6.6</v>
      </c>
      <c r="AI1054">
        <v>3.7</v>
      </c>
      <c r="AJ1054">
        <v>1.5</v>
      </c>
      <c r="AK1054">
        <v>0</v>
      </c>
      <c r="AL1054">
        <v>0</v>
      </c>
      <c r="AM1054">
        <v>2.42</v>
      </c>
      <c r="AN1054">
        <v>47.216000000000001</v>
      </c>
      <c r="AO1054">
        <v>3.504</v>
      </c>
      <c r="AP1054">
        <v>30.094999999999999</v>
      </c>
      <c r="AQ1054">
        <v>0.29899999999999999</v>
      </c>
      <c r="AR1054">
        <v>16.468</v>
      </c>
      <c r="AS1054">
        <v>76.350999999999999</v>
      </c>
      <c r="AT1054">
        <v>114.117</v>
      </c>
      <c r="AU1054">
        <v>6.2869999999999999</v>
      </c>
      <c r="AV1054">
        <v>9.02</v>
      </c>
      <c r="AW1054">
        <v>5.0570000000000004</v>
      </c>
      <c r="AX1054">
        <v>2.0499999999999998</v>
      </c>
      <c r="AY1054">
        <v>0</v>
      </c>
      <c r="AZ1054">
        <v>0</v>
      </c>
      <c r="BA1054">
        <v>0</v>
      </c>
      <c r="BB1054">
        <v>186</v>
      </c>
      <c r="BC1054" t="s">
        <v>75</v>
      </c>
      <c r="BD1054">
        <v>0</v>
      </c>
      <c r="BE1054" t="s">
        <v>69</v>
      </c>
      <c r="BF1054" t="s">
        <v>76</v>
      </c>
      <c r="BG1054">
        <v>1.3</v>
      </c>
      <c r="BH1054">
        <v>0</v>
      </c>
      <c r="BI1054" s="1">
        <v>45799.478356018517</v>
      </c>
      <c r="BJ1054">
        <v>3</v>
      </c>
      <c r="BK1054" s="4">
        <v>1.0487</v>
      </c>
      <c r="BL1054" s="42">
        <f>HLOOKUP($A1054,차량별코스!$E$1:$AD$20,_xlfn.XLOOKUP(탕데이터!$I1054,차량별코스!$D$2:$D$20,차량별코스!$A$2:$A$20),0)</f>
        <v>6</v>
      </c>
      <c r="BM1054">
        <f t="shared" si="184"/>
        <v>2621.1369999999997</v>
      </c>
      <c r="BN1054">
        <f t="shared" si="185"/>
        <v>3898.6569999999997</v>
      </c>
      <c r="BO1054">
        <f>IF(COUNTIFS($BL$2:$BL1054,$BL1054,$O$2:$O1054,$O1054)=1,_xlfn.MAXIFS($BO$2:$BO1053,$O$2:$O1053,$O1054)+1,_xlfn.MAXIFS($BO$2:$BO1053,$O$2:$O1053,$O1054))</f>
        <v>11</v>
      </c>
      <c r="BP1054">
        <f t="shared" si="186"/>
        <v>4130.2950000000001</v>
      </c>
      <c r="BQ1054">
        <f t="shared" si="188"/>
        <v>380.74200000000002</v>
      </c>
      <c r="BR1054">
        <f t="shared" si="189"/>
        <v>546.28200000000004</v>
      </c>
      <c r="BS1054">
        <f t="shared" si="190"/>
        <v>306.24900000000002</v>
      </c>
      <c r="BT1054">
        <f t="shared" si="191"/>
        <v>124.155</v>
      </c>
      <c r="BU1054">
        <f t="shared" si="192"/>
        <v>0</v>
      </c>
      <c r="BV1054">
        <f t="shared" si="193"/>
        <v>0</v>
      </c>
      <c r="BW1054">
        <f t="shared" si="187"/>
        <v>5487.723</v>
      </c>
    </row>
    <row r="1055" spans="1:75" x14ac:dyDescent="0.3">
      <c r="A1055" s="38">
        <f t="shared" si="183"/>
        <v>45793</v>
      </c>
      <c r="B1055" s="3">
        <v>45793.365057870367</v>
      </c>
      <c r="C1055" t="s">
        <v>61</v>
      </c>
      <c r="D1055" t="s">
        <v>61</v>
      </c>
      <c r="E1055" t="s">
        <v>61</v>
      </c>
      <c r="F1055" t="s">
        <v>62</v>
      </c>
      <c r="G1055" s="2" t="s">
        <v>85</v>
      </c>
      <c r="H1055" t="s">
        <v>86</v>
      </c>
      <c r="I1055" t="s">
        <v>88</v>
      </c>
      <c r="J1055" t="s">
        <v>66</v>
      </c>
      <c r="K1055" t="s">
        <v>67</v>
      </c>
      <c r="L1055">
        <v>15</v>
      </c>
      <c r="M1055">
        <v>3</v>
      </c>
      <c r="N1055">
        <v>168</v>
      </c>
      <c r="O1055" s="41">
        <v>9999</v>
      </c>
      <c r="P1055" t="s">
        <v>62</v>
      </c>
      <c r="Q1055" s="1">
        <v>45786.608721180557</v>
      </c>
      <c r="R1055">
        <v>8.1000000000000003E-2</v>
      </c>
      <c r="S1055">
        <v>7.4999999999999997E-2</v>
      </c>
      <c r="T1055">
        <v>1.08</v>
      </c>
      <c r="U1055">
        <v>131</v>
      </c>
      <c r="V1055">
        <v>64</v>
      </c>
      <c r="W1055">
        <v>6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9</v>
      </c>
      <c r="AD1055">
        <v>2.23</v>
      </c>
      <c r="AE1055">
        <v>4.7801710000000002</v>
      </c>
      <c r="AF1055">
        <v>100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0.83</v>
      </c>
      <c r="AN1055">
        <v>10.179</v>
      </c>
      <c r="AO1055">
        <v>48.853999999999999</v>
      </c>
      <c r="AP1055">
        <v>4.5780000000000003</v>
      </c>
      <c r="AQ1055">
        <v>0</v>
      </c>
      <c r="AR1055">
        <v>0</v>
      </c>
      <c r="AS1055">
        <v>0</v>
      </c>
      <c r="AT1055">
        <v>1.667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1</v>
      </c>
      <c r="BC1055" t="s">
        <v>75</v>
      </c>
      <c r="BD1055">
        <v>0</v>
      </c>
      <c r="BE1055" t="s">
        <v>69</v>
      </c>
      <c r="BF1055" t="s">
        <v>76</v>
      </c>
      <c r="BG1055">
        <v>1.3</v>
      </c>
      <c r="BH1055">
        <v>0</v>
      </c>
      <c r="BI1055" s="1">
        <v>45799.478356018517</v>
      </c>
      <c r="BJ1055">
        <v>3</v>
      </c>
      <c r="BK1055" s="4">
        <v>0.36</v>
      </c>
      <c r="BL1055" s="42">
        <f>HLOOKUP($A1055,차량별코스!$E$1:$AD$20,_xlfn.XLOOKUP(탕데이터!$I1055,차량별코스!$D$2:$D$20,차량별코스!$A$2:$A$20),0)</f>
        <v>6</v>
      </c>
      <c r="BM1055">
        <f t="shared" si="184"/>
        <v>2621.1369999999997</v>
      </c>
      <c r="BN1055">
        <f t="shared" si="185"/>
        <v>3898.6569999999997</v>
      </c>
      <c r="BO1055">
        <f>IF(COUNTIFS($BL$2:$BL1055,$BL1055,$O$2:$O1055,$O1055)=1,_xlfn.MAXIFS($BO$2:$BO1054,$O$2:$O1054,$O1055)+1,_xlfn.MAXIFS($BO$2:$BO1054,$O$2:$O1054,$O1055))</f>
        <v>11</v>
      </c>
      <c r="BP1055">
        <f t="shared" si="186"/>
        <v>61</v>
      </c>
      <c r="BQ1055">
        <f t="shared" si="188"/>
        <v>0</v>
      </c>
      <c r="BR1055">
        <f t="shared" si="189"/>
        <v>0</v>
      </c>
      <c r="BS1055">
        <f t="shared" si="190"/>
        <v>0</v>
      </c>
      <c r="BT1055">
        <f t="shared" si="191"/>
        <v>0</v>
      </c>
      <c r="BU1055">
        <f t="shared" si="192"/>
        <v>0</v>
      </c>
      <c r="BV1055">
        <f t="shared" si="193"/>
        <v>0</v>
      </c>
      <c r="BW1055">
        <f t="shared" si="187"/>
        <v>61</v>
      </c>
    </row>
    <row r="1056" spans="1:75" x14ac:dyDescent="0.3">
      <c r="A1056" s="38">
        <f t="shared" si="183"/>
        <v>45793</v>
      </c>
      <c r="B1056" s="3">
        <v>45793.470810185187</v>
      </c>
      <c r="C1056" t="s">
        <v>61</v>
      </c>
      <c r="D1056" t="s">
        <v>61</v>
      </c>
      <c r="E1056" t="s">
        <v>61</v>
      </c>
      <c r="F1056" t="s">
        <v>62</v>
      </c>
      <c r="G1056" s="2" t="s">
        <v>85</v>
      </c>
      <c r="H1056" t="s">
        <v>86</v>
      </c>
      <c r="I1056" t="s">
        <v>88</v>
      </c>
      <c r="J1056" t="s">
        <v>66</v>
      </c>
      <c r="K1056" t="s">
        <v>67</v>
      </c>
      <c r="L1056">
        <v>15</v>
      </c>
      <c r="M1056">
        <v>3</v>
      </c>
      <c r="N1056">
        <v>168</v>
      </c>
      <c r="O1056" s="41">
        <v>9999</v>
      </c>
      <c r="P1056" t="s">
        <v>62</v>
      </c>
      <c r="Q1056" s="1">
        <v>45786.608721180557</v>
      </c>
      <c r="R1056">
        <v>97.302999999999997</v>
      </c>
      <c r="S1056">
        <v>26.08</v>
      </c>
      <c r="T1056">
        <v>3.7309999999999999</v>
      </c>
      <c r="U1056">
        <v>9158</v>
      </c>
      <c r="V1056">
        <v>47</v>
      </c>
      <c r="W1056">
        <v>2646</v>
      </c>
      <c r="X1056">
        <v>2966</v>
      </c>
      <c r="Y1056">
        <v>3</v>
      </c>
      <c r="Z1056">
        <v>15</v>
      </c>
      <c r="AA1056">
        <v>1</v>
      </c>
      <c r="AB1056">
        <v>153</v>
      </c>
      <c r="AC1056">
        <v>104</v>
      </c>
      <c r="AD1056">
        <v>38.25</v>
      </c>
      <c r="AE1056">
        <v>54.182654999999997</v>
      </c>
      <c r="AF1056">
        <v>91.2</v>
      </c>
      <c r="AG1056">
        <v>1.6</v>
      </c>
      <c r="AH1056">
        <v>2.2000000000000002</v>
      </c>
      <c r="AI1056">
        <v>2.7</v>
      </c>
      <c r="AJ1056">
        <v>2.2000000000000002</v>
      </c>
      <c r="AK1056">
        <v>0.1</v>
      </c>
      <c r="AL1056">
        <v>0</v>
      </c>
      <c r="AM1056">
        <v>2.87</v>
      </c>
      <c r="AN1056">
        <v>49.661999999999999</v>
      </c>
      <c r="AO1056">
        <v>0.51300000000000001</v>
      </c>
      <c r="AP1056">
        <v>28.893000000000001</v>
      </c>
      <c r="AQ1056">
        <v>0.29799999999999999</v>
      </c>
      <c r="AR1056">
        <v>3.0830000000000002</v>
      </c>
      <c r="AS1056">
        <v>15.416</v>
      </c>
      <c r="AT1056">
        <v>138.32</v>
      </c>
      <c r="AU1056">
        <v>2.427</v>
      </c>
      <c r="AV1056">
        <v>3.3370000000000002</v>
      </c>
      <c r="AW1056">
        <v>4.0949999999999998</v>
      </c>
      <c r="AX1056">
        <v>3.3370000000000002</v>
      </c>
      <c r="AY1056">
        <v>0.152</v>
      </c>
      <c r="AZ1056">
        <v>0</v>
      </c>
      <c r="BA1056">
        <v>0</v>
      </c>
      <c r="BB1056">
        <v>216</v>
      </c>
      <c r="BC1056" t="s">
        <v>75</v>
      </c>
      <c r="BD1056">
        <v>0</v>
      </c>
      <c r="BE1056" t="s">
        <v>69</v>
      </c>
      <c r="BF1056" t="s">
        <v>76</v>
      </c>
      <c r="BG1056">
        <v>1.3</v>
      </c>
      <c r="BH1056">
        <v>0</v>
      </c>
      <c r="BI1056" s="1">
        <v>45799.478356018517</v>
      </c>
      <c r="BJ1056">
        <v>3</v>
      </c>
      <c r="BK1056" s="4">
        <v>1.2436</v>
      </c>
      <c r="BL1056" s="42">
        <f>HLOOKUP($A1056,차량별코스!$E$1:$AD$20,_xlfn.XLOOKUP(탕데이터!$I1056,차량별코스!$D$2:$D$20,차량별코스!$A$2:$A$20),0)</f>
        <v>6</v>
      </c>
      <c r="BM1056">
        <f t="shared" si="184"/>
        <v>2621.1369999999997</v>
      </c>
      <c r="BN1056">
        <f t="shared" si="185"/>
        <v>3898.6569999999997</v>
      </c>
      <c r="BO1056">
        <f>IF(COUNTIFS($BL$2:$BL1056,$BL1056,$O$2:$O1056,$O1056)=1,_xlfn.MAXIFS($BO$2:$BO1055,$O$2:$O1055,$O1056)+1,_xlfn.MAXIFS($BO$2:$BO1055,$O$2:$O1055,$O1056))</f>
        <v>11</v>
      </c>
      <c r="BP1056">
        <f t="shared" si="186"/>
        <v>5659.0959999999995</v>
      </c>
      <c r="BQ1056">
        <f t="shared" si="188"/>
        <v>146.52799999999999</v>
      </c>
      <c r="BR1056">
        <f t="shared" si="189"/>
        <v>201.47600000000003</v>
      </c>
      <c r="BS1056">
        <f t="shared" si="190"/>
        <v>247.26600000000002</v>
      </c>
      <c r="BT1056">
        <f t="shared" si="191"/>
        <v>201.47600000000003</v>
      </c>
      <c r="BU1056">
        <f t="shared" si="192"/>
        <v>9.1579999999999995</v>
      </c>
      <c r="BV1056">
        <f t="shared" si="193"/>
        <v>0</v>
      </c>
      <c r="BW1056">
        <f t="shared" si="187"/>
        <v>6464.9999999999991</v>
      </c>
    </row>
    <row r="1057" spans="1:75" x14ac:dyDescent="0.3">
      <c r="A1057" s="38">
        <f t="shared" si="183"/>
        <v>45793</v>
      </c>
      <c r="B1057" s="3">
        <v>45793.673564814817</v>
      </c>
      <c r="C1057" t="s">
        <v>61</v>
      </c>
      <c r="D1057" t="s">
        <v>61</v>
      </c>
      <c r="E1057" t="s">
        <v>61</v>
      </c>
      <c r="F1057" t="s">
        <v>62</v>
      </c>
      <c r="G1057" s="2" t="s">
        <v>85</v>
      </c>
      <c r="H1057" t="s">
        <v>86</v>
      </c>
      <c r="I1057" t="s">
        <v>88</v>
      </c>
      <c r="J1057" t="s">
        <v>66</v>
      </c>
      <c r="K1057" t="s">
        <v>67</v>
      </c>
      <c r="L1057">
        <v>15</v>
      </c>
      <c r="M1057">
        <v>3</v>
      </c>
      <c r="N1057">
        <v>168</v>
      </c>
      <c r="O1057" s="41">
        <v>9999</v>
      </c>
      <c r="P1057" t="s">
        <v>62</v>
      </c>
      <c r="Q1057" s="1">
        <v>45786.608721180557</v>
      </c>
      <c r="R1057">
        <v>4.7E-2</v>
      </c>
      <c r="S1057">
        <v>3.9E-2</v>
      </c>
      <c r="T1057">
        <v>1.2050000000000001</v>
      </c>
      <c r="U1057">
        <v>55</v>
      </c>
      <c r="V1057">
        <v>11</v>
      </c>
      <c r="W1057">
        <v>5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6</v>
      </c>
      <c r="AD1057">
        <v>3.08</v>
      </c>
      <c r="AE1057">
        <v>4.3381939999999997</v>
      </c>
      <c r="AF1057">
        <v>100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0.92</v>
      </c>
      <c r="AN1057">
        <v>7.101</v>
      </c>
      <c r="AO1057">
        <v>19.997</v>
      </c>
      <c r="AP1057">
        <v>9.0860000000000003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1</v>
      </c>
      <c r="BC1057" t="s">
        <v>75</v>
      </c>
      <c r="BD1057">
        <v>0</v>
      </c>
      <c r="BE1057" t="s">
        <v>69</v>
      </c>
      <c r="BF1057" t="s">
        <v>76</v>
      </c>
      <c r="BG1057">
        <v>1.3</v>
      </c>
      <c r="BH1057">
        <v>0</v>
      </c>
      <c r="BI1057" s="1">
        <v>45799.478356018517</v>
      </c>
      <c r="BJ1057">
        <v>3</v>
      </c>
      <c r="BK1057" s="4">
        <v>0.4017</v>
      </c>
      <c r="BL1057" s="42">
        <f>HLOOKUP($A1057,차량별코스!$E$1:$AD$20,_xlfn.XLOOKUP(탕데이터!$I1057,차량별코스!$D$2:$D$20,차량별코스!$A$2:$A$20),0)</f>
        <v>6</v>
      </c>
      <c r="BM1057">
        <f t="shared" si="184"/>
        <v>2621.1369999999997</v>
      </c>
      <c r="BN1057">
        <f t="shared" si="185"/>
        <v>3898.6569999999997</v>
      </c>
      <c r="BO1057">
        <f>IF(COUNTIFS($BL$2:$BL1057,$BL1057,$O$2:$O1057,$O1057)=1,_xlfn.MAXIFS($BO$2:$BO1056,$O$2:$O1056,$O1057)+1,_xlfn.MAXIFS($BO$2:$BO1056,$O$2:$O1056,$O1057))</f>
        <v>11</v>
      </c>
      <c r="BP1057">
        <f t="shared" si="186"/>
        <v>39</v>
      </c>
      <c r="BQ1057">
        <f t="shared" si="188"/>
        <v>0</v>
      </c>
      <c r="BR1057">
        <f t="shared" si="189"/>
        <v>0</v>
      </c>
      <c r="BS1057">
        <f t="shared" si="190"/>
        <v>0</v>
      </c>
      <c r="BT1057">
        <f t="shared" si="191"/>
        <v>0</v>
      </c>
      <c r="BU1057">
        <f t="shared" si="192"/>
        <v>0</v>
      </c>
      <c r="BV1057">
        <f t="shared" si="193"/>
        <v>0</v>
      </c>
      <c r="BW1057">
        <f t="shared" si="187"/>
        <v>39</v>
      </c>
    </row>
    <row r="1058" spans="1:75" x14ac:dyDescent="0.3">
      <c r="A1058" s="38">
        <f t="shared" si="183"/>
        <v>45793</v>
      </c>
      <c r="B1058" s="3">
        <v>45793.67664351852</v>
      </c>
      <c r="C1058" t="s">
        <v>61</v>
      </c>
      <c r="D1058" t="s">
        <v>61</v>
      </c>
      <c r="E1058" t="s">
        <v>61</v>
      </c>
      <c r="F1058" t="s">
        <v>62</v>
      </c>
      <c r="G1058" s="2" t="s">
        <v>85</v>
      </c>
      <c r="H1058" t="s">
        <v>86</v>
      </c>
      <c r="I1058" t="s">
        <v>88</v>
      </c>
      <c r="J1058" t="s">
        <v>66</v>
      </c>
      <c r="K1058" t="s">
        <v>67</v>
      </c>
      <c r="L1058">
        <v>15</v>
      </c>
      <c r="M1058">
        <v>3</v>
      </c>
      <c r="N1058">
        <v>168</v>
      </c>
      <c r="O1058" s="41">
        <v>9999</v>
      </c>
      <c r="P1058" t="s">
        <v>62</v>
      </c>
      <c r="Q1058" s="1">
        <v>45786.608721180557</v>
      </c>
      <c r="R1058">
        <v>3.4000000000000002E-2</v>
      </c>
      <c r="S1058">
        <v>0.11899999999999999</v>
      </c>
      <c r="T1058">
        <v>0.28599999999999998</v>
      </c>
      <c r="U1058">
        <v>138</v>
      </c>
      <c r="V1058">
        <v>62</v>
      </c>
      <c r="W1058">
        <v>23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5</v>
      </c>
      <c r="AD1058">
        <v>0.89</v>
      </c>
      <c r="AE1058">
        <v>2.3093110000000001</v>
      </c>
      <c r="AF1058">
        <v>100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0.22</v>
      </c>
      <c r="AN1058">
        <v>24.242999999999999</v>
      </c>
      <c r="AO1058">
        <v>44.927</v>
      </c>
      <c r="AP1058">
        <v>16.664000000000001</v>
      </c>
      <c r="AQ1058">
        <v>0</v>
      </c>
      <c r="AR1058">
        <v>0</v>
      </c>
      <c r="AS1058">
        <v>0</v>
      </c>
      <c r="AT1058">
        <v>1.667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2</v>
      </c>
      <c r="BC1058" t="s">
        <v>75</v>
      </c>
      <c r="BD1058">
        <v>0</v>
      </c>
      <c r="BE1058" t="s">
        <v>69</v>
      </c>
      <c r="BF1058" t="s">
        <v>76</v>
      </c>
      <c r="BG1058">
        <v>1.3</v>
      </c>
      <c r="BH1058">
        <v>0</v>
      </c>
      <c r="BI1058" s="1">
        <v>45799.478356018517</v>
      </c>
      <c r="BJ1058">
        <v>3</v>
      </c>
      <c r="BK1058" s="4">
        <v>9.5200000000000007E-2</v>
      </c>
      <c r="BL1058" s="42">
        <f>HLOOKUP($A1058,차량별코스!$E$1:$AD$20,_xlfn.XLOOKUP(탕데이터!$I1058,차량별코스!$D$2:$D$20,차량별코스!$A$2:$A$20),0)</f>
        <v>6</v>
      </c>
      <c r="BM1058">
        <f t="shared" si="184"/>
        <v>2621.1369999999997</v>
      </c>
      <c r="BN1058">
        <f t="shared" si="185"/>
        <v>3898.6569999999997</v>
      </c>
      <c r="BO1058">
        <f>IF(COUNTIFS($BL$2:$BL1058,$BL1058,$O$2:$O1058,$O1058)=1,_xlfn.MAXIFS($BO$2:$BO1057,$O$2:$O1057,$O1058)+1,_xlfn.MAXIFS($BO$2:$BO1057,$O$2:$O1057,$O1058))</f>
        <v>11</v>
      </c>
      <c r="BP1058">
        <f t="shared" si="186"/>
        <v>53</v>
      </c>
      <c r="BQ1058">
        <f t="shared" si="188"/>
        <v>0</v>
      </c>
      <c r="BR1058">
        <f t="shared" si="189"/>
        <v>0</v>
      </c>
      <c r="BS1058">
        <f t="shared" si="190"/>
        <v>0</v>
      </c>
      <c r="BT1058">
        <f t="shared" si="191"/>
        <v>0</v>
      </c>
      <c r="BU1058">
        <f t="shared" si="192"/>
        <v>0</v>
      </c>
      <c r="BV1058">
        <f t="shared" si="193"/>
        <v>0</v>
      </c>
      <c r="BW1058">
        <f t="shared" si="187"/>
        <v>53</v>
      </c>
    </row>
    <row r="1059" spans="1:75" x14ac:dyDescent="0.3">
      <c r="A1059" s="38">
        <f t="shared" si="183"/>
        <v>45793</v>
      </c>
      <c r="B1059" s="3">
        <v>45793.691412037035</v>
      </c>
      <c r="C1059" t="s">
        <v>61</v>
      </c>
      <c r="D1059" t="s">
        <v>61</v>
      </c>
      <c r="E1059" t="s">
        <v>61</v>
      </c>
      <c r="F1059" t="s">
        <v>62</v>
      </c>
      <c r="G1059" s="2" t="s">
        <v>85</v>
      </c>
      <c r="H1059" t="s">
        <v>86</v>
      </c>
      <c r="I1059" t="s">
        <v>88</v>
      </c>
      <c r="J1059" t="s">
        <v>66</v>
      </c>
      <c r="K1059" t="s">
        <v>67</v>
      </c>
      <c r="L1059">
        <v>15</v>
      </c>
      <c r="M1059">
        <v>3</v>
      </c>
      <c r="N1059">
        <v>168</v>
      </c>
      <c r="O1059" s="41">
        <v>9999</v>
      </c>
      <c r="P1059" t="s">
        <v>62</v>
      </c>
      <c r="Q1059" s="1">
        <v>45786.608721180557</v>
      </c>
      <c r="R1059">
        <v>4.2999999999999997E-2</v>
      </c>
      <c r="S1059">
        <v>6.0999999999999999E-2</v>
      </c>
      <c r="T1059">
        <v>0.70499999999999996</v>
      </c>
      <c r="U1059">
        <v>78</v>
      </c>
      <c r="V1059">
        <v>7</v>
      </c>
      <c r="W1059">
        <v>24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5</v>
      </c>
      <c r="AD1059">
        <v>1.98</v>
      </c>
      <c r="AE1059">
        <v>3.293504</v>
      </c>
      <c r="AF1059">
        <v>100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0.54</v>
      </c>
      <c r="AN1059">
        <v>11.254</v>
      </c>
      <c r="AO1059">
        <v>8.9730000000000008</v>
      </c>
      <c r="AP1059">
        <v>30.766999999999999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 t="s">
        <v>75</v>
      </c>
      <c r="BD1059">
        <v>0</v>
      </c>
      <c r="BE1059" t="s">
        <v>69</v>
      </c>
      <c r="BF1059" t="s">
        <v>76</v>
      </c>
      <c r="BG1059">
        <v>1.3</v>
      </c>
      <c r="BH1059">
        <v>0</v>
      </c>
      <c r="BI1059" s="1">
        <v>45799.478356018517</v>
      </c>
      <c r="BJ1059">
        <v>3</v>
      </c>
      <c r="BK1059" s="4">
        <v>0.23499999999999999</v>
      </c>
      <c r="BL1059" s="42">
        <f>HLOOKUP($A1059,차량별코스!$E$1:$AD$20,_xlfn.XLOOKUP(탕데이터!$I1059,차량별코스!$D$2:$D$20,차량별코스!$A$2:$A$20),0)</f>
        <v>6</v>
      </c>
      <c r="BM1059">
        <f t="shared" si="184"/>
        <v>2621.1369999999997</v>
      </c>
      <c r="BN1059">
        <f t="shared" si="185"/>
        <v>3898.6569999999997</v>
      </c>
      <c r="BO1059">
        <f>IF(COUNTIFS($BL$2:$BL1059,$BL1059,$O$2:$O1059,$O1059)=1,_xlfn.MAXIFS($BO$2:$BO1058,$O$2:$O1058,$O1059)+1,_xlfn.MAXIFS($BO$2:$BO1058,$O$2:$O1058,$O1059))</f>
        <v>11</v>
      </c>
      <c r="BP1059">
        <f t="shared" si="186"/>
        <v>47</v>
      </c>
      <c r="BQ1059">
        <f t="shared" si="188"/>
        <v>0</v>
      </c>
      <c r="BR1059">
        <f t="shared" si="189"/>
        <v>0</v>
      </c>
      <c r="BS1059">
        <f t="shared" si="190"/>
        <v>0</v>
      </c>
      <c r="BT1059">
        <f t="shared" si="191"/>
        <v>0</v>
      </c>
      <c r="BU1059">
        <f t="shared" si="192"/>
        <v>0</v>
      </c>
      <c r="BV1059">
        <f t="shared" si="193"/>
        <v>0</v>
      </c>
      <c r="BW1059">
        <f t="shared" si="187"/>
        <v>47</v>
      </c>
    </row>
    <row r="1060" spans="1:75" x14ac:dyDescent="0.3">
      <c r="A1060" s="38">
        <f t="shared" si="183"/>
        <v>45793</v>
      </c>
      <c r="B1060" s="3">
        <v>45793.696747685186</v>
      </c>
      <c r="C1060" t="s">
        <v>61</v>
      </c>
      <c r="D1060" t="s">
        <v>61</v>
      </c>
      <c r="E1060" t="s">
        <v>61</v>
      </c>
      <c r="F1060" t="s">
        <v>62</v>
      </c>
      <c r="G1060" s="2" t="s">
        <v>85</v>
      </c>
      <c r="H1060" t="s">
        <v>86</v>
      </c>
      <c r="I1060" t="s">
        <v>88</v>
      </c>
      <c r="J1060" t="s">
        <v>66</v>
      </c>
      <c r="K1060" t="s">
        <v>67</v>
      </c>
      <c r="L1060">
        <v>15</v>
      </c>
      <c r="M1060">
        <v>3</v>
      </c>
      <c r="N1060">
        <v>168</v>
      </c>
      <c r="O1060" s="41">
        <v>9999</v>
      </c>
      <c r="P1060" t="s">
        <v>62</v>
      </c>
      <c r="Q1060" s="1">
        <v>45786.608721180557</v>
      </c>
      <c r="R1060">
        <v>17.239000000000001</v>
      </c>
      <c r="S1060">
        <v>4.21</v>
      </c>
      <c r="T1060">
        <v>4.0949999999999998</v>
      </c>
      <c r="U1060">
        <v>1792</v>
      </c>
      <c r="V1060">
        <v>102</v>
      </c>
      <c r="W1060">
        <v>342</v>
      </c>
      <c r="X1060">
        <v>337</v>
      </c>
      <c r="Y1060">
        <v>0</v>
      </c>
      <c r="Z1060">
        <v>3</v>
      </c>
      <c r="AA1060">
        <v>0</v>
      </c>
      <c r="AB1060">
        <v>0</v>
      </c>
      <c r="AC1060">
        <v>86</v>
      </c>
      <c r="AD1060">
        <v>34.630000000000003</v>
      </c>
      <c r="AE1060">
        <v>46.038927000000001</v>
      </c>
      <c r="AF1060">
        <v>98.4</v>
      </c>
      <c r="AG1060">
        <v>0.4</v>
      </c>
      <c r="AH1060">
        <v>0.4</v>
      </c>
      <c r="AI1060">
        <v>0.7</v>
      </c>
      <c r="AJ1060">
        <v>0.2</v>
      </c>
      <c r="AK1060">
        <v>0</v>
      </c>
      <c r="AL1060">
        <v>0</v>
      </c>
      <c r="AM1060">
        <v>3.15</v>
      </c>
      <c r="AN1060">
        <v>36.869</v>
      </c>
      <c r="AO1060">
        <v>5.6920000000000002</v>
      </c>
      <c r="AP1060">
        <v>19.085000000000001</v>
      </c>
      <c r="AQ1060">
        <v>0.17399999999999999</v>
      </c>
      <c r="AR1060">
        <v>0</v>
      </c>
      <c r="AS1060">
        <v>17.402000000000001</v>
      </c>
      <c r="AT1060">
        <v>27.88</v>
      </c>
      <c r="AU1060">
        <v>0.113</v>
      </c>
      <c r="AV1060">
        <v>0.113</v>
      </c>
      <c r="AW1060">
        <v>0.19800000000000001</v>
      </c>
      <c r="AX1060">
        <v>5.7000000000000002E-2</v>
      </c>
      <c r="AY1060">
        <v>0</v>
      </c>
      <c r="AZ1060">
        <v>0</v>
      </c>
      <c r="BA1060">
        <v>0</v>
      </c>
      <c r="BB1060">
        <v>41</v>
      </c>
      <c r="BC1060" t="s">
        <v>75</v>
      </c>
      <c r="BD1060">
        <v>0</v>
      </c>
      <c r="BE1060" t="s">
        <v>69</v>
      </c>
      <c r="BF1060" t="s">
        <v>76</v>
      </c>
      <c r="BG1060">
        <v>1.3</v>
      </c>
      <c r="BH1060">
        <v>0</v>
      </c>
      <c r="BI1060" s="1">
        <v>45799.478356018517</v>
      </c>
      <c r="BJ1060">
        <v>3</v>
      </c>
      <c r="BK1060" s="4">
        <v>1.3649</v>
      </c>
      <c r="BL1060" s="42">
        <f>HLOOKUP($A1060,차량별코스!$E$1:$AD$20,_xlfn.XLOOKUP(탕데이터!$I1060,차량별코스!$D$2:$D$20,차량별코스!$A$2:$A$20),0)</f>
        <v>6</v>
      </c>
      <c r="BM1060">
        <f t="shared" si="184"/>
        <v>2621.1369999999997</v>
      </c>
      <c r="BN1060">
        <f t="shared" si="185"/>
        <v>3898.6569999999997</v>
      </c>
      <c r="BO1060">
        <f>IF(COUNTIFS($BL$2:$BL1060,$BL1060,$O$2:$O1060,$O1060)=1,_xlfn.MAXIFS($BO$2:$BO1059,$O$2:$O1059,$O1060)+1,_xlfn.MAXIFS($BO$2:$BO1059,$O$2:$O1059,$O1060))</f>
        <v>11</v>
      </c>
      <c r="BP1060">
        <f t="shared" si="186"/>
        <v>1319.3280000000002</v>
      </c>
      <c r="BQ1060">
        <f t="shared" si="188"/>
        <v>7.1680000000000001</v>
      </c>
      <c r="BR1060">
        <f t="shared" si="189"/>
        <v>7.1680000000000001</v>
      </c>
      <c r="BS1060">
        <f t="shared" si="190"/>
        <v>12.543999999999999</v>
      </c>
      <c r="BT1060">
        <f t="shared" si="191"/>
        <v>3.5840000000000001</v>
      </c>
      <c r="BU1060">
        <f t="shared" si="192"/>
        <v>0</v>
      </c>
      <c r="BV1060">
        <f t="shared" si="193"/>
        <v>0</v>
      </c>
      <c r="BW1060">
        <f t="shared" si="187"/>
        <v>1349.7920000000001</v>
      </c>
    </row>
    <row r="1061" spans="1:75" x14ac:dyDescent="0.3">
      <c r="A1061" s="38">
        <f t="shared" si="183"/>
        <v>45793</v>
      </c>
      <c r="B1061" s="3">
        <v>45793.721041666664</v>
      </c>
      <c r="C1061" t="s">
        <v>61</v>
      </c>
      <c r="D1061" t="s">
        <v>61</v>
      </c>
      <c r="E1061" t="s">
        <v>61</v>
      </c>
      <c r="F1061" t="s">
        <v>62</v>
      </c>
      <c r="G1061" s="2" t="s">
        <v>85</v>
      </c>
      <c r="H1061" t="s">
        <v>86</v>
      </c>
      <c r="I1061" t="s">
        <v>88</v>
      </c>
      <c r="J1061" t="s">
        <v>66</v>
      </c>
      <c r="K1061" t="s">
        <v>67</v>
      </c>
      <c r="L1061">
        <v>15</v>
      </c>
      <c r="M1061">
        <v>3</v>
      </c>
      <c r="N1061">
        <v>168</v>
      </c>
      <c r="O1061" s="41">
        <v>9999</v>
      </c>
      <c r="P1061" t="s">
        <v>62</v>
      </c>
      <c r="Q1061" s="1">
        <v>45786.608721180557</v>
      </c>
      <c r="R1061">
        <v>60.185000000000002</v>
      </c>
      <c r="S1061">
        <v>16.187000000000001</v>
      </c>
      <c r="T1061">
        <v>3.718</v>
      </c>
      <c r="U1061">
        <v>5679</v>
      </c>
      <c r="V1061">
        <v>101</v>
      </c>
      <c r="W1061">
        <v>1189</v>
      </c>
      <c r="X1061">
        <v>1527</v>
      </c>
      <c r="Y1061">
        <v>8</v>
      </c>
      <c r="Z1061">
        <v>20</v>
      </c>
      <c r="AA1061">
        <v>0</v>
      </c>
      <c r="AB1061">
        <v>0</v>
      </c>
      <c r="AC1061">
        <v>100</v>
      </c>
      <c r="AD1061">
        <v>38.15</v>
      </c>
      <c r="AE1061">
        <v>49.365631999999998</v>
      </c>
      <c r="AF1061">
        <v>93.4</v>
      </c>
      <c r="AG1061">
        <v>1.9</v>
      </c>
      <c r="AH1061">
        <v>1.6</v>
      </c>
      <c r="AI1061">
        <v>2.2000000000000002</v>
      </c>
      <c r="AJ1061">
        <v>0.9</v>
      </c>
      <c r="AK1061">
        <v>0</v>
      </c>
      <c r="AL1061">
        <v>0</v>
      </c>
      <c r="AM1061">
        <v>2.86</v>
      </c>
      <c r="AN1061">
        <v>44.756999999999998</v>
      </c>
      <c r="AO1061">
        <v>1.778</v>
      </c>
      <c r="AP1061">
        <v>20.937000000000001</v>
      </c>
      <c r="AQ1061">
        <v>0.249</v>
      </c>
      <c r="AR1061">
        <v>13.292</v>
      </c>
      <c r="AS1061">
        <v>33.231000000000002</v>
      </c>
      <c r="AT1061">
        <v>87.173000000000002</v>
      </c>
      <c r="AU1061">
        <v>1.7729999999999999</v>
      </c>
      <c r="AV1061">
        <v>1.4930000000000001</v>
      </c>
      <c r="AW1061">
        <v>2.0529999999999999</v>
      </c>
      <c r="AX1061">
        <v>0.84</v>
      </c>
      <c r="AY1061">
        <v>0</v>
      </c>
      <c r="AZ1061">
        <v>0</v>
      </c>
      <c r="BA1061">
        <v>0</v>
      </c>
      <c r="BB1061">
        <v>133</v>
      </c>
      <c r="BC1061" t="s">
        <v>75</v>
      </c>
      <c r="BD1061">
        <v>0</v>
      </c>
      <c r="BE1061" t="s">
        <v>69</v>
      </c>
      <c r="BF1061" t="s">
        <v>76</v>
      </c>
      <c r="BG1061">
        <v>1.3</v>
      </c>
      <c r="BH1061">
        <v>0</v>
      </c>
      <c r="BI1061" s="1">
        <v>45799.478356018517</v>
      </c>
      <c r="BJ1061">
        <v>3</v>
      </c>
      <c r="BK1061" s="4">
        <v>1.2394000000000001</v>
      </c>
      <c r="BL1061" s="42">
        <f>HLOOKUP($A1061,차량별코스!$E$1:$AD$20,_xlfn.XLOOKUP(탕데이터!$I1061,차량별코스!$D$2:$D$20,차량별코스!$A$2:$A$20),0)</f>
        <v>6</v>
      </c>
      <c r="BM1061">
        <f t="shared" si="184"/>
        <v>2621.1369999999997</v>
      </c>
      <c r="BN1061">
        <f t="shared" si="185"/>
        <v>3898.6569999999997</v>
      </c>
      <c r="BO1061">
        <f>IF(COUNTIFS($BL$2:$BL1061,$BL1061,$O$2:$O1061,$O1061)=1,_xlfn.MAXIFS($BO$2:$BO1060,$O$2:$O1060,$O1061)+1,_xlfn.MAXIFS($BO$2:$BO1060,$O$2:$O1060,$O1061))</f>
        <v>11</v>
      </c>
      <c r="BP1061">
        <f t="shared" si="186"/>
        <v>4014.1860000000006</v>
      </c>
      <c r="BQ1061">
        <f t="shared" si="188"/>
        <v>107.901</v>
      </c>
      <c r="BR1061">
        <f t="shared" si="189"/>
        <v>90.864000000000004</v>
      </c>
      <c r="BS1061">
        <f t="shared" si="190"/>
        <v>124.93800000000002</v>
      </c>
      <c r="BT1061">
        <f t="shared" si="191"/>
        <v>51.111000000000004</v>
      </c>
      <c r="BU1061">
        <f t="shared" si="192"/>
        <v>0</v>
      </c>
      <c r="BV1061">
        <f t="shared" si="193"/>
        <v>0</v>
      </c>
      <c r="BW1061">
        <f t="shared" si="187"/>
        <v>4389</v>
      </c>
    </row>
    <row r="1062" spans="1:75" x14ac:dyDescent="0.3">
      <c r="A1062" s="38">
        <f t="shared" si="183"/>
        <v>45793</v>
      </c>
      <c r="B1062" s="3">
        <v>45793.791608796295</v>
      </c>
      <c r="C1062" t="s">
        <v>61</v>
      </c>
      <c r="D1062" t="s">
        <v>61</v>
      </c>
      <c r="E1062" t="s">
        <v>61</v>
      </c>
      <c r="F1062" t="s">
        <v>62</v>
      </c>
      <c r="G1062" s="2" t="s">
        <v>85</v>
      </c>
      <c r="H1062" t="s">
        <v>86</v>
      </c>
      <c r="I1062" t="s">
        <v>88</v>
      </c>
      <c r="J1062" t="s">
        <v>66</v>
      </c>
      <c r="K1062" t="s">
        <v>67</v>
      </c>
      <c r="L1062">
        <v>15</v>
      </c>
      <c r="M1062">
        <v>3</v>
      </c>
      <c r="N1062">
        <v>168</v>
      </c>
      <c r="O1062" s="41">
        <v>9999</v>
      </c>
      <c r="P1062" t="s">
        <v>62</v>
      </c>
      <c r="Q1062" s="1">
        <v>45786.608721180557</v>
      </c>
      <c r="R1062">
        <v>40.040999999999997</v>
      </c>
      <c r="S1062">
        <v>9.9359999999999999</v>
      </c>
      <c r="T1062">
        <v>4.03</v>
      </c>
      <c r="U1062">
        <v>4653</v>
      </c>
      <c r="V1062">
        <v>9</v>
      </c>
      <c r="W1062">
        <v>1021</v>
      </c>
      <c r="X1062">
        <v>1010</v>
      </c>
      <c r="Y1062">
        <v>1</v>
      </c>
      <c r="Z1062">
        <v>11</v>
      </c>
      <c r="AA1062">
        <v>0</v>
      </c>
      <c r="AB1062">
        <v>0</v>
      </c>
      <c r="AC1062">
        <v>83</v>
      </c>
      <c r="AD1062">
        <v>30.98</v>
      </c>
      <c r="AE1062">
        <v>39.786802000000002</v>
      </c>
      <c r="AF1062">
        <v>72.400000000000006</v>
      </c>
      <c r="AG1062">
        <v>8.6</v>
      </c>
      <c r="AH1062">
        <v>13.5</v>
      </c>
      <c r="AI1062">
        <v>5.2</v>
      </c>
      <c r="AJ1062">
        <v>0.4</v>
      </c>
      <c r="AK1062">
        <v>0</v>
      </c>
      <c r="AL1062">
        <v>0</v>
      </c>
      <c r="AM1062">
        <v>3.1</v>
      </c>
      <c r="AN1062">
        <v>31.529</v>
      </c>
      <c r="AO1062">
        <v>0.193</v>
      </c>
      <c r="AP1062">
        <v>21.943000000000001</v>
      </c>
      <c r="AQ1062">
        <v>0.25</v>
      </c>
      <c r="AR1062">
        <v>2.4969999999999999</v>
      </c>
      <c r="AS1062">
        <v>27.472000000000001</v>
      </c>
      <c r="AT1062">
        <v>55.506999999999998</v>
      </c>
      <c r="AU1062">
        <v>6.593</v>
      </c>
      <c r="AV1062">
        <v>10.35</v>
      </c>
      <c r="AW1062">
        <v>3.9870000000000001</v>
      </c>
      <c r="AX1062">
        <v>0.307</v>
      </c>
      <c r="AY1062">
        <v>0</v>
      </c>
      <c r="AZ1062">
        <v>0</v>
      </c>
      <c r="BA1062">
        <v>0</v>
      </c>
      <c r="BB1062">
        <v>107</v>
      </c>
      <c r="BC1062" t="s">
        <v>75</v>
      </c>
      <c r="BD1062">
        <v>0</v>
      </c>
      <c r="BE1062" t="s">
        <v>69</v>
      </c>
      <c r="BF1062" t="s">
        <v>76</v>
      </c>
      <c r="BG1062">
        <v>1.3</v>
      </c>
      <c r="BH1062">
        <v>0</v>
      </c>
      <c r="BI1062" s="1">
        <v>45799.478356018517</v>
      </c>
      <c r="BJ1062">
        <v>3</v>
      </c>
      <c r="BK1062" s="4">
        <v>1.3432999999999999</v>
      </c>
      <c r="BL1062" s="42">
        <f>HLOOKUP($A1062,차량별코스!$E$1:$AD$20,_xlfn.XLOOKUP(탕데이터!$I1062,차량별코스!$D$2:$D$20,차량별코스!$A$2:$A$20),0)</f>
        <v>6</v>
      </c>
      <c r="BM1062">
        <f t="shared" si="184"/>
        <v>2621.1369999999997</v>
      </c>
      <c r="BN1062">
        <f t="shared" si="185"/>
        <v>3898.6569999999997</v>
      </c>
      <c r="BO1062">
        <f>IF(COUNTIFS($BL$2:$BL1062,$BL1062,$O$2:$O1062,$O1062)=1,_xlfn.MAXIFS($BO$2:$BO1061,$O$2:$O1061,$O1062)+1,_xlfn.MAXIFS($BO$2:$BO1061,$O$2:$O1061,$O1062))</f>
        <v>11</v>
      </c>
      <c r="BP1062">
        <f t="shared" si="186"/>
        <v>2338.7720000000004</v>
      </c>
      <c r="BQ1062">
        <f t="shared" si="188"/>
        <v>400.15799999999996</v>
      </c>
      <c r="BR1062">
        <f t="shared" si="189"/>
        <v>628.15500000000009</v>
      </c>
      <c r="BS1062">
        <f t="shared" si="190"/>
        <v>241.95600000000002</v>
      </c>
      <c r="BT1062">
        <f t="shared" si="191"/>
        <v>18.612000000000002</v>
      </c>
      <c r="BU1062">
        <f t="shared" si="192"/>
        <v>0</v>
      </c>
      <c r="BV1062">
        <f t="shared" si="193"/>
        <v>0</v>
      </c>
      <c r="BW1062">
        <f t="shared" si="187"/>
        <v>3627.6530000000007</v>
      </c>
    </row>
    <row r="1063" spans="1:75" x14ac:dyDescent="0.3">
      <c r="A1063" s="38">
        <f t="shared" si="183"/>
        <v>45793</v>
      </c>
      <c r="B1063" s="3">
        <v>45793.84784722222</v>
      </c>
      <c r="C1063" t="s">
        <v>61</v>
      </c>
      <c r="D1063" t="s">
        <v>61</v>
      </c>
      <c r="E1063" t="s">
        <v>61</v>
      </c>
      <c r="F1063" t="s">
        <v>62</v>
      </c>
      <c r="G1063" s="2" t="s">
        <v>85</v>
      </c>
      <c r="H1063" t="s">
        <v>86</v>
      </c>
      <c r="I1063" t="s">
        <v>88</v>
      </c>
      <c r="J1063" t="s">
        <v>66</v>
      </c>
      <c r="K1063" t="s">
        <v>67</v>
      </c>
      <c r="L1063">
        <v>15</v>
      </c>
      <c r="M1063">
        <v>3</v>
      </c>
      <c r="N1063">
        <v>168</v>
      </c>
      <c r="O1063" s="41">
        <v>9999</v>
      </c>
      <c r="P1063" t="s">
        <v>62</v>
      </c>
      <c r="Q1063" s="1">
        <v>45786.608721180557</v>
      </c>
      <c r="R1063">
        <v>1E-3</v>
      </c>
      <c r="S1063">
        <v>1E-3</v>
      </c>
      <c r="T1063">
        <v>1</v>
      </c>
      <c r="U1063">
        <v>1996</v>
      </c>
      <c r="V1063">
        <v>1996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 t="s">
        <v>61</v>
      </c>
      <c r="AF1063">
        <v>100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1</v>
      </c>
      <c r="AN1063" t="s">
        <v>61</v>
      </c>
      <c r="AO1063">
        <v>100</v>
      </c>
      <c r="AP1063">
        <v>0</v>
      </c>
      <c r="AQ1063">
        <v>0</v>
      </c>
      <c r="AR1063">
        <v>0</v>
      </c>
      <c r="AS1063">
        <v>0</v>
      </c>
      <c r="AT1063">
        <v>31.667000000000002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53</v>
      </c>
      <c r="BC1063" t="s">
        <v>75</v>
      </c>
      <c r="BD1063">
        <v>0</v>
      </c>
      <c r="BE1063" t="s">
        <v>69</v>
      </c>
      <c r="BF1063" t="s">
        <v>76</v>
      </c>
      <c r="BG1063">
        <v>1.3</v>
      </c>
      <c r="BH1063">
        <v>0</v>
      </c>
      <c r="BI1063" s="1">
        <v>45799.478356018517</v>
      </c>
      <c r="BJ1063">
        <v>3</v>
      </c>
      <c r="BK1063" s="4">
        <v>0.33329999999999999</v>
      </c>
      <c r="BL1063" s="42">
        <f>HLOOKUP($A1063,차량별코스!$E$1:$AD$20,_xlfn.XLOOKUP(탕데이터!$I1063,차량별코스!$D$2:$D$20,차량별코스!$A$2:$A$20),0)</f>
        <v>6</v>
      </c>
      <c r="BM1063">
        <f t="shared" si="184"/>
        <v>2621.1369999999997</v>
      </c>
      <c r="BN1063">
        <f t="shared" si="185"/>
        <v>3898.6569999999997</v>
      </c>
      <c r="BO1063">
        <f>IF(COUNTIFS($BL$2:$BL1063,$BL1063,$O$2:$O1063,$O1063)=1,_xlfn.MAXIFS($BO$2:$BO1062,$O$2:$O1062,$O1063)+1,_xlfn.MAXIFS($BO$2:$BO1062,$O$2:$O1062,$O1063))</f>
        <v>11</v>
      </c>
      <c r="BP1063">
        <f t="shared" si="186"/>
        <v>0</v>
      </c>
      <c r="BQ1063">
        <f t="shared" si="188"/>
        <v>0</v>
      </c>
      <c r="BR1063">
        <f t="shared" si="189"/>
        <v>0</v>
      </c>
      <c r="BS1063">
        <f t="shared" si="190"/>
        <v>0</v>
      </c>
      <c r="BT1063">
        <f t="shared" si="191"/>
        <v>0</v>
      </c>
      <c r="BU1063">
        <f t="shared" si="192"/>
        <v>0</v>
      </c>
      <c r="BV1063">
        <f t="shared" si="193"/>
        <v>0</v>
      </c>
      <c r="BW1063">
        <f t="shared" si="187"/>
        <v>0</v>
      </c>
    </row>
    <row r="1064" spans="1:75" x14ac:dyDescent="0.3">
      <c r="A1064" s="38">
        <f t="shared" si="183"/>
        <v>45793</v>
      </c>
      <c r="B1064" s="3">
        <v>45793.876458333332</v>
      </c>
      <c r="C1064" t="s">
        <v>61</v>
      </c>
      <c r="D1064" t="s">
        <v>61</v>
      </c>
      <c r="E1064" t="s">
        <v>61</v>
      </c>
      <c r="F1064" t="s">
        <v>62</v>
      </c>
      <c r="G1064" s="2" t="s">
        <v>85</v>
      </c>
      <c r="H1064" t="s">
        <v>86</v>
      </c>
      <c r="I1064" t="s">
        <v>88</v>
      </c>
      <c r="J1064" t="s">
        <v>66</v>
      </c>
      <c r="K1064" t="s">
        <v>67</v>
      </c>
      <c r="L1064">
        <v>15</v>
      </c>
      <c r="M1064">
        <v>3</v>
      </c>
      <c r="N1064">
        <v>168</v>
      </c>
      <c r="O1064" s="41">
        <v>9999</v>
      </c>
      <c r="P1064" t="s">
        <v>62</v>
      </c>
      <c r="Q1064" s="1">
        <v>45786.608721180557</v>
      </c>
      <c r="R1064">
        <v>66.908000000000001</v>
      </c>
      <c r="S1064">
        <v>20.183</v>
      </c>
      <c r="T1064">
        <v>3.3149999999999999</v>
      </c>
      <c r="U1064">
        <v>7871</v>
      </c>
      <c r="V1064">
        <v>9</v>
      </c>
      <c r="W1064">
        <v>2034</v>
      </c>
      <c r="X1064">
        <v>1940</v>
      </c>
      <c r="Y1064">
        <v>6</v>
      </c>
      <c r="Z1064">
        <v>35</v>
      </c>
      <c r="AA1064">
        <v>1</v>
      </c>
      <c r="AB1064">
        <v>121</v>
      </c>
      <c r="AC1064">
        <v>99</v>
      </c>
      <c r="AD1064">
        <v>30.6</v>
      </c>
      <c r="AE1064">
        <v>41.329604000000003</v>
      </c>
      <c r="AF1064">
        <v>53</v>
      </c>
      <c r="AG1064">
        <v>17.399999999999999</v>
      </c>
      <c r="AH1064">
        <v>17.899999999999999</v>
      </c>
      <c r="AI1064">
        <v>10.199999999999999</v>
      </c>
      <c r="AJ1064">
        <v>1.6</v>
      </c>
      <c r="AK1064">
        <v>0</v>
      </c>
      <c r="AL1064">
        <v>0</v>
      </c>
      <c r="AM1064">
        <v>2.5499999999999998</v>
      </c>
      <c r="AN1064">
        <v>41.62</v>
      </c>
      <c r="AO1064">
        <v>0.114</v>
      </c>
      <c r="AP1064">
        <v>25.841999999999999</v>
      </c>
      <c r="AQ1064">
        <v>0.28399999999999997</v>
      </c>
      <c r="AR1064">
        <v>8.968</v>
      </c>
      <c r="AS1064">
        <v>52.311</v>
      </c>
      <c r="AT1064">
        <v>68.900000000000006</v>
      </c>
      <c r="AU1064">
        <v>22.62</v>
      </c>
      <c r="AV1064">
        <v>23.27</v>
      </c>
      <c r="AW1064">
        <v>13.26</v>
      </c>
      <c r="AX1064">
        <v>2.08</v>
      </c>
      <c r="AY1064">
        <v>0</v>
      </c>
      <c r="AZ1064">
        <v>0</v>
      </c>
      <c r="BA1064">
        <v>0</v>
      </c>
      <c r="BB1064">
        <v>174</v>
      </c>
      <c r="BC1064" t="s">
        <v>75</v>
      </c>
      <c r="BD1064">
        <v>0</v>
      </c>
      <c r="BE1064" t="s">
        <v>69</v>
      </c>
      <c r="BF1064" t="s">
        <v>76</v>
      </c>
      <c r="BG1064">
        <v>1.3</v>
      </c>
      <c r="BH1064">
        <v>0</v>
      </c>
      <c r="BI1064" s="1">
        <v>45799.478356018517</v>
      </c>
      <c r="BJ1064">
        <v>3</v>
      </c>
      <c r="BK1064" s="4">
        <v>1.105</v>
      </c>
      <c r="BL1064" s="42">
        <f>HLOOKUP($A1064,차량별코스!$E$1:$AD$20,_xlfn.XLOOKUP(탕데이터!$I1064,차량별코스!$D$2:$D$20,차량별코스!$A$2:$A$20),0)</f>
        <v>6</v>
      </c>
      <c r="BM1064">
        <f t="shared" si="184"/>
        <v>2621.1369999999997</v>
      </c>
      <c r="BN1064">
        <f t="shared" si="185"/>
        <v>3898.6569999999997</v>
      </c>
      <c r="BO1064">
        <f>IF(COUNTIFS($BL$2:$BL1064,$BL1064,$O$2:$O1064,$O1064)=1,_xlfn.MAXIFS($BO$2:$BO1063,$O$2:$O1063,$O1064)+1,_xlfn.MAXIFS($BO$2:$BO1063,$O$2:$O1063,$O1064))</f>
        <v>11</v>
      </c>
      <c r="BP1064">
        <f t="shared" si="186"/>
        <v>2128.63</v>
      </c>
      <c r="BQ1064">
        <f t="shared" si="188"/>
        <v>1369.5539999999999</v>
      </c>
      <c r="BR1064">
        <f t="shared" si="189"/>
        <v>1408.9089999999999</v>
      </c>
      <c r="BS1064">
        <f t="shared" si="190"/>
        <v>802.84199999999998</v>
      </c>
      <c r="BT1064">
        <f t="shared" si="191"/>
        <v>125.93600000000001</v>
      </c>
      <c r="BU1064">
        <f t="shared" si="192"/>
        <v>0</v>
      </c>
      <c r="BV1064">
        <f t="shared" si="193"/>
        <v>0</v>
      </c>
      <c r="BW1064">
        <f t="shared" si="187"/>
        <v>5835.8709999999992</v>
      </c>
    </row>
    <row r="1065" spans="1:75" x14ac:dyDescent="0.3">
      <c r="A1065" s="38">
        <f t="shared" si="183"/>
        <v>45794</v>
      </c>
      <c r="B1065" s="3">
        <v>45794.304247685184</v>
      </c>
      <c r="C1065" t="s">
        <v>61</v>
      </c>
      <c r="D1065" t="s">
        <v>61</v>
      </c>
      <c r="E1065" t="s">
        <v>61</v>
      </c>
      <c r="F1065" t="s">
        <v>62</v>
      </c>
      <c r="G1065" s="2" t="s">
        <v>85</v>
      </c>
      <c r="H1065" t="s">
        <v>86</v>
      </c>
      <c r="I1065" t="s">
        <v>88</v>
      </c>
      <c r="J1065" t="s">
        <v>66</v>
      </c>
      <c r="K1065" t="s">
        <v>67</v>
      </c>
      <c r="L1065">
        <v>15</v>
      </c>
      <c r="M1065">
        <v>3</v>
      </c>
      <c r="N1065">
        <v>168</v>
      </c>
      <c r="O1065" s="41">
        <v>9999</v>
      </c>
      <c r="P1065" t="s">
        <v>62</v>
      </c>
      <c r="Q1065" s="1">
        <v>45786.608721180557</v>
      </c>
      <c r="R1065">
        <v>3.9E-2</v>
      </c>
      <c r="S1065">
        <v>5.7000000000000002E-2</v>
      </c>
      <c r="T1065">
        <v>0.68400000000000005</v>
      </c>
      <c r="U1065">
        <v>50</v>
      </c>
      <c r="V1065">
        <v>2</v>
      </c>
      <c r="W1065">
        <v>11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6</v>
      </c>
      <c r="AD1065">
        <v>2.81</v>
      </c>
      <c r="AE1065">
        <v>3.7945120000000001</v>
      </c>
      <c r="AF1065">
        <v>100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0.53</v>
      </c>
      <c r="AN1065">
        <v>14.62</v>
      </c>
      <c r="AO1065">
        <v>3.996</v>
      </c>
      <c r="AP1065">
        <v>21.997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 t="s">
        <v>75</v>
      </c>
      <c r="BD1065">
        <v>0</v>
      </c>
      <c r="BE1065" t="s">
        <v>69</v>
      </c>
      <c r="BF1065" t="s">
        <v>76</v>
      </c>
      <c r="BG1065">
        <v>1.3</v>
      </c>
      <c r="BH1065">
        <v>0</v>
      </c>
      <c r="BI1065" s="1">
        <v>45799.478356018517</v>
      </c>
      <c r="BJ1065">
        <v>3</v>
      </c>
      <c r="BK1065" s="4">
        <v>0.2281</v>
      </c>
      <c r="BL1065" s="42">
        <f>HLOOKUP($A1065,차량별코스!$E$1:$AD$20,_xlfn.XLOOKUP(탕데이터!$I1065,차량별코스!$D$2:$D$20,차량별코스!$A$2:$A$20),0)</f>
        <v>7</v>
      </c>
      <c r="BM1065">
        <f t="shared" si="184"/>
        <v>2621.1369999999997</v>
      </c>
      <c r="BN1065">
        <f t="shared" si="185"/>
        <v>4271.6819999999989</v>
      </c>
      <c r="BO1065">
        <f>IF(COUNTIFS($BL$2:$BL1065,$BL1065,$O$2:$O1065,$O1065)=1,_xlfn.MAXIFS($BO$2:$BO1064,$O$2:$O1064,$O1065)+1,_xlfn.MAXIFS($BO$2:$BO1064,$O$2:$O1064,$O1065))</f>
        <v>11</v>
      </c>
      <c r="BP1065">
        <f t="shared" si="186"/>
        <v>37</v>
      </c>
      <c r="BQ1065">
        <f t="shared" si="188"/>
        <v>0</v>
      </c>
      <c r="BR1065">
        <f t="shared" si="189"/>
        <v>0</v>
      </c>
      <c r="BS1065">
        <f t="shared" si="190"/>
        <v>0</v>
      </c>
      <c r="BT1065">
        <f t="shared" si="191"/>
        <v>0</v>
      </c>
      <c r="BU1065">
        <f t="shared" si="192"/>
        <v>0</v>
      </c>
      <c r="BV1065">
        <f t="shared" si="193"/>
        <v>0</v>
      </c>
      <c r="BW1065">
        <f t="shared" si="187"/>
        <v>37</v>
      </c>
    </row>
    <row r="1066" spans="1:75" x14ac:dyDescent="0.3">
      <c r="A1066" s="38">
        <f t="shared" si="183"/>
        <v>45794</v>
      </c>
      <c r="B1066" s="3">
        <v>45794.317812499998</v>
      </c>
      <c r="C1066" t="s">
        <v>61</v>
      </c>
      <c r="D1066" t="s">
        <v>61</v>
      </c>
      <c r="E1066" t="s">
        <v>61</v>
      </c>
      <c r="F1066" t="s">
        <v>62</v>
      </c>
      <c r="G1066" s="2" t="s">
        <v>85</v>
      </c>
      <c r="H1066" t="s">
        <v>86</v>
      </c>
      <c r="I1066" t="s">
        <v>88</v>
      </c>
      <c r="J1066" t="s">
        <v>66</v>
      </c>
      <c r="K1066" t="s">
        <v>67</v>
      </c>
      <c r="L1066">
        <v>15</v>
      </c>
      <c r="M1066">
        <v>3</v>
      </c>
      <c r="N1066">
        <v>168</v>
      </c>
      <c r="O1066" s="41">
        <v>9999</v>
      </c>
      <c r="P1066" t="s">
        <v>62</v>
      </c>
      <c r="Q1066" s="1">
        <v>45786.608721180557</v>
      </c>
      <c r="R1066">
        <v>59.957000000000001</v>
      </c>
      <c r="S1066">
        <v>16.530999999999999</v>
      </c>
      <c r="T1066">
        <v>3.6269999999999998</v>
      </c>
      <c r="U1066">
        <v>5395</v>
      </c>
      <c r="V1066">
        <v>141</v>
      </c>
      <c r="W1066">
        <v>1066</v>
      </c>
      <c r="X1066">
        <v>1623</v>
      </c>
      <c r="Y1066">
        <v>1</v>
      </c>
      <c r="Z1066">
        <v>15</v>
      </c>
      <c r="AA1066">
        <v>0</v>
      </c>
      <c r="AB1066">
        <v>0</v>
      </c>
      <c r="AC1066">
        <v>100</v>
      </c>
      <c r="AD1066">
        <v>40.01</v>
      </c>
      <c r="AE1066">
        <v>51.538938000000002</v>
      </c>
      <c r="AF1066">
        <v>89.9</v>
      </c>
      <c r="AG1066">
        <v>2.2999999999999998</v>
      </c>
      <c r="AH1066">
        <v>3</v>
      </c>
      <c r="AI1066">
        <v>2.4</v>
      </c>
      <c r="AJ1066">
        <v>2.4</v>
      </c>
      <c r="AK1066">
        <v>0</v>
      </c>
      <c r="AL1066">
        <v>0</v>
      </c>
      <c r="AM1066">
        <v>2.79</v>
      </c>
      <c r="AN1066">
        <v>48.393000000000001</v>
      </c>
      <c r="AO1066">
        <v>2.613</v>
      </c>
      <c r="AP1066">
        <v>19.759</v>
      </c>
      <c r="AQ1066">
        <v>0.26700000000000002</v>
      </c>
      <c r="AR1066">
        <v>1.6679999999999999</v>
      </c>
      <c r="AS1066">
        <v>25.018000000000001</v>
      </c>
      <c r="AT1066">
        <v>79.412000000000006</v>
      </c>
      <c r="AU1066">
        <v>2.032</v>
      </c>
      <c r="AV1066">
        <v>2.65</v>
      </c>
      <c r="AW1066">
        <v>2.12</v>
      </c>
      <c r="AX1066">
        <v>2.12</v>
      </c>
      <c r="AY1066">
        <v>0</v>
      </c>
      <c r="AZ1066">
        <v>0</v>
      </c>
      <c r="BA1066">
        <v>0</v>
      </c>
      <c r="BB1066">
        <v>122</v>
      </c>
      <c r="BC1066" t="s">
        <v>75</v>
      </c>
      <c r="BD1066">
        <v>0</v>
      </c>
      <c r="BE1066" t="s">
        <v>69</v>
      </c>
      <c r="BF1066" t="s">
        <v>76</v>
      </c>
      <c r="BG1066">
        <v>1.3</v>
      </c>
      <c r="BH1066">
        <v>0</v>
      </c>
      <c r="BI1066" s="1">
        <v>45799.478356018517</v>
      </c>
      <c r="BJ1066">
        <v>3</v>
      </c>
      <c r="BK1066" s="4">
        <v>1.2090000000000001</v>
      </c>
      <c r="BL1066" s="42">
        <f>HLOOKUP($A1066,차량별코스!$E$1:$AD$20,_xlfn.XLOOKUP(탕데이터!$I1066,차량별코스!$D$2:$D$20,차량별코스!$A$2:$A$20),0)</f>
        <v>7</v>
      </c>
      <c r="BM1066">
        <f t="shared" si="184"/>
        <v>2621.1369999999997</v>
      </c>
      <c r="BN1066">
        <f t="shared" si="185"/>
        <v>4271.6819999999989</v>
      </c>
      <c r="BO1066">
        <f>IF(COUNTIFS($BL$2:$BL1066,$BL1066,$O$2:$O1066,$O1066)=1,_xlfn.MAXIFS($BO$2:$BO1065,$O$2:$O1065,$O1066)+1,_xlfn.MAXIFS($BO$2:$BO1065,$O$2:$O1065,$O1066))</f>
        <v>11</v>
      </c>
      <c r="BP1066">
        <f t="shared" si="186"/>
        <v>3643.1050000000005</v>
      </c>
      <c r="BQ1066">
        <f t="shared" si="188"/>
        <v>124.08499999999999</v>
      </c>
      <c r="BR1066">
        <f t="shared" si="189"/>
        <v>161.85</v>
      </c>
      <c r="BS1066">
        <f t="shared" si="190"/>
        <v>129.47999999999999</v>
      </c>
      <c r="BT1066">
        <f t="shared" si="191"/>
        <v>129.47999999999999</v>
      </c>
      <c r="BU1066">
        <f t="shared" si="192"/>
        <v>0</v>
      </c>
      <c r="BV1066">
        <f t="shared" si="193"/>
        <v>0</v>
      </c>
      <c r="BW1066">
        <f t="shared" si="187"/>
        <v>4188</v>
      </c>
    </row>
    <row r="1067" spans="1:75" x14ac:dyDescent="0.3">
      <c r="A1067" s="38">
        <f t="shared" si="183"/>
        <v>45794</v>
      </c>
      <c r="B1067" s="3">
        <v>45794.385833333334</v>
      </c>
      <c r="C1067" t="s">
        <v>61</v>
      </c>
      <c r="D1067" t="s">
        <v>61</v>
      </c>
      <c r="E1067" t="s">
        <v>61</v>
      </c>
      <c r="F1067" t="s">
        <v>62</v>
      </c>
      <c r="G1067" s="2" t="s">
        <v>85</v>
      </c>
      <c r="H1067" t="s">
        <v>86</v>
      </c>
      <c r="I1067" t="s">
        <v>88</v>
      </c>
      <c r="J1067" t="s">
        <v>66</v>
      </c>
      <c r="K1067" t="s">
        <v>67</v>
      </c>
      <c r="L1067">
        <v>15</v>
      </c>
      <c r="M1067">
        <v>3</v>
      </c>
      <c r="N1067">
        <v>168</v>
      </c>
      <c r="O1067" s="41">
        <v>9999</v>
      </c>
      <c r="P1067" t="s">
        <v>62</v>
      </c>
      <c r="Q1067" s="1">
        <v>45786.608721180557</v>
      </c>
      <c r="R1067">
        <v>7.8E-2</v>
      </c>
      <c r="S1067">
        <v>7.0999999999999994E-2</v>
      </c>
      <c r="T1067">
        <v>1.099</v>
      </c>
      <c r="U1067">
        <v>112</v>
      </c>
      <c r="V1067">
        <v>6</v>
      </c>
      <c r="W1067">
        <v>29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8</v>
      </c>
      <c r="AD1067">
        <v>2.5099999999999998</v>
      </c>
      <c r="AE1067">
        <v>3.646563</v>
      </c>
      <c r="AF1067">
        <v>100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0.84</v>
      </c>
      <c r="AN1067">
        <v>6.09</v>
      </c>
      <c r="AO1067">
        <v>5.3550000000000004</v>
      </c>
      <c r="AP1067">
        <v>25.890999999999998</v>
      </c>
      <c r="AQ1067">
        <v>0</v>
      </c>
      <c r="AR1067">
        <v>0</v>
      </c>
      <c r="AS1067">
        <v>0</v>
      </c>
      <c r="AT1067">
        <v>1.667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1</v>
      </c>
      <c r="BC1067" t="s">
        <v>75</v>
      </c>
      <c r="BD1067">
        <v>0</v>
      </c>
      <c r="BE1067" t="s">
        <v>69</v>
      </c>
      <c r="BF1067" t="s">
        <v>76</v>
      </c>
      <c r="BG1067">
        <v>1.3</v>
      </c>
      <c r="BH1067">
        <v>0</v>
      </c>
      <c r="BI1067" s="1">
        <v>45799.478356018517</v>
      </c>
      <c r="BJ1067">
        <v>3</v>
      </c>
      <c r="BK1067" s="4">
        <v>0.36620000000000003</v>
      </c>
      <c r="BL1067" s="42">
        <f>HLOOKUP($A1067,차량별코스!$E$1:$AD$20,_xlfn.XLOOKUP(탕데이터!$I1067,차량별코스!$D$2:$D$20,차량별코스!$A$2:$A$20),0)</f>
        <v>7</v>
      </c>
      <c r="BM1067">
        <f t="shared" si="184"/>
        <v>2621.1369999999997</v>
      </c>
      <c r="BN1067">
        <f t="shared" si="185"/>
        <v>4271.6819999999989</v>
      </c>
      <c r="BO1067">
        <f>IF(COUNTIFS($BL$2:$BL1067,$BL1067,$O$2:$O1067,$O1067)=1,_xlfn.MAXIFS($BO$2:$BO1066,$O$2:$O1066,$O1067)+1,_xlfn.MAXIFS($BO$2:$BO1066,$O$2:$O1066,$O1067))</f>
        <v>11</v>
      </c>
      <c r="BP1067">
        <f t="shared" si="186"/>
        <v>77</v>
      </c>
      <c r="BQ1067">
        <f t="shared" si="188"/>
        <v>0</v>
      </c>
      <c r="BR1067">
        <f t="shared" si="189"/>
        <v>0</v>
      </c>
      <c r="BS1067">
        <f t="shared" si="190"/>
        <v>0</v>
      </c>
      <c r="BT1067">
        <f t="shared" si="191"/>
        <v>0</v>
      </c>
      <c r="BU1067">
        <f t="shared" si="192"/>
        <v>0</v>
      </c>
      <c r="BV1067">
        <f t="shared" si="193"/>
        <v>0</v>
      </c>
      <c r="BW1067">
        <f t="shared" si="187"/>
        <v>77</v>
      </c>
    </row>
    <row r="1068" spans="1:75" x14ac:dyDescent="0.3">
      <c r="A1068" s="38">
        <f t="shared" si="183"/>
        <v>45794</v>
      </c>
      <c r="B1068" s="3">
        <v>45794.432083333333</v>
      </c>
      <c r="C1068" t="s">
        <v>61</v>
      </c>
      <c r="D1068" t="s">
        <v>61</v>
      </c>
      <c r="E1068" t="s">
        <v>61</v>
      </c>
      <c r="F1068" t="s">
        <v>62</v>
      </c>
      <c r="G1068" s="2" t="s">
        <v>85</v>
      </c>
      <c r="H1068" t="s">
        <v>86</v>
      </c>
      <c r="I1068" t="s">
        <v>88</v>
      </c>
      <c r="J1068" t="s">
        <v>66</v>
      </c>
      <c r="K1068" t="s">
        <v>67</v>
      </c>
      <c r="L1068">
        <v>15</v>
      </c>
      <c r="M1068">
        <v>3</v>
      </c>
      <c r="N1068">
        <v>168</v>
      </c>
      <c r="O1068" s="41">
        <v>9999</v>
      </c>
      <c r="P1068" t="s">
        <v>62</v>
      </c>
      <c r="Q1068" s="1">
        <v>45786.608721180557</v>
      </c>
      <c r="R1068">
        <v>105.934</v>
      </c>
      <c r="S1068">
        <v>30.181000000000001</v>
      </c>
      <c r="T1068">
        <v>3.51</v>
      </c>
      <c r="U1068">
        <v>11787</v>
      </c>
      <c r="V1068">
        <v>41</v>
      </c>
      <c r="W1068">
        <v>3048</v>
      </c>
      <c r="X1068">
        <v>2906</v>
      </c>
      <c r="Y1068">
        <v>7</v>
      </c>
      <c r="Z1068">
        <v>33</v>
      </c>
      <c r="AA1068">
        <v>1</v>
      </c>
      <c r="AB1068">
        <v>112</v>
      </c>
      <c r="AC1068">
        <v>100</v>
      </c>
      <c r="AD1068">
        <v>32.35</v>
      </c>
      <c r="AE1068">
        <v>43.844821000000003</v>
      </c>
      <c r="AF1068">
        <v>4</v>
      </c>
      <c r="AG1068">
        <v>28</v>
      </c>
      <c r="AH1068">
        <v>28</v>
      </c>
      <c r="AI1068">
        <v>31.4</v>
      </c>
      <c r="AJ1068">
        <v>8.5</v>
      </c>
      <c r="AK1068">
        <v>0</v>
      </c>
      <c r="AL1068">
        <v>0</v>
      </c>
      <c r="AM1068">
        <v>2.7</v>
      </c>
      <c r="AN1068">
        <v>41.784999999999997</v>
      </c>
      <c r="AO1068">
        <v>0.34799999999999998</v>
      </c>
      <c r="AP1068">
        <v>25.859000000000002</v>
      </c>
      <c r="AQ1068">
        <v>0.27400000000000002</v>
      </c>
      <c r="AR1068">
        <v>6.6079999999999997</v>
      </c>
      <c r="AS1068">
        <v>31.151</v>
      </c>
      <c r="AT1068">
        <v>7.8</v>
      </c>
      <c r="AU1068">
        <v>54.6</v>
      </c>
      <c r="AV1068">
        <v>54.6</v>
      </c>
      <c r="AW1068">
        <v>61.23</v>
      </c>
      <c r="AX1068">
        <v>16.574999999999999</v>
      </c>
      <c r="AY1068">
        <v>0</v>
      </c>
      <c r="AZ1068">
        <v>0</v>
      </c>
      <c r="BA1068">
        <v>0</v>
      </c>
      <c r="BB1068">
        <v>265</v>
      </c>
      <c r="BC1068" t="s">
        <v>75</v>
      </c>
      <c r="BD1068">
        <v>0</v>
      </c>
      <c r="BE1068" t="s">
        <v>69</v>
      </c>
      <c r="BF1068" t="s">
        <v>76</v>
      </c>
      <c r="BG1068">
        <v>1.3</v>
      </c>
      <c r="BH1068">
        <v>0</v>
      </c>
      <c r="BI1068" s="1">
        <v>45799.478356018517</v>
      </c>
      <c r="BJ1068">
        <v>3</v>
      </c>
      <c r="BK1068" s="4">
        <v>1.17</v>
      </c>
      <c r="BL1068" s="42">
        <f>HLOOKUP($A1068,차량별코스!$E$1:$AD$20,_xlfn.XLOOKUP(탕데이터!$I1068,차량별코스!$D$2:$D$20,차량별코스!$A$2:$A$20),0)</f>
        <v>7</v>
      </c>
      <c r="BM1068">
        <f t="shared" si="184"/>
        <v>2621.1369999999997</v>
      </c>
      <c r="BN1068">
        <f t="shared" si="185"/>
        <v>4271.6819999999989</v>
      </c>
      <c r="BO1068">
        <f>IF(COUNTIFS($BL$2:$BL1068,$BL1068,$O$2:$O1068,$O1068)=1,_xlfn.MAXIFS($BO$2:$BO1067,$O$2:$O1067,$O1068)+1,_xlfn.MAXIFS($BO$2:$BO1067,$O$2:$O1067,$O1068))</f>
        <v>11</v>
      </c>
      <c r="BP1068">
        <f t="shared" si="186"/>
        <v>-2617.52</v>
      </c>
      <c r="BQ1068">
        <f t="shared" si="188"/>
        <v>3300.36</v>
      </c>
      <c r="BR1068">
        <f t="shared" si="189"/>
        <v>3300.36</v>
      </c>
      <c r="BS1068">
        <f t="shared" si="190"/>
        <v>3701.1179999999999</v>
      </c>
      <c r="BT1068">
        <f t="shared" si="191"/>
        <v>1001.8950000000001</v>
      </c>
      <c r="BU1068">
        <f t="shared" si="192"/>
        <v>0</v>
      </c>
      <c r="BV1068">
        <f t="shared" si="193"/>
        <v>0</v>
      </c>
      <c r="BW1068">
        <f t="shared" si="187"/>
        <v>8686.2129999999997</v>
      </c>
    </row>
    <row r="1069" spans="1:75" x14ac:dyDescent="0.3">
      <c r="A1069" s="38">
        <f t="shared" si="183"/>
        <v>45794</v>
      </c>
      <c r="B1069" s="3">
        <v>45794.61546296296</v>
      </c>
      <c r="C1069" t="s">
        <v>61</v>
      </c>
      <c r="D1069" t="s">
        <v>61</v>
      </c>
      <c r="E1069" t="s">
        <v>61</v>
      </c>
      <c r="F1069" t="s">
        <v>62</v>
      </c>
      <c r="G1069" s="2" t="s">
        <v>85</v>
      </c>
      <c r="H1069" t="s">
        <v>86</v>
      </c>
      <c r="I1069" t="s">
        <v>88</v>
      </c>
      <c r="J1069" t="s">
        <v>66</v>
      </c>
      <c r="K1069" t="s">
        <v>67</v>
      </c>
      <c r="L1069">
        <v>15</v>
      </c>
      <c r="M1069">
        <v>3</v>
      </c>
      <c r="N1069">
        <v>168</v>
      </c>
      <c r="O1069" s="41">
        <v>9999</v>
      </c>
      <c r="P1069" t="s">
        <v>62</v>
      </c>
      <c r="Q1069" s="1">
        <v>45786.608721180557</v>
      </c>
      <c r="R1069">
        <v>17.268999999999998</v>
      </c>
      <c r="S1069">
        <v>4.0999999999999996</v>
      </c>
      <c r="T1069">
        <v>4.2119999999999997</v>
      </c>
      <c r="U1069">
        <v>1643</v>
      </c>
      <c r="V1069">
        <v>11</v>
      </c>
      <c r="W1069">
        <v>354</v>
      </c>
      <c r="X1069">
        <v>451</v>
      </c>
      <c r="Y1069">
        <v>0</v>
      </c>
      <c r="Z1069">
        <v>6</v>
      </c>
      <c r="AA1069">
        <v>0</v>
      </c>
      <c r="AB1069">
        <v>0</v>
      </c>
      <c r="AC1069">
        <v>86</v>
      </c>
      <c r="AD1069">
        <v>37.840000000000003</v>
      </c>
      <c r="AE1069">
        <v>48.645069999999997</v>
      </c>
      <c r="AF1069">
        <v>97.5</v>
      </c>
      <c r="AG1069">
        <v>0.3</v>
      </c>
      <c r="AH1069">
        <v>0.6</v>
      </c>
      <c r="AI1069">
        <v>1.4</v>
      </c>
      <c r="AJ1069">
        <v>0.2</v>
      </c>
      <c r="AK1069">
        <v>0</v>
      </c>
      <c r="AL1069">
        <v>0</v>
      </c>
      <c r="AM1069">
        <v>3.24</v>
      </c>
      <c r="AN1069">
        <v>37.996000000000002</v>
      </c>
      <c r="AO1069">
        <v>0.66900000000000004</v>
      </c>
      <c r="AP1069">
        <v>21.545999999999999</v>
      </c>
      <c r="AQ1069">
        <v>0.23200000000000001</v>
      </c>
      <c r="AR1069">
        <v>0</v>
      </c>
      <c r="AS1069">
        <v>34.744</v>
      </c>
      <c r="AT1069">
        <v>26</v>
      </c>
      <c r="AU1069">
        <v>0.08</v>
      </c>
      <c r="AV1069">
        <v>0.16</v>
      </c>
      <c r="AW1069">
        <v>0.373</v>
      </c>
      <c r="AX1069">
        <v>5.2999999999999999E-2</v>
      </c>
      <c r="AY1069">
        <v>0</v>
      </c>
      <c r="AZ1069">
        <v>0</v>
      </c>
      <c r="BA1069">
        <v>0</v>
      </c>
      <c r="BB1069">
        <v>36</v>
      </c>
      <c r="BC1069" t="s">
        <v>75</v>
      </c>
      <c r="BD1069">
        <v>0</v>
      </c>
      <c r="BE1069" t="s">
        <v>69</v>
      </c>
      <c r="BF1069" t="s">
        <v>76</v>
      </c>
      <c r="BG1069">
        <v>1.3</v>
      </c>
      <c r="BH1069">
        <v>0</v>
      </c>
      <c r="BI1069" s="1">
        <v>45799.478356018517</v>
      </c>
      <c r="BJ1069">
        <v>3</v>
      </c>
      <c r="BK1069" s="4">
        <v>1.4039999999999999</v>
      </c>
      <c r="BL1069" s="42">
        <f>HLOOKUP($A1069,차량별코스!$E$1:$AD$20,_xlfn.XLOOKUP(탕데이터!$I1069,차량별코스!$D$2:$D$20,차량별코스!$A$2:$A$20),0)</f>
        <v>7</v>
      </c>
      <c r="BM1069">
        <f t="shared" si="184"/>
        <v>2621.1369999999997</v>
      </c>
      <c r="BN1069">
        <f t="shared" si="185"/>
        <v>4271.6819999999989</v>
      </c>
      <c r="BO1069">
        <f>IF(COUNTIFS($BL$2:$BL1069,$BL1069,$O$2:$O1069,$O1069)=1,_xlfn.MAXIFS($BO$2:$BO1068,$O$2:$O1068,$O1069)+1,_xlfn.MAXIFS($BO$2:$BO1068,$O$2:$O1068,$O1069))</f>
        <v>11</v>
      </c>
      <c r="BP1069">
        <f t="shared" si="186"/>
        <v>1236.925</v>
      </c>
      <c r="BQ1069">
        <f t="shared" si="188"/>
        <v>4.9290000000000003</v>
      </c>
      <c r="BR1069">
        <f t="shared" si="189"/>
        <v>9.8580000000000005</v>
      </c>
      <c r="BS1069">
        <f t="shared" si="190"/>
        <v>23.001999999999999</v>
      </c>
      <c r="BT1069">
        <f t="shared" si="191"/>
        <v>3.286</v>
      </c>
      <c r="BU1069">
        <f t="shared" si="192"/>
        <v>0</v>
      </c>
      <c r="BV1069">
        <f t="shared" si="193"/>
        <v>0</v>
      </c>
      <c r="BW1069">
        <f t="shared" si="187"/>
        <v>1278</v>
      </c>
    </row>
    <row r="1070" spans="1:75" x14ac:dyDescent="0.3">
      <c r="A1070" s="38">
        <f t="shared" si="183"/>
        <v>45794</v>
      </c>
      <c r="B1070" s="3">
        <v>45794.645486111112</v>
      </c>
      <c r="C1070" t="s">
        <v>61</v>
      </c>
      <c r="D1070" t="s">
        <v>61</v>
      </c>
      <c r="E1070" t="s">
        <v>61</v>
      </c>
      <c r="F1070" t="s">
        <v>62</v>
      </c>
      <c r="G1070" s="2" t="s">
        <v>85</v>
      </c>
      <c r="H1070" t="s">
        <v>86</v>
      </c>
      <c r="I1070" t="s">
        <v>88</v>
      </c>
      <c r="J1070" t="s">
        <v>66</v>
      </c>
      <c r="K1070" t="s">
        <v>67</v>
      </c>
      <c r="L1070">
        <v>15</v>
      </c>
      <c r="M1070">
        <v>3</v>
      </c>
      <c r="N1070">
        <v>168</v>
      </c>
      <c r="O1070" s="41">
        <v>9999</v>
      </c>
      <c r="P1070" t="s">
        <v>62</v>
      </c>
      <c r="Q1070" s="1">
        <v>45786.608721180557</v>
      </c>
      <c r="R1070">
        <v>81.265000000000001</v>
      </c>
      <c r="S1070">
        <v>24.707999999999998</v>
      </c>
      <c r="T1070">
        <v>3.2890000000000001</v>
      </c>
      <c r="U1070">
        <v>9894</v>
      </c>
      <c r="V1070">
        <v>47</v>
      </c>
      <c r="W1070">
        <v>3941</v>
      </c>
      <c r="X1070">
        <v>2493</v>
      </c>
      <c r="Y1070">
        <v>6</v>
      </c>
      <c r="Z1070">
        <v>13</v>
      </c>
      <c r="AA1070">
        <v>1</v>
      </c>
      <c r="AB1070">
        <v>2614</v>
      </c>
      <c r="AC1070">
        <v>102</v>
      </c>
      <c r="AD1070">
        <v>29.57</v>
      </c>
      <c r="AE1070">
        <v>49.535035000000001</v>
      </c>
      <c r="AF1070">
        <v>83.4</v>
      </c>
      <c r="AG1070">
        <v>4</v>
      </c>
      <c r="AH1070">
        <v>5.2</v>
      </c>
      <c r="AI1070">
        <v>4.5999999999999996</v>
      </c>
      <c r="AJ1070">
        <v>2.7</v>
      </c>
      <c r="AK1070">
        <v>0.1</v>
      </c>
      <c r="AL1070">
        <v>0</v>
      </c>
      <c r="AM1070">
        <v>2.5299999999999998</v>
      </c>
      <c r="AN1070">
        <v>51.634</v>
      </c>
      <c r="AO1070">
        <v>0.47499999999999998</v>
      </c>
      <c r="AP1070">
        <v>39.832000000000001</v>
      </c>
      <c r="AQ1070">
        <v>0.29499999999999998</v>
      </c>
      <c r="AR1070">
        <v>7.383</v>
      </c>
      <c r="AS1070">
        <v>15.997</v>
      </c>
      <c r="AT1070">
        <v>136.22</v>
      </c>
      <c r="AU1070">
        <v>6.5330000000000004</v>
      </c>
      <c r="AV1070">
        <v>8.4930000000000003</v>
      </c>
      <c r="AW1070">
        <v>7.5129999999999999</v>
      </c>
      <c r="AX1070">
        <v>4.41</v>
      </c>
      <c r="AY1070">
        <v>0.16300000000000001</v>
      </c>
      <c r="AZ1070">
        <v>0</v>
      </c>
      <c r="BA1070">
        <v>0</v>
      </c>
      <c r="BB1070">
        <v>240</v>
      </c>
      <c r="BC1070" t="s">
        <v>75</v>
      </c>
      <c r="BD1070">
        <v>0</v>
      </c>
      <c r="BE1070" t="s">
        <v>69</v>
      </c>
      <c r="BF1070" t="s">
        <v>76</v>
      </c>
      <c r="BG1070">
        <v>1.3</v>
      </c>
      <c r="BH1070">
        <v>0</v>
      </c>
      <c r="BI1070" s="1">
        <v>45799.478356018517</v>
      </c>
      <c r="BJ1070">
        <v>3</v>
      </c>
      <c r="BK1070" s="4">
        <v>1.0963000000000001</v>
      </c>
      <c r="BL1070" s="42">
        <f>HLOOKUP($A1070,차량별코스!$E$1:$AD$20,_xlfn.XLOOKUP(탕데이터!$I1070,차량별코스!$D$2:$D$20,차량별코스!$A$2:$A$20),0)</f>
        <v>7</v>
      </c>
      <c r="BM1070">
        <f t="shared" si="184"/>
        <v>2621.1369999999997</v>
      </c>
      <c r="BN1070">
        <f t="shared" si="185"/>
        <v>4271.6819999999989</v>
      </c>
      <c r="BO1070">
        <f>IF(COUNTIFS($BL$2:$BL1070,$BL1070,$O$2:$O1070,$O1070)=1,_xlfn.MAXIFS($BO$2:$BO1069,$O$2:$O1069,$O1070)+1,_xlfn.MAXIFS($BO$2:$BO1069,$O$2:$O1069,$O1070))</f>
        <v>11</v>
      </c>
      <c r="BP1070">
        <f t="shared" si="186"/>
        <v>4263.5960000000014</v>
      </c>
      <c r="BQ1070">
        <f t="shared" si="188"/>
        <v>395.76</v>
      </c>
      <c r="BR1070">
        <f t="shared" si="189"/>
        <v>514.48800000000006</v>
      </c>
      <c r="BS1070">
        <f t="shared" si="190"/>
        <v>455.12399999999997</v>
      </c>
      <c r="BT1070">
        <f t="shared" si="191"/>
        <v>267.13800000000003</v>
      </c>
      <c r="BU1070">
        <f t="shared" si="192"/>
        <v>9.8940000000000001</v>
      </c>
      <c r="BV1070">
        <f t="shared" si="193"/>
        <v>0</v>
      </c>
      <c r="BW1070">
        <f t="shared" si="187"/>
        <v>5906.0000000000018</v>
      </c>
    </row>
    <row r="1071" spans="1:75" x14ac:dyDescent="0.3">
      <c r="A1071" s="38">
        <f t="shared" si="183"/>
        <v>45794</v>
      </c>
      <c r="B1071" s="3">
        <v>45794.792268518519</v>
      </c>
      <c r="C1071" t="s">
        <v>61</v>
      </c>
      <c r="D1071" t="s">
        <v>61</v>
      </c>
      <c r="E1071" t="s">
        <v>61</v>
      </c>
      <c r="F1071" t="s">
        <v>62</v>
      </c>
      <c r="G1071" s="2" t="s">
        <v>85</v>
      </c>
      <c r="H1071" t="s">
        <v>86</v>
      </c>
      <c r="I1071" t="s">
        <v>88</v>
      </c>
      <c r="J1071" t="s">
        <v>66</v>
      </c>
      <c r="K1071" t="s">
        <v>67</v>
      </c>
      <c r="L1071">
        <v>15</v>
      </c>
      <c r="M1071">
        <v>3</v>
      </c>
      <c r="N1071">
        <v>168</v>
      </c>
      <c r="O1071" s="41">
        <v>9999</v>
      </c>
      <c r="P1071" t="s">
        <v>62</v>
      </c>
      <c r="Q1071" s="1">
        <v>45786.608721180557</v>
      </c>
      <c r="R1071">
        <v>3.1E-2</v>
      </c>
      <c r="S1071">
        <v>0.14000000000000001</v>
      </c>
      <c r="T1071">
        <v>0.221</v>
      </c>
      <c r="U1071">
        <v>152</v>
      </c>
      <c r="V1071">
        <v>14</v>
      </c>
      <c r="W1071">
        <v>92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4</v>
      </c>
      <c r="AD1071">
        <v>0.73</v>
      </c>
      <c r="AE1071">
        <v>2.4258540000000002</v>
      </c>
      <c r="AF1071">
        <v>100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0.17</v>
      </c>
      <c r="AN1071">
        <v>35.951999999999998</v>
      </c>
      <c r="AO1071">
        <v>9.2080000000000002</v>
      </c>
      <c r="AP1071">
        <v>60.524999999999999</v>
      </c>
      <c r="AQ1071">
        <v>0</v>
      </c>
      <c r="AR1071">
        <v>0</v>
      </c>
      <c r="AS1071">
        <v>0</v>
      </c>
      <c r="AT1071">
        <v>1.667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3</v>
      </c>
      <c r="BC1071" t="s">
        <v>75</v>
      </c>
      <c r="BD1071">
        <v>0</v>
      </c>
      <c r="BE1071" t="s">
        <v>69</v>
      </c>
      <c r="BF1071" t="s">
        <v>76</v>
      </c>
      <c r="BG1071">
        <v>1.3</v>
      </c>
      <c r="BH1071">
        <v>0</v>
      </c>
      <c r="BI1071" s="1">
        <v>45799.478356018517</v>
      </c>
      <c r="BJ1071">
        <v>3</v>
      </c>
      <c r="BK1071" s="4">
        <v>7.3800000000000004E-2</v>
      </c>
      <c r="BL1071" s="42">
        <f>HLOOKUP($A1071,차량별코스!$E$1:$AD$20,_xlfn.XLOOKUP(탕데이터!$I1071,차량별코스!$D$2:$D$20,차량별코스!$A$2:$A$20),0)</f>
        <v>7</v>
      </c>
      <c r="BM1071">
        <f t="shared" si="184"/>
        <v>2621.1369999999997</v>
      </c>
      <c r="BN1071">
        <f t="shared" si="185"/>
        <v>4271.6819999999989</v>
      </c>
      <c r="BO1071">
        <f>IF(COUNTIFS($BL$2:$BL1071,$BL1071,$O$2:$O1071,$O1071)=1,_xlfn.MAXIFS($BO$2:$BO1070,$O$2:$O1070,$O1071)+1,_xlfn.MAXIFS($BO$2:$BO1070,$O$2:$O1070,$O1071))</f>
        <v>11</v>
      </c>
      <c r="BP1071">
        <f t="shared" si="186"/>
        <v>46</v>
      </c>
      <c r="BQ1071">
        <f t="shared" si="188"/>
        <v>0</v>
      </c>
      <c r="BR1071">
        <f t="shared" si="189"/>
        <v>0</v>
      </c>
      <c r="BS1071">
        <f t="shared" si="190"/>
        <v>0</v>
      </c>
      <c r="BT1071">
        <f t="shared" si="191"/>
        <v>0</v>
      </c>
      <c r="BU1071">
        <f t="shared" si="192"/>
        <v>0</v>
      </c>
      <c r="BV1071">
        <f t="shared" si="193"/>
        <v>0</v>
      </c>
      <c r="BW1071">
        <f t="shared" si="187"/>
        <v>46</v>
      </c>
    </row>
    <row r="1072" spans="1:75" x14ac:dyDescent="0.3">
      <c r="A1072" s="38">
        <f t="shared" si="183"/>
        <v>45794</v>
      </c>
      <c r="B1072" s="3">
        <v>45794.797453703701</v>
      </c>
      <c r="C1072" t="s">
        <v>61</v>
      </c>
      <c r="D1072" t="s">
        <v>61</v>
      </c>
      <c r="E1072" t="s">
        <v>61</v>
      </c>
      <c r="F1072" t="s">
        <v>62</v>
      </c>
      <c r="G1072" s="2" t="s">
        <v>85</v>
      </c>
      <c r="H1072" t="s">
        <v>86</v>
      </c>
      <c r="I1072" t="s">
        <v>88</v>
      </c>
      <c r="J1072" t="s">
        <v>66</v>
      </c>
      <c r="K1072" t="s">
        <v>67</v>
      </c>
      <c r="L1072">
        <v>15</v>
      </c>
      <c r="M1072">
        <v>3</v>
      </c>
      <c r="N1072">
        <v>168</v>
      </c>
      <c r="O1072" s="41">
        <v>9999</v>
      </c>
      <c r="P1072" t="s">
        <v>62</v>
      </c>
      <c r="Q1072" s="1">
        <v>45786.608721180557</v>
      </c>
      <c r="R1072">
        <v>39.256</v>
      </c>
      <c r="S1072">
        <v>11.226000000000001</v>
      </c>
      <c r="T1072">
        <v>3.4969999999999999</v>
      </c>
      <c r="U1072">
        <v>4253</v>
      </c>
      <c r="V1072">
        <v>102</v>
      </c>
      <c r="W1072">
        <v>1037</v>
      </c>
      <c r="X1072">
        <v>1132</v>
      </c>
      <c r="Y1072">
        <v>6</v>
      </c>
      <c r="Z1072">
        <v>8</v>
      </c>
      <c r="AA1072">
        <v>0</v>
      </c>
      <c r="AB1072">
        <v>0</v>
      </c>
      <c r="AC1072">
        <v>96</v>
      </c>
      <c r="AD1072">
        <v>33.229999999999997</v>
      </c>
      <c r="AE1072">
        <v>45.382657999999999</v>
      </c>
      <c r="AF1072">
        <v>96.2</v>
      </c>
      <c r="AG1072">
        <v>0.9</v>
      </c>
      <c r="AH1072">
        <v>1.4</v>
      </c>
      <c r="AI1072">
        <v>1.2</v>
      </c>
      <c r="AJ1072">
        <v>0.3</v>
      </c>
      <c r="AK1072">
        <v>0</v>
      </c>
      <c r="AL1072">
        <v>0</v>
      </c>
      <c r="AM1072">
        <v>2.69</v>
      </c>
      <c r="AN1072">
        <v>43.533000000000001</v>
      </c>
      <c r="AO1072">
        <v>2.3980000000000001</v>
      </c>
      <c r="AP1072">
        <v>24.382999999999999</v>
      </c>
      <c r="AQ1072">
        <v>0.28000000000000003</v>
      </c>
      <c r="AR1072">
        <v>15.284000000000001</v>
      </c>
      <c r="AS1072">
        <v>20.379000000000001</v>
      </c>
      <c r="AT1072">
        <v>67.34</v>
      </c>
      <c r="AU1072">
        <v>0.63</v>
      </c>
      <c r="AV1072">
        <v>0.98</v>
      </c>
      <c r="AW1072">
        <v>0.84</v>
      </c>
      <c r="AX1072">
        <v>0.21</v>
      </c>
      <c r="AY1072">
        <v>0</v>
      </c>
      <c r="AZ1072">
        <v>0</v>
      </c>
      <c r="BA1072">
        <v>0</v>
      </c>
      <c r="BB1072">
        <v>95</v>
      </c>
      <c r="BC1072" t="s">
        <v>75</v>
      </c>
      <c r="BD1072">
        <v>0</v>
      </c>
      <c r="BE1072" t="s">
        <v>69</v>
      </c>
      <c r="BF1072" t="s">
        <v>76</v>
      </c>
      <c r="BG1072">
        <v>1.3</v>
      </c>
      <c r="BH1072">
        <v>0</v>
      </c>
      <c r="BI1072" s="1">
        <v>45799.478356018517</v>
      </c>
      <c r="BJ1072">
        <v>3</v>
      </c>
      <c r="BK1072" s="4">
        <v>1.1656</v>
      </c>
      <c r="BL1072" s="42">
        <f>HLOOKUP($A1072,차량별코스!$E$1:$AD$20,_xlfn.XLOOKUP(탕데이터!$I1072,차량별코스!$D$2:$D$20,차량별코스!$A$2:$A$20),0)</f>
        <v>7</v>
      </c>
      <c r="BM1072">
        <f t="shared" si="184"/>
        <v>2621.1369999999997</v>
      </c>
      <c r="BN1072">
        <f t="shared" si="185"/>
        <v>4271.6819999999989</v>
      </c>
      <c r="BO1072">
        <f>IF(COUNTIFS($BL$2:$BL1072,$BL1072,$O$2:$O1072,$O1072)=1,_xlfn.MAXIFS($BO$2:$BO1071,$O$2:$O1071,$O1072)+1,_xlfn.MAXIFS($BO$2:$BO1071,$O$2:$O1071,$O1072))</f>
        <v>11</v>
      </c>
      <c r="BP1072">
        <f t="shared" si="186"/>
        <v>2952.3860000000004</v>
      </c>
      <c r="BQ1072">
        <f t="shared" si="188"/>
        <v>38.277000000000001</v>
      </c>
      <c r="BR1072">
        <f t="shared" si="189"/>
        <v>59.541999999999994</v>
      </c>
      <c r="BS1072">
        <f t="shared" si="190"/>
        <v>51.036000000000001</v>
      </c>
      <c r="BT1072">
        <f t="shared" si="191"/>
        <v>12.759</v>
      </c>
      <c r="BU1072">
        <f t="shared" si="192"/>
        <v>0</v>
      </c>
      <c r="BV1072">
        <f t="shared" si="193"/>
        <v>0</v>
      </c>
      <c r="BW1072">
        <f t="shared" si="187"/>
        <v>3114.0000000000005</v>
      </c>
    </row>
    <row r="1073" spans="1:75" x14ac:dyDescent="0.3">
      <c r="A1073" s="38">
        <f t="shared" si="183"/>
        <v>45794</v>
      </c>
      <c r="B1073" s="3">
        <v>45794.852361111109</v>
      </c>
      <c r="C1073" t="s">
        <v>61</v>
      </c>
      <c r="D1073" t="s">
        <v>61</v>
      </c>
      <c r="E1073" t="s">
        <v>61</v>
      </c>
      <c r="F1073" t="s">
        <v>62</v>
      </c>
      <c r="G1073" s="2" t="s">
        <v>85</v>
      </c>
      <c r="H1073" t="s">
        <v>86</v>
      </c>
      <c r="I1073" t="s">
        <v>88</v>
      </c>
      <c r="J1073" t="s">
        <v>66</v>
      </c>
      <c r="K1073" t="s">
        <v>67</v>
      </c>
      <c r="L1073">
        <v>15</v>
      </c>
      <c r="M1073">
        <v>3</v>
      </c>
      <c r="N1073">
        <v>168</v>
      </c>
      <c r="O1073" s="41">
        <v>9999</v>
      </c>
      <c r="P1073" t="s">
        <v>62</v>
      </c>
      <c r="Q1073" s="1">
        <v>45786.608721180557</v>
      </c>
      <c r="R1073">
        <v>33.764000000000003</v>
      </c>
      <c r="S1073">
        <v>8.6859999999999999</v>
      </c>
      <c r="T1073">
        <v>3.887</v>
      </c>
      <c r="U1073">
        <v>3297</v>
      </c>
      <c r="V1073">
        <v>158</v>
      </c>
      <c r="W1073">
        <v>216</v>
      </c>
      <c r="X1073">
        <v>939</v>
      </c>
      <c r="Y1073">
        <v>3</v>
      </c>
      <c r="Z1073">
        <v>9</v>
      </c>
      <c r="AA1073">
        <v>0</v>
      </c>
      <c r="AB1073">
        <v>0</v>
      </c>
      <c r="AC1073">
        <v>86</v>
      </c>
      <c r="AD1073">
        <v>36.869999999999997</v>
      </c>
      <c r="AE1073">
        <v>41.584097</v>
      </c>
      <c r="AF1073">
        <v>94.3</v>
      </c>
      <c r="AG1073">
        <v>2.2999999999999998</v>
      </c>
      <c r="AH1073">
        <v>2.5</v>
      </c>
      <c r="AI1073">
        <v>0.8</v>
      </c>
      <c r="AJ1073">
        <v>0.1</v>
      </c>
      <c r="AK1073">
        <v>0</v>
      </c>
      <c r="AL1073">
        <v>0</v>
      </c>
      <c r="AM1073">
        <v>2.99</v>
      </c>
      <c r="AN1073">
        <v>34.734000000000002</v>
      </c>
      <c r="AO1073">
        <v>4.7919999999999998</v>
      </c>
      <c r="AP1073">
        <v>6.5510000000000002</v>
      </c>
      <c r="AQ1073">
        <v>0.26700000000000002</v>
      </c>
      <c r="AR1073">
        <v>8.8849999999999998</v>
      </c>
      <c r="AS1073">
        <v>26.655999999999999</v>
      </c>
      <c r="AT1073">
        <v>50.292999999999999</v>
      </c>
      <c r="AU1073">
        <v>1.2270000000000001</v>
      </c>
      <c r="AV1073">
        <v>1.333</v>
      </c>
      <c r="AW1073">
        <v>0.42699999999999999</v>
      </c>
      <c r="AX1073">
        <v>5.2999999999999999E-2</v>
      </c>
      <c r="AY1073">
        <v>0</v>
      </c>
      <c r="AZ1073">
        <v>0</v>
      </c>
      <c r="BA1073">
        <v>0</v>
      </c>
      <c r="BB1073">
        <v>79</v>
      </c>
      <c r="BC1073" t="s">
        <v>75</v>
      </c>
      <c r="BD1073">
        <v>0</v>
      </c>
      <c r="BE1073" t="s">
        <v>69</v>
      </c>
      <c r="BF1073" t="s">
        <v>76</v>
      </c>
      <c r="BG1073">
        <v>1.3</v>
      </c>
      <c r="BH1073">
        <v>0</v>
      </c>
      <c r="BI1073" s="1">
        <v>45799.478356018517</v>
      </c>
      <c r="BJ1073">
        <v>3</v>
      </c>
      <c r="BK1073" s="4">
        <v>1.2957000000000001</v>
      </c>
      <c r="BL1073" s="42">
        <f>HLOOKUP($A1073,차량별코스!$E$1:$AD$20,_xlfn.XLOOKUP(탕데이터!$I1073,차량별코스!$D$2:$D$20,차량별코스!$A$2:$A$20),0)</f>
        <v>7</v>
      </c>
      <c r="BM1073">
        <f t="shared" si="184"/>
        <v>2621.1369999999997</v>
      </c>
      <c r="BN1073">
        <f t="shared" si="185"/>
        <v>4271.6819999999989</v>
      </c>
      <c r="BO1073">
        <f>IF(COUNTIFS($BL$2:$BL1073,$BL1073,$O$2:$O1073,$O1073)=1,_xlfn.MAXIFS($BO$2:$BO1072,$O$2:$O1072,$O1073)+1,_xlfn.MAXIFS($BO$2:$BO1072,$O$2:$O1072,$O1073))</f>
        <v>11</v>
      </c>
      <c r="BP1073">
        <f t="shared" si="186"/>
        <v>2735.0709999999999</v>
      </c>
      <c r="BQ1073">
        <f t="shared" si="188"/>
        <v>75.831000000000003</v>
      </c>
      <c r="BR1073">
        <f t="shared" si="189"/>
        <v>82.425000000000011</v>
      </c>
      <c r="BS1073">
        <f t="shared" si="190"/>
        <v>26.376000000000001</v>
      </c>
      <c r="BT1073">
        <f t="shared" si="191"/>
        <v>3.2970000000000002</v>
      </c>
      <c r="BU1073">
        <f t="shared" si="192"/>
        <v>0</v>
      </c>
      <c r="BV1073">
        <f t="shared" si="193"/>
        <v>0</v>
      </c>
      <c r="BW1073">
        <f t="shared" si="187"/>
        <v>2923.0000000000005</v>
      </c>
    </row>
    <row r="1074" spans="1:75" x14ac:dyDescent="0.3">
      <c r="A1074" s="38">
        <f t="shared" si="183"/>
        <v>45795</v>
      </c>
      <c r="B1074" s="3">
        <v>45795.2887962963</v>
      </c>
      <c r="C1074" t="s">
        <v>61</v>
      </c>
      <c r="D1074" t="s">
        <v>61</v>
      </c>
      <c r="E1074" t="s">
        <v>61</v>
      </c>
      <c r="F1074" t="s">
        <v>62</v>
      </c>
      <c r="G1074" s="2" t="s">
        <v>85</v>
      </c>
      <c r="H1074" t="s">
        <v>86</v>
      </c>
      <c r="I1074" t="s">
        <v>88</v>
      </c>
      <c r="J1074" t="s">
        <v>66</v>
      </c>
      <c r="K1074" t="s">
        <v>67</v>
      </c>
      <c r="L1074">
        <v>15</v>
      </c>
      <c r="M1074">
        <v>3</v>
      </c>
      <c r="N1074">
        <v>168</v>
      </c>
      <c r="O1074" s="41">
        <v>9999</v>
      </c>
      <c r="P1074" t="s">
        <v>62</v>
      </c>
      <c r="Q1074" s="1">
        <v>45786.608721180557</v>
      </c>
      <c r="R1074">
        <v>127.495</v>
      </c>
      <c r="S1074">
        <v>37.72</v>
      </c>
      <c r="T1074">
        <v>3.38</v>
      </c>
      <c r="U1074">
        <v>15577</v>
      </c>
      <c r="V1074">
        <v>257</v>
      </c>
      <c r="W1074">
        <v>5540</v>
      </c>
      <c r="X1074">
        <v>3934</v>
      </c>
      <c r="Y1074">
        <v>25</v>
      </c>
      <c r="Z1074">
        <v>59</v>
      </c>
      <c r="AA1074">
        <v>1</v>
      </c>
      <c r="AB1074">
        <v>2661</v>
      </c>
      <c r="AC1074">
        <v>108</v>
      </c>
      <c r="AD1074">
        <v>29.47</v>
      </c>
      <c r="AE1074">
        <v>46.930650999999997</v>
      </c>
      <c r="AF1074">
        <v>84.9</v>
      </c>
      <c r="AG1074">
        <v>4.5</v>
      </c>
      <c r="AH1074">
        <v>4.9000000000000004</v>
      </c>
      <c r="AI1074">
        <v>4.3</v>
      </c>
      <c r="AJ1074">
        <v>1.2</v>
      </c>
      <c r="AK1074">
        <v>0.2</v>
      </c>
      <c r="AL1074">
        <v>0</v>
      </c>
      <c r="AM1074">
        <v>2.6</v>
      </c>
      <c r="AN1074">
        <v>47.152999999999999</v>
      </c>
      <c r="AO1074">
        <v>1.65</v>
      </c>
      <c r="AP1074">
        <v>35.564999999999998</v>
      </c>
      <c r="AQ1074">
        <v>0.30599999999999999</v>
      </c>
      <c r="AR1074">
        <v>19.609000000000002</v>
      </c>
      <c r="AS1074">
        <v>46.276000000000003</v>
      </c>
      <c r="AT1074">
        <v>219.32499999999999</v>
      </c>
      <c r="AU1074">
        <v>11.625</v>
      </c>
      <c r="AV1074">
        <v>12.657999999999999</v>
      </c>
      <c r="AW1074">
        <v>11.108000000000001</v>
      </c>
      <c r="AX1074">
        <v>3.1</v>
      </c>
      <c r="AY1074">
        <v>0.51700000000000002</v>
      </c>
      <c r="AZ1074">
        <v>0</v>
      </c>
      <c r="BA1074">
        <v>0</v>
      </c>
      <c r="BB1074">
        <v>377</v>
      </c>
      <c r="BC1074" t="s">
        <v>75</v>
      </c>
      <c r="BD1074">
        <v>0</v>
      </c>
      <c r="BE1074" t="s">
        <v>69</v>
      </c>
      <c r="BF1074" t="s">
        <v>76</v>
      </c>
      <c r="BG1074">
        <v>1.3</v>
      </c>
      <c r="BH1074">
        <v>0</v>
      </c>
      <c r="BI1074" s="1">
        <v>45799.478356018517</v>
      </c>
      <c r="BJ1074">
        <v>3</v>
      </c>
      <c r="BK1074" s="4">
        <v>1.1267</v>
      </c>
      <c r="BL1074" s="42">
        <f>HLOOKUP($A1074,차량별코스!$E$1:$AD$20,_xlfn.XLOOKUP(탕데이터!$I1074,차량별코스!$D$2:$D$20,차량별코스!$A$2:$A$20),0)</f>
        <v>8</v>
      </c>
      <c r="BM1074">
        <f t="shared" si="184"/>
        <v>2621.1369999999997</v>
      </c>
      <c r="BN1074">
        <f t="shared" si="185"/>
        <v>4829.6470000000018</v>
      </c>
      <c r="BO1074">
        <f>IF(COUNTIFS($BL$2:$BL1074,$BL1074,$O$2:$O1074,$O1074)=1,_xlfn.MAXIFS($BO$2:$BO1073,$O$2:$O1073,$O1074)+1,_xlfn.MAXIFS($BO$2:$BO1073,$O$2:$O1073,$O1074))</f>
        <v>11</v>
      </c>
      <c r="BP1074">
        <f t="shared" si="186"/>
        <v>7427.8730000000014</v>
      </c>
      <c r="BQ1074">
        <f t="shared" si="188"/>
        <v>700.96499999999992</v>
      </c>
      <c r="BR1074">
        <f t="shared" si="189"/>
        <v>763.27300000000002</v>
      </c>
      <c r="BS1074">
        <f t="shared" si="190"/>
        <v>669.81099999999992</v>
      </c>
      <c r="BT1074">
        <f t="shared" si="191"/>
        <v>186.92400000000001</v>
      </c>
      <c r="BU1074">
        <f t="shared" si="192"/>
        <v>31.154</v>
      </c>
      <c r="BV1074">
        <f t="shared" si="193"/>
        <v>0</v>
      </c>
      <c r="BW1074">
        <f t="shared" si="187"/>
        <v>9780.0000000000018</v>
      </c>
    </row>
    <row r="1075" spans="1:75" x14ac:dyDescent="0.3">
      <c r="A1075" s="38">
        <f t="shared" si="183"/>
        <v>45795</v>
      </c>
      <c r="B1075" s="3">
        <v>45795.514861111114</v>
      </c>
      <c r="C1075" t="s">
        <v>61</v>
      </c>
      <c r="D1075" t="s">
        <v>61</v>
      </c>
      <c r="E1075" t="s">
        <v>61</v>
      </c>
      <c r="F1075" t="s">
        <v>62</v>
      </c>
      <c r="G1075" s="2" t="s">
        <v>85</v>
      </c>
      <c r="H1075" t="s">
        <v>86</v>
      </c>
      <c r="I1075" t="s">
        <v>88</v>
      </c>
      <c r="J1075" t="s">
        <v>66</v>
      </c>
      <c r="K1075" t="s">
        <v>67</v>
      </c>
      <c r="L1075">
        <v>15</v>
      </c>
      <c r="M1075">
        <v>3</v>
      </c>
      <c r="N1075">
        <v>168</v>
      </c>
      <c r="O1075" s="41">
        <v>9999</v>
      </c>
      <c r="P1075" t="s">
        <v>62</v>
      </c>
      <c r="Q1075" s="1">
        <v>45786.608721180557</v>
      </c>
      <c r="R1075">
        <v>100.316</v>
      </c>
      <c r="S1075">
        <v>29.01</v>
      </c>
      <c r="T1075">
        <v>3.4580000000000002</v>
      </c>
      <c r="U1075">
        <v>10184</v>
      </c>
      <c r="V1075">
        <v>14</v>
      </c>
      <c r="W1075">
        <v>2671</v>
      </c>
      <c r="X1075">
        <v>2874</v>
      </c>
      <c r="Y1075">
        <v>24</v>
      </c>
      <c r="Z1075">
        <v>59</v>
      </c>
      <c r="AA1075">
        <v>0</v>
      </c>
      <c r="AB1075">
        <v>0</v>
      </c>
      <c r="AC1075">
        <v>104</v>
      </c>
      <c r="AD1075">
        <v>35.46</v>
      </c>
      <c r="AE1075">
        <v>48.158090000000001</v>
      </c>
      <c r="AF1075">
        <v>86.2</v>
      </c>
      <c r="AG1075">
        <v>3.4</v>
      </c>
      <c r="AH1075">
        <v>4.5</v>
      </c>
      <c r="AI1075">
        <v>4.2</v>
      </c>
      <c r="AJ1075">
        <v>1.7</v>
      </c>
      <c r="AK1075">
        <v>0.1</v>
      </c>
      <c r="AL1075">
        <v>0</v>
      </c>
      <c r="AM1075">
        <v>2.66</v>
      </c>
      <c r="AN1075">
        <v>47.322000000000003</v>
      </c>
      <c r="AO1075">
        <v>0.13700000000000001</v>
      </c>
      <c r="AP1075">
        <v>26.227</v>
      </c>
      <c r="AQ1075">
        <v>0.27900000000000003</v>
      </c>
      <c r="AR1075">
        <v>23.923999999999999</v>
      </c>
      <c r="AS1075">
        <v>58.814</v>
      </c>
      <c r="AT1075">
        <v>145.10300000000001</v>
      </c>
      <c r="AU1075">
        <v>5.7229999999999999</v>
      </c>
      <c r="AV1075">
        <v>7.5750000000000002</v>
      </c>
      <c r="AW1075">
        <v>7.07</v>
      </c>
      <c r="AX1075">
        <v>2.8620000000000001</v>
      </c>
      <c r="AY1075">
        <v>0.16800000000000001</v>
      </c>
      <c r="AZ1075">
        <v>0</v>
      </c>
      <c r="BA1075">
        <v>0</v>
      </c>
      <c r="BB1075">
        <v>229</v>
      </c>
      <c r="BC1075" t="s">
        <v>75</v>
      </c>
      <c r="BD1075">
        <v>0</v>
      </c>
      <c r="BE1075" t="s">
        <v>69</v>
      </c>
      <c r="BF1075" t="s">
        <v>76</v>
      </c>
      <c r="BG1075">
        <v>1.3</v>
      </c>
      <c r="BH1075">
        <v>0</v>
      </c>
      <c r="BI1075" s="1">
        <v>45799.478356018517</v>
      </c>
      <c r="BJ1075">
        <v>3</v>
      </c>
      <c r="BK1075" s="4">
        <v>1.1527000000000001</v>
      </c>
      <c r="BL1075" s="42">
        <f>HLOOKUP($A1075,차량별코스!$E$1:$AD$20,_xlfn.XLOOKUP(탕데이터!$I1075,차량별코스!$D$2:$D$20,차량별코스!$A$2:$A$20),0)</f>
        <v>8</v>
      </c>
      <c r="BM1075">
        <f t="shared" si="184"/>
        <v>2621.1369999999997</v>
      </c>
      <c r="BN1075">
        <f t="shared" si="185"/>
        <v>4829.6470000000018</v>
      </c>
      <c r="BO1075">
        <f>IF(COUNTIFS($BL$2:$BL1075,$BL1075,$O$2:$O1075,$O1075)=1,_xlfn.MAXIFS($BO$2:$BO1074,$O$2:$O1074,$O1075)+1,_xlfn.MAXIFS($BO$2:$BO1074,$O$2:$O1074,$O1075))</f>
        <v>11</v>
      </c>
      <c r="BP1075">
        <f t="shared" si="186"/>
        <v>6093.6080000000002</v>
      </c>
      <c r="BQ1075">
        <f t="shared" si="188"/>
        <v>346.25600000000003</v>
      </c>
      <c r="BR1075">
        <f t="shared" si="189"/>
        <v>458.28</v>
      </c>
      <c r="BS1075">
        <f t="shared" si="190"/>
        <v>427.72800000000001</v>
      </c>
      <c r="BT1075">
        <f t="shared" si="191"/>
        <v>173.12800000000001</v>
      </c>
      <c r="BU1075">
        <f t="shared" si="192"/>
        <v>10.184000000000001</v>
      </c>
      <c r="BV1075">
        <f t="shared" si="193"/>
        <v>0</v>
      </c>
      <c r="BW1075">
        <f t="shared" si="187"/>
        <v>7509.1840000000002</v>
      </c>
    </row>
    <row r="1076" spans="1:75" x14ac:dyDescent="0.3">
      <c r="A1076" s="38">
        <f t="shared" si="183"/>
        <v>45795</v>
      </c>
      <c r="B1076" s="3">
        <v>45795.640821759262</v>
      </c>
      <c r="C1076" t="s">
        <v>61</v>
      </c>
      <c r="D1076" t="s">
        <v>61</v>
      </c>
      <c r="E1076" t="s">
        <v>61</v>
      </c>
      <c r="F1076" t="s">
        <v>62</v>
      </c>
      <c r="G1076" s="2" t="s">
        <v>85</v>
      </c>
      <c r="H1076" t="s">
        <v>86</v>
      </c>
      <c r="I1076" t="s">
        <v>88</v>
      </c>
      <c r="J1076" t="s">
        <v>66</v>
      </c>
      <c r="K1076" t="s">
        <v>67</v>
      </c>
      <c r="L1076">
        <v>15</v>
      </c>
      <c r="M1076">
        <v>3</v>
      </c>
      <c r="N1076">
        <v>168</v>
      </c>
      <c r="O1076" s="41">
        <v>9999</v>
      </c>
      <c r="P1076" t="s">
        <v>62</v>
      </c>
      <c r="Q1076" s="1">
        <v>45786.608721180557</v>
      </c>
      <c r="R1076">
        <v>3.9E-2</v>
      </c>
      <c r="S1076">
        <v>3.5000000000000003E-2</v>
      </c>
      <c r="T1076">
        <v>1.1140000000000001</v>
      </c>
      <c r="U1076">
        <v>49</v>
      </c>
      <c r="V1076">
        <v>8</v>
      </c>
      <c r="W1076">
        <v>7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7</v>
      </c>
      <c r="AD1076">
        <v>2.87</v>
      </c>
      <c r="AE1076">
        <v>4.1291679999999999</v>
      </c>
      <c r="AF1076">
        <v>100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0.86</v>
      </c>
      <c r="AN1076">
        <v>7.4109999999999996</v>
      </c>
      <c r="AO1076">
        <v>16.324999999999999</v>
      </c>
      <c r="AP1076">
        <v>14.282999999999999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 t="s">
        <v>75</v>
      </c>
      <c r="BD1076">
        <v>0</v>
      </c>
      <c r="BE1076" t="s">
        <v>69</v>
      </c>
      <c r="BF1076" t="s">
        <v>76</v>
      </c>
      <c r="BG1076">
        <v>1.3</v>
      </c>
      <c r="BH1076">
        <v>0</v>
      </c>
      <c r="BI1076" s="1">
        <v>45799.478356018517</v>
      </c>
      <c r="BJ1076">
        <v>3</v>
      </c>
      <c r="BK1076" s="4">
        <v>0.37140000000000001</v>
      </c>
      <c r="BL1076" s="42">
        <f>HLOOKUP($A1076,차량별코스!$E$1:$AD$20,_xlfn.XLOOKUP(탕데이터!$I1076,차량별코스!$D$2:$D$20,차량별코스!$A$2:$A$20),0)</f>
        <v>8</v>
      </c>
      <c r="BM1076">
        <f t="shared" si="184"/>
        <v>2621.1369999999997</v>
      </c>
      <c r="BN1076">
        <f t="shared" si="185"/>
        <v>4829.6470000000018</v>
      </c>
      <c r="BO1076">
        <f>IF(COUNTIFS($BL$2:$BL1076,$BL1076,$O$2:$O1076,$O1076)=1,_xlfn.MAXIFS($BO$2:$BO1075,$O$2:$O1075,$O1076)+1,_xlfn.MAXIFS($BO$2:$BO1075,$O$2:$O1075,$O1076))</f>
        <v>11</v>
      </c>
      <c r="BP1076">
        <f t="shared" si="186"/>
        <v>34</v>
      </c>
      <c r="BQ1076">
        <f t="shared" si="188"/>
        <v>0</v>
      </c>
      <c r="BR1076">
        <f t="shared" si="189"/>
        <v>0</v>
      </c>
      <c r="BS1076">
        <f t="shared" si="190"/>
        <v>0</v>
      </c>
      <c r="BT1076">
        <f t="shared" si="191"/>
        <v>0</v>
      </c>
      <c r="BU1076">
        <f t="shared" si="192"/>
        <v>0</v>
      </c>
      <c r="BV1076">
        <f t="shared" si="193"/>
        <v>0</v>
      </c>
      <c r="BW1076">
        <f t="shared" si="187"/>
        <v>34</v>
      </c>
    </row>
    <row r="1077" spans="1:75" x14ac:dyDescent="0.3">
      <c r="A1077" s="38">
        <f t="shared" si="183"/>
        <v>45795</v>
      </c>
      <c r="B1077" s="3">
        <v>45795.677835648145</v>
      </c>
      <c r="C1077" t="s">
        <v>61</v>
      </c>
      <c r="D1077" t="s">
        <v>61</v>
      </c>
      <c r="E1077" t="s">
        <v>61</v>
      </c>
      <c r="F1077" t="s">
        <v>62</v>
      </c>
      <c r="G1077" s="2" t="s">
        <v>85</v>
      </c>
      <c r="H1077" t="s">
        <v>86</v>
      </c>
      <c r="I1077" t="s">
        <v>88</v>
      </c>
      <c r="J1077" t="s">
        <v>66</v>
      </c>
      <c r="K1077" t="s">
        <v>67</v>
      </c>
      <c r="L1077">
        <v>15</v>
      </c>
      <c r="M1077">
        <v>3</v>
      </c>
      <c r="N1077">
        <v>168</v>
      </c>
      <c r="O1077" s="41">
        <v>9999</v>
      </c>
      <c r="P1077" t="s">
        <v>62</v>
      </c>
      <c r="Q1077" s="1">
        <v>45786.608721180557</v>
      </c>
      <c r="R1077">
        <v>25.646000000000001</v>
      </c>
      <c r="S1077">
        <v>7.1479999999999997</v>
      </c>
      <c r="T1077">
        <v>3.5880000000000001</v>
      </c>
      <c r="U1077">
        <v>2639</v>
      </c>
      <c r="V1077">
        <v>17</v>
      </c>
      <c r="W1077">
        <v>570</v>
      </c>
      <c r="X1077">
        <v>701</v>
      </c>
      <c r="Y1077">
        <v>2</v>
      </c>
      <c r="Z1077">
        <v>13</v>
      </c>
      <c r="AA1077">
        <v>0</v>
      </c>
      <c r="AB1077">
        <v>0</v>
      </c>
      <c r="AC1077">
        <v>89</v>
      </c>
      <c r="AD1077">
        <v>34.99</v>
      </c>
      <c r="AE1077">
        <v>44.992981999999998</v>
      </c>
      <c r="AF1077">
        <v>96.8</v>
      </c>
      <c r="AG1077">
        <v>1</v>
      </c>
      <c r="AH1077">
        <v>1.1000000000000001</v>
      </c>
      <c r="AI1077">
        <v>0.8</v>
      </c>
      <c r="AJ1077">
        <v>0.3</v>
      </c>
      <c r="AK1077">
        <v>0</v>
      </c>
      <c r="AL1077">
        <v>0</v>
      </c>
      <c r="AM1077">
        <v>2.76</v>
      </c>
      <c r="AN1077">
        <v>41.87</v>
      </c>
      <c r="AO1077">
        <v>0.64400000000000002</v>
      </c>
      <c r="AP1077">
        <v>21.599</v>
      </c>
      <c r="AQ1077">
        <v>0.27300000000000002</v>
      </c>
      <c r="AR1077">
        <v>7.798</v>
      </c>
      <c r="AS1077">
        <v>50.69</v>
      </c>
      <c r="AT1077">
        <v>41.947000000000003</v>
      </c>
      <c r="AU1077">
        <v>0.433</v>
      </c>
      <c r="AV1077">
        <v>0.47699999999999998</v>
      </c>
      <c r="AW1077">
        <v>0.34699999999999998</v>
      </c>
      <c r="AX1077">
        <v>0.13</v>
      </c>
      <c r="AY1077">
        <v>0</v>
      </c>
      <c r="AZ1077">
        <v>0</v>
      </c>
      <c r="BA1077">
        <v>0</v>
      </c>
      <c r="BB1077">
        <v>58</v>
      </c>
      <c r="BC1077" t="s">
        <v>75</v>
      </c>
      <c r="BD1077">
        <v>0</v>
      </c>
      <c r="BE1077" t="s">
        <v>69</v>
      </c>
      <c r="BF1077" t="s">
        <v>76</v>
      </c>
      <c r="BG1077">
        <v>1.3</v>
      </c>
      <c r="BH1077">
        <v>0</v>
      </c>
      <c r="BI1077" s="1">
        <v>45799.478356018517</v>
      </c>
      <c r="BJ1077">
        <v>3</v>
      </c>
      <c r="BK1077" s="4">
        <v>1.196</v>
      </c>
      <c r="BL1077" s="42">
        <f>HLOOKUP($A1077,차량별코스!$E$1:$AD$20,_xlfn.XLOOKUP(탕데이터!$I1077,차량별코스!$D$2:$D$20,차량별코스!$A$2:$A$20),0)</f>
        <v>8</v>
      </c>
      <c r="BM1077">
        <f t="shared" si="184"/>
        <v>2621.1369999999997</v>
      </c>
      <c r="BN1077">
        <f t="shared" si="185"/>
        <v>4829.6470000000018</v>
      </c>
      <c r="BO1077">
        <f>IF(COUNTIFS($BL$2:$BL1077,$BL1077,$O$2:$O1077,$O1077)=1,_xlfn.MAXIFS($BO$2:$BO1076,$O$2:$O1076,$O1077)+1,_xlfn.MAXIFS($BO$2:$BO1076,$O$2:$O1076,$O1077))</f>
        <v>11</v>
      </c>
      <c r="BP1077">
        <f t="shared" si="186"/>
        <v>1967.5520000000001</v>
      </c>
      <c r="BQ1077">
        <f t="shared" si="188"/>
        <v>26.39</v>
      </c>
      <c r="BR1077">
        <f t="shared" si="189"/>
        <v>29.029000000000003</v>
      </c>
      <c r="BS1077">
        <f t="shared" si="190"/>
        <v>21.112000000000002</v>
      </c>
      <c r="BT1077">
        <f t="shared" si="191"/>
        <v>7.9169999999999998</v>
      </c>
      <c r="BU1077">
        <f t="shared" si="192"/>
        <v>0</v>
      </c>
      <c r="BV1077">
        <f t="shared" si="193"/>
        <v>0</v>
      </c>
      <c r="BW1077">
        <f t="shared" si="187"/>
        <v>2052.0000000000005</v>
      </c>
    </row>
    <row r="1078" spans="1:75" x14ac:dyDescent="0.3">
      <c r="A1078" s="38">
        <f t="shared" si="183"/>
        <v>45795</v>
      </c>
      <c r="B1078" s="3">
        <v>45795.72078703704</v>
      </c>
      <c r="C1078" t="s">
        <v>61</v>
      </c>
      <c r="D1078" t="s">
        <v>61</v>
      </c>
      <c r="E1078" t="s">
        <v>61</v>
      </c>
      <c r="F1078" t="s">
        <v>62</v>
      </c>
      <c r="G1078" s="2" t="s">
        <v>85</v>
      </c>
      <c r="H1078" t="s">
        <v>86</v>
      </c>
      <c r="I1078" t="s">
        <v>88</v>
      </c>
      <c r="J1078" t="s">
        <v>66</v>
      </c>
      <c r="K1078" t="s">
        <v>67</v>
      </c>
      <c r="L1078">
        <v>15</v>
      </c>
      <c r="M1078">
        <v>3</v>
      </c>
      <c r="N1078">
        <v>168</v>
      </c>
      <c r="O1078" s="41">
        <v>9999</v>
      </c>
      <c r="P1078" t="s">
        <v>62</v>
      </c>
      <c r="Q1078" s="1">
        <v>45786.608721180557</v>
      </c>
      <c r="R1078">
        <v>71.680999999999997</v>
      </c>
      <c r="S1078">
        <v>19.146000000000001</v>
      </c>
      <c r="T1078">
        <v>3.7440000000000002</v>
      </c>
      <c r="U1078">
        <v>6248</v>
      </c>
      <c r="V1078">
        <v>124</v>
      </c>
      <c r="W1078">
        <v>773</v>
      </c>
      <c r="X1078">
        <v>2232</v>
      </c>
      <c r="Y1078">
        <v>4</v>
      </c>
      <c r="Z1078">
        <v>54</v>
      </c>
      <c r="AA1078">
        <v>0</v>
      </c>
      <c r="AB1078">
        <v>0</v>
      </c>
      <c r="AC1078">
        <v>101</v>
      </c>
      <c r="AD1078">
        <v>41.3</v>
      </c>
      <c r="AE1078">
        <v>48.224926000000004</v>
      </c>
      <c r="AF1078">
        <v>90.1</v>
      </c>
      <c r="AG1078">
        <v>2.7</v>
      </c>
      <c r="AH1078">
        <v>3.2</v>
      </c>
      <c r="AI1078">
        <v>3.2</v>
      </c>
      <c r="AJ1078">
        <v>0.8</v>
      </c>
      <c r="AK1078">
        <v>0</v>
      </c>
      <c r="AL1078">
        <v>0</v>
      </c>
      <c r="AM1078">
        <v>2.88</v>
      </c>
      <c r="AN1078">
        <v>43.207999999999998</v>
      </c>
      <c r="AO1078">
        <v>1.9850000000000001</v>
      </c>
      <c r="AP1078">
        <v>12.372</v>
      </c>
      <c r="AQ1078">
        <v>0.307</v>
      </c>
      <c r="AR1078">
        <v>5.58</v>
      </c>
      <c r="AS1078">
        <v>75.334000000000003</v>
      </c>
      <c r="AT1078">
        <v>93.102999999999994</v>
      </c>
      <c r="AU1078">
        <v>2.79</v>
      </c>
      <c r="AV1078">
        <v>3.3069999999999999</v>
      </c>
      <c r="AW1078">
        <v>3.3069999999999999</v>
      </c>
      <c r="AX1078">
        <v>0.82699999999999996</v>
      </c>
      <c r="AY1078">
        <v>0</v>
      </c>
      <c r="AZ1078">
        <v>0</v>
      </c>
      <c r="BA1078">
        <v>0</v>
      </c>
      <c r="BB1078">
        <v>140</v>
      </c>
      <c r="BC1078" t="s">
        <v>75</v>
      </c>
      <c r="BD1078">
        <v>0</v>
      </c>
      <c r="BE1078" t="s">
        <v>69</v>
      </c>
      <c r="BF1078" t="s">
        <v>76</v>
      </c>
      <c r="BG1078">
        <v>1.3</v>
      </c>
      <c r="BH1078">
        <v>0</v>
      </c>
      <c r="BI1078" s="1">
        <v>45799.478356018517</v>
      </c>
      <c r="BJ1078">
        <v>3</v>
      </c>
      <c r="BK1078" s="4">
        <v>1.248</v>
      </c>
      <c r="BL1078" s="42">
        <f>HLOOKUP($A1078,차량별코스!$E$1:$AD$20,_xlfn.XLOOKUP(탕데이터!$I1078,차량별코스!$D$2:$D$20,차량별코스!$A$2:$A$20),0)</f>
        <v>8</v>
      </c>
      <c r="BM1078">
        <f t="shared" si="184"/>
        <v>2621.1369999999997</v>
      </c>
      <c r="BN1078">
        <f t="shared" si="185"/>
        <v>4829.6470000000018</v>
      </c>
      <c r="BO1078">
        <f>IF(COUNTIFS($BL$2:$BL1078,$BL1078,$O$2:$O1078,$O1078)=1,_xlfn.MAXIFS($BO$2:$BO1077,$O$2:$O1077,$O1078)+1,_xlfn.MAXIFS($BO$2:$BO1077,$O$2:$O1077,$O1078))</f>
        <v>11</v>
      </c>
      <c r="BP1078">
        <f t="shared" si="186"/>
        <v>4732.4479999999994</v>
      </c>
      <c r="BQ1078">
        <f t="shared" si="188"/>
        <v>168.69600000000003</v>
      </c>
      <c r="BR1078">
        <f t="shared" si="189"/>
        <v>199.93600000000001</v>
      </c>
      <c r="BS1078">
        <f t="shared" si="190"/>
        <v>199.93600000000001</v>
      </c>
      <c r="BT1078">
        <f t="shared" si="191"/>
        <v>49.984000000000002</v>
      </c>
      <c r="BU1078">
        <f t="shared" si="192"/>
        <v>0</v>
      </c>
      <c r="BV1078">
        <f t="shared" si="193"/>
        <v>0</v>
      </c>
      <c r="BW1078">
        <f t="shared" si="187"/>
        <v>5350.9999999999991</v>
      </c>
    </row>
    <row r="1079" spans="1:75" x14ac:dyDescent="0.3">
      <c r="A1079" s="38">
        <f t="shared" si="183"/>
        <v>45795</v>
      </c>
      <c r="B1079" s="3">
        <v>45795.854710648149</v>
      </c>
      <c r="C1079" t="s">
        <v>61</v>
      </c>
      <c r="D1079" t="s">
        <v>61</v>
      </c>
      <c r="E1079" t="s">
        <v>61</v>
      </c>
      <c r="F1079" t="s">
        <v>62</v>
      </c>
      <c r="G1079" s="2" t="s">
        <v>85</v>
      </c>
      <c r="H1079" t="s">
        <v>86</v>
      </c>
      <c r="I1079" t="s">
        <v>88</v>
      </c>
      <c r="J1079" t="s">
        <v>66</v>
      </c>
      <c r="K1079" t="s">
        <v>67</v>
      </c>
      <c r="L1079">
        <v>15</v>
      </c>
      <c r="M1079">
        <v>3</v>
      </c>
      <c r="N1079">
        <v>168</v>
      </c>
      <c r="O1079" s="41">
        <v>9999</v>
      </c>
      <c r="P1079" t="s">
        <v>62</v>
      </c>
      <c r="Q1079" s="1">
        <v>45786.608721180557</v>
      </c>
      <c r="R1079">
        <v>39.246000000000002</v>
      </c>
      <c r="S1079">
        <v>12.321999999999999</v>
      </c>
      <c r="T1079">
        <v>3.1850000000000001</v>
      </c>
      <c r="U1079">
        <v>4799</v>
      </c>
      <c r="V1079">
        <v>94</v>
      </c>
      <c r="W1079">
        <v>1642</v>
      </c>
      <c r="X1079">
        <v>1165</v>
      </c>
      <c r="Y1079">
        <v>6</v>
      </c>
      <c r="Z1079">
        <v>31</v>
      </c>
      <c r="AA1079">
        <v>1</v>
      </c>
      <c r="AB1079">
        <v>164</v>
      </c>
      <c r="AC1079">
        <v>105</v>
      </c>
      <c r="AD1079">
        <v>29.44</v>
      </c>
      <c r="AE1079">
        <v>46.126559999999998</v>
      </c>
      <c r="AF1079">
        <v>91.4</v>
      </c>
      <c r="AG1079">
        <v>1.8</v>
      </c>
      <c r="AH1079">
        <v>3.5</v>
      </c>
      <c r="AI1079">
        <v>2.2999999999999998</v>
      </c>
      <c r="AJ1079">
        <v>0.9</v>
      </c>
      <c r="AK1079">
        <v>0.1</v>
      </c>
      <c r="AL1079">
        <v>0</v>
      </c>
      <c r="AM1079">
        <v>2.4500000000000002</v>
      </c>
      <c r="AN1079">
        <v>49.404000000000003</v>
      </c>
      <c r="AO1079">
        <v>1.9590000000000001</v>
      </c>
      <c r="AP1079">
        <v>34.215000000000003</v>
      </c>
      <c r="AQ1079">
        <v>0.28000000000000003</v>
      </c>
      <c r="AR1079">
        <v>15.288</v>
      </c>
      <c r="AS1079">
        <v>78.989000000000004</v>
      </c>
      <c r="AT1079">
        <v>71.596999999999994</v>
      </c>
      <c r="AU1079">
        <v>1.41</v>
      </c>
      <c r="AV1079">
        <v>2.742</v>
      </c>
      <c r="AW1079">
        <v>1.802</v>
      </c>
      <c r="AX1079">
        <v>0.70499999999999996</v>
      </c>
      <c r="AY1079">
        <v>7.8E-2</v>
      </c>
      <c r="AZ1079">
        <v>0</v>
      </c>
      <c r="BA1079">
        <v>0</v>
      </c>
      <c r="BB1079">
        <v>106</v>
      </c>
      <c r="BC1079" t="s">
        <v>75</v>
      </c>
      <c r="BD1079">
        <v>0</v>
      </c>
      <c r="BE1079" t="s">
        <v>69</v>
      </c>
      <c r="BF1079" t="s">
        <v>76</v>
      </c>
      <c r="BG1079">
        <v>1.3</v>
      </c>
      <c r="BH1079">
        <v>0</v>
      </c>
      <c r="BI1079" s="1">
        <v>45799.478356018517</v>
      </c>
      <c r="BJ1079">
        <v>3</v>
      </c>
      <c r="BK1079" s="4">
        <v>1.0617000000000001</v>
      </c>
      <c r="BL1079" s="42">
        <f>HLOOKUP($A1079,차량별코스!$E$1:$AD$20,_xlfn.XLOOKUP(탕데이터!$I1079,차량별코스!$D$2:$D$20,차량별코스!$A$2:$A$20),0)</f>
        <v>8</v>
      </c>
      <c r="BM1079">
        <f t="shared" si="184"/>
        <v>2621.1369999999997</v>
      </c>
      <c r="BN1079">
        <f t="shared" si="185"/>
        <v>4829.6470000000018</v>
      </c>
      <c r="BO1079">
        <f>IF(COUNTIFS($BL$2:$BL1079,$BL1079,$O$2:$O1079,$O1079)=1,_xlfn.MAXIFS($BO$2:$BO1078,$O$2:$O1078,$O1079)+1,_xlfn.MAXIFS($BO$2:$BO1078,$O$2:$O1078,$O1079))</f>
        <v>11</v>
      </c>
      <c r="BP1079">
        <f t="shared" si="186"/>
        <v>2650.2860000000001</v>
      </c>
      <c r="BQ1079">
        <f t="shared" si="188"/>
        <v>86.382000000000005</v>
      </c>
      <c r="BR1079">
        <f t="shared" si="189"/>
        <v>167.965</v>
      </c>
      <c r="BS1079">
        <f t="shared" si="190"/>
        <v>110.377</v>
      </c>
      <c r="BT1079">
        <f t="shared" si="191"/>
        <v>43.191000000000003</v>
      </c>
      <c r="BU1079">
        <f t="shared" si="192"/>
        <v>4.7990000000000004</v>
      </c>
      <c r="BV1079">
        <f t="shared" si="193"/>
        <v>0</v>
      </c>
      <c r="BW1079">
        <f t="shared" si="187"/>
        <v>3063</v>
      </c>
    </row>
    <row r="1080" spans="1:75" x14ac:dyDescent="0.3">
      <c r="A1080" s="38">
        <f t="shared" si="183"/>
        <v>45796</v>
      </c>
      <c r="B1080" s="3">
        <v>45796.267256944448</v>
      </c>
      <c r="C1080" t="s">
        <v>61</v>
      </c>
      <c r="D1080" t="s">
        <v>61</v>
      </c>
      <c r="E1080" t="s">
        <v>61</v>
      </c>
      <c r="F1080" t="s">
        <v>62</v>
      </c>
      <c r="G1080" s="2" t="s">
        <v>85</v>
      </c>
      <c r="H1080" t="s">
        <v>86</v>
      </c>
      <c r="I1080" t="s">
        <v>88</v>
      </c>
      <c r="J1080" t="s">
        <v>66</v>
      </c>
      <c r="K1080" t="s">
        <v>67</v>
      </c>
      <c r="L1080">
        <v>15</v>
      </c>
      <c r="M1080">
        <v>3</v>
      </c>
      <c r="N1080">
        <v>168</v>
      </c>
      <c r="O1080" s="41">
        <v>9999</v>
      </c>
      <c r="P1080" t="s">
        <v>62</v>
      </c>
      <c r="Q1080" s="1">
        <v>45786.608721180557</v>
      </c>
      <c r="R1080">
        <v>40.152999999999999</v>
      </c>
      <c r="S1080">
        <v>12.454000000000001</v>
      </c>
      <c r="T1080">
        <v>3.2240000000000002</v>
      </c>
      <c r="U1080">
        <v>4593</v>
      </c>
      <c r="V1080">
        <v>309</v>
      </c>
      <c r="W1080">
        <v>1175</v>
      </c>
      <c r="X1080">
        <v>1187</v>
      </c>
      <c r="Y1080">
        <v>13</v>
      </c>
      <c r="Z1080">
        <v>32</v>
      </c>
      <c r="AA1080">
        <v>0</v>
      </c>
      <c r="AB1080">
        <v>0</v>
      </c>
      <c r="AC1080">
        <v>106</v>
      </c>
      <c r="AD1080">
        <v>31.47</v>
      </c>
      <c r="AE1080">
        <v>46.494258000000002</v>
      </c>
      <c r="AF1080">
        <v>92.2</v>
      </c>
      <c r="AG1080">
        <v>1.8</v>
      </c>
      <c r="AH1080">
        <v>3.1</v>
      </c>
      <c r="AI1080">
        <v>1.7</v>
      </c>
      <c r="AJ1080">
        <v>1.2</v>
      </c>
      <c r="AK1080">
        <v>0.1</v>
      </c>
      <c r="AL1080">
        <v>0</v>
      </c>
      <c r="AM1080">
        <v>2.48</v>
      </c>
      <c r="AN1080">
        <v>49.137999999999998</v>
      </c>
      <c r="AO1080">
        <v>6.7279999999999998</v>
      </c>
      <c r="AP1080">
        <v>25.582000000000001</v>
      </c>
      <c r="AQ1080">
        <v>0.27400000000000002</v>
      </c>
      <c r="AR1080">
        <v>32.375999999999998</v>
      </c>
      <c r="AS1080">
        <v>79.694999999999993</v>
      </c>
      <c r="AT1080">
        <v>69.150000000000006</v>
      </c>
      <c r="AU1080">
        <v>1.35</v>
      </c>
      <c r="AV1080">
        <v>2.3250000000000002</v>
      </c>
      <c r="AW1080">
        <v>1.2749999999999999</v>
      </c>
      <c r="AX1080">
        <v>0.9</v>
      </c>
      <c r="AY1080">
        <v>7.4999999999999997E-2</v>
      </c>
      <c r="AZ1080">
        <v>0</v>
      </c>
      <c r="BA1080">
        <v>0</v>
      </c>
      <c r="BB1080">
        <v>101</v>
      </c>
      <c r="BC1080" t="s">
        <v>75</v>
      </c>
      <c r="BD1080">
        <v>0</v>
      </c>
      <c r="BE1080" t="s">
        <v>69</v>
      </c>
      <c r="BF1080" t="s">
        <v>76</v>
      </c>
      <c r="BG1080">
        <v>1.3</v>
      </c>
      <c r="BH1080">
        <v>0</v>
      </c>
      <c r="BI1080" s="1">
        <v>45799.478356018517</v>
      </c>
      <c r="BJ1080">
        <v>3</v>
      </c>
      <c r="BK1080" s="4">
        <v>1.0747</v>
      </c>
      <c r="BL1080" s="42">
        <f>HLOOKUP($A1080,차량별코스!$E$1:$AD$20,_xlfn.XLOOKUP(탕데이터!$I1080,차량별코스!$D$2:$D$20,차량별코스!$A$2:$A$20),0)</f>
        <v>1</v>
      </c>
      <c r="BM1080">
        <f t="shared" si="184"/>
        <v>2621.1369999999997</v>
      </c>
      <c r="BN1080">
        <f t="shared" si="185"/>
        <v>4124.9780000000028</v>
      </c>
      <c r="BO1080">
        <f>IF(COUNTIFS($BL$2:$BL1080,$BL1080,$O$2:$O1080,$O1080)=1,_xlfn.MAXIFS($BO$2:$BO1079,$O$2:$O1079,$O1080)+1,_xlfn.MAXIFS($BO$2:$BO1079,$O$2:$O1079,$O1080))</f>
        <v>11</v>
      </c>
      <c r="BP1080">
        <f t="shared" si="186"/>
        <v>2750.7460000000001</v>
      </c>
      <c r="BQ1080">
        <f t="shared" si="188"/>
        <v>82.674000000000007</v>
      </c>
      <c r="BR1080">
        <f t="shared" si="189"/>
        <v>142.38300000000001</v>
      </c>
      <c r="BS1080">
        <f t="shared" si="190"/>
        <v>78.081000000000003</v>
      </c>
      <c r="BT1080">
        <f t="shared" si="191"/>
        <v>55.116</v>
      </c>
      <c r="BU1080">
        <f t="shared" si="192"/>
        <v>4.593</v>
      </c>
      <c r="BV1080">
        <f t="shared" si="193"/>
        <v>0</v>
      </c>
      <c r="BW1080">
        <f t="shared" si="187"/>
        <v>3113.5929999999998</v>
      </c>
    </row>
    <row r="1081" spans="1:75" x14ac:dyDescent="0.3">
      <c r="A1081" s="38">
        <f t="shared" si="183"/>
        <v>45796</v>
      </c>
      <c r="B1081" s="3">
        <v>45796.328668981485</v>
      </c>
      <c r="C1081" t="s">
        <v>61</v>
      </c>
      <c r="D1081" t="s">
        <v>61</v>
      </c>
      <c r="E1081" t="s">
        <v>61</v>
      </c>
      <c r="F1081" t="s">
        <v>62</v>
      </c>
      <c r="G1081" s="2" t="s">
        <v>85</v>
      </c>
      <c r="H1081" t="s">
        <v>86</v>
      </c>
      <c r="I1081" t="s">
        <v>88</v>
      </c>
      <c r="J1081" t="s">
        <v>66</v>
      </c>
      <c r="K1081" t="s">
        <v>67</v>
      </c>
      <c r="L1081">
        <v>15</v>
      </c>
      <c r="M1081">
        <v>3</v>
      </c>
      <c r="N1081">
        <v>168</v>
      </c>
      <c r="O1081" s="41">
        <v>9999</v>
      </c>
      <c r="P1081" t="s">
        <v>62</v>
      </c>
      <c r="Q1081" s="1">
        <v>45786.608721180557</v>
      </c>
      <c r="R1081">
        <v>2.5000000000000001E-2</v>
      </c>
      <c r="S1081">
        <v>5.2999999999999999E-2</v>
      </c>
      <c r="T1081">
        <v>0.47199999999999998</v>
      </c>
      <c r="U1081">
        <v>68</v>
      </c>
      <c r="V1081">
        <v>9</v>
      </c>
      <c r="W1081">
        <v>20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4</v>
      </c>
      <c r="AD1081">
        <v>1.32</v>
      </c>
      <c r="AE1081">
        <v>2.307763</v>
      </c>
      <c r="AF1081">
        <v>100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0.36</v>
      </c>
      <c r="AN1081">
        <v>12.179</v>
      </c>
      <c r="AO1081">
        <v>13.236000000000001</v>
      </c>
      <c r="AP1081">
        <v>29.41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 t="s">
        <v>75</v>
      </c>
      <c r="BD1081">
        <v>0</v>
      </c>
      <c r="BE1081" t="s">
        <v>69</v>
      </c>
      <c r="BF1081" t="s">
        <v>76</v>
      </c>
      <c r="BG1081">
        <v>1.3</v>
      </c>
      <c r="BH1081">
        <v>0</v>
      </c>
      <c r="BI1081" s="1">
        <v>45799.478356018517</v>
      </c>
      <c r="BJ1081">
        <v>3</v>
      </c>
      <c r="BK1081" s="4">
        <v>0.15720000000000001</v>
      </c>
      <c r="BL1081" s="42">
        <f>HLOOKUP($A1081,차량별코스!$E$1:$AD$20,_xlfn.XLOOKUP(탕데이터!$I1081,차량별코스!$D$2:$D$20,차량별코스!$A$2:$A$20),0)</f>
        <v>1</v>
      </c>
      <c r="BM1081">
        <f t="shared" si="184"/>
        <v>2621.1369999999997</v>
      </c>
      <c r="BN1081">
        <f t="shared" si="185"/>
        <v>4124.9780000000028</v>
      </c>
      <c r="BO1081">
        <f>IF(COUNTIFS($BL$2:$BL1081,$BL1081,$O$2:$O1081,$O1081)=1,_xlfn.MAXIFS($BO$2:$BO1080,$O$2:$O1080,$O1081)+1,_xlfn.MAXIFS($BO$2:$BO1080,$O$2:$O1080,$O1081))</f>
        <v>11</v>
      </c>
      <c r="BP1081">
        <f t="shared" si="186"/>
        <v>39</v>
      </c>
      <c r="BQ1081">
        <f t="shared" si="188"/>
        <v>0</v>
      </c>
      <c r="BR1081">
        <f t="shared" si="189"/>
        <v>0</v>
      </c>
      <c r="BS1081">
        <f t="shared" si="190"/>
        <v>0</v>
      </c>
      <c r="BT1081">
        <f t="shared" si="191"/>
        <v>0</v>
      </c>
      <c r="BU1081">
        <f t="shared" si="192"/>
        <v>0</v>
      </c>
      <c r="BV1081">
        <f t="shared" si="193"/>
        <v>0</v>
      </c>
      <c r="BW1081">
        <f t="shared" si="187"/>
        <v>39</v>
      </c>
    </row>
    <row r="1082" spans="1:75" x14ac:dyDescent="0.3">
      <c r="A1082" s="38">
        <f t="shared" si="183"/>
        <v>45796</v>
      </c>
      <c r="B1082" s="3">
        <v>45796.33184027778</v>
      </c>
      <c r="C1082" t="s">
        <v>61</v>
      </c>
      <c r="D1082" t="s">
        <v>61</v>
      </c>
      <c r="E1082" t="s">
        <v>61</v>
      </c>
      <c r="F1082" t="s">
        <v>62</v>
      </c>
      <c r="G1082" s="2" t="s">
        <v>85</v>
      </c>
      <c r="H1082" t="s">
        <v>86</v>
      </c>
      <c r="I1082" t="s">
        <v>88</v>
      </c>
      <c r="J1082" t="s">
        <v>66</v>
      </c>
      <c r="K1082" t="s">
        <v>67</v>
      </c>
      <c r="L1082">
        <v>15</v>
      </c>
      <c r="M1082">
        <v>3</v>
      </c>
      <c r="N1082">
        <v>168</v>
      </c>
      <c r="O1082" s="41">
        <v>9999</v>
      </c>
      <c r="P1082" t="s">
        <v>62</v>
      </c>
      <c r="Q1082" s="1">
        <v>45786.608721180557</v>
      </c>
      <c r="R1082">
        <v>1E-3</v>
      </c>
      <c r="S1082">
        <v>7.6999999999999999E-2</v>
      </c>
      <c r="T1082">
        <v>1.2999999999999999E-2</v>
      </c>
      <c r="U1082">
        <v>106</v>
      </c>
      <c r="V1082">
        <v>106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0.03</v>
      </c>
      <c r="AE1082" t="s">
        <v>61</v>
      </c>
      <c r="AF1082">
        <v>100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0.01</v>
      </c>
      <c r="AN1082" t="s">
        <v>61</v>
      </c>
      <c r="AO1082">
        <v>100</v>
      </c>
      <c r="AP1082">
        <v>0</v>
      </c>
      <c r="AQ1082">
        <v>0</v>
      </c>
      <c r="AR1082">
        <v>0</v>
      </c>
      <c r="AS1082">
        <v>0</v>
      </c>
      <c r="AT1082">
        <v>1.667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1</v>
      </c>
      <c r="BC1082" t="s">
        <v>75</v>
      </c>
      <c r="BD1082">
        <v>0</v>
      </c>
      <c r="BE1082" t="s">
        <v>69</v>
      </c>
      <c r="BF1082" t="s">
        <v>76</v>
      </c>
      <c r="BG1082">
        <v>1.3</v>
      </c>
      <c r="BH1082">
        <v>0</v>
      </c>
      <c r="BI1082" s="1">
        <v>45799.478356018517</v>
      </c>
      <c r="BJ1082">
        <v>3</v>
      </c>
      <c r="BK1082" s="4">
        <v>4.3E-3</v>
      </c>
      <c r="BL1082" s="42">
        <f>HLOOKUP($A1082,차량별코스!$E$1:$AD$20,_xlfn.XLOOKUP(탕데이터!$I1082,차량별코스!$D$2:$D$20,차량별코스!$A$2:$A$20),0)</f>
        <v>1</v>
      </c>
      <c r="BM1082">
        <f t="shared" si="184"/>
        <v>2621.1369999999997</v>
      </c>
      <c r="BN1082">
        <f t="shared" si="185"/>
        <v>4124.9780000000028</v>
      </c>
      <c r="BO1082">
        <f>IF(COUNTIFS($BL$2:$BL1082,$BL1082,$O$2:$O1082,$O1082)=1,_xlfn.MAXIFS($BO$2:$BO1081,$O$2:$O1081,$O1082)+1,_xlfn.MAXIFS($BO$2:$BO1081,$O$2:$O1081,$O1082))</f>
        <v>11</v>
      </c>
      <c r="BP1082">
        <f t="shared" si="186"/>
        <v>0</v>
      </c>
      <c r="BQ1082">
        <f t="shared" si="188"/>
        <v>0</v>
      </c>
      <c r="BR1082">
        <f t="shared" si="189"/>
        <v>0</v>
      </c>
      <c r="BS1082">
        <f t="shared" si="190"/>
        <v>0</v>
      </c>
      <c r="BT1082">
        <f t="shared" si="191"/>
        <v>0</v>
      </c>
      <c r="BU1082">
        <f t="shared" si="192"/>
        <v>0</v>
      </c>
      <c r="BV1082">
        <f t="shared" si="193"/>
        <v>0</v>
      </c>
      <c r="BW1082">
        <f t="shared" si="187"/>
        <v>0</v>
      </c>
    </row>
    <row r="1083" spans="1:75" x14ac:dyDescent="0.3">
      <c r="A1083" s="38">
        <f t="shared" si="183"/>
        <v>45796</v>
      </c>
      <c r="B1083" s="3">
        <v>45796.380335648151</v>
      </c>
      <c r="C1083" t="s">
        <v>61</v>
      </c>
      <c r="D1083" t="s">
        <v>61</v>
      </c>
      <c r="E1083" t="s">
        <v>61</v>
      </c>
      <c r="F1083" t="s">
        <v>62</v>
      </c>
      <c r="G1083" s="2" t="s">
        <v>85</v>
      </c>
      <c r="H1083" t="s">
        <v>86</v>
      </c>
      <c r="I1083" t="s">
        <v>88</v>
      </c>
      <c r="J1083" t="s">
        <v>66</v>
      </c>
      <c r="K1083" t="s">
        <v>67</v>
      </c>
      <c r="L1083">
        <v>15</v>
      </c>
      <c r="M1083">
        <v>3</v>
      </c>
      <c r="N1083">
        <v>168</v>
      </c>
      <c r="O1083" s="41">
        <v>9999</v>
      </c>
      <c r="P1083" t="s">
        <v>62</v>
      </c>
      <c r="Q1083" s="1">
        <v>45786.608721180557</v>
      </c>
      <c r="R1083">
        <v>66.061999999999998</v>
      </c>
      <c r="S1083">
        <v>19.175999999999998</v>
      </c>
      <c r="T1083">
        <v>3.4449999999999998</v>
      </c>
      <c r="U1083">
        <v>6738</v>
      </c>
      <c r="V1083">
        <v>12</v>
      </c>
      <c r="W1083">
        <v>1622</v>
      </c>
      <c r="X1083">
        <v>2104</v>
      </c>
      <c r="Y1083">
        <v>13</v>
      </c>
      <c r="Z1083">
        <v>63</v>
      </c>
      <c r="AA1083">
        <v>0</v>
      </c>
      <c r="AB1083">
        <v>0</v>
      </c>
      <c r="AC1083">
        <v>104</v>
      </c>
      <c r="AD1083">
        <v>35.299999999999997</v>
      </c>
      <c r="AE1083">
        <v>46.595447</v>
      </c>
      <c r="AF1083">
        <v>92.6</v>
      </c>
      <c r="AG1083">
        <v>1.8</v>
      </c>
      <c r="AH1083">
        <v>2.9</v>
      </c>
      <c r="AI1083">
        <v>1.9</v>
      </c>
      <c r="AJ1083">
        <v>0.7</v>
      </c>
      <c r="AK1083">
        <v>0</v>
      </c>
      <c r="AL1083">
        <v>0</v>
      </c>
      <c r="AM1083">
        <v>2.65</v>
      </c>
      <c r="AN1083">
        <v>45.805999999999997</v>
      </c>
      <c r="AO1083">
        <v>0.17799999999999999</v>
      </c>
      <c r="AP1083">
        <v>24.071999999999999</v>
      </c>
      <c r="AQ1083">
        <v>0.318</v>
      </c>
      <c r="AR1083">
        <v>19.678000000000001</v>
      </c>
      <c r="AS1083">
        <v>95.364999999999995</v>
      </c>
      <c r="AT1083">
        <v>103.40300000000001</v>
      </c>
      <c r="AU1083">
        <v>2.0099999999999998</v>
      </c>
      <c r="AV1083">
        <v>3.238</v>
      </c>
      <c r="AW1083">
        <v>2.1219999999999999</v>
      </c>
      <c r="AX1083">
        <v>0.78200000000000003</v>
      </c>
      <c r="AY1083">
        <v>0</v>
      </c>
      <c r="AZ1083">
        <v>0</v>
      </c>
      <c r="BA1083">
        <v>0</v>
      </c>
      <c r="BB1083">
        <v>153</v>
      </c>
      <c r="BC1083" t="s">
        <v>75</v>
      </c>
      <c r="BD1083">
        <v>0</v>
      </c>
      <c r="BE1083" t="s">
        <v>69</v>
      </c>
      <c r="BF1083" t="s">
        <v>76</v>
      </c>
      <c r="BG1083">
        <v>1.3</v>
      </c>
      <c r="BH1083">
        <v>0</v>
      </c>
      <c r="BI1083" s="1">
        <v>45799.478356018517</v>
      </c>
      <c r="BJ1083">
        <v>3</v>
      </c>
      <c r="BK1083" s="4">
        <v>1.1483000000000001</v>
      </c>
      <c r="BL1083" s="42">
        <f>HLOOKUP($A1083,차량별코스!$E$1:$AD$20,_xlfn.XLOOKUP(탕데이터!$I1083,차량별코스!$D$2:$D$20,차량별코스!$A$2:$A$20),0)</f>
        <v>1</v>
      </c>
      <c r="BM1083">
        <f t="shared" si="184"/>
        <v>2621.1369999999997</v>
      </c>
      <c r="BN1083">
        <f t="shared" si="185"/>
        <v>4124.9780000000028</v>
      </c>
      <c r="BO1083">
        <f>IF(COUNTIFS($BL$2:$BL1083,$BL1083,$O$2:$O1083,$O1083)=1,_xlfn.MAXIFS($BO$2:$BO1082,$O$2:$O1082,$O1083)+1,_xlfn.MAXIFS($BO$2:$BO1082,$O$2:$O1082,$O1083))</f>
        <v>11</v>
      </c>
      <c r="BP1083">
        <f t="shared" si="186"/>
        <v>4605.3879999999999</v>
      </c>
      <c r="BQ1083">
        <f t="shared" si="188"/>
        <v>121.28400000000002</v>
      </c>
      <c r="BR1083">
        <f t="shared" si="189"/>
        <v>195.40199999999999</v>
      </c>
      <c r="BS1083">
        <f t="shared" si="190"/>
        <v>128.02199999999999</v>
      </c>
      <c r="BT1083">
        <f t="shared" si="191"/>
        <v>47.165999999999997</v>
      </c>
      <c r="BU1083">
        <f t="shared" si="192"/>
        <v>0</v>
      </c>
      <c r="BV1083">
        <f t="shared" si="193"/>
        <v>0</v>
      </c>
      <c r="BW1083">
        <f t="shared" si="187"/>
        <v>5097.2619999999997</v>
      </c>
    </row>
    <row r="1084" spans="1:75" x14ac:dyDescent="0.3">
      <c r="A1084" s="38">
        <f t="shared" si="183"/>
        <v>45796</v>
      </c>
      <c r="B1084" s="3">
        <v>45796.505995370368</v>
      </c>
      <c r="C1084" t="s">
        <v>61</v>
      </c>
      <c r="D1084" t="s">
        <v>61</v>
      </c>
      <c r="E1084" t="s">
        <v>61</v>
      </c>
      <c r="F1084" t="s">
        <v>62</v>
      </c>
      <c r="G1084" s="2" t="s">
        <v>85</v>
      </c>
      <c r="H1084" t="s">
        <v>86</v>
      </c>
      <c r="I1084" t="s">
        <v>88</v>
      </c>
      <c r="J1084" t="s">
        <v>66</v>
      </c>
      <c r="K1084" t="s">
        <v>67</v>
      </c>
      <c r="L1084">
        <v>15</v>
      </c>
      <c r="M1084">
        <v>3</v>
      </c>
      <c r="N1084">
        <v>168</v>
      </c>
      <c r="O1084" s="41">
        <v>9999</v>
      </c>
      <c r="P1084" t="s">
        <v>62</v>
      </c>
      <c r="Q1084" s="1">
        <v>45786.608721180557</v>
      </c>
      <c r="R1084">
        <v>6.4000000000000001E-2</v>
      </c>
      <c r="S1084">
        <v>7.0999999999999994E-2</v>
      </c>
      <c r="T1084">
        <v>0.90100000000000002</v>
      </c>
      <c r="U1084">
        <v>72</v>
      </c>
      <c r="V1084">
        <v>12</v>
      </c>
      <c r="W1084">
        <v>8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7</v>
      </c>
      <c r="AD1084">
        <v>3.2</v>
      </c>
      <c r="AE1084">
        <v>4.4305979999999998</v>
      </c>
      <c r="AF1084">
        <v>100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0.69</v>
      </c>
      <c r="AN1084">
        <v>12.384</v>
      </c>
      <c r="AO1084">
        <v>16.664999999999999</v>
      </c>
      <c r="AP1084">
        <v>11.11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1</v>
      </c>
      <c r="BC1084" t="s">
        <v>75</v>
      </c>
      <c r="BD1084">
        <v>0</v>
      </c>
      <c r="BE1084" t="s">
        <v>69</v>
      </c>
      <c r="BF1084" t="s">
        <v>76</v>
      </c>
      <c r="BG1084">
        <v>1.3</v>
      </c>
      <c r="BH1084">
        <v>0</v>
      </c>
      <c r="BI1084" s="1">
        <v>45799.478356018517</v>
      </c>
      <c r="BJ1084">
        <v>3</v>
      </c>
      <c r="BK1084" s="4">
        <v>0.30049999999999999</v>
      </c>
      <c r="BL1084" s="42">
        <f>HLOOKUP($A1084,차량별코스!$E$1:$AD$20,_xlfn.XLOOKUP(탕데이터!$I1084,차량별코스!$D$2:$D$20,차량별코스!$A$2:$A$20),0)</f>
        <v>1</v>
      </c>
      <c r="BM1084">
        <f t="shared" si="184"/>
        <v>2621.1369999999997</v>
      </c>
      <c r="BN1084">
        <f t="shared" si="185"/>
        <v>4124.9780000000028</v>
      </c>
      <c r="BO1084">
        <f>IF(COUNTIFS($BL$2:$BL1084,$BL1084,$O$2:$O1084,$O1084)=1,_xlfn.MAXIFS($BO$2:$BO1083,$O$2:$O1083,$O1084)+1,_xlfn.MAXIFS($BO$2:$BO1083,$O$2:$O1083,$O1084))</f>
        <v>11</v>
      </c>
      <c r="BP1084">
        <f t="shared" si="186"/>
        <v>52</v>
      </c>
      <c r="BQ1084">
        <f t="shared" si="188"/>
        <v>0</v>
      </c>
      <c r="BR1084">
        <f t="shared" si="189"/>
        <v>0</v>
      </c>
      <c r="BS1084">
        <f t="shared" si="190"/>
        <v>0</v>
      </c>
      <c r="BT1084">
        <f t="shared" si="191"/>
        <v>0</v>
      </c>
      <c r="BU1084">
        <f t="shared" si="192"/>
        <v>0</v>
      </c>
      <c r="BV1084">
        <f t="shared" si="193"/>
        <v>0</v>
      </c>
      <c r="BW1084">
        <f t="shared" si="187"/>
        <v>52</v>
      </c>
    </row>
    <row r="1085" spans="1:75" x14ac:dyDescent="0.3">
      <c r="A1085" s="38">
        <f t="shared" si="183"/>
        <v>45796</v>
      </c>
      <c r="B1085" s="3">
        <v>45796.510370370372</v>
      </c>
      <c r="C1085" t="s">
        <v>61</v>
      </c>
      <c r="D1085" t="s">
        <v>61</v>
      </c>
      <c r="E1085" t="s">
        <v>61</v>
      </c>
      <c r="F1085" t="s">
        <v>62</v>
      </c>
      <c r="G1085" s="2" t="s">
        <v>85</v>
      </c>
      <c r="H1085" t="s">
        <v>86</v>
      </c>
      <c r="I1085" t="s">
        <v>88</v>
      </c>
      <c r="J1085" t="s">
        <v>66</v>
      </c>
      <c r="K1085" t="s">
        <v>67</v>
      </c>
      <c r="L1085">
        <v>15</v>
      </c>
      <c r="M1085">
        <v>3</v>
      </c>
      <c r="N1085">
        <v>168</v>
      </c>
      <c r="O1085" s="41">
        <v>9999</v>
      </c>
      <c r="P1085" t="s">
        <v>62</v>
      </c>
      <c r="Q1085" s="1">
        <v>45786.608721180557</v>
      </c>
      <c r="R1085">
        <v>59.892000000000003</v>
      </c>
      <c r="S1085">
        <v>16.164999999999999</v>
      </c>
      <c r="T1085">
        <v>3.7050000000000001</v>
      </c>
      <c r="U1085">
        <v>5283</v>
      </c>
      <c r="V1085">
        <v>303</v>
      </c>
      <c r="W1085">
        <v>773</v>
      </c>
      <c r="X1085">
        <v>1807</v>
      </c>
      <c r="Y1085">
        <v>8</v>
      </c>
      <c r="Z1085">
        <v>18</v>
      </c>
      <c r="AA1085">
        <v>0</v>
      </c>
      <c r="AB1085">
        <v>0</v>
      </c>
      <c r="AC1085">
        <v>103</v>
      </c>
      <c r="AD1085">
        <v>40.81</v>
      </c>
      <c r="AE1085">
        <v>51.250543</v>
      </c>
      <c r="AF1085">
        <v>93.6</v>
      </c>
      <c r="AG1085">
        <v>1.6</v>
      </c>
      <c r="AH1085">
        <v>1.8</v>
      </c>
      <c r="AI1085">
        <v>1.6</v>
      </c>
      <c r="AJ1085">
        <v>1.4</v>
      </c>
      <c r="AK1085">
        <v>0</v>
      </c>
      <c r="AL1085">
        <v>0</v>
      </c>
      <c r="AM1085">
        <v>2.85</v>
      </c>
      <c r="AN1085">
        <v>46.997999999999998</v>
      </c>
      <c r="AO1085">
        <v>5.7350000000000003</v>
      </c>
      <c r="AP1085">
        <v>14.632</v>
      </c>
      <c r="AQ1085">
        <v>0.30099999999999999</v>
      </c>
      <c r="AR1085">
        <v>13.356999999999999</v>
      </c>
      <c r="AS1085">
        <v>30.053999999999998</v>
      </c>
      <c r="AT1085">
        <v>81.12</v>
      </c>
      <c r="AU1085">
        <v>1.387</v>
      </c>
      <c r="AV1085">
        <v>1.56</v>
      </c>
      <c r="AW1085">
        <v>1.387</v>
      </c>
      <c r="AX1085">
        <v>1.2130000000000001</v>
      </c>
      <c r="AY1085">
        <v>0</v>
      </c>
      <c r="AZ1085">
        <v>0</v>
      </c>
      <c r="BA1085">
        <v>0</v>
      </c>
      <c r="BB1085">
        <v>119</v>
      </c>
      <c r="BC1085" t="s">
        <v>75</v>
      </c>
      <c r="BD1085">
        <v>0</v>
      </c>
      <c r="BE1085" t="s">
        <v>69</v>
      </c>
      <c r="BF1085" t="s">
        <v>76</v>
      </c>
      <c r="BG1085">
        <v>1.3</v>
      </c>
      <c r="BH1085">
        <v>0</v>
      </c>
      <c r="BI1085" s="1">
        <v>45799.478356018517</v>
      </c>
      <c r="BJ1085">
        <v>3</v>
      </c>
      <c r="BK1085" s="4">
        <v>1.2350000000000001</v>
      </c>
      <c r="BL1085" s="42">
        <f>HLOOKUP($A1085,차량별코스!$E$1:$AD$20,_xlfn.XLOOKUP(탕데이터!$I1085,차량별코스!$D$2:$D$20,차량별코스!$A$2:$A$20),0)</f>
        <v>1</v>
      </c>
      <c r="BM1085">
        <f t="shared" si="184"/>
        <v>2621.1369999999997</v>
      </c>
      <c r="BN1085">
        <f t="shared" si="185"/>
        <v>4124.9780000000028</v>
      </c>
      <c r="BO1085">
        <f>IF(COUNTIFS($BL$2:$BL1085,$BL1085,$O$2:$O1085,$O1085)=1,_xlfn.MAXIFS($BO$2:$BO1084,$O$2:$O1084,$O1085)+1,_xlfn.MAXIFS($BO$2:$BO1084,$O$2:$O1084,$O1085))</f>
        <v>11</v>
      </c>
      <c r="BP1085">
        <f t="shared" si="186"/>
        <v>3868.8879999999999</v>
      </c>
      <c r="BQ1085">
        <f t="shared" si="188"/>
        <v>84.528000000000006</v>
      </c>
      <c r="BR1085">
        <f t="shared" si="189"/>
        <v>95.094000000000008</v>
      </c>
      <c r="BS1085">
        <f t="shared" si="190"/>
        <v>84.528000000000006</v>
      </c>
      <c r="BT1085">
        <f t="shared" si="191"/>
        <v>73.961999999999989</v>
      </c>
      <c r="BU1085">
        <f t="shared" si="192"/>
        <v>0</v>
      </c>
      <c r="BV1085">
        <f t="shared" si="193"/>
        <v>0</v>
      </c>
      <c r="BW1085">
        <f t="shared" si="187"/>
        <v>4207</v>
      </c>
    </row>
    <row r="1086" spans="1:75" x14ac:dyDescent="0.3">
      <c r="A1086" s="38">
        <f t="shared" si="183"/>
        <v>45796</v>
      </c>
      <c r="B1086" s="3">
        <v>45796.576226851852</v>
      </c>
      <c r="C1086" t="s">
        <v>61</v>
      </c>
      <c r="D1086" t="s">
        <v>61</v>
      </c>
      <c r="E1086" t="s">
        <v>61</v>
      </c>
      <c r="F1086" t="s">
        <v>62</v>
      </c>
      <c r="G1086" s="2" t="s">
        <v>85</v>
      </c>
      <c r="H1086" t="s">
        <v>86</v>
      </c>
      <c r="I1086" t="s">
        <v>88</v>
      </c>
      <c r="J1086" t="s">
        <v>66</v>
      </c>
      <c r="K1086" t="s">
        <v>67</v>
      </c>
      <c r="L1086">
        <v>15</v>
      </c>
      <c r="M1086">
        <v>3</v>
      </c>
      <c r="N1086">
        <v>168</v>
      </c>
      <c r="O1086" s="41">
        <v>9999</v>
      </c>
      <c r="P1086" t="s">
        <v>62</v>
      </c>
      <c r="Q1086" s="1">
        <v>45786.608721180557</v>
      </c>
      <c r="R1086">
        <v>7.1999999999999995E-2</v>
      </c>
      <c r="S1086">
        <v>4.4999999999999998E-2</v>
      </c>
      <c r="T1086">
        <v>1.6</v>
      </c>
      <c r="U1086">
        <v>91</v>
      </c>
      <c r="V1086">
        <v>8</v>
      </c>
      <c r="W1086">
        <v>19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7</v>
      </c>
      <c r="AD1086">
        <v>2.85</v>
      </c>
      <c r="AE1086">
        <v>4.0499489999999998</v>
      </c>
      <c r="AF1086">
        <v>100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1.22</v>
      </c>
      <c r="AN1086">
        <v>2.9529999999999998</v>
      </c>
      <c r="AO1086">
        <v>8.7910000000000004</v>
      </c>
      <c r="AP1086">
        <v>20.876999999999999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 t="s">
        <v>75</v>
      </c>
      <c r="BD1086">
        <v>0</v>
      </c>
      <c r="BE1086" t="s">
        <v>69</v>
      </c>
      <c r="BF1086" t="s">
        <v>76</v>
      </c>
      <c r="BG1086">
        <v>1.3</v>
      </c>
      <c r="BH1086">
        <v>0</v>
      </c>
      <c r="BI1086" s="1">
        <v>45799.478356018517</v>
      </c>
      <c r="BJ1086">
        <v>3</v>
      </c>
      <c r="BK1086" s="4">
        <v>0.5333</v>
      </c>
      <c r="BL1086" s="42">
        <f>HLOOKUP($A1086,차량별코스!$E$1:$AD$20,_xlfn.XLOOKUP(탕데이터!$I1086,차량별코스!$D$2:$D$20,차량별코스!$A$2:$A$20),0)</f>
        <v>1</v>
      </c>
      <c r="BM1086">
        <f t="shared" si="184"/>
        <v>2621.1369999999997</v>
      </c>
      <c r="BN1086">
        <f t="shared" si="185"/>
        <v>4124.9780000000028</v>
      </c>
      <c r="BO1086">
        <f>IF(COUNTIFS($BL$2:$BL1086,$BL1086,$O$2:$O1086,$O1086)=1,_xlfn.MAXIFS($BO$2:$BO1085,$O$2:$O1085,$O1086)+1,_xlfn.MAXIFS($BO$2:$BO1085,$O$2:$O1085,$O1086))</f>
        <v>11</v>
      </c>
      <c r="BP1086">
        <f t="shared" si="186"/>
        <v>64</v>
      </c>
      <c r="BQ1086">
        <f t="shared" si="188"/>
        <v>0</v>
      </c>
      <c r="BR1086">
        <f t="shared" si="189"/>
        <v>0</v>
      </c>
      <c r="BS1086">
        <f t="shared" si="190"/>
        <v>0</v>
      </c>
      <c r="BT1086">
        <f t="shared" si="191"/>
        <v>0</v>
      </c>
      <c r="BU1086">
        <f t="shared" si="192"/>
        <v>0</v>
      </c>
      <c r="BV1086">
        <f t="shared" si="193"/>
        <v>0</v>
      </c>
      <c r="BW1086">
        <f t="shared" si="187"/>
        <v>64</v>
      </c>
    </row>
    <row r="1087" spans="1:75" x14ac:dyDescent="0.3">
      <c r="A1087" s="38">
        <f t="shared" si="183"/>
        <v>45796</v>
      </c>
      <c r="B1087" s="3">
        <v>45796.582002314812</v>
      </c>
      <c r="C1087" t="s">
        <v>61</v>
      </c>
      <c r="D1087" t="s">
        <v>61</v>
      </c>
      <c r="E1087" t="s">
        <v>61</v>
      </c>
      <c r="F1087" t="s">
        <v>62</v>
      </c>
      <c r="G1087" s="2" t="s">
        <v>85</v>
      </c>
      <c r="H1087" t="s">
        <v>86</v>
      </c>
      <c r="I1087" t="s">
        <v>88</v>
      </c>
      <c r="J1087" t="s">
        <v>66</v>
      </c>
      <c r="K1087" t="s">
        <v>67</v>
      </c>
      <c r="L1087">
        <v>15</v>
      </c>
      <c r="M1087">
        <v>3</v>
      </c>
      <c r="N1087">
        <v>168</v>
      </c>
      <c r="O1087" s="41">
        <v>9999</v>
      </c>
      <c r="P1087" t="s">
        <v>62</v>
      </c>
      <c r="Q1087" s="1">
        <v>45786.608721180557</v>
      </c>
      <c r="R1087">
        <v>1E-3</v>
      </c>
      <c r="S1087">
        <v>7.6999999999999999E-2</v>
      </c>
      <c r="T1087">
        <v>1.2999999999999999E-2</v>
      </c>
      <c r="U1087">
        <v>90</v>
      </c>
      <c r="V1087">
        <v>90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0.04</v>
      </c>
      <c r="AE1087" t="s">
        <v>61</v>
      </c>
      <c r="AF1087">
        <v>100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0.01</v>
      </c>
      <c r="AN1087" t="s">
        <v>61</v>
      </c>
      <c r="AO1087">
        <v>100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1</v>
      </c>
      <c r="BC1087" t="s">
        <v>75</v>
      </c>
      <c r="BD1087">
        <v>0</v>
      </c>
      <c r="BE1087" t="s">
        <v>69</v>
      </c>
      <c r="BF1087" t="s">
        <v>76</v>
      </c>
      <c r="BG1087">
        <v>1.3</v>
      </c>
      <c r="BH1087">
        <v>0</v>
      </c>
      <c r="BI1087" s="1">
        <v>45799.478356018517</v>
      </c>
      <c r="BJ1087">
        <v>3</v>
      </c>
      <c r="BK1087" s="4">
        <v>4.3E-3</v>
      </c>
      <c r="BL1087" s="42">
        <f>HLOOKUP($A1087,차량별코스!$E$1:$AD$20,_xlfn.XLOOKUP(탕데이터!$I1087,차량별코스!$D$2:$D$20,차량별코스!$A$2:$A$20),0)</f>
        <v>1</v>
      </c>
      <c r="BM1087">
        <f t="shared" si="184"/>
        <v>2621.1369999999997</v>
      </c>
      <c r="BN1087">
        <f t="shared" si="185"/>
        <v>4124.9780000000028</v>
      </c>
      <c r="BO1087">
        <f>IF(COUNTIFS($BL$2:$BL1087,$BL1087,$O$2:$O1087,$O1087)=1,_xlfn.MAXIFS($BO$2:$BO1086,$O$2:$O1086,$O1087)+1,_xlfn.MAXIFS($BO$2:$BO1086,$O$2:$O1086,$O1087))</f>
        <v>11</v>
      </c>
      <c r="BP1087">
        <f t="shared" si="186"/>
        <v>0</v>
      </c>
      <c r="BQ1087">
        <f t="shared" si="188"/>
        <v>0</v>
      </c>
      <c r="BR1087">
        <f t="shared" si="189"/>
        <v>0</v>
      </c>
      <c r="BS1087">
        <f t="shared" si="190"/>
        <v>0</v>
      </c>
      <c r="BT1087">
        <f t="shared" si="191"/>
        <v>0</v>
      </c>
      <c r="BU1087">
        <f t="shared" si="192"/>
        <v>0</v>
      </c>
      <c r="BV1087">
        <f t="shared" si="193"/>
        <v>0</v>
      </c>
      <c r="BW1087">
        <f t="shared" si="187"/>
        <v>0</v>
      </c>
    </row>
    <row r="1088" spans="1:75" x14ac:dyDescent="0.3">
      <c r="A1088" s="38">
        <f t="shared" si="183"/>
        <v>45796</v>
      </c>
      <c r="B1088" s="3">
        <v>45796.584050925929</v>
      </c>
      <c r="C1088" t="s">
        <v>61</v>
      </c>
      <c r="D1088" t="s">
        <v>61</v>
      </c>
      <c r="E1088" t="s">
        <v>61</v>
      </c>
      <c r="F1088" t="s">
        <v>62</v>
      </c>
      <c r="G1088" s="2" t="s">
        <v>85</v>
      </c>
      <c r="H1088" t="s">
        <v>86</v>
      </c>
      <c r="I1088" t="s">
        <v>88</v>
      </c>
      <c r="J1088" t="s">
        <v>66</v>
      </c>
      <c r="K1088" t="s">
        <v>67</v>
      </c>
      <c r="L1088">
        <v>15</v>
      </c>
      <c r="M1088">
        <v>3</v>
      </c>
      <c r="N1088">
        <v>168</v>
      </c>
      <c r="O1088" s="41">
        <v>9999</v>
      </c>
      <c r="P1088" t="s">
        <v>62</v>
      </c>
      <c r="Q1088" s="1">
        <v>45786.608721180557</v>
      </c>
      <c r="R1088">
        <v>5.8000000000000003E-2</v>
      </c>
      <c r="S1088">
        <v>6.4000000000000001E-2</v>
      </c>
      <c r="T1088">
        <v>0.90600000000000003</v>
      </c>
      <c r="U1088">
        <v>100</v>
      </c>
      <c r="V1088">
        <v>21</v>
      </c>
      <c r="W1088">
        <v>27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7</v>
      </c>
      <c r="AD1088">
        <v>2.09</v>
      </c>
      <c r="AE1088">
        <v>4.0155079999999996</v>
      </c>
      <c r="AF1088">
        <v>100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0.7</v>
      </c>
      <c r="AN1088">
        <v>10.308</v>
      </c>
      <c r="AO1088">
        <v>20.998999999999999</v>
      </c>
      <c r="AP1088">
        <v>27.001000000000001</v>
      </c>
      <c r="AQ1088">
        <v>0</v>
      </c>
      <c r="AR1088">
        <v>0</v>
      </c>
      <c r="AS1088">
        <v>0</v>
      </c>
      <c r="AT1088">
        <v>1.667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1</v>
      </c>
      <c r="BC1088" t="s">
        <v>75</v>
      </c>
      <c r="BD1088">
        <v>0</v>
      </c>
      <c r="BE1088" t="s">
        <v>69</v>
      </c>
      <c r="BF1088" t="s">
        <v>76</v>
      </c>
      <c r="BG1088">
        <v>1.3</v>
      </c>
      <c r="BH1088">
        <v>0</v>
      </c>
      <c r="BI1088" s="1">
        <v>45799.478356018517</v>
      </c>
      <c r="BJ1088">
        <v>3</v>
      </c>
      <c r="BK1088" s="4">
        <v>0.30209999999999998</v>
      </c>
      <c r="BL1088" s="42">
        <f>HLOOKUP($A1088,차량별코스!$E$1:$AD$20,_xlfn.XLOOKUP(탕데이터!$I1088,차량별코스!$D$2:$D$20,차량별코스!$A$2:$A$20),0)</f>
        <v>1</v>
      </c>
      <c r="BM1088">
        <f t="shared" si="184"/>
        <v>2621.1369999999997</v>
      </c>
      <c r="BN1088">
        <f t="shared" si="185"/>
        <v>4124.9780000000028</v>
      </c>
      <c r="BO1088">
        <f>IF(COUNTIFS($BL$2:$BL1088,$BL1088,$O$2:$O1088,$O1088)=1,_xlfn.MAXIFS($BO$2:$BO1087,$O$2:$O1087,$O1088)+1,_xlfn.MAXIFS($BO$2:$BO1087,$O$2:$O1087,$O1088))</f>
        <v>11</v>
      </c>
      <c r="BP1088">
        <f t="shared" si="186"/>
        <v>52</v>
      </c>
      <c r="BQ1088">
        <f t="shared" si="188"/>
        <v>0</v>
      </c>
      <c r="BR1088">
        <f t="shared" si="189"/>
        <v>0</v>
      </c>
      <c r="BS1088">
        <f t="shared" si="190"/>
        <v>0</v>
      </c>
      <c r="BT1088">
        <f t="shared" si="191"/>
        <v>0</v>
      </c>
      <c r="BU1088">
        <f t="shared" si="192"/>
        <v>0</v>
      </c>
      <c r="BV1088">
        <f t="shared" si="193"/>
        <v>0</v>
      </c>
      <c r="BW1088">
        <f t="shared" si="187"/>
        <v>52</v>
      </c>
    </row>
    <row r="1089" spans="1:75" x14ac:dyDescent="0.3">
      <c r="A1089" s="38">
        <f t="shared" si="183"/>
        <v>45796</v>
      </c>
      <c r="B1089" s="3">
        <v>45796.708981481483</v>
      </c>
      <c r="C1089" t="s">
        <v>61</v>
      </c>
      <c r="D1089" t="s">
        <v>61</v>
      </c>
      <c r="E1089" t="s">
        <v>61</v>
      </c>
      <c r="F1089" t="s">
        <v>62</v>
      </c>
      <c r="G1089" s="2" t="s">
        <v>85</v>
      </c>
      <c r="H1089" t="s">
        <v>86</v>
      </c>
      <c r="I1089" t="s">
        <v>88</v>
      </c>
      <c r="J1089" t="s">
        <v>66</v>
      </c>
      <c r="K1089" t="s">
        <v>67</v>
      </c>
      <c r="L1089">
        <v>15</v>
      </c>
      <c r="M1089">
        <v>3</v>
      </c>
      <c r="N1089">
        <v>168</v>
      </c>
      <c r="O1089" s="41">
        <v>9999</v>
      </c>
      <c r="P1089" t="s">
        <v>62</v>
      </c>
      <c r="Q1089" s="1">
        <v>45786.608721180557</v>
      </c>
      <c r="R1089">
        <v>2.8000000000000001E-2</v>
      </c>
      <c r="S1089">
        <v>0.14399999999999999</v>
      </c>
      <c r="T1089">
        <v>0.19400000000000001</v>
      </c>
      <c r="U1089">
        <v>144</v>
      </c>
      <c r="V1089">
        <v>26</v>
      </c>
      <c r="W1089">
        <v>88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5</v>
      </c>
      <c r="AD1089">
        <v>0.7</v>
      </c>
      <c r="AE1089">
        <v>3.359731</v>
      </c>
      <c r="AF1089">
        <v>100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0.15</v>
      </c>
      <c r="AN1089">
        <v>60.195</v>
      </c>
      <c r="AO1089">
        <v>18.055</v>
      </c>
      <c r="AP1089">
        <v>61.11</v>
      </c>
      <c r="AQ1089">
        <v>0</v>
      </c>
      <c r="AR1089">
        <v>0</v>
      </c>
      <c r="AS1089">
        <v>0</v>
      </c>
      <c r="AT1089">
        <v>1.667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2</v>
      </c>
      <c r="BC1089" t="s">
        <v>75</v>
      </c>
      <c r="BD1089">
        <v>0</v>
      </c>
      <c r="BE1089" t="s">
        <v>69</v>
      </c>
      <c r="BF1089" t="s">
        <v>76</v>
      </c>
      <c r="BG1089">
        <v>1.3</v>
      </c>
      <c r="BH1089">
        <v>0</v>
      </c>
      <c r="BI1089" s="1">
        <v>45799.478356018517</v>
      </c>
      <c r="BJ1089">
        <v>3</v>
      </c>
      <c r="BK1089" s="4">
        <v>6.4799999999999996E-2</v>
      </c>
      <c r="BL1089" s="42">
        <f>HLOOKUP($A1089,차량별코스!$E$1:$AD$20,_xlfn.XLOOKUP(탕데이터!$I1089,차량별코스!$D$2:$D$20,차량별코스!$A$2:$A$20),0)</f>
        <v>1</v>
      </c>
      <c r="BM1089">
        <f t="shared" si="184"/>
        <v>2621.1369999999997</v>
      </c>
      <c r="BN1089">
        <f t="shared" si="185"/>
        <v>4124.9780000000028</v>
      </c>
      <c r="BO1089">
        <f>IF(COUNTIFS($BL$2:$BL1089,$BL1089,$O$2:$O1089,$O1089)=1,_xlfn.MAXIFS($BO$2:$BO1088,$O$2:$O1088,$O1089)+1,_xlfn.MAXIFS($BO$2:$BO1088,$O$2:$O1088,$O1089))</f>
        <v>11</v>
      </c>
      <c r="BP1089">
        <f t="shared" si="186"/>
        <v>30</v>
      </c>
      <c r="BQ1089">
        <f t="shared" si="188"/>
        <v>0</v>
      </c>
      <c r="BR1089">
        <f t="shared" si="189"/>
        <v>0</v>
      </c>
      <c r="BS1089">
        <f t="shared" si="190"/>
        <v>0</v>
      </c>
      <c r="BT1089">
        <f t="shared" si="191"/>
        <v>0</v>
      </c>
      <c r="BU1089">
        <f t="shared" si="192"/>
        <v>0</v>
      </c>
      <c r="BV1089">
        <f t="shared" si="193"/>
        <v>0</v>
      </c>
      <c r="BW1089">
        <f t="shared" si="187"/>
        <v>30</v>
      </c>
    </row>
    <row r="1090" spans="1:75" x14ac:dyDescent="0.3">
      <c r="A1090" s="38">
        <f t="shared" si="183"/>
        <v>45796</v>
      </c>
      <c r="B1090" s="3">
        <v>45796.713090277779</v>
      </c>
      <c r="C1090" t="s">
        <v>61</v>
      </c>
      <c r="D1090" t="s">
        <v>61</v>
      </c>
      <c r="E1090" t="s">
        <v>61</v>
      </c>
      <c r="F1090" t="s">
        <v>62</v>
      </c>
      <c r="G1090" s="2" t="s">
        <v>85</v>
      </c>
      <c r="H1090" t="s">
        <v>86</v>
      </c>
      <c r="I1090" t="s">
        <v>88</v>
      </c>
      <c r="J1090" t="s">
        <v>66</v>
      </c>
      <c r="K1090" t="s">
        <v>67</v>
      </c>
      <c r="L1090">
        <v>15</v>
      </c>
      <c r="M1090">
        <v>3</v>
      </c>
      <c r="N1090">
        <v>168</v>
      </c>
      <c r="O1090" s="41">
        <v>9999</v>
      </c>
      <c r="P1090" t="s">
        <v>62</v>
      </c>
      <c r="Q1090" s="1">
        <v>45786.608721180557</v>
      </c>
      <c r="R1090">
        <v>39.154000000000003</v>
      </c>
      <c r="S1090">
        <v>12.708</v>
      </c>
      <c r="T1090">
        <v>3.081</v>
      </c>
      <c r="U1090">
        <v>4689</v>
      </c>
      <c r="V1090">
        <v>188</v>
      </c>
      <c r="W1090">
        <v>1147</v>
      </c>
      <c r="X1090">
        <v>1132</v>
      </c>
      <c r="Y1090">
        <v>8</v>
      </c>
      <c r="Z1090">
        <v>28</v>
      </c>
      <c r="AA1090">
        <v>0</v>
      </c>
      <c r="AB1090">
        <v>0</v>
      </c>
      <c r="AC1090">
        <v>104</v>
      </c>
      <c r="AD1090">
        <v>30.06</v>
      </c>
      <c r="AE1090">
        <v>42.025745000000001</v>
      </c>
      <c r="AF1090">
        <v>88.4</v>
      </c>
      <c r="AG1090">
        <v>3.5</v>
      </c>
      <c r="AH1090">
        <v>4.3</v>
      </c>
      <c r="AI1090">
        <v>3.1</v>
      </c>
      <c r="AJ1090">
        <v>0.6</v>
      </c>
      <c r="AK1090">
        <v>0</v>
      </c>
      <c r="AL1090">
        <v>0</v>
      </c>
      <c r="AM1090">
        <v>2.37</v>
      </c>
      <c r="AN1090">
        <v>46.125</v>
      </c>
      <c r="AO1090">
        <v>4.0090000000000003</v>
      </c>
      <c r="AP1090">
        <v>24.460999999999999</v>
      </c>
      <c r="AQ1090">
        <v>0.28100000000000003</v>
      </c>
      <c r="AR1090">
        <v>20.431999999999999</v>
      </c>
      <c r="AS1090">
        <v>71.512</v>
      </c>
      <c r="AT1090">
        <v>67.772999999999996</v>
      </c>
      <c r="AU1090">
        <v>2.6829999999999998</v>
      </c>
      <c r="AV1090">
        <v>3.2970000000000002</v>
      </c>
      <c r="AW1090">
        <v>2.3769999999999998</v>
      </c>
      <c r="AX1090">
        <v>0.46</v>
      </c>
      <c r="AY1090">
        <v>0</v>
      </c>
      <c r="AZ1090">
        <v>0</v>
      </c>
      <c r="BA1090">
        <v>0</v>
      </c>
      <c r="BB1090">
        <v>105</v>
      </c>
      <c r="BC1090" t="s">
        <v>75</v>
      </c>
      <c r="BD1090">
        <v>0</v>
      </c>
      <c r="BE1090" t="s">
        <v>69</v>
      </c>
      <c r="BF1090" t="s">
        <v>76</v>
      </c>
      <c r="BG1090">
        <v>1.3</v>
      </c>
      <c r="BH1090">
        <v>0</v>
      </c>
      <c r="BI1090" s="1">
        <v>45799.478356018517</v>
      </c>
      <c r="BJ1090">
        <v>3</v>
      </c>
      <c r="BK1090" s="4">
        <v>1.0269999999999999</v>
      </c>
      <c r="BL1090" s="42">
        <f>HLOOKUP($A1090,차량별코스!$E$1:$AD$20,_xlfn.XLOOKUP(탕데이터!$I1090,차량별코스!$D$2:$D$20,차량별코스!$A$2:$A$20),0)</f>
        <v>1</v>
      </c>
      <c r="BM1090">
        <f t="shared" si="184"/>
        <v>2621.1369999999997</v>
      </c>
      <c r="BN1090">
        <f t="shared" si="185"/>
        <v>4124.9780000000028</v>
      </c>
      <c r="BO1090">
        <f>IF(COUNTIFS($BL$2:$BL1090,$BL1090,$O$2:$O1090,$O1090)=1,_xlfn.MAXIFS($BO$2:$BO1089,$O$2:$O1089,$O1090)+1,_xlfn.MAXIFS($BO$2:$BO1089,$O$2:$O1089,$O1090))</f>
        <v>11</v>
      </c>
      <c r="BP1090">
        <f t="shared" si="186"/>
        <v>2810.076</v>
      </c>
      <c r="BQ1090">
        <f t="shared" si="188"/>
        <v>164.11500000000001</v>
      </c>
      <c r="BR1090">
        <f t="shared" si="189"/>
        <v>201.62699999999998</v>
      </c>
      <c r="BS1090">
        <f t="shared" si="190"/>
        <v>145.35900000000001</v>
      </c>
      <c r="BT1090">
        <f t="shared" si="191"/>
        <v>28.134</v>
      </c>
      <c r="BU1090">
        <f t="shared" si="192"/>
        <v>0</v>
      </c>
      <c r="BV1090">
        <f t="shared" si="193"/>
        <v>0</v>
      </c>
      <c r="BW1090">
        <f t="shared" si="187"/>
        <v>3349.3109999999997</v>
      </c>
    </row>
    <row r="1091" spans="1:75" x14ac:dyDescent="0.3">
      <c r="A1091" s="38">
        <f t="shared" ref="A1091:A1154" si="194">DATE(YEAR(B1091),MONTH(B1091),DAY(B1091))</f>
        <v>45796</v>
      </c>
      <c r="B1091" s="3">
        <v>45796.770127314812</v>
      </c>
      <c r="C1091" t="s">
        <v>61</v>
      </c>
      <c r="D1091" t="s">
        <v>61</v>
      </c>
      <c r="E1091" t="s">
        <v>61</v>
      </c>
      <c r="F1091" t="s">
        <v>62</v>
      </c>
      <c r="G1091" s="2" t="s">
        <v>85</v>
      </c>
      <c r="H1091" t="s">
        <v>86</v>
      </c>
      <c r="I1091" t="s">
        <v>88</v>
      </c>
      <c r="J1091" t="s">
        <v>66</v>
      </c>
      <c r="K1091" t="s">
        <v>67</v>
      </c>
      <c r="L1091">
        <v>15</v>
      </c>
      <c r="M1091">
        <v>3</v>
      </c>
      <c r="N1091">
        <v>168</v>
      </c>
      <c r="O1091" s="41">
        <v>9999</v>
      </c>
      <c r="P1091" t="s">
        <v>62</v>
      </c>
      <c r="Q1091" s="1">
        <v>45786.608721180557</v>
      </c>
      <c r="R1091">
        <v>61.448999999999998</v>
      </c>
      <c r="S1091">
        <v>19.452000000000002</v>
      </c>
      <c r="T1091">
        <v>3.1589999999999998</v>
      </c>
      <c r="U1091">
        <v>7176</v>
      </c>
      <c r="V1091">
        <v>57</v>
      </c>
      <c r="W1091">
        <v>2825</v>
      </c>
      <c r="X1091">
        <v>2073</v>
      </c>
      <c r="Y1091">
        <v>3</v>
      </c>
      <c r="Z1091">
        <v>30</v>
      </c>
      <c r="AA1091">
        <v>1</v>
      </c>
      <c r="AB1091">
        <v>2069</v>
      </c>
      <c r="AC1091">
        <v>98</v>
      </c>
      <c r="AD1091">
        <v>30.83</v>
      </c>
      <c r="AE1091">
        <v>51.517549000000002</v>
      </c>
      <c r="AF1091">
        <v>92.7</v>
      </c>
      <c r="AG1091">
        <v>1.8</v>
      </c>
      <c r="AH1091">
        <v>2.6</v>
      </c>
      <c r="AI1091">
        <v>2.2999999999999998</v>
      </c>
      <c r="AJ1091">
        <v>0.7</v>
      </c>
      <c r="AK1091">
        <v>0</v>
      </c>
      <c r="AL1091">
        <v>0</v>
      </c>
      <c r="AM1091">
        <v>2.4300000000000002</v>
      </c>
      <c r="AN1091">
        <v>56.503999999999998</v>
      </c>
      <c r="AO1091">
        <v>0.79400000000000004</v>
      </c>
      <c r="AP1091">
        <v>39.366999999999997</v>
      </c>
      <c r="AQ1091">
        <v>0.32500000000000001</v>
      </c>
      <c r="AR1091">
        <v>4.8819999999999997</v>
      </c>
      <c r="AS1091">
        <v>48.820999999999998</v>
      </c>
      <c r="AT1091">
        <v>109.69499999999999</v>
      </c>
      <c r="AU1091">
        <v>2.13</v>
      </c>
      <c r="AV1091">
        <v>3.077</v>
      </c>
      <c r="AW1091">
        <v>2.722</v>
      </c>
      <c r="AX1091">
        <v>0.82799999999999996</v>
      </c>
      <c r="AY1091">
        <v>0</v>
      </c>
      <c r="AZ1091">
        <v>0</v>
      </c>
      <c r="BA1091">
        <v>0</v>
      </c>
      <c r="BB1091">
        <v>185</v>
      </c>
      <c r="BC1091" t="s">
        <v>75</v>
      </c>
      <c r="BD1091">
        <v>0</v>
      </c>
      <c r="BE1091" t="s">
        <v>69</v>
      </c>
      <c r="BF1091" t="s">
        <v>76</v>
      </c>
      <c r="BG1091">
        <v>1.3</v>
      </c>
      <c r="BH1091">
        <v>0</v>
      </c>
      <c r="BI1091" s="1">
        <v>45799.478356018517</v>
      </c>
      <c r="BJ1091">
        <v>3</v>
      </c>
      <c r="BK1091" s="4">
        <v>1.0529999999999999</v>
      </c>
      <c r="BL1091" s="42">
        <f>HLOOKUP($A1091,차량별코스!$E$1:$AD$20,_xlfn.XLOOKUP(탕데이터!$I1091,차량별코스!$D$2:$D$20,차량별코스!$A$2:$A$20),0)</f>
        <v>1</v>
      </c>
      <c r="BM1091">
        <f t="shared" ref="BM1091:BM1154" si="195">SUMIFS(R:R,I:I,I1091,O:O,O1091)</f>
        <v>2621.1369999999997</v>
      </c>
      <c r="BN1091">
        <f t="shared" ref="BN1091:BN1154" si="196">SUMIFS(R:R,O:O,O1091,BL:BL,BL1091)</f>
        <v>4124.9780000000028</v>
      </c>
      <c r="BO1091">
        <f>IF(COUNTIFS($BL$2:$BL1091,$BL1091,$O$2:$O1091,$O1091)=1,_xlfn.MAXIFS($BO$2:$BO1090,$O$2:$O1090,$O1091)+1,_xlfn.MAXIFS($BO$2:$BO1090,$O$2:$O1090,$O1091))</f>
        <v>11</v>
      </c>
      <c r="BP1091">
        <f t="shared" ref="BP1091:BP1154" si="197">$U1091*AF1091%-V1091-W1091</f>
        <v>3770.152</v>
      </c>
      <c r="BQ1091">
        <f t="shared" si="188"/>
        <v>129.16800000000001</v>
      </c>
      <c r="BR1091">
        <f t="shared" si="189"/>
        <v>186.57600000000002</v>
      </c>
      <c r="BS1091">
        <f t="shared" si="190"/>
        <v>165.048</v>
      </c>
      <c r="BT1091">
        <f t="shared" si="191"/>
        <v>50.231999999999992</v>
      </c>
      <c r="BU1091">
        <f t="shared" si="192"/>
        <v>0</v>
      </c>
      <c r="BV1091">
        <f t="shared" si="193"/>
        <v>0</v>
      </c>
      <c r="BW1091">
        <f t="shared" ref="BW1091:BW1154" si="198">SUM(BP1091:BV1091)</f>
        <v>4301.1760000000004</v>
      </c>
    </row>
    <row r="1092" spans="1:75" x14ac:dyDescent="0.3">
      <c r="A1092" s="38">
        <f t="shared" si="194"/>
        <v>45797</v>
      </c>
      <c r="B1092" s="3">
        <v>45797.28974537037</v>
      </c>
      <c r="C1092" t="s">
        <v>61</v>
      </c>
      <c r="D1092" t="s">
        <v>61</v>
      </c>
      <c r="E1092" t="s">
        <v>61</v>
      </c>
      <c r="F1092" t="s">
        <v>62</v>
      </c>
      <c r="G1092" s="2" t="s">
        <v>85</v>
      </c>
      <c r="H1092" t="s">
        <v>86</v>
      </c>
      <c r="I1092" t="s">
        <v>88</v>
      </c>
      <c r="J1092" t="s">
        <v>66</v>
      </c>
      <c r="K1092" t="s">
        <v>67</v>
      </c>
      <c r="L1092">
        <v>15</v>
      </c>
      <c r="M1092">
        <v>3</v>
      </c>
      <c r="N1092">
        <v>168</v>
      </c>
      <c r="O1092" s="41">
        <v>9999</v>
      </c>
      <c r="P1092" t="s">
        <v>62</v>
      </c>
      <c r="Q1092" s="1">
        <v>45786.608721180557</v>
      </c>
      <c r="R1092">
        <v>101.07</v>
      </c>
      <c r="S1092">
        <v>27.866</v>
      </c>
      <c r="T1092">
        <v>3.6269999999999998</v>
      </c>
      <c r="U1092">
        <v>8901</v>
      </c>
      <c r="V1092">
        <v>173</v>
      </c>
      <c r="W1092">
        <v>1345</v>
      </c>
      <c r="X1092">
        <v>3008</v>
      </c>
      <c r="Y1092">
        <v>15</v>
      </c>
      <c r="Z1092">
        <v>73</v>
      </c>
      <c r="AA1092">
        <v>0</v>
      </c>
      <c r="AB1092">
        <v>0</v>
      </c>
      <c r="AC1092">
        <v>102</v>
      </c>
      <c r="AD1092">
        <v>40.880000000000003</v>
      </c>
      <c r="AE1092">
        <v>49.282389000000002</v>
      </c>
      <c r="AF1092">
        <v>72.900000000000006</v>
      </c>
      <c r="AG1092">
        <v>6.4</v>
      </c>
      <c r="AH1092">
        <v>8.9</v>
      </c>
      <c r="AI1092">
        <v>9.4</v>
      </c>
      <c r="AJ1092">
        <v>2.2999999999999998</v>
      </c>
      <c r="AK1092">
        <v>0</v>
      </c>
      <c r="AL1092">
        <v>0</v>
      </c>
      <c r="AM1092">
        <v>2.79</v>
      </c>
      <c r="AN1092">
        <v>46.046999999999997</v>
      </c>
      <c r="AO1092">
        <v>1.944</v>
      </c>
      <c r="AP1092">
        <v>15.111000000000001</v>
      </c>
      <c r="AQ1092">
        <v>0.29699999999999999</v>
      </c>
      <c r="AR1092">
        <v>14.840999999999999</v>
      </c>
      <c r="AS1092">
        <v>72.227000000000004</v>
      </c>
      <c r="AT1092">
        <v>108.13500000000001</v>
      </c>
      <c r="AU1092">
        <v>9.4930000000000003</v>
      </c>
      <c r="AV1092">
        <v>13.202</v>
      </c>
      <c r="AW1092">
        <v>13.943</v>
      </c>
      <c r="AX1092">
        <v>3.4119999999999999</v>
      </c>
      <c r="AY1092">
        <v>0</v>
      </c>
      <c r="AZ1092">
        <v>0</v>
      </c>
      <c r="BA1092">
        <v>0</v>
      </c>
      <c r="BB1092">
        <v>203</v>
      </c>
      <c r="BC1092" t="s">
        <v>75</v>
      </c>
      <c r="BD1092">
        <v>0</v>
      </c>
      <c r="BE1092" t="s">
        <v>69</v>
      </c>
      <c r="BF1092" t="s">
        <v>76</v>
      </c>
      <c r="BG1092">
        <v>1.3</v>
      </c>
      <c r="BH1092">
        <v>0</v>
      </c>
      <c r="BI1092" s="1">
        <v>45799.478356018517</v>
      </c>
      <c r="BJ1092">
        <v>3</v>
      </c>
      <c r="BK1092" s="4">
        <v>1.2090000000000001</v>
      </c>
      <c r="BL1092" s="42">
        <f>HLOOKUP($A1092,차량별코스!$E$1:$AD$20,_xlfn.XLOOKUP(탕데이터!$I1092,차량별코스!$D$2:$D$20,차량별코스!$A$2:$A$20),0)</f>
        <v>2</v>
      </c>
      <c r="BM1092">
        <f t="shared" si="195"/>
        <v>2621.1369999999997</v>
      </c>
      <c r="BN1092">
        <f t="shared" si="196"/>
        <v>4171.0680000000048</v>
      </c>
      <c r="BO1092">
        <f>IF(COUNTIFS($BL$2:$BL1092,$BL1092,$O$2:$O1092,$O1092)=1,_xlfn.MAXIFS($BO$2:$BO1091,$O$2:$O1091,$O1092)+1,_xlfn.MAXIFS($BO$2:$BO1091,$O$2:$O1091,$O1092))</f>
        <v>11</v>
      </c>
      <c r="BP1092">
        <f t="shared" si="197"/>
        <v>4970.8290000000006</v>
      </c>
      <c r="BQ1092">
        <f t="shared" si="188"/>
        <v>569.66399999999999</v>
      </c>
      <c r="BR1092">
        <f t="shared" si="189"/>
        <v>792.18900000000008</v>
      </c>
      <c r="BS1092">
        <f t="shared" si="190"/>
        <v>836.69399999999996</v>
      </c>
      <c r="BT1092">
        <f t="shared" si="191"/>
        <v>204.72299999999998</v>
      </c>
      <c r="BU1092">
        <f t="shared" si="192"/>
        <v>0</v>
      </c>
      <c r="BV1092">
        <f t="shared" si="193"/>
        <v>0</v>
      </c>
      <c r="BW1092">
        <f t="shared" si="198"/>
        <v>7374.0990000000002</v>
      </c>
    </row>
    <row r="1093" spans="1:75" x14ac:dyDescent="0.3">
      <c r="A1093" s="38">
        <f t="shared" si="194"/>
        <v>45797</v>
      </c>
      <c r="B1093" s="3">
        <v>45797.393726851849</v>
      </c>
      <c r="C1093" t="s">
        <v>61</v>
      </c>
      <c r="D1093" t="s">
        <v>61</v>
      </c>
      <c r="E1093" t="s">
        <v>61</v>
      </c>
      <c r="F1093" t="s">
        <v>62</v>
      </c>
      <c r="G1093" s="2" t="s">
        <v>85</v>
      </c>
      <c r="H1093" t="s">
        <v>86</v>
      </c>
      <c r="I1093" t="s">
        <v>88</v>
      </c>
      <c r="J1093" t="s">
        <v>66</v>
      </c>
      <c r="K1093" t="s">
        <v>67</v>
      </c>
      <c r="L1093">
        <v>15</v>
      </c>
      <c r="M1093">
        <v>3</v>
      </c>
      <c r="N1093">
        <v>168</v>
      </c>
      <c r="O1093" s="41">
        <v>9999</v>
      </c>
      <c r="P1093" t="s">
        <v>62</v>
      </c>
      <c r="Q1093" s="1">
        <v>45786.608721180557</v>
      </c>
      <c r="R1093">
        <v>4.7E-2</v>
      </c>
      <c r="S1093">
        <v>7.0000000000000007E-2</v>
      </c>
      <c r="T1093">
        <v>0.67100000000000004</v>
      </c>
      <c r="U1093">
        <v>88</v>
      </c>
      <c r="V1093">
        <v>1</v>
      </c>
      <c r="W1093">
        <v>27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6</v>
      </c>
      <c r="AD1093">
        <v>1.92</v>
      </c>
      <c r="AE1093">
        <v>2.8199429999999999</v>
      </c>
      <c r="AF1093">
        <v>100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0.52</v>
      </c>
      <c r="AN1093">
        <v>9.1329999999999991</v>
      </c>
      <c r="AO1093">
        <v>1.133</v>
      </c>
      <c r="AP1093">
        <v>30.681999999999999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 t="s">
        <v>75</v>
      </c>
      <c r="BD1093">
        <v>0</v>
      </c>
      <c r="BE1093" t="s">
        <v>69</v>
      </c>
      <c r="BF1093" t="s">
        <v>76</v>
      </c>
      <c r="BG1093">
        <v>1.3</v>
      </c>
      <c r="BH1093">
        <v>0</v>
      </c>
      <c r="BI1093" s="1">
        <v>45799.478356018517</v>
      </c>
      <c r="BJ1093">
        <v>3</v>
      </c>
      <c r="BK1093" s="4">
        <v>0.2238</v>
      </c>
      <c r="BL1093" s="42">
        <f>HLOOKUP($A1093,차량별코스!$E$1:$AD$20,_xlfn.XLOOKUP(탕데이터!$I1093,차량별코스!$D$2:$D$20,차량별코스!$A$2:$A$20),0)</f>
        <v>2</v>
      </c>
      <c r="BM1093">
        <f t="shared" si="195"/>
        <v>2621.1369999999997</v>
      </c>
      <c r="BN1093">
        <f t="shared" si="196"/>
        <v>4171.0680000000048</v>
      </c>
      <c r="BO1093">
        <f>IF(COUNTIFS($BL$2:$BL1093,$BL1093,$O$2:$O1093,$O1093)=1,_xlfn.MAXIFS($BO$2:$BO1092,$O$2:$O1092,$O1093)+1,_xlfn.MAXIFS($BO$2:$BO1092,$O$2:$O1092,$O1093))</f>
        <v>11</v>
      </c>
      <c r="BP1093">
        <f t="shared" si="197"/>
        <v>60</v>
      </c>
      <c r="BQ1093">
        <f t="shared" ref="BQ1093:BQ1156" si="199">$U1093*AG1093%</f>
        <v>0</v>
      </c>
      <c r="BR1093">
        <f t="shared" ref="BR1093:BR1156" si="200">$U1093*AH1093%</f>
        <v>0</v>
      </c>
      <c r="BS1093">
        <f t="shared" ref="BS1093:BS1156" si="201">$U1093*AI1093%</f>
        <v>0</v>
      </c>
      <c r="BT1093">
        <f t="shared" ref="BT1093:BT1156" si="202">$U1093*AJ1093%</f>
        <v>0</v>
      </c>
      <c r="BU1093">
        <f t="shared" ref="BU1093:BU1156" si="203">$U1093*AK1093%</f>
        <v>0</v>
      </c>
      <c r="BV1093">
        <f t="shared" ref="BV1093:BV1156" si="204">$U1093*AL1093%</f>
        <v>0</v>
      </c>
      <c r="BW1093">
        <f t="shared" si="198"/>
        <v>60</v>
      </c>
    </row>
    <row r="1094" spans="1:75" x14ac:dyDescent="0.3">
      <c r="A1094" s="38">
        <f t="shared" si="194"/>
        <v>45797</v>
      </c>
      <c r="B1094" s="3">
        <v>45797.399710648147</v>
      </c>
      <c r="C1094" t="s">
        <v>61</v>
      </c>
      <c r="D1094" t="s">
        <v>61</v>
      </c>
      <c r="E1094" t="s">
        <v>61</v>
      </c>
      <c r="F1094" t="s">
        <v>62</v>
      </c>
      <c r="G1094" s="2" t="s">
        <v>85</v>
      </c>
      <c r="H1094" t="s">
        <v>86</v>
      </c>
      <c r="I1094" t="s">
        <v>88</v>
      </c>
      <c r="J1094" t="s">
        <v>66</v>
      </c>
      <c r="K1094" t="s">
        <v>67</v>
      </c>
      <c r="L1094">
        <v>15</v>
      </c>
      <c r="M1094">
        <v>3</v>
      </c>
      <c r="N1094">
        <v>168</v>
      </c>
      <c r="O1094" s="41">
        <v>9999</v>
      </c>
      <c r="P1094" t="s">
        <v>62</v>
      </c>
      <c r="Q1094" s="1">
        <v>45786.608721180557</v>
      </c>
      <c r="R1094">
        <v>2.9000000000000001E-2</v>
      </c>
      <c r="S1094">
        <v>0.11700000000000001</v>
      </c>
      <c r="T1094">
        <v>0.248</v>
      </c>
      <c r="U1094">
        <v>203</v>
      </c>
      <c r="V1094">
        <v>43</v>
      </c>
      <c r="W1094">
        <v>117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5</v>
      </c>
      <c r="AD1094">
        <v>0.51</v>
      </c>
      <c r="AE1094">
        <v>2.427997</v>
      </c>
      <c r="AF1094">
        <v>100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0.19</v>
      </c>
      <c r="AN1094">
        <v>30.768000000000001</v>
      </c>
      <c r="AO1094">
        <v>21.181999999999999</v>
      </c>
      <c r="AP1094">
        <v>57.636000000000003</v>
      </c>
      <c r="AQ1094">
        <v>0</v>
      </c>
      <c r="AR1094">
        <v>0</v>
      </c>
      <c r="AS1094">
        <v>0</v>
      </c>
      <c r="AT1094">
        <v>3.3330000000000002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3</v>
      </c>
      <c r="BC1094" t="s">
        <v>75</v>
      </c>
      <c r="BD1094">
        <v>0</v>
      </c>
      <c r="BE1094" t="s">
        <v>69</v>
      </c>
      <c r="BF1094" t="s">
        <v>76</v>
      </c>
      <c r="BG1094">
        <v>1.3</v>
      </c>
      <c r="BH1094">
        <v>0</v>
      </c>
      <c r="BI1094" s="1">
        <v>45799.478356018517</v>
      </c>
      <c r="BJ1094">
        <v>3</v>
      </c>
      <c r="BK1094" s="4">
        <v>8.2600000000000007E-2</v>
      </c>
      <c r="BL1094" s="42">
        <f>HLOOKUP($A1094,차량별코스!$E$1:$AD$20,_xlfn.XLOOKUP(탕데이터!$I1094,차량별코스!$D$2:$D$20,차량별코스!$A$2:$A$20),0)</f>
        <v>2</v>
      </c>
      <c r="BM1094">
        <f t="shared" si="195"/>
        <v>2621.1369999999997</v>
      </c>
      <c r="BN1094">
        <f t="shared" si="196"/>
        <v>4171.0680000000048</v>
      </c>
      <c r="BO1094">
        <f>IF(COUNTIFS($BL$2:$BL1094,$BL1094,$O$2:$O1094,$O1094)=1,_xlfn.MAXIFS($BO$2:$BO1093,$O$2:$O1093,$O1094)+1,_xlfn.MAXIFS($BO$2:$BO1093,$O$2:$O1093,$O1094))</f>
        <v>11</v>
      </c>
      <c r="BP1094">
        <f t="shared" si="197"/>
        <v>43</v>
      </c>
      <c r="BQ1094">
        <f t="shared" si="199"/>
        <v>0</v>
      </c>
      <c r="BR1094">
        <f t="shared" si="200"/>
        <v>0</v>
      </c>
      <c r="BS1094">
        <f t="shared" si="201"/>
        <v>0</v>
      </c>
      <c r="BT1094">
        <f t="shared" si="202"/>
        <v>0</v>
      </c>
      <c r="BU1094">
        <f t="shared" si="203"/>
        <v>0</v>
      </c>
      <c r="BV1094">
        <f t="shared" si="204"/>
        <v>0</v>
      </c>
      <c r="BW1094">
        <f t="shared" si="198"/>
        <v>43</v>
      </c>
    </row>
    <row r="1095" spans="1:75" x14ac:dyDescent="0.3">
      <c r="A1095" s="38">
        <f t="shared" si="194"/>
        <v>45797</v>
      </c>
      <c r="B1095" s="3">
        <v>45797.405740740738</v>
      </c>
      <c r="C1095" t="s">
        <v>61</v>
      </c>
      <c r="D1095" t="s">
        <v>61</v>
      </c>
      <c r="E1095" t="s">
        <v>61</v>
      </c>
      <c r="F1095" t="s">
        <v>62</v>
      </c>
      <c r="G1095" s="2" t="s">
        <v>85</v>
      </c>
      <c r="H1095" t="s">
        <v>86</v>
      </c>
      <c r="I1095" t="s">
        <v>88</v>
      </c>
      <c r="J1095" t="s">
        <v>66</v>
      </c>
      <c r="K1095" t="s">
        <v>67</v>
      </c>
      <c r="L1095">
        <v>15</v>
      </c>
      <c r="M1095">
        <v>3</v>
      </c>
      <c r="N1095">
        <v>168</v>
      </c>
      <c r="O1095" s="41">
        <v>9999</v>
      </c>
      <c r="P1095" t="s">
        <v>62</v>
      </c>
      <c r="Q1095" s="1">
        <v>45786.608721180557</v>
      </c>
      <c r="R1095">
        <v>7.6999999999999999E-2</v>
      </c>
      <c r="S1095">
        <v>0.08</v>
      </c>
      <c r="T1095">
        <v>0.96299999999999997</v>
      </c>
      <c r="U1095">
        <v>112</v>
      </c>
      <c r="V1095">
        <v>41</v>
      </c>
      <c r="W1095">
        <v>7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8</v>
      </c>
      <c r="AD1095">
        <v>2.48</v>
      </c>
      <c r="AE1095">
        <v>4.3309519999999999</v>
      </c>
      <c r="AF1095">
        <v>100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0.74</v>
      </c>
      <c r="AN1095">
        <v>10.499000000000001</v>
      </c>
      <c r="AO1095">
        <v>36.603999999999999</v>
      </c>
      <c r="AP1095">
        <v>6.2489999999999997</v>
      </c>
      <c r="AQ1095">
        <v>0</v>
      </c>
      <c r="AR1095">
        <v>0</v>
      </c>
      <c r="AS1095">
        <v>0</v>
      </c>
      <c r="AT1095">
        <v>1.667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1</v>
      </c>
      <c r="BC1095" t="s">
        <v>75</v>
      </c>
      <c r="BD1095">
        <v>0</v>
      </c>
      <c r="BE1095" t="s">
        <v>69</v>
      </c>
      <c r="BF1095" t="s">
        <v>76</v>
      </c>
      <c r="BG1095">
        <v>1.3</v>
      </c>
      <c r="BH1095">
        <v>0</v>
      </c>
      <c r="BI1095" s="1">
        <v>45799.478356018517</v>
      </c>
      <c r="BJ1095">
        <v>3</v>
      </c>
      <c r="BK1095" s="4">
        <v>0.32079999999999997</v>
      </c>
      <c r="BL1095" s="42">
        <f>HLOOKUP($A1095,차량별코스!$E$1:$AD$20,_xlfn.XLOOKUP(탕데이터!$I1095,차량별코스!$D$2:$D$20,차량별코스!$A$2:$A$20),0)</f>
        <v>2</v>
      </c>
      <c r="BM1095">
        <f t="shared" si="195"/>
        <v>2621.1369999999997</v>
      </c>
      <c r="BN1095">
        <f t="shared" si="196"/>
        <v>4171.0680000000048</v>
      </c>
      <c r="BO1095">
        <f>IF(COUNTIFS($BL$2:$BL1095,$BL1095,$O$2:$O1095,$O1095)=1,_xlfn.MAXIFS($BO$2:$BO1094,$O$2:$O1094,$O1095)+1,_xlfn.MAXIFS($BO$2:$BO1094,$O$2:$O1094,$O1095))</f>
        <v>11</v>
      </c>
      <c r="BP1095">
        <f t="shared" si="197"/>
        <v>64</v>
      </c>
      <c r="BQ1095">
        <f t="shared" si="199"/>
        <v>0</v>
      </c>
      <c r="BR1095">
        <f t="shared" si="200"/>
        <v>0</v>
      </c>
      <c r="BS1095">
        <f t="shared" si="201"/>
        <v>0</v>
      </c>
      <c r="BT1095">
        <f t="shared" si="202"/>
        <v>0</v>
      </c>
      <c r="BU1095">
        <f t="shared" si="203"/>
        <v>0</v>
      </c>
      <c r="BV1095">
        <f t="shared" si="204"/>
        <v>0</v>
      </c>
      <c r="BW1095">
        <f t="shared" si="198"/>
        <v>64</v>
      </c>
    </row>
    <row r="1096" spans="1:75" x14ac:dyDescent="0.3">
      <c r="A1096" s="38">
        <f t="shared" si="194"/>
        <v>45797</v>
      </c>
      <c r="B1096" s="3">
        <v>45797.481469907405</v>
      </c>
      <c r="C1096" t="s">
        <v>61</v>
      </c>
      <c r="D1096" t="s">
        <v>61</v>
      </c>
      <c r="E1096" t="s">
        <v>61</v>
      </c>
      <c r="F1096" t="s">
        <v>62</v>
      </c>
      <c r="G1096" s="2" t="s">
        <v>85</v>
      </c>
      <c r="H1096" t="s">
        <v>86</v>
      </c>
      <c r="I1096" t="s">
        <v>88</v>
      </c>
      <c r="J1096" t="s">
        <v>66</v>
      </c>
      <c r="K1096" t="s">
        <v>67</v>
      </c>
      <c r="L1096">
        <v>15</v>
      </c>
      <c r="M1096">
        <v>3</v>
      </c>
      <c r="N1096">
        <v>168</v>
      </c>
      <c r="O1096" s="41">
        <v>9999</v>
      </c>
      <c r="P1096" t="s">
        <v>62</v>
      </c>
      <c r="Q1096" s="1">
        <v>45786.608721180557</v>
      </c>
      <c r="R1096">
        <v>65.936999999999998</v>
      </c>
      <c r="S1096">
        <v>21.675999999999998</v>
      </c>
      <c r="T1096">
        <v>3.0419999999999998</v>
      </c>
      <c r="U1096">
        <v>7427</v>
      </c>
      <c r="V1096">
        <v>19</v>
      </c>
      <c r="W1096">
        <v>2136</v>
      </c>
      <c r="X1096">
        <v>1767</v>
      </c>
      <c r="Y1096">
        <v>9</v>
      </c>
      <c r="Z1096">
        <v>44</v>
      </c>
      <c r="AA1096">
        <v>2</v>
      </c>
      <c r="AB1096">
        <v>116</v>
      </c>
      <c r="AC1096">
        <v>103</v>
      </c>
      <c r="AD1096">
        <v>31.96</v>
      </c>
      <c r="AE1096">
        <v>45.025247999999998</v>
      </c>
      <c r="AF1096">
        <v>60.6</v>
      </c>
      <c r="AG1096">
        <v>10.7</v>
      </c>
      <c r="AH1096">
        <v>15.8</v>
      </c>
      <c r="AI1096">
        <v>10.1</v>
      </c>
      <c r="AJ1096">
        <v>2.7</v>
      </c>
      <c r="AK1096">
        <v>0.1</v>
      </c>
      <c r="AL1096">
        <v>0</v>
      </c>
      <c r="AM1096">
        <v>2.34</v>
      </c>
      <c r="AN1096">
        <v>50.759</v>
      </c>
      <c r="AO1096">
        <v>0.25600000000000001</v>
      </c>
      <c r="AP1096">
        <v>28.76</v>
      </c>
      <c r="AQ1096">
        <v>0.25800000000000001</v>
      </c>
      <c r="AR1096">
        <v>13.648999999999999</v>
      </c>
      <c r="AS1096">
        <v>66.73</v>
      </c>
      <c r="AT1096">
        <v>74.739999999999995</v>
      </c>
      <c r="AU1096">
        <v>13.196999999999999</v>
      </c>
      <c r="AV1096">
        <v>19.486999999999998</v>
      </c>
      <c r="AW1096">
        <v>12.457000000000001</v>
      </c>
      <c r="AX1096">
        <v>3.33</v>
      </c>
      <c r="AY1096">
        <v>0.123</v>
      </c>
      <c r="AZ1096">
        <v>0</v>
      </c>
      <c r="BA1096">
        <v>0</v>
      </c>
      <c r="BB1096">
        <v>167</v>
      </c>
      <c r="BC1096" t="s">
        <v>75</v>
      </c>
      <c r="BD1096">
        <v>0</v>
      </c>
      <c r="BE1096" t="s">
        <v>69</v>
      </c>
      <c r="BF1096" t="s">
        <v>76</v>
      </c>
      <c r="BG1096">
        <v>1.3</v>
      </c>
      <c r="BH1096">
        <v>0</v>
      </c>
      <c r="BI1096" s="1">
        <v>45799.478356018517</v>
      </c>
      <c r="BJ1096">
        <v>3</v>
      </c>
      <c r="BK1096" s="4">
        <v>1.014</v>
      </c>
      <c r="BL1096" s="42">
        <f>HLOOKUP($A1096,차량별코스!$E$1:$AD$20,_xlfn.XLOOKUP(탕데이터!$I1096,차량별코스!$D$2:$D$20,차량별코스!$A$2:$A$20),0)</f>
        <v>2</v>
      </c>
      <c r="BM1096">
        <f t="shared" si="195"/>
        <v>2621.1369999999997</v>
      </c>
      <c r="BN1096">
        <f t="shared" si="196"/>
        <v>4171.0680000000048</v>
      </c>
      <c r="BO1096">
        <f>IF(COUNTIFS($BL$2:$BL1096,$BL1096,$O$2:$O1096,$O1096)=1,_xlfn.MAXIFS($BO$2:$BO1095,$O$2:$O1095,$O1096)+1,_xlfn.MAXIFS($BO$2:$BO1095,$O$2:$O1095,$O1096))</f>
        <v>11</v>
      </c>
      <c r="BP1096">
        <f t="shared" si="197"/>
        <v>2345.7619999999997</v>
      </c>
      <c r="BQ1096">
        <f t="shared" si="199"/>
        <v>794.68899999999996</v>
      </c>
      <c r="BR1096">
        <f t="shared" si="200"/>
        <v>1173.4660000000001</v>
      </c>
      <c r="BS1096">
        <f t="shared" si="201"/>
        <v>750.12699999999995</v>
      </c>
      <c r="BT1096">
        <f t="shared" si="202"/>
        <v>200.52900000000002</v>
      </c>
      <c r="BU1096">
        <f t="shared" si="203"/>
        <v>7.4270000000000005</v>
      </c>
      <c r="BV1096">
        <f t="shared" si="204"/>
        <v>0</v>
      </c>
      <c r="BW1096">
        <f t="shared" si="198"/>
        <v>5272</v>
      </c>
    </row>
    <row r="1097" spans="1:75" x14ac:dyDescent="0.3">
      <c r="A1097" s="38">
        <f t="shared" si="194"/>
        <v>45797</v>
      </c>
      <c r="B1097" s="3">
        <v>45797.569606481484</v>
      </c>
      <c r="C1097" t="s">
        <v>61</v>
      </c>
      <c r="D1097" t="s">
        <v>61</v>
      </c>
      <c r="E1097" t="s">
        <v>61</v>
      </c>
      <c r="F1097" t="s">
        <v>62</v>
      </c>
      <c r="G1097" s="2" t="s">
        <v>85</v>
      </c>
      <c r="H1097" t="s">
        <v>86</v>
      </c>
      <c r="I1097" t="s">
        <v>88</v>
      </c>
      <c r="J1097" t="s">
        <v>66</v>
      </c>
      <c r="K1097" t="s">
        <v>67</v>
      </c>
      <c r="L1097">
        <v>15</v>
      </c>
      <c r="M1097">
        <v>3</v>
      </c>
      <c r="N1097">
        <v>168</v>
      </c>
      <c r="O1097" s="41">
        <v>9999</v>
      </c>
      <c r="P1097" t="s">
        <v>62</v>
      </c>
      <c r="Q1097" s="1">
        <v>45786.608721180557</v>
      </c>
      <c r="R1097">
        <v>2.3E-2</v>
      </c>
      <c r="S1097">
        <v>0.126</v>
      </c>
      <c r="T1097">
        <v>0.183</v>
      </c>
      <c r="U1097">
        <v>147</v>
      </c>
      <c r="V1097">
        <v>111</v>
      </c>
      <c r="W1097">
        <v>14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7</v>
      </c>
      <c r="AD1097">
        <v>0.56000000000000005</v>
      </c>
      <c r="AE1097">
        <v>3.7630889999999999</v>
      </c>
      <c r="AF1097">
        <v>100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0.14000000000000001</v>
      </c>
      <c r="AN1097">
        <v>73.17</v>
      </c>
      <c r="AO1097">
        <v>75.510000000000005</v>
      </c>
      <c r="AP1097">
        <v>9.5220000000000002</v>
      </c>
      <c r="AQ1097">
        <v>0</v>
      </c>
      <c r="AR1097">
        <v>0</v>
      </c>
      <c r="AS1097">
        <v>0</v>
      </c>
      <c r="AT1097">
        <v>1.667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3</v>
      </c>
      <c r="BC1097" t="s">
        <v>75</v>
      </c>
      <c r="BD1097">
        <v>0</v>
      </c>
      <c r="BE1097" t="s">
        <v>69</v>
      </c>
      <c r="BF1097" t="s">
        <v>76</v>
      </c>
      <c r="BG1097">
        <v>1.3</v>
      </c>
      <c r="BH1097">
        <v>0</v>
      </c>
      <c r="BI1097" s="1">
        <v>45799.478356018517</v>
      </c>
      <c r="BJ1097">
        <v>3</v>
      </c>
      <c r="BK1097" s="4">
        <v>6.08E-2</v>
      </c>
      <c r="BL1097" s="42">
        <f>HLOOKUP($A1097,차량별코스!$E$1:$AD$20,_xlfn.XLOOKUP(탕데이터!$I1097,차량별코스!$D$2:$D$20,차량별코스!$A$2:$A$20),0)</f>
        <v>2</v>
      </c>
      <c r="BM1097">
        <f t="shared" si="195"/>
        <v>2621.1369999999997</v>
      </c>
      <c r="BN1097">
        <f t="shared" si="196"/>
        <v>4171.0680000000048</v>
      </c>
      <c r="BO1097">
        <f>IF(COUNTIFS($BL$2:$BL1097,$BL1097,$O$2:$O1097,$O1097)=1,_xlfn.MAXIFS($BO$2:$BO1096,$O$2:$O1096,$O1097)+1,_xlfn.MAXIFS($BO$2:$BO1096,$O$2:$O1096,$O1097))</f>
        <v>11</v>
      </c>
      <c r="BP1097">
        <f t="shared" si="197"/>
        <v>22</v>
      </c>
      <c r="BQ1097">
        <f t="shared" si="199"/>
        <v>0</v>
      </c>
      <c r="BR1097">
        <f t="shared" si="200"/>
        <v>0</v>
      </c>
      <c r="BS1097">
        <f t="shared" si="201"/>
        <v>0</v>
      </c>
      <c r="BT1097">
        <f t="shared" si="202"/>
        <v>0</v>
      </c>
      <c r="BU1097">
        <f t="shared" si="203"/>
        <v>0</v>
      </c>
      <c r="BV1097">
        <f t="shared" si="204"/>
        <v>0</v>
      </c>
      <c r="BW1097">
        <f t="shared" si="198"/>
        <v>22</v>
      </c>
    </row>
    <row r="1098" spans="1:75" x14ac:dyDescent="0.3">
      <c r="A1098" s="38">
        <f t="shared" si="194"/>
        <v>45797</v>
      </c>
      <c r="B1098" s="3">
        <v>45797.574733796297</v>
      </c>
      <c r="C1098" t="s">
        <v>61</v>
      </c>
      <c r="D1098" t="s">
        <v>61</v>
      </c>
      <c r="E1098" t="s">
        <v>61</v>
      </c>
      <c r="F1098" t="s">
        <v>62</v>
      </c>
      <c r="G1098" s="2" t="s">
        <v>85</v>
      </c>
      <c r="H1098" t="s">
        <v>86</v>
      </c>
      <c r="I1098" t="s">
        <v>88</v>
      </c>
      <c r="J1098" t="s">
        <v>66</v>
      </c>
      <c r="K1098" t="s">
        <v>67</v>
      </c>
      <c r="L1098">
        <v>15</v>
      </c>
      <c r="M1098">
        <v>3</v>
      </c>
      <c r="N1098">
        <v>168</v>
      </c>
      <c r="O1098" s="41">
        <v>9999</v>
      </c>
      <c r="P1098" t="s">
        <v>62</v>
      </c>
      <c r="Q1098" s="1">
        <v>45786.608721180557</v>
      </c>
      <c r="R1098">
        <v>0.106</v>
      </c>
      <c r="S1098">
        <v>6.4000000000000001E-2</v>
      </c>
      <c r="T1098">
        <v>1.6559999999999999</v>
      </c>
      <c r="U1098">
        <v>100</v>
      </c>
      <c r="V1098">
        <v>7</v>
      </c>
      <c r="W1098">
        <v>31</v>
      </c>
      <c r="X1098">
        <v>1</v>
      </c>
      <c r="Y1098">
        <v>0</v>
      </c>
      <c r="Z1098">
        <v>0</v>
      </c>
      <c r="AA1098">
        <v>0</v>
      </c>
      <c r="AB1098">
        <v>0</v>
      </c>
      <c r="AC1098">
        <v>12</v>
      </c>
      <c r="AD1098">
        <v>3.82</v>
      </c>
      <c r="AE1098">
        <v>6.1549180000000003</v>
      </c>
      <c r="AF1098">
        <v>100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1.27</v>
      </c>
      <c r="AN1098">
        <v>7.516</v>
      </c>
      <c r="AO1098">
        <v>6.9989999999999997</v>
      </c>
      <c r="AP1098">
        <v>31</v>
      </c>
      <c r="AQ1098">
        <v>0</v>
      </c>
      <c r="AR1098">
        <v>0</v>
      </c>
      <c r="AS1098">
        <v>0</v>
      </c>
      <c r="AT1098">
        <v>1.667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1</v>
      </c>
      <c r="BC1098" t="s">
        <v>75</v>
      </c>
      <c r="BD1098">
        <v>0</v>
      </c>
      <c r="BE1098" t="s">
        <v>69</v>
      </c>
      <c r="BF1098" t="s">
        <v>76</v>
      </c>
      <c r="BG1098">
        <v>1.3</v>
      </c>
      <c r="BH1098">
        <v>0</v>
      </c>
      <c r="BI1098" s="1">
        <v>45799.478356018517</v>
      </c>
      <c r="BJ1098">
        <v>3</v>
      </c>
      <c r="BK1098" s="4">
        <v>0.55210000000000004</v>
      </c>
      <c r="BL1098" s="42">
        <f>HLOOKUP($A1098,차량별코스!$E$1:$AD$20,_xlfn.XLOOKUP(탕데이터!$I1098,차량별코스!$D$2:$D$20,차량별코스!$A$2:$A$20),0)</f>
        <v>2</v>
      </c>
      <c r="BM1098">
        <f t="shared" si="195"/>
        <v>2621.1369999999997</v>
      </c>
      <c r="BN1098">
        <f t="shared" si="196"/>
        <v>4171.0680000000048</v>
      </c>
      <c r="BO1098">
        <f>IF(COUNTIFS($BL$2:$BL1098,$BL1098,$O$2:$O1098,$O1098)=1,_xlfn.MAXIFS($BO$2:$BO1097,$O$2:$O1097,$O1098)+1,_xlfn.MAXIFS($BO$2:$BO1097,$O$2:$O1097,$O1098))</f>
        <v>11</v>
      </c>
      <c r="BP1098">
        <f t="shared" si="197"/>
        <v>62</v>
      </c>
      <c r="BQ1098">
        <f t="shared" si="199"/>
        <v>0</v>
      </c>
      <c r="BR1098">
        <f t="shared" si="200"/>
        <v>0</v>
      </c>
      <c r="BS1098">
        <f t="shared" si="201"/>
        <v>0</v>
      </c>
      <c r="BT1098">
        <f t="shared" si="202"/>
        <v>0</v>
      </c>
      <c r="BU1098">
        <f t="shared" si="203"/>
        <v>0</v>
      </c>
      <c r="BV1098">
        <f t="shared" si="204"/>
        <v>0</v>
      </c>
      <c r="BW1098">
        <f t="shared" si="198"/>
        <v>62</v>
      </c>
    </row>
    <row r="1099" spans="1:75" x14ac:dyDescent="0.3">
      <c r="A1099" s="38">
        <f t="shared" si="194"/>
        <v>45797</v>
      </c>
      <c r="B1099" s="3">
        <v>45797.579375000001</v>
      </c>
      <c r="C1099" t="s">
        <v>61</v>
      </c>
      <c r="D1099" t="s">
        <v>61</v>
      </c>
      <c r="E1099" t="s">
        <v>61</v>
      </c>
      <c r="F1099" t="s">
        <v>62</v>
      </c>
      <c r="G1099" s="2" t="s">
        <v>85</v>
      </c>
      <c r="H1099" t="s">
        <v>86</v>
      </c>
      <c r="I1099" t="s">
        <v>88</v>
      </c>
      <c r="J1099" t="s">
        <v>66</v>
      </c>
      <c r="K1099" t="s">
        <v>67</v>
      </c>
      <c r="L1099">
        <v>15</v>
      </c>
      <c r="M1099">
        <v>3</v>
      </c>
      <c r="N1099">
        <v>168</v>
      </c>
      <c r="O1099" s="41">
        <v>9999</v>
      </c>
      <c r="P1099" t="s">
        <v>62</v>
      </c>
      <c r="Q1099" s="1">
        <v>45786.608721180557</v>
      </c>
      <c r="R1099">
        <v>1.4E-2</v>
      </c>
      <c r="S1099">
        <v>5.7000000000000002E-2</v>
      </c>
      <c r="T1099">
        <v>0.246</v>
      </c>
      <c r="U1099">
        <v>58</v>
      </c>
      <c r="V1099">
        <v>7</v>
      </c>
      <c r="W1099">
        <v>13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3</v>
      </c>
      <c r="AD1099">
        <v>0.87</v>
      </c>
      <c r="AE1099">
        <v>1.3262590000000001</v>
      </c>
      <c r="AF1099">
        <v>100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0.19</v>
      </c>
      <c r="AN1099">
        <v>14.367000000000001</v>
      </c>
      <c r="AO1099">
        <v>12.066000000000001</v>
      </c>
      <c r="AP1099">
        <v>22.413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 t="s">
        <v>75</v>
      </c>
      <c r="BD1099">
        <v>0</v>
      </c>
      <c r="BE1099" t="s">
        <v>69</v>
      </c>
      <c r="BF1099" t="s">
        <v>76</v>
      </c>
      <c r="BG1099">
        <v>1.3</v>
      </c>
      <c r="BH1099">
        <v>0</v>
      </c>
      <c r="BI1099" s="1">
        <v>45799.478356018517</v>
      </c>
      <c r="BJ1099">
        <v>3</v>
      </c>
      <c r="BK1099" s="4">
        <v>8.1900000000000001E-2</v>
      </c>
      <c r="BL1099" s="42">
        <f>HLOOKUP($A1099,차량별코스!$E$1:$AD$20,_xlfn.XLOOKUP(탕데이터!$I1099,차량별코스!$D$2:$D$20,차량별코스!$A$2:$A$20),0)</f>
        <v>2</v>
      </c>
      <c r="BM1099">
        <f t="shared" si="195"/>
        <v>2621.1369999999997</v>
      </c>
      <c r="BN1099">
        <f t="shared" si="196"/>
        <v>4171.0680000000048</v>
      </c>
      <c r="BO1099">
        <f>IF(COUNTIFS($BL$2:$BL1099,$BL1099,$O$2:$O1099,$O1099)=1,_xlfn.MAXIFS($BO$2:$BO1098,$O$2:$O1098,$O1099)+1,_xlfn.MAXIFS($BO$2:$BO1098,$O$2:$O1098,$O1099))</f>
        <v>11</v>
      </c>
      <c r="BP1099">
        <f t="shared" si="197"/>
        <v>38</v>
      </c>
      <c r="BQ1099">
        <f t="shared" si="199"/>
        <v>0</v>
      </c>
      <c r="BR1099">
        <f t="shared" si="200"/>
        <v>0</v>
      </c>
      <c r="BS1099">
        <f t="shared" si="201"/>
        <v>0</v>
      </c>
      <c r="BT1099">
        <f t="shared" si="202"/>
        <v>0</v>
      </c>
      <c r="BU1099">
        <f t="shared" si="203"/>
        <v>0</v>
      </c>
      <c r="BV1099">
        <f t="shared" si="204"/>
        <v>0</v>
      </c>
      <c r="BW1099">
        <f t="shared" si="198"/>
        <v>38</v>
      </c>
    </row>
    <row r="1100" spans="1:75" x14ac:dyDescent="0.3">
      <c r="A1100" s="38">
        <f t="shared" si="194"/>
        <v>45797</v>
      </c>
      <c r="B1100" s="3">
        <v>45797.604004629633</v>
      </c>
      <c r="C1100" t="s">
        <v>61</v>
      </c>
      <c r="D1100" t="s">
        <v>61</v>
      </c>
      <c r="E1100" t="s">
        <v>61</v>
      </c>
      <c r="F1100" t="s">
        <v>62</v>
      </c>
      <c r="G1100" s="2" t="s">
        <v>85</v>
      </c>
      <c r="H1100" t="s">
        <v>86</v>
      </c>
      <c r="I1100" t="s">
        <v>88</v>
      </c>
      <c r="J1100" t="s">
        <v>66</v>
      </c>
      <c r="K1100" t="s">
        <v>67</v>
      </c>
      <c r="L1100">
        <v>15</v>
      </c>
      <c r="M1100">
        <v>3</v>
      </c>
      <c r="N1100">
        <v>168</v>
      </c>
      <c r="O1100" s="41">
        <v>9999</v>
      </c>
      <c r="P1100" t="s">
        <v>62</v>
      </c>
      <c r="Q1100" s="1">
        <v>45786.608721180557</v>
      </c>
      <c r="R1100">
        <v>59.933</v>
      </c>
      <c r="S1100">
        <v>18.515000000000001</v>
      </c>
      <c r="T1100">
        <v>3.2370000000000001</v>
      </c>
      <c r="U1100">
        <v>6676</v>
      </c>
      <c r="V1100">
        <v>121</v>
      </c>
      <c r="W1100">
        <v>1775</v>
      </c>
      <c r="X1100">
        <v>1434</v>
      </c>
      <c r="Y1100">
        <v>9</v>
      </c>
      <c r="Z1100">
        <v>31</v>
      </c>
      <c r="AA1100">
        <v>1</v>
      </c>
      <c r="AB1100">
        <v>140</v>
      </c>
      <c r="AC1100">
        <v>92</v>
      </c>
      <c r="AD1100">
        <v>32.32</v>
      </c>
      <c r="AE1100">
        <v>45.137816000000001</v>
      </c>
      <c r="AF1100">
        <v>73.3</v>
      </c>
      <c r="AG1100">
        <v>8.3000000000000007</v>
      </c>
      <c r="AH1100">
        <v>7.8</v>
      </c>
      <c r="AI1100">
        <v>7.1</v>
      </c>
      <c r="AJ1100">
        <v>3.5</v>
      </c>
      <c r="AK1100">
        <v>0</v>
      </c>
      <c r="AL1100">
        <v>0</v>
      </c>
      <c r="AM1100">
        <v>2.4900000000000002</v>
      </c>
      <c r="AN1100">
        <v>47.469000000000001</v>
      </c>
      <c r="AO1100">
        <v>1.8120000000000001</v>
      </c>
      <c r="AP1100">
        <v>26.588000000000001</v>
      </c>
      <c r="AQ1100">
        <v>0.23400000000000001</v>
      </c>
      <c r="AR1100">
        <v>15.016999999999999</v>
      </c>
      <c r="AS1100">
        <v>51.723999999999997</v>
      </c>
      <c r="AT1100">
        <v>80.63</v>
      </c>
      <c r="AU1100">
        <v>9.1300000000000008</v>
      </c>
      <c r="AV1100">
        <v>8.58</v>
      </c>
      <c r="AW1100">
        <v>7.81</v>
      </c>
      <c r="AX1100">
        <v>3.85</v>
      </c>
      <c r="AY1100">
        <v>0</v>
      </c>
      <c r="AZ1100">
        <v>0</v>
      </c>
      <c r="BA1100">
        <v>0</v>
      </c>
      <c r="BB1100">
        <v>146</v>
      </c>
      <c r="BC1100" t="s">
        <v>75</v>
      </c>
      <c r="BD1100">
        <v>0</v>
      </c>
      <c r="BE1100" t="s">
        <v>69</v>
      </c>
      <c r="BF1100" t="s">
        <v>76</v>
      </c>
      <c r="BG1100">
        <v>1.3</v>
      </c>
      <c r="BH1100">
        <v>0</v>
      </c>
      <c r="BI1100" s="1">
        <v>45799.478356018517</v>
      </c>
      <c r="BJ1100">
        <v>3</v>
      </c>
      <c r="BK1100" s="4">
        <v>1.079</v>
      </c>
      <c r="BL1100" s="42">
        <f>HLOOKUP($A1100,차량별코스!$E$1:$AD$20,_xlfn.XLOOKUP(탕데이터!$I1100,차량별코스!$D$2:$D$20,차량별코스!$A$2:$A$20),0)</f>
        <v>2</v>
      </c>
      <c r="BM1100">
        <f t="shared" si="195"/>
        <v>2621.1369999999997</v>
      </c>
      <c r="BN1100">
        <f t="shared" si="196"/>
        <v>4171.0680000000048</v>
      </c>
      <c r="BO1100">
        <f>IF(COUNTIFS($BL$2:$BL1100,$BL1100,$O$2:$O1100,$O1100)=1,_xlfn.MAXIFS($BO$2:$BO1099,$O$2:$O1099,$O1100)+1,_xlfn.MAXIFS($BO$2:$BO1099,$O$2:$O1099,$O1100))</f>
        <v>11</v>
      </c>
      <c r="BP1100">
        <f t="shared" si="197"/>
        <v>2997.5079999999998</v>
      </c>
      <c r="BQ1100">
        <f t="shared" si="199"/>
        <v>554.10800000000006</v>
      </c>
      <c r="BR1100">
        <f t="shared" si="200"/>
        <v>520.72799999999995</v>
      </c>
      <c r="BS1100">
        <f t="shared" si="201"/>
        <v>473.99599999999998</v>
      </c>
      <c r="BT1100">
        <f t="shared" si="202"/>
        <v>233.66000000000003</v>
      </c>
      <c r="BU1100">
        <f t="shared" si="203"/>
        <v>0</v>
      </c>
      <c r="BV1100">
        <f t="shared" si="204"/>
        <v>0</v>
      </c>
      <c r="BW1100">
        <f t="shared" si="198"/>
        <v>4780</v>
      </c>
    </row>
    <row r="1101" spans="1:75" x14ac:dyDescent="0.3">
      <c r="A1101" s="38">
        <f t="shared" si="194"/>
        <v>45797</v>
      </c>
      <c r="B1101" s="3">
        <v>45797.683819444443</v>
      </c>
      <c r="C1101" t="s">
        <v>61</v>
      </c>
      <c r="D1101" t="s">
        <v>61</v>
      </c>
      <c r="E1101" t="s">
        <v>61</v>
      </c>
      <c r="F1101" t="s">
        <v>62</v>
      </c>
      <c r="G1101" s="2" t="s">
        <v>85</v>
      </c>
      <c r="H1101" t="s">
        <v>86</v>
      </c>
      <c r="I1101" t="s">
        <v>88</v>
      </c>
      <c r="J1101" t="s">
        <v>66</v>
      </c>
      <c r="K1101" t="s">
        <v>67</v>
      </c>
      <c r="L1101">
        <v>15</v>
      </c>
      <c r="M1101">
        <v>3</v>
      </c>
      <c r="N1101">
        <v>168</v>
      </c>
      <c r="O1101" s="41">
        <v>9999</v>
      </c>
      <c r="P1101" t="s">
        <v>62</v>
      </c>
      <c r="Q1101" s="1">
        <v>45786.608721180557</v>
      </c>
      <c r="R1101">
        <v>2.9000000000000001E-2</v>
      </c>
      <c r="S1101">
        <v>5.8999999999999997E-2</v>
      </c>
      <c r="T1101">
        <v>0.49199999999999999</v>
      </c>
      <c r="U1101">
        <v>75</v>
      </c>
      <c r="V1101">
        <v>7</v>
      </c>
      <c r="W1101">
        <v>18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5</v>
      </c>
      <c r="AD1101">
        <v>1.39</v>
      </c>
      <c r="AE1101">
        <v>2.0879829999999999</v>
      </c>
      <c r="AF1101">
        <v>100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0.38</v>
      </c>
      <c r="AN1101">
        <v>9.5</v>
      </c>
      <c r="AO1101">
        <v>9.3309999999999995</v>
      </c>
      <c r="AP1101">
        <v>24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 t="s">
        <v>75</v>
      </c>
      <c r="BD1101">
        <v>0</v>
      </c>
      <c r="BE1101" t="s">
        <v>69</v>
      </c>
      <c r="BF1101" t="s">
        <v>76</v>
      </c>
      <c r="BG1101">
        <v>1.3</v>
      </c>
      <c r="BH1101">
        <v>0</v>
      </c>
      <c r="BI1101" s="1">
        <v>45799.478356018517</v>
      </c>
      <c r="BJ1101">
        <v>3</v>
      </c>
      <c r="BK1101" s="4">
        <v>0.1638</v>
      </c>
      <c r="BL1101" s="42">
        <f>HLOOKUP($A1101,차량별코스!$E$1:$AD$20,_xlfn.XLOOKUP(탕데이터!$I1101,차량별코스!$D$2:$D$20,차량별코스!$A$2:$A$20),0)</f>
        <v>2</v>
      </c>
      <c r="BM1101">
        <f t="shared" si="195"/>
        <v>2621.1369999999997</v>
      </c>
      <c r="BN1101">
        <f t="shared" si="196"/>
        <v>4171.0680000000048</v>
      </c>
      <c r="BO1101">
        <f>IF(COUNTIFS($BL$2:$BL1101,$BL1101,$O$2:$O1101,$O1101)=1,_xlfn.MAXIFS($BO$2:$BO1100,$O$2:$O1100,$O1101)+1,_xlfn.MAXIFS($BO$2:$BO1100,$O$2:$O1100,$O1101))</f>
        <v>11</v>
      </c>
      <c r="BP1101">
        <f t="shared" si="197"/>
        <v>50</v>
      </c>
      <c r="BQ1101">
        <f t="shared" si="199"/>
        <v>0</v>
      </c>
      <c r="BR1101">
        <f t="shared" si="200"/>
        <v>0</v>
      </c>
      <c r="BS1101">
        <f t="shared" si="201"/>
        <v>0</v>
      </c>
      <c r="BT1101">
        <f t="shared" si="202"/>
        <v>0</v>
      </c>
      <c r="BU1101">
        <f t="shared" si="203"/>
        <v>0</v>
      </c>
      <c r="BV1101">
        <f t="shared" si="204"/>
        <v>0</v>
      </c>
      <c r="BW1101">
        <f t="shared" si="198"/>
        <v>50</v>
      </c>
    </row>
    <row r="1102" spans="1:75" x14ac:dyDescent="0.3">
      <c r="A1102" s="38">
        <f t="shared" si="194"/>
        <v>45797</v>
      </c>
      <c r="B1102" s="3">
        <v>45797.686782407407</v>
      </c>
      <c r="C1102" t="s">
        <v>61</v>
      </c>
      <c r="D1102" t="s">
        <v>61</v>
      </c>
      <c r="E1102" t="s">
        <v>61</v>
      </c>
      <c r="F1102" t="s">
        <v>62</v>
      </c>
      <c r="G1102" s="2" t="s">
        <v>85</v>
      </c>
      <c r="H1102" t="s">
        <v>86</v>
      </c>
      <c r="I1102" t="s">
        <v>88</v>
      </c>
      <c r="J1102" t="s">
        <v>66</v>
      </c>
      <c r="K1102" t="s">
        <v>67</v>
      </c>
      <c r="L1102">
        <v>15</v>
      </c>
      <c r="M1102">
        <v>3</v>
      </c>
      <c r="N1102">
        <v>168</v>
      </c>
      <c r="O1102" s="41">
        <v>9999</v>
      </c>
      <c r="P1102" t="s">
        <v>62</v>
      </c>
      <c r="Q1102" s="1">
        <v>45786.608721180557</v>
      </c>
      <c r="R1102">
        <v>3.1E-2</v>
      </c>
      <c r="S1102">
        <v>5.0999999999999997E-2</v>
      </c>
      <c r="T1102">
        <v>0.60799999999999998</v>
      </c>
      <c r="U1102">
        <v>42</v>
      </c>
      <c r="V1102">
        <v>8</v>
      </c>
      <c r="W1102">
        <v>12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10</v>
      </c>
      <c r="AD1102">
        <v>2.66</v>
      </c>
      <c r="AE1102">
        <v>5.072819</v>
      </c>
      <c r="AF1102">
        <v>100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0.47</v>
      </c>
      <c r="AN1102">
        <v>25.452999999999999</v>
      </c>
      <c r="AO1102">
        <v>19.047000000000001</v>
      </c>
      <c r="AP1102">
        <v>28.57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 t="s">
        <v>75</v>
      </c>
      <c r="BD1102">
        <v>0</v>
      </c>
      <c r="BE1102" t="s">
        <v>69</v>
      </c>
      <c r="BF1102" t="s">
        <v>76</v>
      </c>
      <c r="BG1102">
        <v>1.3</v>
      </c>
      <c r="BH1102">
        <v>0</v>
      </c>
      <c r="BI1102" s="1">
        <v>45799.478356018517</v>
      </c>
      <c r="BJ1102">
        <v>3</v>
      </c>
      <c r="BK1102" s="4">
        <v>0.2026</v>
      </c>
      <c r="BL1102" s="42">
        <f>HLOOKUP($A1102,차량별코스!$E$1:$AD$20,_xlfn.XLOOKUP(탕데이터!$I1102,차량별코스!$D$2:$D$20,차량별코스!$A$2:$A$20),0)</f>
        <v>2</v>
      </c>
      <c r="BM1102">
        <f t="shared" si="195"/>
        <v>2621.1369999999997</v>
      </c>
      <c r="BN1102">
        <f t="shared" si="196"/>
        <v>4171.0680000000048</v>
      </c>
      <c r="BO1102">
        <f>IF(COUNTIFS($BL$2:$BL1102,$BL1102,$O$2:$O1102,$O1102)=1,_xlfn.MAXIFS($BO$2:$BO1101,$O$2:$O1101,$O1102)+1,_xlfn.MAXIFS($BO$2:$BO1101,$O$2:$O1101,$O1102))</f>
        <v>11</v>
      </c>
      <c r="BP1102">
        <f t="shared" si="197"/>
        <v>22</v>
      </c>
      <c r="BQ1102">
        <f t="shared" si="199"/>
        <v>0</v>
      </c>
      <c r="BR1102">
        <f t="shared" si="200"/>
        <v>0</v>
      </c>
      <c r="BS1102">
        <f t="shared" si="201"/>
        <v>0</v>
      </c>
      <c r="BT1102">
        <f t="shared" si="202"/>
        <v>0</v>
      </c>
      <c r="BU1102">
        <f t="shared" si="203"/>
        <v>0</v>
      </c>
      <c r="BV1102">
        <f t="shared" si="204"/>
        <v>0</v>
      </c>
      <c r="BW1102">
        <f t="shared" si="198"/>
        <v>22</v>
      </c>
    </row>
    <row r="1103" spans="1:75" x14ac:dyDescent="0.3">
      <c r="A1103" s="38">
        <f t="shared" si="194"/>
        <v>45797</v>
      </c>
      <c r="B1103" s="3">
        <v>45797.704907407409</v>
      </c>
      <c r="C1103" t="s">
        <v>61</v>
      </c>
      <c r="D1103" t="s">
        <v>61</v>
      </c>
      <c r="E1103" t="s">
        <v>61</v>
      </c>
      <c r="F1103" t="s">
        <v>62</v>
      </c>
      <c r="G1103" s="2" t="s">
        <v>85</v>
      </c>
      <c r="H1103" t="s">
        <v>86</v>
      </c>
      <c r="I1103" t="s">
        <v>88</v>
      </c>
      <c r="J1103" t="s">
        <v>66</v>
      </c>
      <c r="K1103" t="s">
        <v>67</v>
      </c>
      <c r="L1103">
        <v>15</v>
      </c>
      <c r="M1103">
        <v>3</v>
      </c>
      <c r="N1103">
        <v>168</v>
      </c>
      <c r="O1103" s="41">
        <v>9999</v>
      </c>
      <c r="P1103" t="s">
        <v>62</v>
      </c>
      <c r="Q1103" s="1">
        <v>45786.608721180557</v>
      </c>
      <c r="R1103">
        <v>63.704000000000001</v>
      </c>
      <c r="S1103">
        <v>25.001999999999999</v>
      </c>
      <c r="T1103">
        <v>2.548</v>
      </c>
      <c r="U1103">
        <v>8998</v>
      </c>
      <c r="V1103">
        <v>1609</v>
      </c>
      <c r="W1103">
        <v>2301</v>
      </c>
      <c r="X1103">
        <v>1689</v>
      </c>
      <c r="Y1103">
        <v>15</v>
      </c>
      <c r="Z1103">
        <v>25</v>
      </c>
      <c r="AA1103">
        <v>1</v>
      </c>
      <c r="AB1103">
        <v>143</v>
      </c>
      <c r="AC1103">
        <v>104</v>
      </c>
      <c r="AD1103">
        <v>25.49</v>
      </c>
      <c r="AE1103">
        <v>45.073563</v>
      </c>
      <c r="AF1103">
        <v>93.9</v>
      </c>
      <c r="AG1103">
        <v>1.6</v>
      </c>
      <c r="AH1103">
        <v>2.2000000000000002</v>
      </c>
      <c r="AI1103">
        <v>1.4</v>
      </c>
      <c r="AJ1103">
        <v>0.9</v>
      </c>
      <c r="AK1103">
        <v>0.1</v>
      </c>
      <c r="AL1103">
        <v>0</v>
      </c>
      <c r="AM1103">
        <v>1.96</v>
      </c>
      <c r="AN1103">
        <v>61.97</v>
      </c>
      <c r="AO1103">
        <v>17.882000000000001</v>
      </c>
      <c r="AP1103">
        <v>25.571999999999999</v>
      </c>
      <c r="AQ1103">
        <v>0.251</v>
      </c>
      <c r="AR1103">
        <v>23.545999999999999</v>
      </c>
      <c r="AS1103">
        <v>39.244</v>
      </c>
      <c r="AT1103">
        <v>139.285</v>
      </c>
      <c r="AU1103">
        <v>2.3730000000000002</v>
      </c>
      <c r="AV1103">
        <v>3.2629999999999999</v>
      </c>
      <c r="AW1103">
        <v>2.077</v>
      </c>
      <c r="AX1103">
        <v>1.335</v>
      </c>
      <c r="AY1103">
        <v>0.14799999999999999</v>
      </c>
      <c r="AZ1103">
        <v>0</v>
      </c>
      <c r="BA1103">
        <v>0</v>
      </c>
      <c r="BB1103">
        <v>198</v>
      </c>
      <c r="BC1103" t="s">
        <v>75</v>
      </c>
      <c r="BD1103">
        <v>0</v>
      </c>
      <c r="BE1103" t="s">
        <v>69</v>
      </c>
      <c r="BF1103" t="s">
        <v>76</v>
      </c>
      <c r="BG1103">
        <v>1.3</v>
      </c>
      <c r="BH1103">
        <v>0</v>
      </c>
      <c r="BI1103" s="1">
        <v>45799.478356018517</v>
      </c>
      <c r="BJ1103">
        <v>3</v>
      </c>
      <c r="BK1103" s="4">
        <v>0.84930000000000005</v>
      </c>
      <c r="BL1103" s="42">
        <f>HLOOKUP($A1103,차량별코스!$E$1:$AD$20,_xlfn.XLOOKUP(탕데이터!$I1103,차량별코스!$D$2:$D$20,차량별코스!$A$2:$A$20),0)</f>
        <v>2</v>
      </c>
      <c r="BM1103">
        <f t="shared" si="195"/>
        <v>2621.1369999999997</v>
      </c>
      <c r="BN1103">
        <f t="shared" si="196"/>
        <v>4171.0680000000048</v>
      </c>
      <c r="BO1103">
        <f>IF(COUNTIFS($BL$2:$BL1103,$BL1103,$O$2:$O1103,$O1103)=1,_xlfn.MAXIFS($BO$2:$BO1102,$O$2:$O1102,$O1103)+1,_xlfn.MAXIFS($BO$2:$BO1102,$O$2:$O1102,$O1103))</f>
        <v>11</v>
      </c>
      <c r="BP1103">
        <f t="shared" si="197"/>
        <v>4539.1220000000012</v>
      </c>
      <c r="BQ1103">
        <f t="shared" si="199"/>
        <v>143.96799999999999</v>
      </c>
      <c r="BR1103">
        <f t="shared" si="200"/>
        <v>197.95600000000002</v>
      </c>
      <c r="BS1103">
        <f t="shared" si="201"/>
        <v>125.97199999999998</v>
      </c>
      <c r="BT1103">
        <f t="shared" si="202"/>
        <v>80.982000000000014</v>
      </c>
      <c r="BU1103">
        <f t="shared" si="203"/>
        <v>8.9979999999999993</v>
      </c>
      <c r="BV1103">
        <f t="shared" si="204"/>
        <v>0</v>
      </c>
      <c r="BW1103">
        <f t="shared" si="198"/>
        <v>5096.9980000000005</v>
      </c>
    </row>
    <row r="1104" spans="1:75" x14ac:dyDescent="0.3">
      <c r="A1104" s="38">
        <f t="shared" si="194"/>
        <v>45797</v>
      </c>
      <c r="B1104" s="3">
        <v>45797.832314814812</v>
      </c>
      <c r="C1104" t="s">
        <v>61</v>
      </c>
      <c r="D1104" t="s">
        <v>61</v>
      </c>
      <c r="E1104" t="s">
        <v>61</v>
      </c>
      <c r="F1104" t="s">
        <v>62</v>
      </c>
      <c r="G1104" s="2" t="s">
        <v>85</v>
      </c>
      <c r="H1104" t="s">
        <v>86</v>
      </c>
      <c r="I1104" t="s">
        <v>88</v>
      </c>
      <c r="J1104" t="s">
        <v>66</v>
      </c>
      <c r="K1104" t="s">
        <v>67</v>
      </c>
      <c r="L1104">
        <v>15</v>
      </c>
      <c r="M1104">
        <v>3</v>
      </c>
      <c r="N1104">
        <v>168</v>
      </c>
      <c r="O1104" s="41">
        <v>9999</v>
      </c>
      <c r="P1104" t="s">
        <v>62</v>
      </c>
      <c r="Q1104" s="1">
        <v>45786.608721180557</v>
      </c>
      <c r="R1104">
        <v>1E-3</v>
      </c>
      <c r="S1104">
        <v>3.0000000000000001E-3</v>
      </c>
      <c r="T1104">
        <v>0.33300000000000002</v>
      </c>
      <c r="U1104">
        <v>6</v>
      </c>
      <c r="V1104">
        <v>6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0.6</v>
      </c>
      <c r="AE1104" t="s">
        <v>61</v>
      </c>
      <c r="AF1104">
        <v>100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0.26</v>
      </c>
      <c r="AN1104" t="s">
        <v>61</v>
      </c>
      <c r="AO1104">
        <v>100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 t="s">
        <v>75</v>
      </c>
      <c r="BD1104">
        <v>0</v>
      </c>
      <c r="BE1104" t="s">
        <v>69</v>
      </c>
      <c r="BF1104" t="s">
        <v>76</v>
      </c>
      <c r="BG1104">
        <v>1.3</v>
      </c>
      <c r="BH1104">
        <v>0</v>
      </c>
      <c r="BI1104" s="1">
        <v>45799.478356018517</v>
      </c>
      <c r="BJ1104">
        <v>3</v>
      </c>
      <c r="BK1104" s="4">
        <v>0.1111</v>
      </c>
      <c r="BL1104" s="42">
        <f>HLOOKUP($A1104,차량별코스!$E$1:$AD$20,_xlfn.XLOOKUP(탕데이터!$I1104,차량별코스!$D$2:$D$20,차량별코스!$A$2:$A$20),0)</f>
        <v>2</v>
      </c>
      <c r="BM1104">
        <f t="shared" si="195"/>
        <v>2621.1369999999997</v>
      </c>
      <c r="BN1104">
        <f t="shared" si="196"/>
        <v>4171.0680000000048</v>
      </c>
      <c r="BO1104">
        <f>IF(COUNTIFS($BL$2:$BL1104,$BL1104,$O$2:$O1104,$O1104)=1,_xlfn.MAXIFS($BO$2:$BO1103,$O$2:$O1103,$O1104)+1,_xlfn.MAXIFS($BO$2:$BO1103,$O$2:$O1103,$O1104))</f>
        <v>11</v>
      </c>
      <c r="BP1104">
        <f t="shared" si="197"/>
        <v>0</v>
      </c>
      <c r="BQ1104">
        <f t="shared" si="199"/>
        <v>0</v>
      </c>
      <c r="BR1104">
        <f t="shared" si="200"/>
        <v>0</v>
      </c>
      <c r="BS1104">
        <f t="shared" si="201"/>
        <v>0</v>
      </c>
      <c r="BT1104">
        <f t="shared" si="202"/>
        <v>0</v>
      </c>
      <c r="BU1104">
        <f t="shared" si="203"/>
        <v>0</v>
      </c>
      <c r="BV1104">
        <f t="shared" si="204"/>
        <v>0</v>
      </c>
      <c r="BW1104">
        <f t="shared" si="198"/>
        <v>0</v>
      </c>
    </row>
    <row r="1105" spans="1:75" x14ac:dyDescent="0.3">
      <c r="A1105" s="38">
        <f t="shared" si="194"/>
        <v>45798</v>
      </c>
      <c r="B1105" s="3">
        <v>45798.267800925925</v>
      </c>
      <c r="C1105" t="s">
        <v>61</v>
      </c>
      <c r="D1105" t="s">
        <v>61</v>
      </c>
      <c r="E1105" t="s">
        <v>61</v>
      </c>
      <c r="F1105" t="s">
        <v>62</v>
      </c>
      <c r="G1105" s="2" t="s">
        <v>85</v>
      </c>
      <c r="H1105" t="s">
        <v>86</v>
      </c>
      <c r="I1105" t="s">
        <v>88</v>
      </c>
      <c r="J1105" t="s">
        <v>66</v>
      </c>
      <c r="K1105" t="s">
        <v>67</v>
      </c>
      <c r="L1105">
        <v>15</v>
      </c>
      <c r="M1105">
        <v>3</v>
      </c>
      <c r="N1105">
        <v>168</v>
      </c>
      <c r="O1105" s="41">
        <v>9999</v>
      </c>
      <c r="P1105" t="s">
        <v>62</v>
      </c>
      <c r="Q1105" s="1">
        <v>45786.608721180557</v>
      </c>
      <c r="R1105">
        <v>2.3E-2</v>
      </c>
      <c r="S1105">
        <v>0.161</v>
      </c>
      <c r="T1105">
        <v>0.14299999999999999</v>
      </c>
      <c r="U1105">
        <v>167</v>
      </c>
      <c r="V1105">
        <v>113</v>
      </c>
      <c r="W1105">
        <v>32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7</v>
      </c>
      <c r="AD1105">
        <v>0.5</v>
      </c>
      <c r="AE1105">
        <v>3.7630889999999999</v>
      </c>
      <c r="AF1105">
        <v>100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0.11</v>
      </c>
      <c r="AN1105">
        <v>91.665999999999997</v>
      </c>
      <c r="AO1105">
        <v>67.664000000000001</v>
      </c>
      <c r="AP1105">
        <v>19.16</v>
      </c>
      <c r="AQ1105">
        <v>0</v>
      </c>
      <c r="AR1105">
        <v>0</v>
      </c>
      <c r="AS1105">
        <v>0</v>
      </c>
      <c r="AT1105">
        <v>1.667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4</v>
      </c>
      <c r="BC1105" t="s">
        <v>75</v>
      </c>
      <c r="BD1105">
        <v>0</v>
      </c>
      <c r="BE1105" t="s">
        <v>69</v>
      </c>
      <c r="BF1105" t="s">
        <v>76</v>
      </c>
      <c r="BG1105">
        <v>1.3</v>
      </c>
      <c r="BH1105">
        <v>0</v>
      </c>
      <c r="BI1105" s="1">
        <v>45799.478356018517</v>
      </c>
      <c r="BJ1105">
        <v>3</v>
      </c>
      <c r="BK1105" s="4">
        <v>4.7600000000000003E-2</v>
      </c>
      <c r="BL1105" s="42">
        <f>HLOOKUP($A1105,차량별코스!$E$1:$AD$20,_xlfn.XLOOKUP(탕데이터!$I1105,차량별코스!$D$2:$D$20,차량별코스!$A$2:$A$20),0)</f>
        <v>3</v>
      </c>
      <c r="BM1105">
        <f t="shared" si="195"/>
        <v>2621.1369999999997</v>
      </c>
      <c r="BN1105">
        <f t="shared" si="196"/>
        <v>4291.5689999999995</v>
      </c>
      <c r="BO1105">
        <f>IF(COUNTIFS($BL$2:$BL1105,$BL1105,$O$2:$O1105,$O1105)=1,_xlfn.MAXIFS($BO$2:$BO1104,$O$2:$O1104,$O1105)+1,_xlfn.MAXIFS($BO$2:$BO1104,$O$2:$O1104,$O1105))</f>
        <v>11</v>
      </c>
      <c r="BP1105">
        <f t="shared" si="197"/>
        <v>22</v>
      </c>
      <c r="BQ1105">
        <f t="shared" si="199"/>
        <v>0</v>
      </c>
      <c r="BR1105">
        <f t="shared" si="200"/>
        <v>0</v>
      </c>
      <c r="BS1105">
        <f t="shared" si="201"/>
        <v>0</v>
      </c>
      <c r="BT1105">
        <f t="shared" si="202"/>
        <v>0</v>
      </c>
      <c r="BU1105">
        <f t="shared" si="203"/>
        <v>0</v>
      </c>
      <c r="BV1105">
        <f t="shared" si="204"/>
        <v>0</v>
      </c>
      <c r="BW1105">
        <f t="shared" si="198"/>
        <v>22</v>
      </c>
    </row>
    <row r="1106" spans="1:75" x14ac:dyDescent="0.3">
      <c r="A1106" s="38">
        <f t="shared" si="194"/>
        <v>45798</v>
      </c>
      <c r="B1106" s="3">
        <v>45798.276678240742</v>
      </c>
      <c r="C1106" t="s">
        <v>61</v>
      </c>
      <c r="D1106" t="s">
        <v>61</v>
      </c>
      <c r="E1106" t="s">
        <v>61</v>
      </c>
      <c r="F1106" t="s">
        <v>62</v>
      </c>
      <c r="G1106" s="2" t="s">
        <v>85</v>
      </c>
      <c r="H1106" t="s">
        <v>86</v>
      </c>
      <c r="I1106" t="s">
        <v>88</v>
      </c>
      <c r="J1106" t="s">
        <v>66</v>
      </c>
      <c r="K1106" t="s">
        <v>67</v>
      </c>
      <c r="L1106">
        <v>15</v>
      </c>
      <c r="M1106">
        <v>3</v>
      </c>
      <c r="N1106">
        <v>168</v>
      </c>
      <c r="O1106" s="41">
        <v>9999</v>
      </c>
      <c r="P1106" t="s">
        <v>62</v>
      </c>
      <c r="Q1106" s="1">
        <v>45786.608721180557</v>
      </c>
      <c r="R1106">
        <v>25.382999999999999</v>
      </c>
      <c r="S1106">
        <v>7.1</v>
      </c>
      <c r="T1106">
        <v>3.5750000000000002</v>
      </c>
      <c r="U1106">
        <v>2035</v>
      </c>
      <c r="V1106">
        <v>100</v>
      </c>
      <c r="W1106">
        <v>266</v>
      </c>
      <c r="X1106">
        <v>548</v>
      </c>
      <c r="Y1106">
        <v>1</v>
      </c>
      <c r="Z1106">
        <v>16</v>
      </c>
      <c r="AA1106">
        <v>0</v>
      </c>
      <c r="AB1106">
        <v>0</v>
      </c>
      <c r="AC1106">
        <v>107</v>
      </c>
      <c r="AD1106">
        <v>44.9</v>
      </c>
      <c r="AE1106">
        <v>54.750523999999999</v>
      </c>
      <c r="AF1106">
        <v>94.8</v>
      </c>
      <c r="AG1106">
        <v>1</v>
      </c>
      <c r="AH1106">
        <v>1.3</v>
      </c>
      <c r="AI1106">
        <v>1.4</v>
      </c>
      <c r="AJ1106">
        <v>1.4</v>
      </c>
      <c r="AK1106">
        <v>0.1</v>
      </c>
      <c r="AL1106">
        <v>0</v>
      </c>
      <c r="AM1106">
        <v>2.75</v>
      </c>
      <c r="AN1106">
        <v>52.744999999999997</v>
      </c>
      <c r="AO1106">
        <v>4.9139999999999997</v>
      </c>
      <c r="AP1106">
        <v>13.071</v>
      </c>
      <c r="AQ1106">
        <v>0.19700000000000001</v>
      </c>
      <c r="AR1106">
        <v>3.94</v>
      </c>
      <c r="AS1106">
        <v>63.033999999999999</v>
      </c>
      <c r="AT1106">
        <v>31.6</v>
      </c>
      <c r="AU1106">
        <v>0.33300000000000002</v>
      </c>
      <c r="AV1106">
        <v>0.433</v>
      </c>
      <c r="AW1106">
        <v>0.46700000000000003</v>
      </c>
      <c r="AX1106">
        <v>0.46700000000000003</v>
      </c>
      <c r="AY1106">
        <v>3.3000000000000002E-2</v>
      </c>
      <c r="AZ1106">
        <v>0</v>
      </c>
      <c r="BA1106">
        <v>0</v>
      </c>
      <c r="BB1106">
        <v>45</v>
      </c>
      <c r="BC1106" t="s">
        <v>75</v>
      </c>
      <c r="BD1106">
        <v>0</v>
      </c>
      <c r="BE1106" t="s">
        <v>69</v>
      </c>
      <c r="BF1106" t="s">
        <v>76</v>
      </c>
      <c r="BG1106">
        <v>1.3</v>
      </c>
      <c r="BH1106">
        <v>0</v>
      </c>
      <c r="BI1106" s="1">
        <v>45799.478356018517</v>
      </c>
      <c r="BJ1106">
        <v>3</v>
      </c>
      <c r="BK1106" s="4">
        <v>1.1917</v>
      </c>
      <c r="BL1106" s="42">
        <f>HLOOKUP($A1106,차량별코스!$E$1:$AD$20,_xlfn.XLOOKUP(탕데이터!$I1106,차량별코스!$D$2:$D$20,차량별코스!$A$2:$A$20),0)</f>
        <v>3</v>
      </c>
      <c r="BM1106">
        <f t="shared" si="195"/>
        <v>2621.1369999999997</v>
      </c>
      <c r="BN1106">
        <f t="shared" si="196"/>
        <v>4291.5689999999995</v>
      </c>
      <c r="BO1106">
        <f>IF(COUNTIFS($BL$2:$BL1106,$BL1106,$O$2:$O1106,$O1106)=1,_xlfn.MAXIFS($BO$2:$BO1105,$O$2:$O1105,$O1106)+1,_xlfn.MAXIFS($BO$2:$BO1105,$O$2:$O1105,$O1106))</f>
        <v>11</v>
      </c>
      <c r="BP1106">
        <f t="shared" si="197"/>
        <v>1563.1799999999998</v>
      </c>
      <c r="BQ1106">
        <f t="shared" si="199"/>
        <v>20.350000000000001</v>
      </c>
      <c r="BR1106">
        <f t="shared" si="200"/>
        <v>26.455000000000002</v>
      </c>
      <c r="BS1106">
        <f t="shared" si="201"/>
        <v>28.49</v>
      </c>
      <c r="BT1106">
        <f t="shared" si="202"/>
        <v>28.49</v>
      </c>
      <c r="BU1106">
        <f t="shared" si="203"/>
        <v>2.0350000000000001</v>
      </c>
      <c r="BV1106">
        <f t="shared" si="204"/>
        <v>0</v>
      </c>
      <c r="BW1106">
        <f t="shared" si="198"/>
        <v>1668.9999999999998</v>
      </c>
    </row>
    <row r="1107" spans="1:75" x14ac:dyDescent="0.3">
      <c r="A1107" s="38">
        <f t="shared" si="194"/>
        <v>45798</v>
      </c>
      <c r="B1107" s="3">
        <v>45798.304340277777</v>
      </c>
      <c r="C1107" t="s">
        <v>61</v>
      </c>
      <c r="D1107" t="s">
        <v>61</v>
      </c>
      <c r="E1107" t="s">
        <v>61</v>
      </c>
      <c r="F1107" t="s">
        <v>62</v>
      </c>
      <c r="G1107" s="2" t="s">
        <v>85</v>
      </c>
      <c r="H1107" t="s">
        <v>86</v>
      </c>
      <c r="I1107" t="s">
        <v>88</v>
      </c>
      <c r="J1107" t="s">
        <v>66</v>
      </c>
      <c r="K1107" t="s">
        <v>67</v>
      </c>
      <c r="L1107">
        <v>15</v>
      </c>
      <c r="M1107">
        <v>3</v>
      </c>
      <c r="N1107">
        <v>168</v>
      </c>
      <c r="O1107" s="41">
        <v>9999</v>
      </c>
      <c r="P1107" t="s">
        <v>62</v>
      </c>
      <c r="Q1107" s="1">
        <v>45786.608721180557</v>
      </c>
      <c r="R1107">
        <v>38.811</v>
      </c>
      <c r="S1107">
        <v>12.98</v>
      </c>
      <c r="T1107">
        <v>2.99</v>
      </c>
      <c r="U1107">
        <v>5072</v>
      </c>
      <c r="V1107">
        <v>103</v>
      </c>
      <c r="W1107">
        <v>1761</v>
      </c>
      <c r="X1107">
        <v>1093</v>
      </c>
      <c r="Y1107">
        <v>7</v>
      </c>
      <c r="Z1107">
        <v>15</v>
      </c>
      <c r="AA1107">
        <v>0</v>
      </c>
      <c r="AB1107">
        <v>0</v>
      </c>
      <c r="AC1107">
        <v>98</v>
      </c>
      <c r="AD1107">
        <v>27.55</v>
      </c>
      <c r="AE1107">
        <v>43.553496000000003</v>
      </c>
      <c r="AF1107">
        <v>87.7</v>
      </c>
      <c r="AG1107">
        <v>3.5</v>
      </c>
      <c r="AH1107">
        <v>4.0999999999999996</v>
      </c>
      <c r="AI1107">
        <v>3.6</v>
      </c>
      <c r="AJ1107">
        <v>1.1000000000000001</v>
      </c>
      <c r="AK1107">
        <v>0</v>
      </c>
      <c r="AL1107">
        <v>0</v>
      </c>
      <c r="AM1107">
        <v>2.2999999999999998</v>
      </c>
      <c r="AN1107">
        <v>49.917999999999999</v>
      </c>
      <c r="AO1107">
        <v>2.0310000000000001</v>
      </c>
      <c r="AP1107">
        <v>34.72</v>
      </c>
      <c r="AQ1107">
        <v>0.25800000000000001</v>
      </c>
      <c r="AR1107">
        <v>18.036000000000001</v>
      </c>
      <c r="AS1107">
        <v>38.649000000000001</v>
      </c>
      <c r="AT1107">
        <v>73.082999999999998</v>
      </c>
      <c r="AU1107">
        <v>2.9169999999999998</v>
      </c>
      <c r="AV1107">
        <v>3.4169999999999998</v>
      </c>
      <c r="AW1107">
        <v>3</v>
      </c>
      <c r="AX1107">
        <v>0.91700000000000004</v>
      </c>
      <c r="AY1107">
        <v>0</v>
      </c>
      <c r="AZ1107">
        <v>0</v>
      </c>
      <c r="BA1107">
        <v>0</v>
      </c>
      <c r="BB1107">
        <v>117</v>
      </c>
      <c r="BC1107" t="s">
        <v>75</v>
      </c>
      <c r="BD1107">
        <v>0</v>
      </c>
      <c r="BE1107" t="s">
        <v>69</v>
      </c>
      <c r="BF1107" t="s">
        <v>76</v>
      </c>
      <c r="BG1107">
        <v>1.3</v>
      </c>
      <c r="BH1107">
        <v>0</v>
      </c>
      <c r="BI1107" s="1">
        <v>45799.478356018517</v>
      </c>
      <c r="BJ1107">
        <v>3</v>
      </c>
      <c r="BK1107" s="4">
        <v>0.99670000000000003</v>
      </c>
      <c r="BL1107" s="42">
        <f>HLOOKUP($A1107,차량별코스!$E$1:$AD$20,_xlfn.XLOOKUP(탕데이터!$I1107,차량별코스!$D$2:$D$20,차량별코스!$A$2:$A$20),0)</f>
        <v>3</v>
      </c>
      <c r="BM1107">
        <f t="shared" si="195"/>
        <v>2621.1369999999997</v>
      </c>
      <c r="BN1107">
        <f t="shared" si="196"/>
        <v>4291.5689999999995</v>
      </c>
      <c r="BO1107">
        <f>IF(COUNTIFS($BL$2:$BL1107,$BL1107,$O$2:$O1107,$O1107)=1,_xlfn.MAXIFS($BO$2:$BO1106,$O$2:$O1106,$O1107)+1,_xlfn.MAXIFS($BO$2:$BO1106,$O$2:$O1106,$O1107))</f>
        <v>11</v>
      </c>
      <c r="BP1107">
        <f t="shared" si="197"/>
        <v>2584.1440000000002</v>
      </c>
      <c r="BQ1107">
        <f t="shared" si="199"/>
        <v>177.52</v>
      </c>
      <c r="BR1107">
        <f t="shared" si="200"/>
        <v>207.95199999999997</v>
      </c>
      <c r="BS1107">
        <f t="shared" si="201"/>
        <v>182.59200000000001</v>
      </c>
      <c r="BT1107">
        <f t="shared" si="202"/>
        <v>55.792000000000009</v>
      </c>
      <c r="BU1107">
        <f t="shared" si="203"/>
        <v>0</v>
      </c>
      <c r="BV1107">
        <f t="shared" si="204"/>
        <v>0</v>
      </c>
      <c r="BW1107">
        <f t="shared" si="198"/>
        <v>3208</v>
      </c>
    </row>
    <row r="1108" spans="1:75" x14ac:dyDescent="0.3">
      <c r="A1108" s="38">
        <f t="shared" si="194"/>
        <v>45798</v>
      </c>
      <c r="B1108" s="3">
        <v>45798.364849537036</v>
      </c>
      <c r="C1108" t="s">
        <v>61</v>
      </c>
      <c r="D1108" t="s">
        <v>61</v>
      </c>
      <c r="E1108" t="s">
        <v>61</v>
      </c>
      <c r="F1108" t="s">
        <v>62</v>
      </c>
      <c r="G1108" s="2" t="s">
        <v>85</v>
      </c>
      <c r="H1108" t="s">
        <v>86</v>
      </c>
      <c r="I1108" t="s">
        <v>88</v>
      </c>
      <c r="J1108" t="s">
        <v>66</v>
      </c>
      <c r="K1108" t="s">
        <v>67</v>
      </c>
      <c r="L1108">
        <v>15</v>
      </c>
      <c r="M1108">
        <v>3</v>
      </c>
      <c r="N1108">
        <v>168</v>
      </c>
      <c r="O1108" s="41">
        <v>9999</v>
      </c>
      <c r="P1108" t="s">
        <v>62</v>
      </c>
      <c r="Q1108" s="1">
        <v>45786.608721180557</v>
      </c>
      <c r="R1108">
        <v>6.5000000000000002E-2</v>
      </c>
      <c r="S1108">
        <v>4.4999999999999998E-2</v>
      </c>
      <c r="T1108">
        <v>1.444</v>
      </c>
      <c r="U1108">
        <v>57</v>
      </c>
      <c r="V1108">
        <v>9</v>
      </c>
      <c r="W1108">
        <v>8</v>
      </c>
      <c r="X1108">
        <v>1</v>
      </c>
      <c r="Y1108">
        <v>0</v>
      </c>
      <c r="Z1108">
        <v>0</v>
      </c>
      <c r="AA1108">
        <v>0</v>
      </c>
      <c r="AB1108">
        <v>0</v>
      </c>
      <c r="AC1108">
        <v>12</v>
      </c>
      <c r="AD1108">
        <v>4.1100000000000003</v>
      </c>
      <c r="AE1108">
        <v>5.8500579999999998</v>
      </c>
      <c r="AF1108">
        <v>100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1.1200000000000001</v>
      </c>
      <c r="AN1108">
        <v>8.6750000000000007</v>
      </c>
      <c r="AO1108">
        <v>15.79</v>
      </c>
      <c r="AP1108">
        <v>14.034000000000001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 t="s">
        <v>75</v>
      </c>
      <c r="BD1108">
        <v>0</v>
      </c>
      <c r="BE1108" t="s">
        <v>69</v>
      </c>
      <c r="BF1108" t="s">
        <v>76</v>
      </c>
      <c r="BG1108">
        <v>1.3</v>
      </c>
      <c r="BH1108">
        <v>0</v>
      </c>
      <c r="BI1108" s="1">
        <v>45799.478356018517</v>
      </c>
      <c r="BJ1108">
        <v>3</v>
      </c>
      <c r="BK1108" s="4">
        <v>0.48149999999999998</v>
      </c>
      <c r="BL1108" s="42">
        <f>HLOOKUP($A1108,차량별코스!$E$1:$AD$20,_xlfn.XLOOKUP(탕데이터!$I1108,차량별코스!$D$2:$D$20,차량별코스!$A$2:$A$20),0)</f>
        <v>3</v>
      </c>
      <c r="BM1108">
        <f t="shared" si="195"/>
        <v>2621.1369999999997</v>
      </c>
      <c r="BN1108">
        <f t="shared" si="196"/>
        <v>4291.5689999999995</v>
      </c>
      <c r="BO1108">
        <f>IF(COUNTIFS($BL$2:$BL1108,$BL1108,$O$2:$O1108,$O1108)=1,_xlfn.MAXIFS($BO$2:$BO1107,$O$2:$O1107,$O1108)+1,_xlfn.MAXIFS($BO$2:$BO1107,$O$2:$O1107,$O1108))</f>
        <v>11</v>
      </c>
      <c r="BP1108">
        <f t="shared" si="197"/>
        <v>40</v>
      </c>
      <c r="BQ1108">
        <f t="shared" si="199"/>
        <v>0</v>
      </c>
      <c r="BR1108">
        <f t="shared" si="200"/>
        <v>0</v>
      </c>
      <c r="BS1108">
        <f t="shared" si="201"/>
        <v>0</v>
      </c>
      <c r="BT1108">
        <f t="shared" si="202"/>
        <v>0</v>
      </c>
      <c r="BU1108">
        <f t="shared" si="203"/>
        <v>0</v>
      </c>
      <c r="BV1108">
        <f t="shared" si="204"/>
        <v>0</v>
      </c>
      <c r="BW1108">
        <f t="shared" si="198"/>
        <v>40</v>
      </c>
    </row>
    <row r="1109" spans="1:75" x14ac:dyDescent="0.3">
      <c r="A1109" s="38">
        <f t="shared" si="194"/>
        <v>45798</v>
      </c>
      <c r="B1109" s="3">
        <v>45798.424074074072</v>
      </c>
      <c r="C1109" t="s">
        <v>61</v>
      </c>
      <c r="D1109" t="s">
        <v>61</v>
      </c>
      <c r="E1109" t="s">
        <v>61</v>
      </c>
      <c r="F1109" t="s">
        <v>62</v>
      </c>
      <c r="G1109" s="2" t="s">
        <v>85</v>
      </c>
      <c r="H1109" t="s">
        <v>86</v>
      </c>
      <c r="I1109" t="s">
        <v>88</v>
      </c>
      <c r="J1109" t="s">
        <v>66</v>
      </c>
      <c r="K1109" t="s">
        <v>67</v>
      </c>
      <c r="L1109">
        <v>15</v>
      </c>
      <c r="M1109">
        <v>3</v>
      </c>
      <c r="N1109">
        <v>168</v>
      </c>
      <c r="O1109" s="41">
        <v>9999</v>
      </c>
      <c r="P1109" t="s">
        <v>62</v>
      </c>
      <c r="Q1109" s="1">
        <v>45786.608721180557</v>
      </c>
      <c r="R1109">
        <v>103.57599999999999</v>
      </c>
      <c r="S1109">
        <v>30.178999999999998</v>
      </c>
      <c r="T1109">
        <v>3.4319999999999999</v>
      </c>
      <c r="U1109">
        <v>10593</v>
      </c>
      <c r="V1109">
        <v>16</v>
      </c>
      <c r="W1109">
        <v>2760</v>
      </c>
      <c r="X1109">
        <v>3049</v>
      </c>
      <c r="Y1109">
        <v>4</v>
      </c>
      <c r="Z1109">
        <v>12</v>
      </c>
      <c r="AA1109">
        <v>2</v>
      </c>
      <c r="AB1109">
        <v>306</v>
      </c>
      <c r="AC1109">
        <v>97</v>
      </c>
      <c r="AD1109">
        <v>35.200000000000003</v>
      </c>
      <c r="AE1109">
        <v>47.700319999999998</v>
      </c>
      <c r="AF1109">
        <v>81.3</v>
      </c>
      <c r="AG1109">
        <v>5.0999999999999996</v>
      </c>
      <c r="AH1109">
        <v>7.5</v>
      </c>
      <c r="AI1109">
        <v>5.0999999999999996</v>
      </c>
      <c r="AJ1109">
        <v>1</v>
      </c>
      <c r="AK1109">
        <v>0</v>
      </c>
      <c r="AL1109">
        <v>0</v>
      </c>
      <c r="AM1109">
        <v>2.64</v>
      </c>
      <c r="AN1109">
        <v>47.204999999999998</v>
      </c>
      <c r="AO1109">
        <v>0.151</v>
      </c>
      <c r="AP1109">
        <v>26.055</v>
      </c>
      <c r="AQ1109">
        <v>0.28999999999999998</v>
      </c>
      <c r="AR1109">
        <v>3.8620000000000001</v>
      </c>
      <c r="AS1109">
        <v>11.586</v>
      </c>
      <c r="AT1109">
        <v>142.27500000000001</v>
      </c>
      <c r="AU1109">
        <v>8.9250000000000007</v>
      </c>
      <c r="AV1109">
        <v>13.125</v>
      </c>
      <c r="AW1109">
        <v>8.9250000000000007</v>
      </c>
      <c r="AX1109">
        <v>1.75</v>
      </c>
      <c r="AY1109">
        <v>0</v>
      </c>
      <c r="AZ1109">
        <v>0</v>
      </c>
      <c r="BA1109">
        <v>0</v>
      </c>
      <c r="BB1109">
        <v>252</v>
      </c>
      <c r="BC1109" t="s">
        <v>75</v>
      </c>
      <c r="BD1109">
        <v>0</v>
      </c>
      <c r="BE1109" t="s">
        <v>69</v>
      </c>
      <c r="BF1109" t="s">
        <v>76</v>
      </c>
      <c r="BG1109">
        <v>1.3</v>
      </c>
      <c r="BH1109">
        <v>0</v>
      </c>
      <c r="BI1109" s="1">
        <v>45799.478356018517</v>
      </c>
      <c r="BJ1109">
        <v>3</v>
      </c>
      <c r="BK1109" s="4">
        <v>1.1439999999999999</v>
      </c>
      <c r="BL1109" s="42">
        <f>HLOOKUP($A1109,차량별코스!$E$1:$AD$20,_xlfn.XLOOKUP(탕데이터!$I1109,차량별코스!$D$2:$D$20,차량별코스!$A$2:$A$20),0)</f>
        <v>3</v>
      </c>
      <c r="BM1109">
        <f t="shared" si="195"/>
        <v>2621.1369999999997</v>
      </c>
      <c r="BN1109">
        <f t="shared" si="196"/>
        <v>4291.5689999999995</v>
      </c>
      <c r="BO1109">
        <f>IF(COUNTIFS($BL$2:$BL1109,$BL1109,$O$2:$O1109,$O1109)=1,_xlfn.MAXIFS($BO$2:$BO1108,$O$2:$O1108,$O1109)+1,_xlfn.MAXIFS($BO$2:$BO1108,$O$2:$O1108,$O1109))</f>
        <v>11</v>
      </c>
      <c r="BP1109">
        <f t="shared" si="197"/>
        <v>5836.1089999999986</v>
      </c>
      <c r="BQ1109">
        <f t="shared" si="199"/>
        <v>540.24299999999994</v>
      </c>
      <c r="BR1109">
        <f t="shared" si="200"/>
        <v>794.47500000000002</v>
      </c>
      <c r="BS1109">
        <f t="shared" si="201"/>
        <v>540.24299999999994</v>
      </c>
      <c r="BT1109">
        <f t="shared" si="202"/>
        <v>105.93</v>
      </c>
      <c r="BU1109">
        <f t="shared" si="203"/>
        <v>0</v>
      </c>
      <c r="BV1109">
        <f t="shared" si="204"/>
        <v>0</v>
      </c>
      <c r="BW1109">
        <f t="shared" si="198"/>
        <v>7817</v>
      </c>
    </row>
    <row r="1110" spans="1:75" x14ac:dyDescent="0.3">
      <c r="A1110" s="38">
        <f t="shared" si="194"/>
        <v>45798</v>
      </c>
      <c r="B1110" s="3">
        <v>45798.577210648145</v>
      </c>
      <c r="C1110" t="s">
        <v>61</v>
      </c>
      <c r="D1110" t="s">
        <v>61</v>
      </c>
      <c r="E1110" t="s">
        <v>61</v>
      </c>
      <c r="F1110" t="s">
        <v>62</v>
      </c>
      <c r="G1110" s="2" t="s">
        <v>85</v>
      </c>
      <c r="H1110" t="s">
        <v>86</v>
      </c>
      <c r="I1110" t="s">
        <v>88</v>
      </c>
      <c r="J1110" t="s">
        <v>66</v>
      </c>
      <c r="K1110" t="s">
        <v>67</v>
      </c>
      <c r="L1110">
        <v>15</v>
      </c>
      <c r="M1110">
        <v>3</v>
      </c>
      <c r="N1110">
        <v>168</v>
      </c>
      <c r="O1110" s="41">
        <v>9999</v>
      </c>
      <c r="P1110" t="s">
        <v>62</v>
      </c>
      <c r="Q1110" s="1">
        <v>45786.608721180557</v>
      </c>
      <c r="R1110">
        <v>30.167999999999999</v>
      </c>
      <c r="S1110">
        <v>7.6589999999999998</v>
      </c>
      <c r="T1110">
        <v>3.9390000000000001</v>
      </c>
      <c r="U1110">
        <v>2444</v>
      </c>
      <c r="V1110">
        <v>221</v>
      </c>
      <c r="W1110">
        <v>94</v>
      </c>
      <c r="X1110">
        <v>742</v>
      </c>
      <c r="Y1110">
        <v>0</v>
      </c>
      <c r="Z1110">
        <v>2</v>
      </c>
      <c r="AA1110">
        <v>0</v>
      </c>
      <c r="AB1110">
        <v>0</v>
      </c>
      <c r="AC1110">
        <v>76</v>
      </c>
      <c r="AD1110">
        <v>44.44</v>
      </c>
      <c r="AE1110">
        <v>51.012107999999998</v>
      </c>
      <c r="AF1110">
        <v>96.2</v>
      </c>
      <c r="AG1110">
        <v>0.8</v>
      </c>
      <c r="AH1110">
        <v>1.5</v>
      </c>
      <c r="AI1110">
        <v>1.5</v>
      </c>
      <c r="AJ1110">
        <v>0</v>
      </c>
      <c r="AK1110">
        <v>0</v>
      </c>
      <c r="AL1110">
        <v>0</v>
      </c>
      <c r="AM1110">
        <v>3.03</v>
      </c>
      <c r="AN1110">
        <v>43.51</v>
      </c>
      <c r="AO1110">
        <v>9.0419999999999998</v>
      </c>
      <c r="AP1110">
        <v>3.8460000000000001</v>
      </c>
      <c r="AQ1110">
        <v>0.23200000000000001</v>
      </c>
      <c r="AR1110">
        <v>0</v>
      </c>
      <c r="AS1110">
        <v>6.63</v>
      </c>
      <c r="AT1110">
        <v>38.479999999999997</v>
      </c>
      <c r="AU1110">
        <v>0.32</v>
      </c>
      <c r="AV1110">
        <v>0.6</v>
      </c>
      <c r="AW1110">
        <v>0.6</v>
      </c>
      <c r="AX1110">
        <v>0</v>
      </c>
      <c r="AY1110">
        <v>0</v>
      </c>
      <c r="AZ1110">
        <v>0</v>
      </c>
      <c r="BA1110">
        <v>0</v>
      </c>
      <c r="BB1110">
        <v>62</v>
      </c>
      <c r="BC1110" t="s">
        <v>75</v>
      </c>
      <c r="BD1110">
        <v>0</v>
      </c>
      <c r="BE1110" t="s">
        <v>69</v>
      </c>
      <c r="BF1110" t="s">
        <v>76</v>
      </c>
      <c r="BG1110">
        <v>1.3</v>
      </c>
      <c r="BH1110">
        <v>0</v>
      </c>
      <c r="BI1110" s="1">
        <v>45799.478356018517</v>
      </c>
      <c r="BJ1110">
        <v>3</v>
      </c>
      <c r="BK1110" s="4">
        <v>1.3129999999999999</v>
      </c>
      <c r="BL1110" s="42">
        <f>HLOOKUP($A1110,차량별코스!$E$1:$AD$20,_xlfn.XLOOKUP(탕데이터!$I1110,차량별코스!$D$2:$D$20,차량별코스!$A$2:$A$20),0)</f>
        <v>3</v>
      </c>
      <c r="BM1110">
        <f t="shared" si="195"/>
        <v>2621.1369999999997</v>
      </c>
      <c r="BN1110">
        <f t="shared" si="196"/>
        <v>4291.5689999999995</v>
      </c>
      <c r="BO1110">
        <f>IF(COUNTIFS($BL$2:$BL1110,$BL1110,$O$2:$O1110,$O1110)=1,_xlfn.MAXIFS($BO$2:$BO1109,$O$2:$O1109,$O1110)+1,_xlfn.MAXIFS($BO$2:$BO1109,$O$2:$O1109,$O1110))</f>
        <v>11</v>
      </c>
      <c r="BP1110">
        <f t="shared" si="197"/>
        <v>2036.1280000000002</v>
      </c>
      <c r="BQ1110">
        <f t="shared" si="199"/>
        <v>19.552</v>
      </c>
      <c r="BR1110">
        <f t="shared" si="200"/>
        <v>36.659999999999997</v>
      </c>
      <c r="BS1110">
        <f t="shared" si="201"/>
        <v>36.659999999999997</v>
      </c>
      <c r="BT1110">
        <f t="shared" si="202"/>
        <v>0</v>
      </c>
      <c r="BU1110">
        <f t="shared" si="203"/>
        <v>0</v>
      </c>
      <c r="BV1110">
        <f t="shared" si="204"/>
        <v>0</v>
      </c>
      <c r="BW1110">
        <f t="shared" si="198"/>
        <v>2129</v>
      </c>
    </row>
    <row r="1111" spans="1:75" x14ac:dyDescent="0.3">
      <c r="A1111" s="38">
        <f t="shared" si="194"/>
        <v>45798</v>
      </c>
      <c r="B1111" s="3">
        <v>45798.609583333331</v>
      </c>
      <c r="C1111" t="s">
        <v>61</v>
      </c>
      <c r="D1111" t="s">
        <v>61</v>
      </c>
      <c r="E1111" t="s">
        <v>61</v>
      </c>
      <c r="F1111" t="s">
        <v>62</v>
      </c>
      <c r="G1111" s="2" t="s">
        <v>85</v>
      </c>
      <c r="H1111" t="s">
        <v>86</v>
      </c>
      <c r="I1111" t="s">
        <v>88</v>
      </c>
      <c r="J1111" t="s">
        <v>66</v>
      </c>
      <c r="K1111" t="s">
        <v>67</v>
      </c>
      <c r="L1111">
        <v>15</v>
      </c>
      <c r="M1111">
        <v>3</v>
      </c>
      <c r="N1111">
        <v>168</v>
      </c>
      <c r="O1111" s="41">
        <v>9999</v>
      </c>
      <c r="P1111" t="s">
        <v>62</v>
      </c>
      <c r="Q1111" s="1">
        <v>45786.608721180557</v>
      </c>
      <c r="R1111">
        <v>73.757999999999996</v>
      </c>
      <c r="S1111">
        <v>26.89</v>
      </c>
      <c r="T1111">
        <v>2.7429999999999999</v>
      </c>
      <c r="U1111">
        <v>9202</v>
      </c>
      <c r="V1111">
        <v>126</v>
      </c>
      <c r="W1111">
        <v>3519</v>
      </c>
      <c r="X1111">
        <v>2046</v>
      </c>
      <c r="Y1111">
        <v>5</v>
      </c>
      <c r="Z1111">
        <v>23</v>
      </c>
      <c r="AA1111">
        <v>2</v>
      </c>
      <c r="AB1111">
        <v>1369</v>
      </c>
      <c r="AC1111">
        <v>100</v>
      </c>
      <c r="AD1111">
        <v>28.86</v>
      </c>
      <c r="AE1111">
        <v>47.782763000000003</v>
      </c>
      <c r="AF1111">
        <v>66.3</v>
      </c>
      <c r="AG1111">
        <v>8.5</v>
      </c>
      <c r="AH1111">
        <v>14.3</v>
      </c>
      <c r="AI1111">
        <v>8.1</v>
      </c>
      <c r="AJ1111">
        <v>2.8</v>
      </c>
      <c r="AK1111">
        <v>0</v>
      </c>
      <c r="AL1111">
        <v>0</v>
      </c>
      <c r="AM1111">
        <v>2.11</v>
      </c>
      <c r="AN1111">
        <v>60.893000000000001</v>
      </c>
      <c r="AO1111">
        <v>1.369</v>
      </c>
      <c r="AP1111">
        <v>38.241999999999997</v>
      </c>
      <c r="AQ1111">
        <v>0.27100000000000002</v>
      </c>
      <c r="AR1111">
        <v>6.7789999999999999</v>
      </c>
      <c r="AS1111">
        <v>31.183</v>
      </c>
      <c r="AT1111">
        <v>101.66</v>
      </c>
      <c r="AU1111">
        <v>13.032999999999999</v>
      </c>
      <c r="AV1111">
        <v>21.927</v>
      </c>
      <c r="AW1111">
        <v>12.42</v>
      </c>
      <c r="AX1111">
        <v>4.2930000000000001</v>
      </c>
      <c r="AY1111">
        <v>0</v>
      </c>
      <c r="AZ1111">
        <v>0</v>
      </c>
      <c r="BA1111">
        <v>0</v>
      </c>
      <c r="BB1111">
        <v>220</v>
      </c>
      <c r="BC1111" t="s">
        <v>75</v>
      </c>
      <c r="BD1111">
        <v>0</v>
      </c>
      <c r="BE1111" t="s">
        <v>69</v>
      </c>
      <c r="BF1111" t="s">
        <v>76</v>
      </c>
      <c r="BG1111">
        <v>1.3</v>
      </c>
      <c r="BH1111">
        <v>0</v>
      </c>
      <c r="BI1111" s="1">
        <v>45799.478356018517</v>
      </c>
      <c r="BJ1111">
        <v>3</v>
      </c>
      <c r="BK1111" s="4">
        <v>0.9143</v>
      </c>
      <c r="BL1111" s="42">
        <f>HLOOKUP($A1111,차량별코스!$E$1:$AD$20,_xlfn.XLOOKUP(탕데이터!$I1111,차량별코스!$D$2:$D$20,차량별코스!$A$2:$A$20),0)</f>
        <v>3</v>
      </c>
      <c r="BM1111">
        <f t="shared" si="195"/>
        <v>2621.1369999999997</v>
      </c>
      <c r="BN1111">
        <f t="shared" si="196"/>
        <v>4291.5689999999995</v>
      </c>
      <c r="BO1111">
        <f>IF(COUNTIFS($BL$2:$BL1111,$BL1111,$O$2:$O1111,$O1111)=1,_xlfn.MAXIFS($BO$2:$BO1110,$O$2:$O1110,$O1111)+1,_xlfn.MAXIFS($BO$2:$BO1110,$O$2:$O1110,$O1111))</f>
        <v>11</v>
      </c>
      <c r="BP1111">
        <f t="shared" si="197"/>
        <v>2455.9259999999995</v>
      </c>
      <c r="BQ1111">
        <f t="shared" si="199"/>
        <v>782.17000000000007</v>
      </c>
      <c r="BR1111">
        <f t="shared" si="200"/>
        <v>1315.8860000000002</v>
      </c>
      <c r="BS1111">
        <f t="shared" si="201"/>
        <v>745.36200000000008</v>
      </c>
      <c r="BT1111">
        <f t="shared" si="202"/>
        <v>257.65599999999995</v>
      </c>
      <c r="BU1111">
        <f t="shared" si="203"/>
        <v>0</v>
      </c>
      <c r="BV1111">
        <f t="shared" si="204"/>
        <v>0</v>
      </c>
      <c r="BW1111">
        <f t="shared" si="198"/>
        <v>5557</v>
      </c>
    </row>
    <row r="1112" spans="1:75" x14ac:dyDescent="0.3">
      <c r="A1112" s="38">
        <f t="shared" si="194"/>
        <v>45798</v>
      </c>
      <c r="B1112" s="3">
        <v>45798.758587962962</v>
      </c>
      <c r="C1112" t="s">
        <v>61</v>
      </c>
      <c r="D1112" t="s">
        <v>61</v>
      </c>
      <c r="E1112" t="s">
        <v>61</v>
      </c>
      <c r="F1112" t="s">
        <v>62</v>
      </c>
      <c r="G1112" s="2" t="s">
        <v>85</v>
      </c>
      <c r="H1112" t="s">
        <v>86</v>
      </c>
      <c r="I1112" t="s">
        <v>88</v>
      </c>
      <c r="J1112" t="s">
        <v>66</v>
      </c>
      <c r="K1112" t="s">
        <v>67</v>
      </c>
      <c r="L1112">
        <v>15</v>
      </c>
      <c r="M1112">
        <v>3</v>
      </c>
      <c r="N1112">
        <v>168</v>
      </c>
      <c r="O1112" s="41">
        <v>9999</v>
      </c>
      <c r="P1112" t="s">
        <v>62</v>
      </c>
      <c r="Q1112" s="1">
        <v>45786.608721180557</v>
      </c>
      <c r="R1112">
        <v>58.113999999999997</v>
      </c>
      <c r="S1112">
        <v>17.881</v>
      </c>
      <c r="T1112">
        <v>3.25</v>
      </c>
      <c r="U1112">
        <v>6440</v>
      </c>
      <c r="V1112">
        <v>19</v>
      </c>
      <c r="W1112">
        <v>2072</v>
      </c>
      <c r="X1112">
        <v>1704</v>
      </c>
      <c r="Y1112">
        <v>9</v>
      </c>
      <c r="Z1112">
        <v>13</v>
      </c>
      <c r="AA1112">
        <v>1</v>
      </c>
      <c r="AB1112">
        <v>116</v>
      </c>
      <c r="AC1112">
        <v>109</v>
      </c>
      <c r="AD1112">
        <v>32.49</v>
      </c>
      <c r="AE1112">
        <v>48.105384999999998</v>
      </c>
      <c r="AF1112">
        <v>66.599999999999994</v>
      </c>
      <c r="AG1112">
        <v>8.8000000000000007</v>
      </c>
      <c r="AH1112">
        <v>10.199999999999999</v>
      </c>
      <c r="AI1112">
        <v>10.6</v>
      </c>
      <c r="AJ1112">
        <v>2.9</v>
      </c>
      <c r="AK1112">
        <v>0.9</v>
      </c>
      <c r="AL1112">
        <v>0</v>
      </c>
      <c r="AM1112">
        <v>2.5</v>
      </c>
      <c r="AN1112">
        <v>50.750999999999998</v>
      </c>
      <c r="AO1112">
        <v>0.29499999999999998</v>
      </c>
      <c r="AP1112">
        <v>32.173999999999999</v>
      </c>
      <c r="AQ1112">
        <v>0.29299999999999998</v>
      </c>
      <c r="AR1112">
        <v>15.487</v>
      </c>
      <c r="AS1112">
        <v>22.37</v>
      </c>
      <c r="AT1112">
        <v>71.040000000000006</v>
      </c>
      <c r="AU1112">
        <v>9.3870000000000005</v>
      </c>
      <c r="AV1112">
        <v>10.88</v>
      </c>
      <c r="AW1112">
        <v>11.307</v>
      </c>
      <c r="AX1112">
        <v>3.093</v>
      </c>
      <c r="AY1112">
        <v>0.96</v>
      </c>
      <c r="AZ1112">
        <v>0</v>
      </c>
      <c r="BA1112">
        <v>0</v>
      </c>
      <c r="BB1112">
        <v>151</v>
      </c>
      <c r="BC1112" t="s">
        <v>75</v>
      </c>
      <c r="BD1112">
        <v>0</v>
      </c>
      <c r="BE1112" t="s">
        <v>69</v>
      </c>
      <c r="BF1112" t="s">
        <v>76</v>
      </c>
      <c r="BG1112">
        <v>1.3</v>
      </c>
      <c r="BH1112">
        <v>0</v>
      </c>
      <c r="BI1112" s="1">
        <v>45799.478356018517</v>
      </c>
      <c r="BJ1112">
        <v>3</v>
      </c>
      <c r="BK1112" s="4">
        <v>1.0832999999999999</v>
      </c>
      <c r="BL1112" s="42">
        <f>HLOOKUP($A1112,차량별코스!$E$1:$AD$20,_xlfn.XLOOKUP(탕데이터!$I1112,차량별코스!$D$2:$D$20,차량별코스!$A$2:$A$20),0)</f>
        <v>3</v>
      </c>
      <c r="BM1112">
        <f t="shared" si="195"/>
        <v>2621.1369999999997</v>
      </c>
      <c r="BN1112">
        <f t="shared" si="196"/>
        <v>4291.5689999999995</v>
      </c>
      <c r="BO1112">
        <f>IF(COUNTIFS($BL$2:$BL1112,$BL1112,$O$2:$O1112,$O1112)=1,_xlfn.MAXIFS($BO$2:$BO1111,$O$2:$O1111,$O1112)+1,_xlfn.MAXIFS($BO$2:$BO1111,$O$2:$O1111,$O1112))</f>
        <v>11</v>
      </c>
      <c r="BP1112">
        <f t="shared" si="197"/>
        <v>2198.04</v>
      </c>
      <c r="BQ1112">
        <f t="shared" si="199"/>
        <v>566.72</v>
      </c>
      <c r="BR1112">
        <f t="shared" si="200"/>
        <v>656.88</v>
      </c>
      <c r="BS1112">
        <f t="shared" si="201"/>
        <v>682.64</v>
      </c>
      <c r="BT1112">
        <f t="shared" si="202"/>
        <v>186.76</v>
      </c>
      <c r="BU1112">
        <f t="shared" si="203"/>
        <v>57.960000000000008</v>
      </c>
      <c r="BV1112">
        <f t="shared" si="204"/>
        <v>0</v>
      </c>
      <c r="BW1112">
        <f t="shared" si="198"/>
        <v>4349.0000000000009</v>
      </c>
    </row>
    <row r="1113" spans="1:75" x14ac:dyDescent="0.3">
      <c r="A1113" s="38">
        <f t="shared" si="194"/>
        <v>45798</v>
      </c>
      <c r="B1113" s="3">
        <v>45798.841504629629</v>
      </c>
      <c r="C1113" t="s">
        <v>61</v>
      </c>
      <c r="D1113" t="s">
        <v>61</v>
      </c>
      <c r="E1113" t="s">
        <v>61</v>
      </c>
      <c r="F1113" t="s">
        <v>62</v>
      </c>
      <c r="G1113" s="2" t="s">
        <v>85</v>
      </c>
      <c r="H1113" t="s">
        <v>86</v>
      </c>
      <c r="I1113" t="s">
        <v>88</v>
      </c>
      <c r="J1113" t="s">
        <v>66</v>
      </c>
      <c r="K1113" t="s">
        <v>67</v>
      </c>
      <c r="L1113">
        <v>15</v>
      </c>
      <c r="M1113">
        <v>3</v>
      </c>
      <c r="N1113">
        <v>168</v>
      </c>
      <c r="O1113" s="41">
        <v>9999</v>
      </c>
      <c r="P1113" t="s">
        <v>62</v>
      </c>
      <c r="Q1113" s="1">
        <v>45786.608721180557</v>
      </c>
      <c r="R1113">
        <v>37.17</v>
      </c>
      <c r="S1113">
        <v>9.8940000000000001</v>
      </c>
      <c r="T1113">
        <v>3.7570000000000001</v>
      </c>
      <c r="U1113">
        <v>3155</v>
      </c>
      <c r="V1113">
        <v>4</v>
      </c>
      <c r="W1113">
        <v>788</v>
      </c>
      <c r="X1113">
        <v>953</v>
      </c>
      <c r="Y1113">
        <v>1</v>
      </c>
      <c r="Z1113">
        <v>10</v>
      </c>
      <c r="AA1113">
        <v>0</v>
      </c>
      <c r="AB1113">
        <v>0</v>
      </c>
      <c r="AC1113">
        <v>109</v>
      </c>
      <c r="AD1113">
        <v>42.41</v>
      </c>
      <c r="AE1113">
        <v>56.628005000000002</v>
      </c>
      <c r="AF1113">
        <v>96.8</v>
      </c>
      <c r="AG1113">
        <v>0.6</v>
      </c>
      <c r="AH1113">
        <v>0.8</v>
      </c>
      <c r="AI1113">
        <v>1.3</v>
      </c>
      <c r="AJ1113">
        <v>0.4</v>
      </c>
      <c r="AK1113">
        <v>0</v>
      </c>
      <c r="AL1113">
        <v>0</v>
      </c>
      <c r="AM1113">
        <v>2.89</v>
      </c>
      <c r="AN1113">
        <v>51.747</v>
      </c>
      <c r="AO1113">
        <v>0.127</v>
      </c>
      <c r="AP1113">
        <v>24.975999999999999</v>
      </c>
      <c r="AQ1113">
        <v>0.24199999999999999</v>
      </c>
      <c r="AR1113">
        <v>2.69</v>
      </c>
      <c r="AS1113">
        <v>26.902999999999999</v>
      </c>
      <c r="AT1113">
        <v>50.012999999999998</v>
      </c>
      <c r="AU1113">
        <v>0.31</v>
      </c>
      <c r="AV1113">
        <v>0.41299999999999998</v>
      </c>
      <c r="AW1113">
        <v>0.67200000000000004</v>
      </c>
      <c r="AX1113">
        <v>0.20699999999999999</v>
      </c>
      <c r="AY1113">
        <v>0</v>
      </c>
      <c r="AZ1113">
        <v>0</v>
      </c>
      <c r="BA1113">
        <v>0</v>
      </c>
      <c r="BB1113">
        <v>76</v>
      </c>
      <c r="BC1113" t="s">
        <v>75</v>
      </c>
      <c r="BD1113">
        <v>0</v>
      </c>
      <c r="BE1113" t="s">
        <v>69</v>
      </c>
      <c r="BF1113" t="s">
        <v>76</v>
      </c>
      <c r="BG1113">
        <v>1.3</v>
      </c>
      <c r="BH1113">
        <v>0</v>
      </c>
      <c r="BI1113" s="1">
        <v>45799.478356018517</v>
      </c>
      <c r="BJ1113">
        <v>3</v>
      </c>
      <c r="BK1113" s="4">
        <v>1.2523</v>
      </c>
      <c r="BL1113" s="42">
        <f>HLOOKUP($A1113,차량별코스!$E$1:$AD$20,_xlfn.XLOOKUP(탕데이터!$I1113,차량별코스!$D$2:$D$20,차량별코스!$A$2:$A$20),0)</f>
        <v>3</v>
      </c>
      <c r="BM1113">
        <f t="shared" si="195"/>
        <v>2621.1369999999997</v>
      </c>
      <c r="BN1113">
        <f t="shared" si="196"/>
        <v>4291.5689999999995</v>
      </c>
      <c r="BO1113">
        <f>IF(COUNTIFS($BL$2:$BL1113,$BL1113,$O$2:$O1113,$O1113)=1,_xlfn.MAXIFS($BO$2:$BO1112,$O$2:$O1112,$O1113)+1,_xlfn.MAXIFS($BO$2:$BO1112,$O$2:$O1112,$O1113))</f>
        <v>11</v>
      </c>
      <c r="BP1113">
        <f t="shared" si="197"/>
        <v>2262.04</v>
      </c>
      <c r="BQ1113">
        <f t="shared" si="199"/>
        <v>18.93</v>
      </c>
      <c r="BR1113">
        <f t="shared" si="200"/>
        <v>25.240000000000002</v>
      </c>
      <c r="BS1113">
        <f t="shared" si="201"/>
        <v>41.015000000000001</v>
      </c>
      <c r="BT1113">
        <f t="shared" si="202"/>
        <v>12.620000000000001</v>
      </c>
      <c r="BU1113">
        <f t="shared" si="203"/>
        <v>0</v>
      </c>
      <c r="BV1113">
        <f t="shared" si="204"/>
        <v>0</v>
      </c>
      <c r="BW1113">
        <f t="shared" si="198"/>
        <v>2359.8449999999993</v>
      </c>
    </row>
    <row r="1114" spans="1:75" x14ac:dyDescent="0.3">
      <c r="A1114" s="38">
        <f t="shared" si="194"/>
        <v>45799</v>
      </c>
      <c r="B1114" s="3">
        <v>45799.282372685186</v>
      </c>
      <c r="C1114" t="s">
        <v>61</v>
      </c>
      <c r="D1114" t="s">
        <v>61</v>
      </c>
      <c r="E1114" t="s">
        <v>61</v>
      </c>
      <c r="F1114" t="s">
        <v>62</v>
      </c>
      <c r="G1114" s="2" t="s">
        <v>85</v>
      </c>
      <c r="H1114" t="s">
        <v>86</v>
      </c>
      <c r="I1114" t="s">
        <v>88</v>
      </c>
      <c r="J1114" t="s">
        <v>66</v>
      </c>
      <c r="K1114" t="s">
        <v>67</v>
      </c>
      <c r="L1114">
        <v>15</v>
      </c>
      <c r="M1114">
        <v>3</v>
      </c>
      <c r="N1114">
        <v>168</v>
      </c>
      <c r="O1114" s="41">
        <v>9999</v>
      </c>
      <c r="P1114" t="s">
        <v>62</v>
      </c>
      <c r="Q1114" s="1">
        <v>45786.608721180557</v>
      </c>
      <c r="R1114">
        <v>41.209000000000003</v>
      </c>
      <c r="S1114">
        <v>10.259</v>
      </c>
      <c r="T1114">
        <v>4.0170000000000003</v>
      </c>
      <c r="U1114">
        <v>3276</v>
      </c>
      <c r="V1114">
        <v>216</v>
      </c>
      <c r="W1114">
        <v>214</v>
      </c>
      <c r="X1114">
        <v>1236</v>
      </c>
      <c r="Y1114">
        <v>1</v>
      </c>
      <c r="Z1114">
        <v>5</v>
      </c>
      <c r="AA1114">
        <v>0</v>
      </c>
      <c r="AB1114">
        <v>0</v>
      </c>
      <c r="AC1114">
        <v>88</v>
      </c>
      <c r="AD1114">
        <v>45.28</v>
      </c>
      <c r="AE1114">
        <v>52.126604</v>
      </c>
      <c r="AF1114">
        <v>92.3</v>
      </c>
      <c r="AG1114">
        <v>1.9</v>
      </c>
      <c r="AH1114">
        <v>2.1</v>
      </c>
      <c r="AI1114">
        <v>3.4</v>
      </c>
      <c r="AJ1114">
        <v>0.2</v>
      </c>
      <c r="AK1114">
        <v>0</v>
      </c>
      <c r="AL1114">
        <v>0</v>
      </c>
      <c r="AM1114">
        <v>3.09</v>
      </c>
      <c r="AN1114">
        <v>43.648000000000003</v>
      </c>
      <c r="AO1114">
        <v>6.593</v>
      </c>
      <c r="AP1114">
        <v>6.532</v>
      </c>
      <c r="AQ1114">
        <v>0.29099999999999998</v>
      </c>
      <c r="AR1114">
        <v>2.427</v>
      </c>
      <c r="AS1114">
        <v>12.132999999999999</v>
      </c>
      <c r="AT1114">
        <v>49.226999999999997</v>
      </c>
      <c r="AU1114">
        <v>1.0129999999999999</v>
      </c>
      <c r="AV1114">
        <v>1.1200000000000001</v>
      </c>
      <c r="AW1114">
        <v>1.8129999999999999</v>
      </c>
      <c r="AX1114">
        <v>0.107</v>
      </c>
      <c r="AY1114">
        <v>0</v>
      </c>
      <c r="AZ1114">
        <v>0</v>
      </c>
      <c r="BA1114">
        <v>0</v>
      </c>
      <c r="BB1114">
        <v>82</v>
      </c>
      <c r="BC1114" t="s">
        <v>75</v>
      </c>
      <c r="BD1114">
        <v>0</v>
      </c>
      <c r="BE1114" t="s">
        <v>69</v>
      </c>
      <c r="BF1114" t="s">
        <v>76</v>
      </c>
      <c r="BG1114">
        <v>1.3</v>
      </c>
      <c r="BH1114">
        <v>0</v>
      </c>
      <c r="BI1114" s="1">
        <v>45799.478356018517</v>
      </c>
      <c r="BJ1114">
        <v>3</v>
      </c>
      <c r="BK1114" s="4">
        <v>1.339</v>
      </c>
      <c r="BL1114" s="42">
        <f>HLOOKUP($A1114,차량별코스!$E$1:$AD$20,_xlfn.XLOOKUP(탕데이터!$I1114,차량별코스!$D$2:$D$20,차량별코스!$A$2:$A$20),0)</f>
        <v>4</v>
      </c>
      <c r="BM1114">
        <f t="shared" si="195"/>
        <v>2621.1369999999997</v>
      </c>
      <c r="BN1114">
        <f t="shared" si="196"/>
        <v>5029.0960000000023</v>
      </c>
      <c r="BO1114">
        <f>IF(COUNTIFS($BL$2:$BL1114,$BL1114,$O$2:$O1114,$O1114)=1,_xlfn.MAXIFS($BO$2:$BO1113,$O$2:$O1113,$O1114)+1,_xlfn.MAXIFS($BO$2:$BO1113,$O$2:$O1113,$O1114))</f>
        <v>11</v>
      </c>
      <c r="BP1114">
        <f t="shared" si="197"/>
        <v>2593.7479999999996</v>
      </c>
      <c r="BQ1114">
        <f t="shared" si="199"/>
        <v>62.244</v>
      </c>
      <c r="BR1114">
        <f t="shared" si="200"/>
        <v>68.796000000000006</v>
      </c>
      <c r="BS1114">
        <f t="shared" si="201"/>
        <v>111.38400000000001</v>
      </c>
      <c r="BT1114">
        <f t="shared" si="202"/>
        <v>6.5520000000000005</v>
      </c>
      <c r="BU1114">
        <f t="shared" si="203"/>
        <v>0</v>
      </c>
      <c r="BV1114">
        <f t="shared" si="204"/>
        <v>0</v>
      </c>
      <c r="BW1114">
        <f t="shared" si="198"/>
        <v>2842.7239999999997</v>
      </c>
    </row>
    <row r="1115" spans="1:75" x14ac:dyDescent="0.3">
      <c r="A1115" s="38">
        <f t="shared" si="194"/>
        <v>45799</v>
      </c>
      <c r="B1115" s="3">
        <v>45799.325173611112</v>
      </c>
      <c r="C1115" t="s">
        <v>61</v>
      </c>
      <c r="D1115" t="s">
        <v>61</v>
      </c>
      <c r="E1115" t="s">
        <v>61</v>
      </c>
      <c r="F1115" t="s">
        <v>62</v>
      </c>
      <c r="G1115" s="2" t="s">
        <v>85</v>
      </c>
      <c r="H1115" t="s">
        <v>86</v>
      </c>
      <c r="I1115" t="s">
        <v>88</v>
      </c>
      <c r="J1115" t="s">
        <v>66</v>
      </c>
      <c r="K1115" t="s">
        <v>67</v>
      </c>
      <c r="L1115">
        <v>15</v>
      </c>
      <c r="M1115">
        <v>3</v>
      </c>
      <c r="N1115">
        <v>168</v>
      </c>
      <c r="O1115" s="41">
        <v>9999</v>
      </c>
      <c r="P1115" t="s">
        <v>62</v>
      </c>
      <c r="Q1115" s="1">
        <v>45786.608721180557</v>
      </c>
      <c r="R1115">
        <v>13.097</v>
      </c>
      <c r="S1115">
        <v>3.6110000000000002</v>
      </c>
      <c r="T1115">
        <v>3.6269999999999998</v>
      </c>
      <c r="U1115">
        <v>1207</v>
      </c>
      <c r="V1115">
        <v>94</v>
      </c>
      <c r="W1115">
        <v>233</v>
      </c>
      <c r="X1115">
        <v>321</v>
      </c>
      <c r="Y1115">
        <v>2</v>
      </c>
      <c r="Z1115">
        <v>1</v>
      </c>
      <c r="AA1115">
        <v>0</v>
      </c>
      <c r="AB1115">
        <v>0</v>
      </c>
      <c r="AC1115">
        <v>104</v>
      </c>
      <c r="AD1115">
        <v>39.06</v>
      </c>
      <c r="AE1115">
        <v>53.578733</v>
      </c>
      <c r="AF1115">
        <v>98.6</v>
      </c>
      <c r="AG1115">
        <v>0.4</v>
      </c>
      <c r="AH1115">
        <v>0.4</v>
      </c>
      <c r="AI1115">
        <v>0.1</v>
      </c>
      <c r="AJ1115">
        <v>0.5</v>
      </c>
      <c r="AK1115">
        <v>0</v>
      </c>
      <c r="AL1115">
        <v>0</v>
      </c>
      <c r="AM1115">
        <v>2.79</v>
      </c>
      <c r="AN1115">
        <v>50.606999999999999</v>
      </c>
      <c r="AO1115">
        <v>7.7880000000000003</v>
      </c>
      <c r="AP1115">
        <v>19.303999999999998</v>
      </c>
      <c r="AQ1115">
        <v>0.22900000000000001</v>
      </c>
      <c r="AR1115">
        <v>15.271000000000001</v>
      </c>
      <c r="AS1115">
        <v>7.6349999999999998</v>
      </c>
      <c r="AT1115">
        <v>19.72</v>
      </c>
      <c r="AU1115">
        <v>0.08</v>
      </c>
      <c r="AV1115">
        <v>0.08</v>
      </c>
      <c r="AW1115">
        <v>0.02</v>
      </c>
      <c r="AX1115">
        <v>0.1</v>
      </c>
      <c r="AY1115">
        <v>0</v>
      </c>
      <c r="AZ1115">
        <v>0</v>
      </c>
      <c r="BA1115">
        <v>0</v>
      </c>
      <c r="BB1115">
        <v>29</v>
      </c>
      <c r="BC1115" t="s">
        <v>75</v>
      </c>
      <c r="BD1115">
        <v>0</v>
      </c>
      <c r="BE1115" t="s">
        <v>69</v>
      </c>
      <c r="BF1115" t="s">
        <v>76</v>
      </c>
      <c r="BG1115">
        <v>1.3</v>
      </c>
      <c r="BH1115">
        <v>0</v>
      </c>
      <c r="BI1115" s="1">
        <v>45799.478356018517</v>
      </c>
      <c r="BJ1115">
        <v>3</v>
      </c>
      <c r="BK1115" s="4">
        <v>1.2090000000000001</v>
      </c>
      <c r="BL1115" s="42">
        <f>HLOOKUP($A1115,차량별코스!$E$1:$AD$20,_xlfn.XLOOKUP(탕데이터!$I1115,차량별코스!$D$2:$D$20,차량별코스!$A$2:$A$20),0)</f>
        <v>4</v>
      </c>
      <c r="BM1115">
        <f t="shared" si="195"/>
        <v>2621.1369999999997</v>
      </c>
      <c r="BN1115">
        <f t="shared" si="196"/>
        <v>5029.0960000000023</v>
      </c>
      <c r="BO1115">
        <f>IF(COUNTIFS($BL$2:$BL1115,$BL1115,$O$2:$O1115,$O1115)=1,_xlfn.MAXIFS($BO$2:$BO1114,$O$2:$O1114,$O1115)+1,_xlfn.MAXIFS($BO$2:$BO1114,$O$2:$O1114,$O1115))</f>
        <v>11</v>
      </c>
      <c r="BP1115">
        <f t="shared" si="197"/>
        <v>863.10200000000009</v>
      </c>
      <c r="BQ1115">
        <f t="shared" si="199"/>
        <v>4.8280000000000003</v>
      </c>
      <c r="BR1115">
        <f t="shared" si="200"/>
        <v>4.8280000000000003</v>
      </c>
      <c r="BS1115">
        <f t="shared" si="201"/>
        <v>1.2070000000000001</v>
      </c>
      <c r="BT1115">
        <f t="shared" si="202"/>
        <v>6.0350000000000001</v>
      </c>
      <c r="BU1115">
        <f t="shared" si="203"/>
        <v>0</v>
      </c>
      <c r="BV1115">
        <f t="shared" si="204"/>
        <v>0</v>
      </c>
      <c r="BW1115">
        <f t="shared" si="198"/>
        <v>880</v>
      </c>
    </row>
    <row r="1116" spans="1:75" x14ac:dyDescent="0.3">
      <c r="A1116" s="38">
        <f t="shared" si="194"/>
        <v>45799</v>
      </c>
      <c r="B1116" s="3">
        <v>45799.36414351852</v>
      </c>
      <c r="C1116" t="s">
        <v>61</v>
      </c>
      <c r="D1116" t="s">
        <v>61</v>
      </c>
      <c r="E1116" t="s">
        <v>61</v>
      </c>
      <c r="F1116" t="s">
        <v>62</v>
      </c>
      <c r="G1116" s="2" t="s">
        <v>85</v>
      </c>
      <c r="H1116" t="s">
        <v>86</v>
      </c>
      <c r="I1116" t="s">
        <v>88</v>
      </c>
      <c r="J1116" t="s">
        <v>66</v>
      </c>
      <c r="K1116" t="s">
        <v>67</v>
      </c>
      <c r="L1116">
        <v>15</v>
      </c>
      <c r="M1116">
        <v>3</v>
      </c>
      <c r="N1116">
        <v>168</v>
      </c>
      <c r="O1116" s="41">
        <v>9999</v>
      </c>
      <c r="P1116" t="s">
        <v>62</v>
      </c>
      <c r="Q1116" s="1">
        <v>45786.608721180557</v>
      </c>
      <c r="R1116">
        <v>160.58600000000001</v>
      </c>
      <c r="S1116">
        <v>35.598999999999997</v>
      </c>
      <c r="T1116">
        <v>4.5110000000000001</v>
      </c>
      <c r="U1116">
        <v>9437</v>
      </c>
      <c r="V1116">
        <v>10</v>
      </c>
      <c r="W1116">
        <v>2050</v>
      </c>
      <c r="X1116">
        <v>2584</v>
      </c>
      <c r="Y1116">
        <v>9</v>
      </c>
      <c r="Z1116">
        <v>11</v>
      </c>
      <c r="AA1116">
        <v>3</v>
      </c>
      <c r="AB1116">
        <v>151</v>
      </c>
      <c r="AC1116">
        <v>109</v>
      </c>
      <c r="AD1116">
        <v>61.26</v>
      </c>
      <c r="AE1116">
        <v>78.366477000000003</v>
      </c>
      <c r="AF1116">
        <v>88.8</v>
      </c>
      <c r="AG1116">
        <v>1</v>
      </c>
      <c r="AH1116">
        <v>1.5</v>
      </c>
      <c r="AI1116">
        <v>2</v>
      </c>
      <c r="AJ1116">
        <v>2.1</v>
      </c>
      <c r="AK1116">
        <v>4.5</v>
      </c>
      <c r="AL1116">
        <v>0</v>
      </c>
      <c r="AM1116">
        <v>3.47</v>
      </c>
      <c r="AN1116">
        <v>60.8</v>
      </c>
      <c r="AO1116">
        <v>0.106</v>
      </c>
      <c r="AP1116">
        <v>21.722999999999999</v>
      </c>
      <c r="AQ1116">
        <v>0.156</v>
      </c>
      <c r="AR1116">
        <v>5.6040000000000001</v>
      </c>
      <c r="AS1116">
        <v>6.85</v>
      </c>
      <c r="AT1116">
        <v>139.12</v>
      </c>
      <c r="AU1116">
        <v>1.5669999999999999</v>
      </c>
      <c r="AV1116">
        <v>2.35</v>
      </c>
      <c r="AW1116">
        <v>3.133</v>
      </c>
      <c r="AX1116">
        <v>3.29</v>
      </c>
      <c r="AY1116">
        <v>7.05</v>
      </c>
      <c r="AZ1116">
        <v>0</v>
      </c>
      <c r="BA1116">
        <v>0</v>
      </c>
      <c r="BB1116">
        <v>239</v>
      </c>
      <c r="BC1116" t="s">
        <v>75</v>
      </c>
      <c r="BD1116">
        <v>0</v>
      </c>
      <c r="BE1116" t="s">
        <v>69</v>
      </c>
      <c r="BF1116" t="s">
        <v>76</v>
      </c>
      <c r="BG1116">
        <v>1.3</v>
      </c>
      <c r="BH1116">
        <v>0</v>
      </c>
      <c r="BI1116" s="1">
        <v>45799.478356018517</v>
      </c>
      <c r="BJ1116">
        <v>3</v>
      </c>
      <c r="BK1116" s="4">
        <v>1.5037</v>
      </c>
      <c r="BL1116" s="42">
        <f>HLOOKUP($A1116,차량별코스!$E$1:$AD$20,_xlfn.XLOOKUP(탕데이터!$I1116,차량별코스!$D$2:$D$20,차량별코스!$A$2:$A$20),0)</f>
        <v>4</v>
      </c>
      <c r="BM1116">
        <f t="shared" si="195"/>
        <v>2621.1369999999997</v>
      </c>
      <c r="BN1116">
        <f t="shared" si="196"/>
        <v>5029.0960000000023</v>
      </c>
      <c r="BO1116">
        <f>IF(COUNTIFS($BL$2:$BL1116,$BL1116,$O$2:$O1116,$O1116)=1,_xlfn.MAXIFS($BO$2:$BO1115,$O$2:$O1115,$O1116)+1,_xlfn.MAXIFS($BO$2:$BO1115,$O$2:$O1115,$O1116))</f>
        <v>11</v>
      </c>
      <c r="BP1116">
        <f t="shared" si="197"/>
        <v>6320.0560000000005</v>
      </c>
      <c r="BQ1116">
        <f t="shared" si="199"/>
        <v>94.37</v>
      </c>
      <c r="BR1116">
        <f t="shared" si="200"/>
        <v>141.55500000000001</v>
      </c>
      <c r="BS1116">
        <f t="shared" si="201"/>
        <v>188.74</v>
      </c>
      <c r="BT1116">
        <f t="shared" si="202"/>
        <v>198.17700000000002</v>
      </c>
      <c r="BU1116">
        <f t="shared" si="203"/>
        <v>424.66499999999996</v>
      </c>
      <c r="BV1116">
        <f t="shared" si="204"/>
        <v>0</v>
      </c>
      <c r="BW1116">
        <f t="shared" si="198"/>
        <v>7367.5630000000001</v>
      </c>
    </row>
    <row r="1117" spans="1:75" x14ac:dyDescent="0.3">
      <c r="A1117" s="38">
        <f t="shared" si="194"/>
        <v>45791</v>
      </c>
      <c r="B1117" s="3">
        <v>45791.721712962964</v>
      </c>
      <c r="C1117" t="s">
        <v>61</v>
      </c>
      <c r="D1117" t="s">
        <v>61</v>
      </c>
      <c r="E1117" t="s">
        <v>61</v>
      </c>
      <c r="F1117" t="s">
        <v>62</v>
      </c>
      <c r="G1117" s="2" t="s">
        <v>85</v>
      </c>
      <c r="H1117" t="s">
        <v>86</v>
      </c>
      <c r="I1117" t="s">
        <v>89</v>
      </c>
      <c r="J1117" t="s">
        <v>66</v>
      </c>
      <c r="K1117" t="s">
        <v>67</v>
      </c>
      <c r="L1117">
        <v>14</v>
      </c>
      <c r="M1117">
        <v>12</v>
      </c>
      <c r="N1117">
        <v>168</v>
      </c>
      <c r="O1117" s="41">
        <v>9999</v>
      </c>
      <c r="P1117" t="s">
        <v>62</v>
      </c>
      <c r="Q1117" s="1">
        <v>45786.608721180557</v>
      </c>
      <c r="R1117">
        <v>64.028000000000006</v>
      </c>
      <c r="S1117">
        <v>21.321000000000002</v>
      </c>
      <c r="T1117">
        <v>3.0030000000000001</v>
      </c>
      <c r="U1117">
        <v>8077</v>
      </c>
      <c r="V1117">
        <v>103</v>
      </c>
      <c r="W1117">
        <v>2940</v>
      </c>
      <c r="X1117">
        <v>1655</v>
      </c>
      <c r="Y1117">
        <v>3</v>
      </c>
      <c r="Z1117">
        <v>16</v>
      </c>
      <c r="AA1117">
        <v>2</v>
      </c>
      <c r="AB1117">
        <v>386</v>
      </c>
      <c r="AC1117">
        <v>98</v>
      </c>
      <c r="AD1117">
        <v>28.54</v>
      </c>
      <c r="AE1117">
        <v>45.788773999999997</v>
      </c>
      <c r="AF1117">
        <v>91.7</v>
      </c>
      <c r="AG1117">
        <v>2.2000000000000002</v>
      </c>
      <c r="AH1117">
        <v>3</v>
      </c>
      <c r="AI1117">
        <v>2.2000000000000002</v>
      </c>
      <c r="AJ1117">
        <v>0.9</v>
      </c>
      <c r="AK1117">
        <v>0</v>
      </c>
      <c r="AL1117">
        <v>0</v>
      </c>
      <c r="AM1117">
        <v>2.31</v>
      </c>
      <c r="AN1117">
        <v>52.366</v>
      </c>
      <c r="AO1117">
        <v>1.2749999999999999</v>
      </c>
      <c r="AP1117">
        <v>36.4</v>
      </c>
      <c r="AQ1117">
        <v>0.25</v>
      </c>
      <c r="AR1117">
        <v>4.6849999999999996</v>
      </c>
      <c r="AS1117">
        <v>24.989000000000001</v>
      </c>
      <c r="AT1117">
        <v>122.267</v>
      </c>
      <c r="AU1117">
        <v>2.9329999999999998</v>
      </c>
      <c r="AV1117">
        <v>4</v>
      </c>
      <c r="AW1117">
        <v>2.9329999999999998</v>
      </c>
      <c r="AX1117">
        <v>1.2</v>
      </c>
      <c r="AY1117">
        <v>0</v>
      </c>
      <c r="AZ1117">
        <v>0</v>
      </c>
      <c r="BA1117">
        <v>0</v>
      </c>
      <c r="BB1117">
        <v>187</v>
      </c>
      <c r="BC1117" t="s">
        <v>68</v>
      </c>
      <c r="BD1117">
        <v>0</v>
      </c>
      <c r="BE1117" t="s">
        <v>69</v>
      </c>
      <c r="BF1117" t="s">
        <v>70</v>
      </c>
      <c r="BG1117">
        <v>1.3</v>
      </c>
      <c r="BH1117">
        <v>0</v>
      </c>
      <c r="BI1117" s="1">
        <v>45799.479906828703</v>
      </c>
      <c r="BJ1117">
        <v>3</v>
      </c>
      <c r="BK1117" s="4">
        <v>1.0009999999999999</v>
      </c>
      <c r="BL1117" s="42">
        <f>HLOOKUP($A1117,차량별코스!$E$1:$AD$20,_xlfn.XLOOKUP(탕데이터!$I1117,차량별코스!$D$2:$D$20,차량별코스!$A$2:$A$20),0)</f>
        <v>2</v>
      </c>
      <c r="BM1117">
        <f t="shared" si="195"/>
        <v>2502.8920000000016</v>
      </c>
      <c r="BN1117">
        <f t="shared" si="196"/>
        <v>4171.0680000000048</v>
      </c>
      <c r="BO1117">
        <f>IF(COUNTIFS($BL$2:$BL1117,$BL1117,$O$2:$O1117,$O1117)=1,_xlfn.MAXIFS($BO$2:$BO1116,$O$2:$O1116,$O1117)+1,_xlfn.MAXIFS($BO$2:$BO1116,$O$2:$O1116,$O1117))</f>
        <v>11</v>
      </c>
      <c r="BP1117">
        <f t="shared" si="197"/>
        <v>4363.6090000000004</v>
      </c>
      <c r="BQ1117">
        <f t="shared" si="199"/>
        <v>177.69400000000002</v>
      </c>
      <c r="BR1117">
        <f t="shared" si="200"/>
        <v>242.31</v>
      </c>
      <c r="BS1117">
        <f t="shared" si="201"/>
        <v>177.69400000000002</v>
      </c>
      <c r="BT1117">
        <f t="shared" si="202"/>
        <v>72.693000000000012</v>
      </c>
      <c r="BU1117">
        <f t="shared" si="203"/>
        <v>0</v>
      </c>
      <c r="BV1117">
        <f t="shared" si="204"/>
        <v>0</v>
      </c>
      <c r="BW1117">
        <f t="shared" si="198"/>
        <v>5034.0000000000018</v>
      </c>
    </row>
    <row r="1118" spans="1:75" x14ac:dyDescent="0.3">
      <c r="A1118" s="38">
        <f t="shared" si="194"/>
        <v>45792</v>
      </c>
      <c r="B1118" s="3">
        <v>45792.243425925924</v>
      </c>
      <c r="C1118" t="s">
        <v>61</v>
      </c>
      <c r="D1118" t="s">
        <v>61</v>
      </c>
      <c r="E1118" t="s">
        <v>61</v>
      </c>
      <c r="F1118" t="s">
        <v>62</v>
      </c>
      <c r="G1118" s="2" t="s">
        <v>85</v>
      </c>
      <c r="H1118" t="s">
        <v>86</v>
      </c>
      <c r="I1118" t="s">
        <v>89</v>
      </c>
      <c r="J1118" t="s">
        <v>66</v>
      </c>
      <c r="K1118" t="s">
        <v>67</v>
      </c>
      <c r="L1118">
        <v>14</v>
      </c>
      <c r="M1118">
        <v>12</v>
      </c>
      <c r="N1118">
        <v>168</v>
      </c>
      <c r="O1118" s="41">
        <v>9999</v>
      </c>
      <c r="P1118" t="s">
        <v>62</v>
      </c>
      <c r="Q1118" s="1">
        <v>45786.608721180557</v>
      </c>
      <c r="R1118">
        <v>0.02</v>
      </c>
      <c r="S1118">
        <v>0.38500000000000001</v>
      </c>
      <c r="T1118">
        <v>5.1999999999999998E-2</v>
      </c>
      <c r="U1118">
        <v>666</v>
      </c>
      <c r="V1118">
        <v>599</v>
      </c>
      <c r="W1118">
        <v>45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7</v>
      </c>
      <c r="AD1118">
        <v>0.11</v>
      </c>
      <c r="AE1118">
        <v>3.2722509999999998</v>
      </c>
      <c r="AF1118">
        <v>100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0.04</v>
      </c>
      <c r="AN1118">
        <v>235.14699999999999</v>
      </c>
      <c r="AO1118">
        <v>89.938999999999993</v>
      </c>
      <c r="AP1118">
        <v>6.7569999999999997</v>
      </c>
      <c r="AQ1118">
        <v>0</v>
      </c>
      <c r="AR1118">
        <v>0</v>
      </c>
      <c r="AS1118">
        <v>0</v>
      </c>
      <c r="AT1118">
        <v>10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17</v>
      </c>
      <c r="BC1118" t="s">
        <v>68</v>
      </c>
      <c r="BD1118">
        <v>0</v>
      </c>
      <c r="BE1118" t="s">
        <v>69</v>
      </c>
      <c r="BF1118" t="s">
        <v>70</v>
      </c>
      <c r="BG1118">
        <v>1.3</v>
      </c>
      <c r="BH1118">
        <v>0</v>
      </c>
      <c r="BI1118" s="1">
        <v>45799.479906828703</v>
      </c>
      <c r="BJ1118">
        <v>3</v>
      </c>
      <c r="BK1118" s="4">
        <v>1.7299999999999999E-2</v>
      </c>
      <c r="BL1118" s="42">
        <f>HLOOKUP($A1118,차량별코스!$E$1:$AD$20,_xlfn.XLOOKUP(탕데이터!$I1118,차량별코스!$D$2:$D$20,차량별코스!$A$2:$A$20),0)</f>
        <v>3</v>
      </c>
      <c r="BM1118">
        <f t="shared" si="195"/>
        <v>2502.8920000000016</v>
      </c>
      <c r="BN1118">
        <f t="shared" si="196"/>
        <v>4291.5689999999995</v>
      </c>
      <c r="BO1118">
        <f>IF(COUNTIFS($BL$2:$BL1118,$BL1118,$O$2:$O1118,$O1118)=1,_xlfn.MAXIFS($BO$2:$BO1117,$O$2:$O1117,$O1118)+1,_xlfn.MAXIFS($BO$2:$BO1117,$O$2:$O1117,$O1118))</f>
        <v>11</v>
      </c>
      <c r="BP1118">
        <f t="shared" si="197"/>
        <v>22</v>
      </c>
      <c r="BQ1118">
        <f t="shared" si="199"/>
        <v>0</v>
      </c>
      <c r="BR1118">
        <f t="shared" si="200"/>
        <v>0</v>
      </c>
      <c r="BS1118">
        <f t="shared" si="201"/>
        <v>0</v>
      </c>
      <c r="BT1118">
        <f t="shared" si="202"/>
        <v>0</v>
      </c>
      <c r="BU1118">
        <f t="shared" si="203"/>
        <v>0</v>
      </c>
      <c r="BV1118">
        <f t="shared" si="204"/>
        <v>0</v>
      </c>
      <c r="BW1118">
        <f t="shared" si="198"/>
        <v>22</v>
      </c>
    </row>
    <row r="1119" spans="1:75" x14ac:dyDescent="0.3">
      <c r="A1119" s="38">
        <f t="shared" si="194"/>
        <v>45792</v>
      </c>
      <c r="B1119" s="3">
        <v>45792.277789351851</v>
      </c>
      <c r="C1119" t="s">
        <v>61</v>
      </c>
      <c r="D1119" t="s">
        <v>61</v>
      </c>
      <c r="E1119" t="s">
        <v>61</v>
      </c>
      <c r="F1119" t="s">
        <v>62</v>
      </c>
      <c r="G1119" s="2" t="s">
        <v>85</v>
      </c>
      <c r="H1119" t="s">
        <v>86</v>
      </c>
      <c r="I1119" t="s">
        <v>89</v>
      </c>
      <c r="J1119" t="s">
        <v>66</v>
      </c>
      <c r="K1119" t="s">
        <v>67</v>
      </c>
      <c r="L1119">
        <v>14</v>
      </c>
      <c r="M1119">
        <v>12</v>
      </c>
      <c r="N1119">
        <v>168</v>
      </c>
      <c r="O1119" s="41">
        <v>9999</v>
      </c>
      <c r="P1119" t="s">
        <v>62</v>
      </c>
      <c r="Q1119" s="1">
        <v>45786.608721180557</v>
      </c>
      <c r="R1119">
        <v>25.757000000000001</v>
      </c>
      <c r="S1119">
        <v>6.7619999999999996</v>
      </c>
      <c r="T1119">
        <v>3.8090000000000002</v>
      </c>
      <c r="U1119">
        <v>1935</v>
      </c>
      <c r="V1119">
        <v>33</v>
      </c>
      <c r="W1119">
        <v>136</v>
      </c>
      <c r="X1119">
        <v>970</v>
      </c>
      <c r="Y1119">
        <v>4</v>
      </c>
      <c r="Z1119">
        <v>13</v>
      </c>
      <c r="AA1119">
        <v>0</v>
      </c>
      <c r="AB1119">
        <v>0</v>
      </c>
      <c r="AC1119">
        <v>98</v>
      </c>
      <c r="AD1119">
        <v>47.92</v>
      </c>
      <c r="AE1119">
        <v>52.505620999999998</v>
      </c>
      <c r="AF1119">
        <v>95.4</v>
      </c>
      <c r="AG1119">
        <v>0.9</v>
      </c>
      <c r="AH1119">
        <v>1.3</v>
      </c>
      <c r="AI1119">
        <v>1.9</v>
      </c>
      <c r="AJ1119">
        <v>0.4</v>
      </c>
      <c r="AK1119">
        <v>0</v>
      </c>
      <c r="AL1119">
        <v>0</v>
      </c>
      <c r="AM1119">
        <v>2.93</v>
      </c>
      <c r="AN1119">
        <v>46.689</v>
      </c>
      <c r="AO1119">
        <v>1.7050000000000001</v>
      </c>
      <c r="AP1119">
        <v>7.0279999999999996</v>
      </c>
      <c r="AQ1119">
        <v>0.34899999999999998</v>
      </c>
      <c r="AR1119">
        <v>15.53</v>
      </c>
      <c r="AS1119">
        <v>50.472000000000001</v>
      </c>
      <c r="AT1119">
        <v>30.21</v>
      </c>
      <c r="AU1119">
        <v>0.28499999999999998</v>
      </c>
      <c r="AV1119">
        <v>0.41199999999999998</v>
      </c>
      <c r="AW1119">
        <v>0.60199999999999998</v>
      </c>
      <c r="AX1119">
        <v>0.127</v>
      </c>
      <c r="AY1119">
        <v>0</v>
      </c>
      <c r="AZ1119">
        <v>0</v>
      </c>
      <c r="BA1119">
        <v>0</v>
      </c>
      <c r="BB1119">
        <v>43</v>
      </c>
      <c r="BC1119" t="s">
        <v>68</v>
      </c>
      <c r="BD1119">
        <v>0</v>
      </c>
      <c r="BE1119" t="s">
        <v>69</v>
      </c>
      <c r="BF1119" t="s">
        <v>70</v>
      </c>
      <c r="BG1119">
        <v>1.3</v>
      </c>
      <c r="BH1119">
        <v>0</v>
      </c>
      <c r="BI1119" s="1">
        <v>45799.479906828703</v>
      </c>
      <c r="BJ1119">
        <v>3</v>
      </c>
      <c r="BK1119" s="4">
        <v>1.2697000000000001</v>
      </c>
      <c r="BL1119" s="42">
        <f>HLOOKUP($A1119,차량별코스!$E$1:$AD$20,_xlfn.XLOOKUP(탕데이터!$I1119,차량별코스!$D$2:$D$20,차량별코스!$A$2:$A$20),0)</f>
        <v>3</v>
      </c>
      <c r="BM1119">
        <f t="shared" si="195"/>
        <v>2502.8920000000016</v>
      </c>
      <c r="BN1119">
        <f t="shared" si="196"/>
        <v>4291.5689999999995</v>
      </c>
      <c r="BO1119">
        <f>IF(COUNTIFS($BL$2:$BL1119,$BL1119,$O$2:$O1119,$O1119)=1,_xlfn.MAXIFS($BO$2:$BO1118,$O$2:$O1118,$O1119)+1,_xlfn.MAXIFS($BO$2:$BO1118,$O$2:$O1118,$O1119))</f>
        <v>11</v>
      </c>
      <c r="BP1119">
        <f t="shared" si="197"/>
        <v>1676.9900000000002</v>
      </c>
      <c r="BQ1119">
        <f t="shared" si="199"/>
        <v>17.415000000000003</v>
      </c>
      <c r="BR1119">
        <f t="shared" si="200"/>
        <v>25.155000000000001</v>
      </c>
      <c r="BS1119">
        <f t="shared" si="201"/>
        <v>36.765000000000001</v>
      </c>
      <c r="BT1119">
        <f t="shared" si="202"/>
        <v>7.74</v>
      </c>
      <c r="BU1119">
        <f t="shared" si="203"/>
        <v>0</v>
      </c>
      <c r="BV1119">
        <f t="shared" si="204"/>
        <v>0</v>
      </c>
      <c r="BW1119">
        <f t="shared" si="198"/>
        <v>1764.0650000000003</v>
      </c>
    </row>
    <row r="1120" spans="1:75" x14ac:dyDescent="0.3">
      <c r="A1120" s="38">
        <f t="shared" si="194"/>
        <v>45792</v>
      </c>
      <c r="B1120" s="3">
        <v>45792.306435185186</v>
      </c>
      <c r="C1120" t="s">
        <v>61</v>
      </c>
      <c r="D1120" t="s">
        <v>61</v>
      </c>
      <c r="E1120" t="s">
        <v>61</v>
      </c>
      <c r="F1120" t="s">
        <v>62</v>
      </c>
      <c r="G1120" s="2" t="s">
        <v>85</v>
      </c>
      <c r="H1120" t="s">
        <v>86</v>
      </c>
      <c r="I1120" t="s">
        <v>89</v>
      </c>
      <c r="J1120" t="s">
        <v>66</v>
      </c>
      <c r="K1120" t="s">
        <v>67</v>
      </c>
      <c r="L1120">
        <v>14</v>
      </c>
      <c r="M1120">
        <v>12</v>
      </c>
      <c r="N1120">
        <v>168</v>
      </c>
      <c r="O1120" s="41">
        <v>9999</v>
      </c>
      <c r="P1120" t="s">
        <v>62</v>
      </c>
      <c r="Q1120" s="1">
        <v>45786.608721180557</v>
      </c>
      <c r="R1120">
        <v>22.914000000000001</v>
      </c>
      <c r="S1120">
        <v>6.25</v>
      </c>
      <c r="T1120">
        <v>3.6659999999999999</v>
      </c>
      <c r="U1120">
        <v>2044</v>
      </c>
      <c r="V1120">
        <v>4</v>
      </c>
      <c r="W1120">
        <v>244</v>
      </c>
      <c r="X1120">
        <v>750</v>
      </c>
      <c r="Y1120">
        <v>3</v>
      </c>
      <c r="Z1120">
        <v>11</v>
      </c>
      <c r="AA1120">
        <v>0</v>
      </c>
      <c r="AB1120">
        <v>0</v>
      </c>
      <c r="AC1120">
        <v>93</v>
      </c>
      <c r="AD1120">
        <v>40.36</v>
      </c>
      <c r="AE1120">
        <v>45.930056</v>
      </c>
      <c r="AF1120">
        <v>97.6</v>
      </c>
      <c r="AG1120">
        <v>0.6</v>
      </c>
      <c r="AH1120">
        <v>1.2</v>
      </c>
      <c r="AI1120">
        <v>0.6</v>
      </c>
      <c r="AJ1120">
        <v>0.1</v>
      </c>
      <c r="AK1120">
        <v>0</v>
      </c>
      <c r="AL1120">
        <v>0</v>
      </c>
      <c r="AM1120">
        <v>2.82</v>
      </c>
      <c r="AN1120">
        <v>41.938000000000002</v>
      </c>
      <c r="AO1120">
        <v>0.19600000000000001</v>
      </c>
      <c r="AP1120">
        <v>11.936999999999999</v>
      </c>
      <c r="AQ1120">
        <v>0.30499999999999999</v>
      </c>
      <c r="AR1120">
        <v>13.092000000000001</v>
      </c>
      <c r="AS1120">
        <v>48.006</v>
      </c>
      <c r="AT1120">
        <v>32.533000000000001</v>
      </c>
      <c r="AU1120">
        <v>0.2</v>
      </c>
      <c r="AV1120">
        <v>0.4</v>
      </c>
      <c r="AW1120">
        <v>0.2</v>
      </c>
      <c r="AX1120">
        <v>3.3000000000000002E-2</v>
      </c>
      <c r="AY1120">
        <v>0</v>
      </c>
      <c r="AZ1120">
        <v>0</v>
      </c>
      <c r="BA1120">
        <v>0</v>
      </c>
      <c r="BB1120">
        <v>46</v>
      </c>
      <c r="BC1120" t="s">
        <v>68</v>
      </c>
      <c r="BD1120">
        <v>0</v>
      </c>
      <c r="BE1120" t="s">
        <v>69</v>
      </c>
      <c r="BF1120" t="s">
        <v>70</v>
      </c>
      <c r="BG1120">
        <v>1.3</v>
      </c>
      <c r="BH1120">
        <v>0</v>
      </c>
      <c r="BI1120" s="1">
        <v>45799.479906828703</v>
      </c>
      <c r="BJ1120">
        <v>3</v>
      </c>
      <c r="BK1120" s="4">
        <v>1.2221</v>
      </c>
      <c r="BL1120" s="42">
        <f>HLOOKUP($A1120,차량별코스!$E$1:$AD$20,_xlfn.XLOOKUP(탕데이터!$I1120,차량별코스!$D$2:$D$20,차량별코스!$A$2:$A$20),0)</f>
        <v>3</v>
      </c>
      <c r="BM1120">
        <f t="shared" si="195"/>
        <v>2502.8920000000016</v>
      </c>
      <c r="BN1120">
        <f t="shared" si="196"/>
        <v>4291.5689999999995</v>
      </c>
      <c r="BO1120">
        <f>IF(COUNTIFS($BL$2:$BL1120,$BL1120,$O$2:$O1120,$O1120)=1,_xlfn.MAXIFS($BO$2:$BO1119,$O$2:$O1119,$O1120)+1,_xlfn.MAXIFS($BO$2:$BO1119,$O$2:$O1119,$O1120))</f>
        <v>11</v>
      </c>
      <c r="BP1120">
        <f t="shared" si="197"/>
        <v>1746.944</v>
      </c>
      <c r="BQ1120">
        <f t="shared" si="199"/>
        <v>12.264000000000001</v>
      </c>
      <c r="BR1120">
        <f t="shared" si="200"/>
        <v>24.528000000000002</v>
      </c>
      <c r="BS1120">
        <f t="shared" si="201"/>
        <v>12.264000000000001</v>
      </c>
      <c r="BT1120">
        <f t="shared" si="202"/>
        <v>2.044</v>
      </c>
      <c r="BU1120">
        <f t="shared" si="203"/>
        <v>0</v>
      </c>
      <c r="BV1120">
        <f t="shared" si="204"/>
        <v>0</v>
      </c>
      <c r="BW1120">
        <f t="shared" si="198"/>
        <v>1798.0439999999999</v>
      </c>
    </row>
    <row r="1121" spans="1:75" x14ac:dyDescent="0.3">
      <c r="A1121" s="38">
        <f t="shared" si="194"/>
        <v>45792</v>
      </c>
      <c r="B1121" s="3">
        <v>45792.332951388889</v>
      </c>
      <c r="C1121" t="s">
        <v>61</v>
      </c>
      <c r="D1121" t="s">
        <v>61</v>
      </c>
      <c r="E1121" t="s">
        <v>61</v>
      </c>
      <c r="F1121" t="s">
        <v>62</v>
      </c>
      <c r="G1121" s="2" t="s">
        <v>85</v>
      </c>
      <c r="H1121" t="s">
        <v>86</v>
      </c>
      <c r="I1121" t="s">
        <v>89</v>
      </c>
      <c r="J1121" t="s">
        <v>66</v>
      </c>
      <c r="K1121" t="s">
        <v>67</v>
      </c>
      <c r="L1121">
        <v>14</v>
      </c>
      <c r="M1121">
        <v>12</v>
      </c>
      <c r="N1121">
        <v>168</v>
      </c>
      <c r="O1121" s="41">
        <v>9999</v>
      </c>
      <c r="P1121" t="s">
        <v>62</v>
      </c>
      <c r="Q1121" s="1">
        <v>45786.608721180557</v>
      </c>
      <c r="R1121">
        <v>15.984</v>
      </c>
      <c r="S1121">
        <v>5.1879999999999997</v>
      </c>
      <c r="T1121">
        <v>3.081</v>
      </c>
      <c r="U1121">
        <v>2513</v>
      </c>
      <c r="V1121">
        <v>18</v>
      </c>
      <c r="W1121">
        <v>937</v>
      </c>
      <c r="X1121">
        <v>584</v>
      </c>
      <c r="Y1121">
        <v>2</v>
      </c>
      <c r="Z1121">
        <v>5</v>
      </c>
      <c r="AA1121">
        <v>0</v>
      </c>
      <c r="AB1121">
        <v>0</v>
      </c>
      <c r="AC1121">
        <v>104</v>
      </c>
      <c r="AD1121">
        <v>22.9</v>
      </c>
      <c r="AE1121">
        <v>36.933484999999997</v>
      </c>
      <c r="AF1121">
        <v>98.3</v>
      </c>
      <c r="AG1121">
        <v>0.6</v>
      </c>
      <c r="AH1121">
        <v>0.6</v>
      </c>
      <c r="AI1121">
        <v>0.3</v>
      </c>
      <c r="AJ1121">
        <v>0.2</v>
      </c>
      <c r="AK1121">
        <v>0</v>
      </c>
      <c r="AL1121">
        <v>0</v>
      </c>
      <c r="AM1121">
        <v>2.37</v>
      </c>
      <c r="AN1121">
        <v>39.776000000000003</v>
      </c>
      <c r="AO1121">
        <v>0.71599999999999997</v>
      </c>
      <c r="AP1121">
        <v>37.286000000000001</v>
      </c>
      <c r="AQ1121">
        <v>0.313</v>
      </c>
      <c r="AR1121">
        <v>12.513</v>
      </c>
      <c r="AS1121">
        <v>31.280999999999999</v>
      </c>
      <c r="AT1121">
        <v>40.957999999999998</v>
      </c>
      <c r="AU1121">
        <v>0.25</v>
      </c>
      <c r="AV1121">
        <v>0.25</v>
      </c>
      <c r="AW1121">
        <v>0.125</v>
      </c>
      <c r="AX1121">
        <v>8.3000000000000004E-2</v>
      </c>
      <c r="AY1121">
        <v>0</v>
      </c>
      <c r="AZ1121">
        <v>0</v>
      </c>
      <c r="BA1121">
        <v>0</v>
      </c>
      <c r="BB1121">
        <v>56</v>
      </c>
      <c r="BC1121" t="s">
        <v>68</v>
      </c>
      <c r="BD1121">
        <v>0</v>
      </c>
      <c r="BE1121" t="s">
        <v>69</v>
      </c>
      <c r="BF1121" t="s">
        <v>70</v>
      </c>
      <c r="BG1121">
        <v>1.3</v>
      </c>
      <c r="BH1121">
        <v>0</v>
      </c>
      <c r="BI1121" s="1">
        <v>45799.479906828703</v>
      </c>
      <c r="BJ1121">
        <v>3</v>
      </c>
      <c r="BK1121" s="4">
        <v>1.0269999999999999</v>
      </c>
      <c r="BL1121" s="42">
        <f>HLOOKUP($A1121,차량별코스!$E$1:$AD$20,_xlfn.XLOOKUP(탕데이터!$I1121,차량별코스!$D$2:$D$20,차량별코스!$A$2:$A$20),0)</f>
        <v>3</v>
      </c>
      <c r="BM1121">
        <f t="shared" si="195"/>
        <v>2502.8920000000016</v>
      </c>
      <c r="BN1121">
        <f t="shared" si="196"/>
        <v>4291.5689999999995</v>
      </c>
      <c r="BO1121">
        <f>IF(COUNTIFS($BL$2:$BL1121,$BL1121,$O$2:$O1121,$O1121)=1,_xlfn.MAXIFS($BO$2:$BO1120,$O$2:$O1120,$O1121)+1,_xlfn.MAXIFS($BO$2:$BO1120,$O$2:$O1120,$O1121))</f>
        <v>11</v>
      </c>
      <c r="BP1121">
        <f t="shared" si="197"/>
        <v>1515.279</v>
      </c>
      <c r="BQ1121">
        <f t="shared" si="199"/>
        <v>15.078000000000001</v>
      </c>
      <c r="BR1121">
        <f t="shared" si="200"/>
        <v>15.078000000000001</v>
      </c>
      <c r="BS1121">
        <f t="shared" si="201"/>
        <v>7.5390000000000006</v>
      </c>
      <c r="BT1121">
        <f t="shared" si="202"/>
        <v>5.0259999999999998</v>
      </c>
      <c r="BU1121">
        <f t="shared" si="203"/>
        <v>0</v>
      </c>
      <c r="BV1121">
        <f t="shared" si="204"/>
        <v>0</v>
      </c>
      <c r="BW1121">
        <f t="shared" si="198"/>
        <v>1558</v>
      </c>
    </row>
    <row r="1122" spans="1:75" x14ac:dyDescent="0.3">
      <c r="A1122" s="38">
        <f t="shared" si="194"/>
        <v>45792</v>
      </c>
      <c r="B1122" s="3">
        <v>45792.414722222224</v>
      </c>
      <c r="C1122" t="s">
        <v>61</v>
      </c>
      <c r="D1122" t="s">
        <v>61</v>
      </c>
      <c r="E1122" t="s">
        <v>61</v>
      </c>
      <c r="F1122" t="s">
        <v>62</v>
      </c>
      <c r="G1122" s="2" t="s">
        <v>85</v>
      </c>
      <c r="H1122" t="s">
        <v>86</v>
      </c>
      <c r="I1122" t="s">
        <v>89</v>
      </c>
      <c r="J1122" t="s">
        <v>66</v>
      </c>
      <c r="K1122" t="s">
        <v>67</v>
      </c>
      <c r="L1122">
        <v>14</v>
      </c>
      <c r="M1122">
        <v>12</v>
      </c>
      <c r="N1122">
        <v>168</v>
      </c>
      <c r="O1122" s="41">
        <v>9999</v>
      </c>
      <c r="P1122" t="s">
        <v>62</v>
      </c>
      <c r="Q1122" s="1">
        <v>45786.608721180557</v>
      </c>
      <c r="R1122">
        <v>2.4E-2</v>
      </c>
      <c r="S1122">
        <v>0.20499999999999999</v>
      </c>
      <c r="T1122">
        <v>0.11700000000000001</v>
      </c>
      <c r="U1122">
        <v>381</v>
      </c>
      <c r="V1122">
        <v>347</v>
      </c>
      <c r="W1122">
        <v>14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6</v>
      </c>
      <c r="AD1122">
        <v>0.23</v>
      </c>
      <c r="AE1122">
        <v>4.3188769999999996</v>
      </c>
      <c r="AF1122">
        <v>100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0.09</v>
      </c>
      <c r="AN1122">
        <v>145.36000000000001</v>
      </c>
      <c r="AO1122">
        <v>91.075999999999993</v>
      </c>
      <c r="AP1122">
        <v>3.6739999999999999</v>
      </c>
      <c r="AQ1122">
        <v>0</v>
      </c>
      <c r="AR1122">
        <v>0</v>
      </c>
      <c r="AS1122">
        <v>0</v>
      </c>
      <c r="AT1122">
        <v>5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8</v>
      </c>
      <c r="BC1122" t="s">
        <v>68</v>
      </c>
      <c r="BD1122">
        <v>0</v>
      </c>
      <c r="BE1122" t="s">
        <v>69</v>
      </c>
      <c r="BF1122" t="s">
        <v>70</v>
      </c>
      <c r="BG1122">
        <v>1.3</v>
      </c>
      <c r="BH1122">
        <v>0</v>
      </c>
      <c r="BI1122" s="1">
        <v>45799.479906828703</v>
      </c>
      <c r="BJ1122">
        <v>3</v>
      </c>
      <c r="BK1122" s="4">
        <v>3.9E-2</v>
      </c>
      <c r="BL1122" s="42">
        <f>HLOOKUP($A1122,차량별코스!$E$1:$AD$20,_xlfn.XLOOKUP(탕데이터!$I1122,차량별코스!$D$2:$D$20,차량별코스!$A$2:$A$20),0)</f>
        <v>3</v>
      </c>
      <c r="BM1122">
        <f t="shared" si="195"/>
        <v>2502.8920000000016</v>
      </c>
      <c r="BN1122">
        <f t="shared" si="196"/>
        <v>4291.5689999999995</v>
      </c>
      <c r="BO1122">
        <f>IF(COUNTIFS($BL$2:$BL1122,$BL1122,$O$2:$O1122,$O1122)=1,_xlfn.MAXIFS($BO$2:$BO1121,$O$2:$O1121,$O1122)+1,_xlfn.MAXIFS($BO$2:$BO1121,$O$2:$O1121,$O1122))</f>
        <v>11</v>
      </c>
      <c r="BP1122">
        <f t="shared" si="197"/>
        <v>20</v>
      </c>
      <c r="BQ1122">
        <f t="shared" si="199"/>
        <v>0</v>
      </c>
      <c r="BR1122">
        <f t="shared" si="200"/>
        <v>0</v>
      </c>
      <c r="BS1122">
        <f t="shared" si="201"/>
        <v>0</v>
      </c>
      <c r="BT1122">
        <f t="shared" si="202"/>
        <v>0</v>
      </c>
      <c r="BU1122">
        <f t="shared" si="203"/>
        <v>0</v>
      </c>
      <c r="BV1122">
        <f t="shared" si="204"/>
        <v>0</v>
      </c>
      <c r="BW1122">
        <f t="shared" si="198"/>
        <v>20</v>
      </c>
    </row>
    <row r="1123" spans="1:75" x14ac:dyDescent="0.3">
      <c r="A1123" s="38">
        <f t="shared" si="194"/>
        <v>45792</v>
      </c>
      <c r="B1123" s="3">
        <v>45792.430104166669</v>
      </c>
      <c r="C1123" t="s">
        <v>61</v>
      </c>
      <c r="D1123" t="s">
        <v>61</v>
      </c>
      <c r="E1123" t="s">
        <v>61</v>
      </c>
      <c r="F1123" t="s">
        <v>62</v>
      </c>
      <c r="G1123" s="2" t="s">
        <v>85</v>
      </c>
      <c r="H1123" t="s">
        <v>86</v>
      </c>
      <c r="I1123" t="s">
        <v>89</v>
      </c>
      <c r="J1123" t="s">
        <v>66</v>
      </c>
      <c r="K1123" t="s">
        <v>67</v>
      </c>
      <c r="L1123">
        <v>14</v>
      </c>
      <c r="M1123">
        <v>12</v>
      </c>
      <c r="N1123">
        <v>168</v>
      </c>
      <c r="O1123" s="41">
        <v>9999</v>
      </c>
      <c r="P1123" t="s">
        <v>62</v>
      </c>
      <c r="Q1123" s="1">
        <v>45786.608721180557</v>
      </c>
      <c r="R1123">
        <v>73.674000000000007</v>
      </c>
      <c r="S1123">
        <v>20.911999999999999</v>
      </c>
      <c r="T1123">
        <v>3.5230000000000001</v>
      </c>
      <c r="U1123">
        <v>7533</v>
      </c>
      <c r="V1123">
        <v>44</v>
      </c>
      <c r="W1123">
        <v>1157</v>
      </c>
      <c r="X1123">
        <v>2277</v>
      </c>
      <c r="Y1123">
        <v>9</v>
      </c>
      <c r="Z1123">
        <v>18</v>
      </c>
      <c r="AA1123">
        <v>0</v>
      </c>
      <c r="AB1123">
        <v>0</v>
      </c>
      <c r="AC1123">
        <v>105</v>
      </c>
      <c r="AD1123">
        <v>35.21</v>
      </c>
      <c r="AE1123">
        <v>41.886643999999997</v>
      </c>
      <c r="AF1123">
        <v>85.8</v>
      </c>
      <c r="AG1123">
        <v>5.6</v>
      </c>
      <c r="AH1123">
        <v>5.6</v>
      </c>
      <c r="AI1123">
        <v>2.2000000000000002</v>
      </c>
      <c r="AJ1123">
        <v>0.7</v>
      </c>
      <c r="AK1123">
        <v>0.1</v>
      </c>
      <c r="AL1123">
        <v>0</v>
      </c>
      <c r="AM1123">
        <v>2.71</v>
      </c>
      <c r="AN1123">
        <v>39.396999999999998</v>
      </c>
      <c r="AO1123">
        <v>0.58399999999999996</v>
      </c>
      <c r="AP1123">
        <v>15.359</v>
      </c>
      <c r="AQ1123">
        <v>0.29899999999999999</v>
      </c>
      <c r="AR1123">
        <v>12.215999999999999</v>
      </c>
      <c r="AS1123">
        <v>24.431999999999999</v>
      </c>
      <c r="AT1123">
        <v>107.25</v>
      </c>
      <c r="AU1123">
        <v>7</v>
      </c>
      <c r="AV1123">
        <v>7</v>
      </c>
      <c r="AW1123">
        <v>2.75</v>
      </c>
      <c r="AX1123">
        <v>0.875</v>
      </c>
      <c r="AY1123">
        <v>0.125</v>
      </c>
      <c r="AZ1123">
        <v>0</v>
      </c>
      <c r="BA1123">
        <v>0</v>
      </c>
      <c r="BB1123">
        <v>163</v>
      </c>
      <c r="BC1123" t="s">
        <v>68</v>
      </c>
      <c r="BD1123">
        <v>0</v>
      </c>
      <c r="BE1123" t="s">
        <v>69</v>
      </c>
      <c r="BF1123" t="s">
        <v>70</v>
      </c>
      <c r="BG1123">
        <v>1.3</v>
      </c>
      <c r="BH1123">
        <v>0</v>
      </c>
      <c r="BI1123" s="1">
        <v>45799.479906828703</v>
      </c>
      <c r="BJ1123">
        <v>3</v>
      </c>
      <c r="BK1123" s="4">
        <v>1.1742999999999999</v>
      </c>
      <c r="BL1123" s="42">
        <f>HLOOKUP($A1123,차량별코스!$E$1:$AD$20,_xlfn.XLOOKUP(탕데이터!$I1123,차량별코스!$D$2:$D$20,차량별코스!$A$2:$A$20),0)</f>
        <v>3</v>
      </c>
      <c r="BM1123">
        <f t="shared" si="195"/>
        <v>2502.8920000000016</v>
      </c>
      <c r="BN1123">
        <f t="shared" si="196"/>
        <v>4291.5689999999995</v>
      </c>
      <c r="BO1123">
        <f>IF(COUNTIFS($BL$2:$BL1123,$BL1123,$O$2:$O1123,$O1123)=1,_xlfn.MAXIFS($BO$2:$BO1122,$O$2:$O1122,$O1123)+1,_xlfn.MAXIFS($BO$2:$BO1122,$O$2:$O1122,$O1123))</f>
        <v>11</v>
      </c>
      <c r="BP1123">
        <f t="shared" si="197"/>
        <v>5262.3140000000003</v>
      </c>
      <c r="BQ1123">
        <f t="shared" si="199"/>
        <v>421.84799999999996</v>
      </c>
      <c r="BR1123">
        <f t="shared" si="200"/>
        <v>421.84799999999996</v>
      </c>
      <c r="BS1123">
        <f t="shared" si="201"/>
        <v>165.72600000000003</v>
      </c>
      <c r="BT1123">
        <f t="shared" si="202"/>
        <v>52.730999999999995</v>
      </c>
      <c r="BU1123">
        <f t="shared" si="203"/>
        <v>7.5330000000000004</v>
      </c>
      <c r="BV1123">
        <f t="shared" si="204"/>
        <v>0</v>
      </c>
      <c r="BW1123">
        <f t="shared" si="198"/>
        <v>6332</v>
      </c>
    </row>
    <row r="1124" spans="1:75" x14ac:dyDescent="0.3">
      <c r="A1124" s="38">
        <f t="shared" si="194"/>
        <v>45792</v>
      </c>
      <c r="B1124" s="3">
        <v>45792.519386574073</v>
      </c>
      <c r="C1124" t="s">
        <v>61</v>
      </c>
      <c r="D1124" t="s">
        <v>61</v>
      </c>
      <c r="E1124" t="s">
        <v>61</v>
      </c>
      <c r="F1124" t="s">
        <v>62</v>
      </c>
      <c r="G1124" s="2" t="s">
        <v>85</v>
      </c>
      <c r="H1124" t="s">
        <v>86</v>
      </c>
      <c r="I1124" t="s">
        <v>89</v>
      </c>
      <c r="J1124" t="s">
        <v>66</v>
      </c>
      <c r="K1124" t="s">
        <v>67</v>
      </c>
      <c r="L1124">
        <v>14</v>
      </c>
      <c r="M1124">
        <v>12</v>
      </c>
      <c r="N1124">
        <v>168</v>
      </c>
      <c r="O1124" s="41">
        <v>9999</v>
      </c>
      <c r="P1124" t="s">
        <v>62</v>
      </c>
      <c r="Q1124" s="1">
        <v>45786.608721180557</v>
      </c>
      <c r="R1124">
        <v>29.632000000000001</v>
      </c>
      <c r="S1124">
        <v>5.67</v>
      </c>
      <c r="T1124">
        <v>5.226</v>
      </c>
      <c r="U1124">
        <v>2411</v>
      </c>
      <c r="V1124">
        <v>35</v>
      </c>
      <c r="W1124">
        <v>51</v>
      </c>
      <c r="X1124">
        <v>1132</v>
      </c>
      <c r="Y1124">
        <v>1</v>
      </c>
      <c r="Z1124">
        <v>5</v>
      </c>
      <c r="AA1124">
        <v>0</v>
      </c>
      <c r="AB1124">
        <v>0</v>
      </c>
      <c r="AC1124">
        <v>84</v>
      </c>
      <c r="AD1124">
        <v>44.25</v>
      </c>
      <c r="AE1124">
        <v>45.881759000000002</v>
      </c>
      <c r="AF1124">
        <v>83.9</v>
      </c>
      <c r="AG1124">
        <v>4.5</v>
      </c>
      <c r="AH1124">
        <v>7.9</v>
      </c>
      <c r="AI1124">
        <v>3.7</v>
      </c>
      <c r="AJ1124">
        <v>0.1</v>
      </c>
      <c r="AK1124">
        <v>0</v>
      </c>
      <c r="AL1124">
        <v>0</v>
      </c>
      <c r="AM1124">
        <v>4.0199999999999996</v>
      </c>
      <c r="AN1124">
        <v>27.221</v>
      </c>
      <c r="AO1124">
        <v>1.452</v>
      </c>
      <c r="AP1124">
        <v>2.1150000000000002</v>
      </c>
      <c r="AQ1124">
        <v>0.371</v>
      </c>
      <c r="AR1124">
        <v>3.375</v>
      </c>
      <c r="AS1124">
        <v>16.873999999999999</v>
      </c>
      <c r="AT1124">
        <v>33.56</v>
      </c>
      <c r="AU1124">
        <v>1.8</v>
      </c>
      <c r="AV1124">
        <v>3.16</v>
      </c>
      <c r="AW1124">
        <v>1.48</v>
      </c>
      <c r="AX1124">
        <v>0.04</v>
      </c>
      <c r="AY1124">
        <v>0</v>
      </c>
      <c r="AZ1124">
        <v>0</v>
      </c>
      <c r="BA1124">
        <v>0</v>
      </c>
      <c r="BB1124">
        <v>55</v>
      </c>
      <c r="BC1124" t="s">
        <v>68</v>
      </c>
      <c r="BD1124">
        <v>0</v>
      </c>
      <c r="BE1124" t="s">
        <v>69</v>
      </c>
      <c r="BF1124" t="s">
        <v>70</v>
      </c>
      <c r="BG1124">
        <v>1.3</v>
      </c>
      <c r="BH1124">
        <v>0</v>
      </c>
      <c r="BI1124" s="1">
        <v>45799.479906828703</v>
      </c>
      <c r="BJ1124">
        <v>3</v>
      </c>
      <c r="BK1124" s="4">
        <v>1.742</v>
      </c>
      <c r="BL1124" s="42">
        <f>HLOOKUP($A1124,차량별코스!$E$1:$AD$20,_xlfn.XLOOKUP(탕데이터!$I1124,차량별코스!$D$2:$D$20,차량별코스!$A$2:$A$20),0)</f>
        <v>3</v>
      </c>
      <c r="BM1124">
        <f t="shared" si="195"/>
        <v>2502.8920000000016</v>
      </c>
      <c r="BN1124">
        <f t="shared" si="196"/>
        <v>4291.5689999999995</v>
      </c>
      <c r="BO1124">
        <f>IF(COUNTIFS($BL$2:$BL1124,$BL1124,$O$2:$O1124,$O1124)=1,_xlfn.MAXIFS($BO$2:$BO1123,$O$2:$O1123,$O1124)+1,_xlfn.MAXIFS($BO$2:$BO1123,$O$2:$O1123,$O1124))</f>
        <v>11</v>
      </c>
      <c r="BP1124">
        <f t="shared" si="197"/>
        <v>1936.8290000000002</v>
      </c>
      <c r="BQ1124">
        <f t="shared" si="199"/>
        <v>108.49499999999999</v>
      </c>
      <c r="BR1124">
        <f t="shared" si="200"/>
        <v>190.46899999999999</v>
      </c>
      <c r="BS1124">
        <f t="shared" si="201"/>
        <v>89.207000000000008</v>
      </c>
      <c r="BT1124">
        <f t="shared" si="202"/>
        <v>2.411</v>
      </c>
      <c r="BU1124">
        <f t="shared" si="203"/>
        <v>0</v>
      </c>
      <c r="BV1124">
        <f t="shared" si="204"/>
        <v>0</v>
      </c>
      <c r="BW1124">
        <f t="shared" si="198"/>
        <v>2327.4110000000001</v>
      </c>
    </row>
    <row r="1125" spans="1:75" x14ac:dyDescent="0.3">
      <c r="A1125" s="38">
        <f t="shared" si="194"/>
        <v>45792</v>
      </c>
      <c r="B1125" s="3">
        <v>45792.579861111109</v>
      </c>
      <c r="C1125" t="s">
        <v>61</v>
      </c>
      <c r="D1125" t="s">
        <v>61</v>
      </c>
      <c r="E1125" t="s">
        <v>61</v>
      </c>
      <c r="F1125" t="s">
        <v>62</v>
      </c>
      <c r="G1125" s="2" t="s">
        <v>85</v>
      </c>
      <c r="H1125" t="s">
        <v>86</v>
      </c>
      <c r="I1125" t="s">
        <v>89</v>
      </c>
      <c r="J1125" t="s">
        <v>66</v>
      </c>
      <c r="K1125" t="s">
        <v>67</v>
      </c>
      <c r="L1125">
        <v>14</v>
      </c>
      <c r="M1125">
        <v>12</v>
      </c>
      <c r="N1125">
        <v>168</v>
      </c>
      <c r="O1125" s="41">
        <v>9999</v>
      </c>
      <c r="P1125" t="s">
        <v>62</v>
      </c>
      <c r="Q1125" s="1">
        <v>45786.608721180557</v>
      </c>
      <c r="R1125">
        <v>29.507999999999999</v>
      </c>
      <c r="S1125">
        <v>7.5410000000000004</v>
      </c>
      <c r="T1125">
        <v>3.9129999999999998</v>
      </c>
      <c r="U1125">
        <v>2525</v>
      </c>
      <c r="V1125">
        <v>11</v>
      </c>
      <c r="W1125">
        <v>88</v>
      </c>
      <c r="X1125">
        <v>992</v>
      </c>
      <c r="Y1125">
        <v>0</v>
      </c>
      <c r="Z1125">
        <v>2</v>
      </c>
      <c r="AA1125">
        <v>0</v>
      </c>
      <c r="AB1125">
        <v>0</v>
      </c>
      <c r="AC1125">
        <v>82</v>
      </c>
      <c r="AD1125">
        <v>42.07</v>
      </c>
      <c r="AE1125">
        <v>43.787626000000003</v>
      </c>
      <c r="AF1125">
        <v>94.1</v>
      </c>
      <c r="AG1125">
        <v>1.7</v>
      </c>
      <c r="AH1125">
        <v>3.2</v>
      </c>
      <c r="AI1125">
        <v>1</v>
      </c>
      <c r="AJ1125">
        <v>0</v>
      </c>
      <c r="AK1125">
        <v>0</v>
      </c>
      <c r="AL1125">
        <v>0</v>
      </c>
      <c r="AM1125">
        <v>3.01</v>
      </c>
      <c r="AN1125">
        <v>36.713999999999999</v>
      </c>
      <c r="AO1125">
        <v>0.436</v>
      </c>
      <c r="AP1125">
        <v>3.4849999999999999</v>
      </c>
      <c r="AQ1125">
        <v>0.30499999999999999</v>
      </c>
      <c r="AR1125">
        <v>0</v>
      </c>
      <c r="AS1125">
        <v>6.7779999999999996</v>
      </c>
      <c r="AT1125">
        <v>39.207999999999998</v>
      </c>
      <c r="AU1125">
        <v>0.70799999999999996</v>
      </c>
      <c r="AV1125">
        <v>1.333</v>
      </c>
      <c r="AW1125">
        <v>0.41699999999999998</v>
      </c>
      <c r="AX1125">
        <v>0</v>
      </c>
      <c r="AY1125">
        <v>0</v>
      </c>
      <c r="AZ1125">
        <v>0</v>
      </c>
      <c r="BA1125">
        <v>0</v>
      </c>
      <c r="BB1125">
        <v>54</v>
      </c>
      <c r="BC1125" t="s">
        <v>68</v>
      </c>
      <c r="BD1125">
        <v>0</v>
      </c>
      <c r="BE1125" t="s">
        <v>69</v>
      </c>
      <c r="BF1125" t="s">
        <v>70</v>
      </c>
      <c r="BG1125">
        <v>1.3</v>
      </c>
      <c r="BH1125">
        <v>0</v>
      </c>
      <c r="BI1125" s="1">
        <v>45799.479906828703</v>
      </c>
      <c r="BJ1125">
        <v>3</v>
      </c>
      <c r="BK1125" s="4">
        <v>1.3043</v>
      </c>
      <c r="BL1125" s="42">
        <f>HLOOKUP($A1125,차량별코스!$E$1:$AD$20,_xlfn.XLOOKUP(탕데이터!$I1125,차량별코스!$D$2:$D$20,차량별코스!$A$2:$A$20),0)</f>
        <v>3</v>
      </c>
      <c r="BM1125">
        <f t="shared" si="195"/>
        <v>2502.8920000000016</v>
      </c>
      <c r="BN1125">
        <f t="shared" si="196"/>
        <v>4291.5689999999995</v>
      </c>
      <c r="BO1125">
        <f>IF(COUNTIFS($BL$2:$BL1125,$BL1125,$O$2:$O1125,$O1125)=1,_xlfn.MAXIFS($BO$2:$BO1124,$O$2:$O1124,$O1125)+1,_xlfn.MAXIFS($BO$2:$BO1124,$O$2:$O1124,$O1125))</f>
        <v>11</v>
      </c>
      <c r="BP1125">
        <f t="shared" si="197"/>
        <v>2277.0250000000001</v>
      </c>
      <c r="BQ1125">
        <f t="shared" si="199"/>
        <v>42.925000000000004</v>
      </c>
      <c r="BR1125">
        <f t="shared" si="200"/>
        <v>80.8</v>
      </c>
      <c r="BS1125">
        <f t="shared" si="201"/>
        <v>25.25</v>
      </c>
      <c r="BT1125">
        <f t="shared" si="202"/>
        <v>0</v>
      </c>
      <c r="BU1125">
        <f t="shared" si="203"/>
        <v>0</v>
      </c>
      <c r="BV1125">
        <f t="shared" si="204"/>
        <v>0</v>
      </c>
      <c r="BW1125">
        <f t="shared" si="198"/>
        <v>2426.0000000000005</v>
      </c>
    </row>
    <row r="1126" spans="1:75" x14ac:dyDescent="0.3">
      <c r="A1126" s="38">
        <f t="shared" si="194"/>
        <v>45792</v>
      </c>
      <c r="B1126" s="3">
        <v>45792.610995370371</v>
      </c>
      <c r="C1126" t="s">
        <v>61</v>
      </c>
      <c r="D1126" t="s">
        <v>61</v>
      </c>
      <c r="E1126" t="s">
        <v>61</v>
      </c>
      <c r="F1126" t="s">
        <v>62</v>
      </c>
      <c r="G1126" s="2" t="s">
        <v>85</v>
      </c>
      <c r="H1126" t="s">
        <v>86</v>
      </c>
      <c r="I1126" t="s">
        <v>89</v>
      </c>
      <c r="J1126" t="s">
        <v>66</v>
      </c>
      <c r="K1126" t="s">
        <v>67</v>
      </c>
      <c r="L1126">
        <v>14</v>
      </c>
      <c r="M1126">
        <v>12</v>
      </c>
      <c r="N1126">
        <v>168</v>
      </c>
      <c r="O1126" s="41">
        <v>9999</v>
      </c>
      <c r="P1126" t="s">
        <v>62</v>
      </c>
      <c r="Q1126" s="1">
        <v>45786.608721180557</v>
      </c>
      <c r="R1126">
        <v>73.935000000000002</v>
      </c>
      <c r="S1126">
        <v>20.986000000000001</v>
      </c>
      <c r="T1126">
        <v>3.5230000000000001</v>
      </c>
      <c r="U1126">
        <v>7754</v>
      </c>
      <c r="V1126">
        <v>14</v>
      </c>
      <c r="W1126">
        <v>1575</v>
      </c>
      <c r="X1126">
        <v>2564</v>
      </c>
      <c r="Y1126">
        <v>5</v>
      </c>
      <c r="Z1126">
        <v>38</v>
      </c>
      <c r="AA1126">
        <v>0</v>
      </c>
      <c r="AB1126">
        <v>0</v>
      </c>
      <c r="AC1126">
        <v>105</v>
      </c>
      <c r="AD1126">
        <v>34.33</v>
      </c>
      <c r="AE1126">
        <v>43.173721999999998</v>
      </c>
      <c r="AF1126">
        <v>92.1</v>
      </c>
      <c r="AG1126">
        <v>2.8</v>
      </c>
      <c r="AH1126">
        <v>3.2</v>
      </c>
      <c r="AI1126">
        <v>1.4</v>
      </c>
      <c r="AJ1126">
        <v>0.5</v>
      </c>
      <c r="AK1126">
        <v>0.1</v>
      </c>
      <c r="AL1126">
        <v>0</v>
      </c>
      <c r="AM1126">
        <v>2.71</v>
      </c>
      <c r="AN1126">
        <v>40.793999999999997</v>
      </c>
      <c r="AO1126">
        <v>0.18099999999999999</v>
      </c>
      <c r="AP1126">
        <v>20.312000000000001</v>
      </c>
      <c r="AQ1126">
        <v>0.33800000000000002</v>
      </c>
      <c r="AR1126">
        <v>6.7629999999999999</v>
      </c>
      <c r="AS1126">
        <v>51.396000000000001</v>
      </c>
      <c r="AT1126">
        <v>118.19499999999999</v>
      </c>
      <c r="AU1126">
        <v>3.593</v>
      </c>
      <c r="AV1126">
        <v>4.1070000000000002</v>
      </c>
      <c r="AW1126">
        <v>1.7969999999999999</v>
      </c>
      <c r="AX1126">
        <v>0.64200000000000002</v>
      </c>
      <c r="AY1126">
        <v>0.128</v>
      </c>
      <c r="AZ1126">
        <v>0</v>
      </c>
      <c r="BA1126">
        <v>0</v>
      </c>
      <c r="BB1126">
        <v>172</v>
      </c>
      <c r="BC1126" t="s">
        <v>68</v>
      </c>
      <c r="BD1126">
        <v>0</v>
      </c>
      <c r="BE1126" t="s">
        <v>69</v>
      </c>
      <c r="BF1126" t="s">
        <v>70</v>
      </c>
      <c r="BG1126">
        <v>1.3</v>
      </c>
      <c r="BH1126">
        <v>0</v>
      </c>
      <c r="BI1126" s="1">
        <v>45799.479906828703</v>
      </c>
      <c r="BJ1126">
        <v>3</v>
      </c>
      <c r="BK1126" s="4">
        <v>1.1744000000000001</v>
      </c>
      <c r="BL1126" s="42">
        <f>HLOOKUP($A1126,차량별코스!$E$1:$AD$20,_xlfn.XLOOKUP(탕데이터!$I1126,차량별코스!$D$2:$D$20,차량별코스!$A$2:$A$20),0)</f>
        <v>3</v>
      </c>
      <c r="BM1126">
        <f t="shared" si="195"/>
        <v>2502.8920000000016</v>
      </c>
      <c r="BN1126">
        <f t="shared" si="196"/>
        <v>4291.5689999999995</v>
      </c>
      <c r="BO1126">
        <f>IF(COUNTIFS($BL$2:$BL1126,$BL1126,$O$2:$O1126,$O1126)=1,_xlfn.MAXIFS($BO$2:$BO1125,$O$2:$O1125,$O1126)+1,_xlfn.MAXIFS($BO$2:$BO1125,$O$2:$O1125,$O1126))</f>
        <v>11</v>
      </c>
      <c r="BP1126">
        <f t="shared" si="197"/>
        <v>5552.4339999999993</v>
      </c>
      <c r="BQ1126">
        <f t="shared" si="199"/>
        <v>217.11199999999997</v>
      </c>
      <c r="BR1126">
        <f t="shared" si="200"/>
        <v>248.12800000000001</v>
      </c>
      <c r="BS1126">
        <f t="shared" si="201"/>
        <v>108.55599999999998</v>
      </c>
      <c r="BT1126">
        <f t="shared" si="202"/>
        <v>38.770000000000003</v>
      </c>
      <c r="BU1126">
        <f t="shared" si="203"/>
        <v>7.7540000000000004</v>
      </c>
      <c r="BV1126">
        <f t="shared" si="204"/>
        <v>0</v>
      </c>
      <c r="BW1126">
        <f t="shared" si="198"/>
        <v>6172.753999999999</v>
      </c>
    </row>
    <row r="1127" spans="1:75" x14ac:dyDescent="0.3">
      <c r="A1127" s="38">
        <f t="shared" si="194"/>
        <v>45792</v>
      </c>
      <c r="B1127" s="3">
        <v>45792.755439814813</v>
      </c>
      <c r="C1127" t="s">
        <v>61</v>
      </c>
      <c r="D1127" t="s">
        <v>61</v>
      </c>
      <c r="E1127" t="s">
        <v>61</v>
      </c>
      <c r="F1127" t="s">
        <v>62</v>
      </c>
      <c r="G1127" s="2" t="s">
        <v>85</v>
      </c>
      <c r="H1127" t="s">
        <v>86</v>
      </c>
      <c r="I1127" t="s">
        <v>89</v>
      </c>
      <c r="J1127" t="s">
        <v>66</v>
      </c>
      <c r="K1127" t="s">
        <v>67</v>
      </c>
      <c r="L1127">
        <v>14</v>
      </c>
      <c r="M1127">
        <v>12</v>
      </c>
      <c r="N1127">
        <v>168</v>
      </c>
      <c r="O1127" s="41">
        <v>9999</v>
      </c>
      <c r="P1127" t="s">
        <v>62</v>
      </c>
      <c r="Q1127" s="1">
        <v>45786.608721180557</v>
      </c>
      <c r="R1127">
        <v>2.7E-2</v>
      </c>
      <c r="S1127">
        <v>2.4E-2</v>
      </c>
      <c r="T1127">
        <v>1.125</v>
      </c>
      <c r="U1127">
        <v>34</v>
      </c>
      <c r="V1127">
        <v>11</v>
      </c>
      <c r="W1127">
        <v>4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8</v>
      </c>
      <c r="AD1127">
        <v>2.86</v>
      </c>
      <c r="AE1127">
        <v>5.1155739999999996</v>
      </c>
      <c r="AF1127">
        <v>100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0.86</v>
      </c>
      <c r="AN1127">
        <v>10.893000000000001</v>
      </c>
      <c r="AO1127">
        <v>32.348999999999997</v>
      </c>
      <c r="AP1127">
        <v>11.763999999999999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 t="s">
        <v>68</v>
      </c>
      <c r="BD1127">
        <v>0</v>
      </c>
      <c r="BE1127" t="s">
        <v>69</v>
      </c>
      <c r="BF1127" t="s">
        <v>70</v>
      </c>
      <c r="BG1127">
        <v>1.3</v>
      </c>
      <c r="BH1127">
        <v>0</v>
      </c>
      <c r="BI1127" s="1">
        <v>45799.479906828703</v>
      </c>
      <c r="BJ1127">
        <v>3</v>
      </c>
      <c r="BK1127" s="4">
        <v>0.375</v>
      </c>
      <c r="BL1127" s="42">
        <f>HLOOKUP($A1127,차량별코스!$E$1:$AD$20,_xlfn.XLOOKUP(탕데이터!$I1127,차량별코스!$D$2:$D$20,차량별코스!$A$2:$A$20),0)</f>
        <v>3</v>
      </c>
      <c r="BM1127">
        <f t="shared" si="195"/>
        <v>2502.8920000000016</v>
      </c>
      <c r="BN1127">
        <f t="shared" si="196"/>
        <v>4291.5689999999995</v>
      </c>
      <c r="BO1127">
        <f>IF(COUNTIFS($BL$2:$BL1127,$BL1127,$O$2:$O1127,$O1127)=1,_xlfn.MAXIFS($BO$2:$BO1126,$O$2:$O1126,$O1127)+1,_xlfn.MAXIFS($BO$2:$BO1126,$O$2:$O1126,$O1127))</f>
        <v>11</v>
      </c>
      <c r="BP1127">
        <f t="shared" si="197"/>
        <v>19</v>
      </c>
      <c r="BQ1127">
        <f t="shared" si="199"/>
        <v>0</v>
      </c>
      <c r="BR1127">
        <f t="shared" si="200"/>
        <v>0</v>
      </c>
      <c r="BS1127">
        <f t="shared" si="201"/>
        <v>0</v>
      </c>
      <c r="BT1127">
        <f t="shared" si="202"/>
        <v>0</v>
      </c>
      <c r="BU1127">
        <f t="shared" si="203"/>
        <v>0</v>
      </c>
      <c r="BV1127">
        <f t="shared" si="204"/>
        <v>0</v>
      </c>
      <c r="BW1127">
        <f t="shared" si="198"/>
        <v>19</v>
      </c>
    </row>
    <row r="1128" spans="1:75" x14ac:dyDescent="0.3">
      <c r="A1128" s="38">
        <f t="shared" si="194"/>
        <v>45792</v>
      </c>
      <c r="B1128" s="3">
        <v>45792.761331018519</v>
      </c>
      <c r="C1128" t="s">
        <v>61</v>
      </c>
      <c r="D1128" t="s">
        <v>61</v>
      </c>
      <c r="E1128" t="s">
        <v>61</v>
      </c>
      <c r="F1128" t="s">
        <v>62</v>
      </c>
      <c r="G1128" s="2" t="s">
        <v>85</v>
      </c>
      <c r="H1128" t="s">
        <v>86</v>
      </c>
      <c r="I1128" t="s">
        <v>89</v>
      </c>
      <c r="J1128" t="s">
        <v>66</v>
      </c>
      <c r="K1128" t="s">
        <v>67</v>
      </c>
      <c r="L1128">
        <v>14</v>
      </c>
      <c r="M1128">
        <v>12</v>
      </c>
      <c r="N1128">
        <v>168</v>
      </c>
      <c r="O1128" s="41">
        <v>9999</v>
      </c>
      <c r="P1128" t="s">
        <v>62</v>
      </c>
      <c r="Q1128" s="1">
        <v>45786.608721180557</v>
      </c>
      <c r="R1128">
        <v>97.72</v>
      </c>
      <c r="S1128">
        <v>27.137</v>
      </c>
      <c r="T1128">
        <v>3.601</v>
      </c>
      <c r="U1128">
        <v>10566</v>
      </c>
      <c r="V1128">
        <v>224</v>
      </c>
      <c r="W1128">
        <v>2678</v>
      </c>
      <c r="X1128">
        <v>3765</v>
      </c>
      <c r="Y1128">
        <v>11</v>
      </c>
      <c r="Z1128">
        <v>14</v>
      </c>
      <c r="AA1128">
        <v>0</v>
      </c>
      <c r="AB1128">
        <v>0</v>
      </c>
      <c r="AC1128">
        <v>104</v>
      </c>
      <c r="AD1128">
        <v>33.29</v>
      </c>
      <c r="AE1128">
        <v>45.901854</v>
      </c>
      <c r="AF1128">
        <v>78.7</v>
      </c>
      <c r="AG1128">
        <v>5.2</v>
      </c>
      <c r="AH1128">
        <v>9.3000000000000007</v>
      </c>
      <c r="AI1128">
        <v>5.4</v>
      </c>
      <c r="AJ1128">
        <v>1.4</v>
      </c>
      <c r="AK1128">
        <v>0</v>
      </c>
      <c r="AL1128">
        <v>0</v>
      </c>
      <c r="AM1128">
        <v>2.77</v>
      </c>
      <c r="AN1128">
        <v>42.631</v>
      </c>
      <c r="AO1128">
        <v>2.12</v>
      </c>
      <c r="AP1128">
        <v>25.344999999999999</v>
      </c>
      <c r="AQ1128">
        <v>0.379</v>
      </c>
      <c r="AR1128">
        <v>11.257</v>
      </c>
      <c r="AS1128">
        <v>14.327</v>
      </c>
      <c r="AT1128">
        <v>137.72499999999999</v>
      </c>
      <c r="AU1128">
        <v>9.1</v>
      </c>
      <c r="AV1128">
        <v>16.274999999999999</v>
      </c>
      <c r="AW1128">
        <v>9.4499999999999993</v>
      </c>
      <c r="AX1128">
        <v>2.4500000000000002</v>
      </c>
      <c r="AY1128">
        <v>0</v>
      </c>
      <c r="AZ1128">
        <v>0</v>
      </c>
      <c r="BA1128">
        <v>0</v>
      </c>
      <c r="BB1128">
        <v>244</v>
      </c>
      <c r="BC1128" t="s">
        <v>68</v>
      </c>
      <c r="BD1128">
        <v>0</v>
      </c>
      <c r="BE1128" t="s">
        <v>69</v>
      </c>
      <c r="BF1128" t="s">
        <v>70</v>
      </c>
      <c r="BG1128">
        <v>1.3</v>
      </c>
      <c r="BH1128">
        <v>0</v>
      </c>
      <c r="BI1128" s="1">
        <v>45799.479906828703</v>
      </c>
      <c r="BJ1128">
        <v>3</v>
      </c>
      <c r="BK1128" s="4">
        <v>1.2002999999999999</v>
      </c>
      <c r="BL1128" s="42">
        <f>HLOOKUP($A1128,차량별코스!$E$1:$AD$20,_xlfn.XLOOKUP(탕데이터!$I1128,차량별코스!$D$2:$D$20,차량별코스!$A$2:$A$20),0)</f>
        <v>3</v>
      </c>
      <c r="BM1128">
        <f t="shared" si="195"/>
        <v>2502.8920000000016</v>
      </c>
      <c r="BN1128">
        <f t="shared" si="196"/>
        <v>4291.5689999999995</v>
      </c>
      <c r="BO1128">
        <f>IF(COUNTIFS($BL$2:$BL1128,$BL1128,$O$2:$O1128,$O1128)=1,_xlfn.MAXIFS($BO$2:$BO1127,$O$2:$O1127,$O1128)+1,_xlfn.MAXIFS($BO$2:$BO1127,$O$2:$O1127,$O1128))</f>
        <v>11</v>
      </c>
      <c r="BP1128">
        <f t="shared" si="197"/>
        <v>5413.4420000000009</v>
      </c>
      <c r="BQ1128">
        <f t="shared" si="199"/>
        <v>549.43200000000002</v>
      </c>
      <c r="BR1128">
        <f t="shared" si="200"/>
        <v>982.63800000000015</v>
      </c>
      <c r="BS1128">
        <f t="shared" si="201"/>
        <v>570.56400000000008</v>
      </c>
      <c r="BT1128">
        <f t="shared" si="202"/>
        <v>147.92399999999998</v>
      </c>
      <c r="BU1128">
        <f t="shared" si="203"/>
        <v>0</v>
      </c>
      <c r="BV1128">
        <f t="shared" si="204"/>
        <v>0</v>
      </c>
      <c r="BW1128">
        <f t="shared" si="198"/>
        <v>7664.0000000000009</v>
      </c>
    </row>
    <row r="1129" spans="1:75" x14ac:dyDescent="0.3">
      <c r="A1129" s="38">
        <f t="shared" si="194"/>
        <v>45793</v>
      </c>
      <c r="B1129" s="3">
        <v>45793.274351851855</v>
      </c>
      <c r="C1129" t="s">
        <v>61</v>
      </c>
      <c r="D1129" t="s">
        <v>61</v>
      </c>
      <c r="E1129" t="s">
        <v>61</v>
      </c>
      <c r="F1129" t="s">
        <v>62</v>
      </c>
      <c r="G1129" s="2" t="s">
        <v>85</v>
      </c>
      <c r="H1129" t="s">
        <v>86</v>
      </c>
      <c r="I1129" t="s">
        <v>89</v>
      </c>
      <c r="J1129" t="s">
        <v>66</v>
      </c>
      <c r="K1129" t="s">
        <v>67</v>
      </c>
      <c r="L1129">
        <v>14</v>
      </c>
      <c r="M1129">
        <v>12</v>
      </c>
      <c r="N1129">
        <v>168</v>
      </c>
      <c r="O1129" s="41">
        <v>9999</v>
      </c>
      <c r="P1129" t="s">
        <v>62</v>
      </c>
      <c r="Q1129" s="1">
        <v>45786.608721180557</v>
      </c>
      <c r="R1129">
        <v>40.728000000000002</v>
      </c>
      <c r="S1129">
        <v>10.138999999999999</v>
      </c>
      <c r="T1129">
        <v>4.0170000000000003</v>
      </c>
      <c r="U1129">
        <v>4182</v>
      </c>
      <c r="V1129">
        <v>903</v>
      </c>
      <c r="W1129">
        <v>229</v>
      </c>
      <c r="X1129">
        <v>1657</v>
      </c>
      <c r="Y1129">
        <v>1</v>
      </c>
      <c r="Z1129">
        <v>13</v>
      </c>
      <c r="AA1129">
        <v>0</v>
      </c>
      <c r="AB1129">
        <v>0</v>
      </c>
      <c r="AC1129">
        <v>104</v>
      </c>
      <c r="AD1129">
        <v>35.06</v>
      </c>
      <c r="AE1129">
        <v>48.072406000000001</v>
      </c>
      <c r="AF1129">
        <v>91.7</v>
      </c>
      <c r="AG1129">
        <v>2.4</v>
      </c>
      <c r="AH1129">
        <v>3.6</v>
      </c>
      <c r="AI1129">
        <v>1.6</v>
      </c>
      <c r="AJ1129">
        <v>0.5</v>
      </c>
      <c r="AK1129">
        <v>0.2</v>
      </c>
      <c r="AL1129">
        <v>0</v>
      </c>
      <c r="AM1129">
        <v>3.09</v>
      </c>
      <c r="AN1129">
        <v>39.619</v>
      </c>
      <c r="AO1129">
        <v>21.593</v>
      </c>
      <c r="AP1129">
        <v>5.476</v>
      </c>
      <c r="AQ1129">
        <v>0.39300000000000002</v>
      </c>
      <c r="AR1129">
        <v>2.4550000000000001</v>
      </c>
      <c r="AS1129">
        <v>31.919</v>
      </c>
      <c r="AT1129">
        <v>62.661999999999999</v>
      </c>
      <c r="AU1129">
        <v>1.64</v>
      </c>
      <c r="AV1129">
        <v>2.46</v>
      </c>
      <c r="AW1129">
        <v>1.093</v>
      </c>
      <c r="AX1129">
        <v>0.34200000000000003</v>
      </c>
      <c r="AY1129">
        <v>0.13700000000000001</v>
      </c>
      <c r="AZ1129">
        <v>0</v>
      </c>
      <c r="BA1129">
        <v>0</v>
      </c>
      <c r="BB1129">
        <v>103</v>
      </c>
      <c r="BC1129" t="s">
        <v>68</v>
      </c>
      <c r="BD1129">
        <v>0</v>
      </c>
      <c r="BE1129" t="s">
        <v>69</v>
      </c>
      <c r="BF1129" t="s">
        <v>70</v>
      </c>
      <c r="BG1129">
        <v>1.3</v>
      </c>
      <c r="BH1129">
        <v>0</v>
      </c>
      <c r="BI1129" s="1">
        <v>45799.479906828703</v>
      </c>
      <c r="BJ1129">
        <v>3</v>
      </c>
      <c r="BK1129" s="4">
        <v>1.339</v>
      </c>
      <c r="BL1129" s="42">
        <f>HLOOKUP($A1129,차량별코스!$E$1:$AD$20,_xlfn.XLOOKUP(탕데이터!$I1129,차량별코스!$D$2:$D$20,차량별코스!$A$2:$A$20),0)</f>
        <v>4</v>
      </c>
      <c r="BM1129">
        <f t="shared" si="195"/>
        <v>2502.8920000000016</v>
      </c>
      <c r="BN1129">
        <f t="shared" si="196"/>
        <v>5029.0960000000023</v>
      </c>
      <c r="BO1129">
        <f>IF(COUNTIFS($BL$2:$BL1129,$BL1129,$O$2:$O1129,$O1129)=1,_xlfn.MAXIFS($BO$2:$BO1128,$O$2:$O1128,$O1129)+1,_xlfn.MAXIFS($BO$2:$BO1128,$O$2:$O1128,$O1129))</f>
        <v>11</v>
      </c>
      <c r="BP1129">
        <f t="shared" si="197"/>
        <v>2702.8940000000002</v>
      </c>
      <c r="BQ1129">
        <f t="shared" si="199"/>
        <v>100.36799999999999</v>
      </c>
      <c r="BR1129">
        <f t="shared" si="200"/>
        <v>150.55200000000002</v>
      </c>
      <c r="BS1129">
        <f t="shared" si="201"/>
        <v>66.912000000000006</v>
      </c>
      <c r="BT1129">
        <f t="shared" si="202"/>
        <v>20.91</v>
      </c>
      <c r="BU1129">
        <f t="shared" si="203"/>
        <v>8.3640000000000008</v>
      </c>
      <c r="BV1129">
        <f t="shared" si="204"/>
        <v>0</v>
      </c>
      <c r="BW1129">
        <f t="shared" si="198"/>
        <v>3050</v>
      </c>
    </row>
    <row r="1130" spans="1:75" x14ac:dyDescent="0.3">
      <c r="A1130" s="38">
        <f t="shared" si="194"/>
        <v>45793</v>
      </c>
      <c r="B1130" s="3">
        <v>45793.327546296299</v>
      </c>
      <c r="C1130" t="s">
        <v>61</v>
      </c>
      <c r="D1130" t="s">
        <v>61</v>
      </c>
      <c r="E1130" t="s">
        <v>61</v>
      </c>
      <c r="F1130" t="s">
        <v>62</v>
      </c>
      <c r="G1130" s="2" t="s">
        <v>85</v>
      </c>
      <c r="H1130" t="s">
        <v>86</v>
      </c>
      <c r="I1130" t="s">
        <v>89</v>
      </c>
      <c r="J1130" t="s">
        <v>66</v>
      </c>
      <c r="K1130" t="s">
        <v>67</v>
      </c>
      <c r="L1130">
        <v>14</v>
      </c>
      <c r="M1130">
        <v>12</v>
      </c>
      <c r="N1130">
        <v>168</v>
      </c>
      <c r="O1130" s="41">
        <v>9999</v>
      </c>
      <c r="P1130" t="s">
        <v>62</v>
      </c>
      <c r="Q1130" s="1">
        <v>45786.608721180557</v>
      </c>
      <c r="R1130">
        <v>13.166</v>
      </c>
      <c r="S1130">
        <v>3.3420000000000001</v>
      </c>
      <c r="T1130">
        <v>3.94</v>
      </c>
      <c r="U1130">
        <v>1202</v>
      </c>
      <c r="V1130">
        <v>10</v>
      </c>
      <c r="W1130">
        <v>189</v>
      </c>
      <c r="X1130">
        <v>462</v>
      </c>
      <c r="Y1130">
        <v>1</v>
      </c>
      <c r="Z1130">
        <v>5</v>
      </c>
      <c r="AA1130">
        <v>0</v>
      </c>
      <c r="AB1130">
        <v>0</v>
      </c>
      <c r="AC1130">
        <v>102</v>
      </c>
      <c r="AD1130">
        <v>39.43</v>
      </c>
      <c r="AE1130">
        <v>47.255851</v>
      </c>
      <c r="AF1130">
        <v>97.9</v>
      </c>
      <c r="AG1130">
        <v>0.5</v>
      </c>
      <c r="AH1130">
        <v>0.6</v>
      </c>
      <c r="AI1130">
        <v>0.6</v>
      </c>
      <c r="AJ1130">
        <v>0.3</v>
      </c>
      <c r="AK1130">
        <v>0</v>
      </c>
      <c r="AL1130">
        <v>0</v>
      </c>
      <c r="AM1130">
        <v>3.03</v>
      </c>
      <c r="AN1130">
        <v>39.738</v>
      </c>
      <c r="AO1130">
        <v>0.83199999999999996</v>
      </c>
      <c r="AP1130">
        <v>15.724</v>
      </c>
      <c r="AQ1130">
        <v>0.30399999999999999</v>
      </c>
      <c r="AR1130">
        <v>7.5949999999999998</v>
      </c>
      <c r="AS1130">
        <v>37.976999999999997</v>
      </c>
      <c r="AT1130">
        <v>19.579999999999998</v>
      </c>
      <c r="AU1130">
        <v>0.1</v>
      </c>
      <c r="AV1130">
        <v>0.12</v>
      </c>
      <c r="AW1130">
        <v>0.12</v>
      </c>
      <c r="AX1130">
        <v>0.06</v>
      </c>
      <c r="AY1130">
        <v>0</v>
      </c>
      <c r="AZ1130">
        <v>0</v>
      </c>
      <c r="BA1130">
        <v>0</v>
      </c>
      <c r="BB1130">
        <v>25</v>
      </c>
      <c r="BC1130" t="s">
        <v>68</v>
      </c>
      <c r="BD1130">
        <v>0</v>
      </c>
      <c r="BE1130" t="s">
        <v>69</v>
      </c>
      <c r="BF1130" t="s">
        <v>70</v>
      </c>
      <c r="BG1130">
        <v>1.3</v>
      </c>
      <c r="BH1130">
        <v>0</v>
      </c>
      <c r="BI1130" s="1">
        <v>45799.479906828703</v>
      </c>
      <c r="BJ1130">
        <v>3</v>
      </c>
      <c r="BK1130" s="4">
        <v>1.3131999999999999</v>
      </c>
      <c r="BL1130" s="42">
        <f>HLOOKUP($A1130,차량별코스!$E$1:$AD$20,_xlfn.XLOOKUP(탕데이터!$I1130,차량별코스!$D$2:$D$20,차량별코스!$A$2:$A$20),0)</f>
        <v>4</v>
      </c>
      <c r="BM1130">
        <f t="shared" si="195"/>
        <v>2502.8920000000016</v>
      </c>
      <c r="BN1130">
        <f t="shared" si="196"/>
        <v>5029.0960000000023</v>
      </c>
      <c r="BO1130">
        <f>IF(COUNTIFS($BL$2:$BL1130,$BL1130,$O$2:$O1130,$O1130)=1,_xlfn.MAXIFS($BO$2:$BO1129,$O$2:$O1129,$O1130)+1,_xlfn.MAXIFS($BO$2:$BO1129,$O$2:$O1129,$O1130))</f>
        <v>11</v>
      </c>
      <c r="BP1130">
        <f t="shared" si="197"/>
        <v>977.75800000000004</v>
      </c>
      <c r="BQ1130">
        <f t="shared" si="199"/>
        <v>6.01</v>
      </c>
      <c r="BR1130">
        <f t="shared" si="200"/>
        <v>7.2119999999999997</v>
      </c>
      <c r="BS1130">
        <f t="shared" si="201"/>
        <v>7.2119999999999997</v>
      </c>
      <c r="BT1130">
        <f t="shared" si="202"/>
        <v>3.6059999999999999</v>
      </c>
      <c r="BU1130">
        <f t="shared" si="203"/>
        <v>0</v>
      </c>
      <c r="BV1130">
        <f t="shared" si="204"/>
        <v>0</v>
      </c>
      <c r="BW1130">
        <f t="shared" si="198"/>
        <v>1001.798</v>
      </c>
    </row>
    <row r="1131" spans="1:75" x14ac:dyDescent="0.3">
      <c r="A1131" s="38">
        <f t="shared" si="194"/>
        <v>45793</v>
      </c>
      <c r="B1131" s="3">
        <v>45793.367754629631</v>
      </c>
      <c r="C1131" t="s">
        <v>61</v>
      </c>
      <c r="D1131" t="s">
        <v>61</v>
      </c>
      <c r="E1131" t="s">
        <v>61</v>
      </c>
      <c r="F1131" t="s">
        <v>62</v>
      </c>
      <c r="G1131" s="2" t="s">
        <v>85</v>
      </c>
      <c r="H1131" t="s">
        <v>86</v>
      </c>
      <c r="I1131" t="s">
        <v>89</v>
      </c>
      <c r="J1131" t="s">
        <v>66</v>
      </c>
      <c r="K1131" t="s">
        <v>67</v>
      </c>
      <c r="L1131">
        <v>14</v>
      </c>
      <c r="M1131">
        <v>12</v>
      </c>
      <c r="N1131">
        <v>168</v>
      </c>
      <c r="O1131" s="41">
        <v>9999</v>
      </c>
      <c r="P1131" t="s">
        <v>62</v>
      </c>
      <c r="Q1131" s="1">
        <v>45786.608721180557</v>
      </c>
      <c r="R1131">
        <v>12.353</v>
      </c>
      <c r="S1131">
        <v>2.7949999999999999</v>
      </c>
      <c r="T1131">
        <v>4.42</v>
      </c>
      <c r="U1131">
        <v>1120</v>
      </c>
      <c r="V1131">
        <v>32</v>
      </c>
      <c r="W1131">
        <v>198</v>
      </c>
      <c r="X1131">
        <v>448</v>
      </c>
      <c r="Y1131">
        <v>1</v>
      </c>
      <c r="Z1131">
        <v>0</v>
      </c>
      <c r="AA1131">
        <v>0</v>
      </c>
      <c r="AB1131">
        <v>0</v>
      </c>
      <c r="AC1131">
        <v>98</v>
      </c>
      <c r="AD1131">
        <v>39.71</v>
      </c>
      <c r="AE1131">
        <v>49.967033000000001</v>
      </c>
      <c r="AF1131">
        <v>97</v>
      </c>
      <c r="AG1131">
        <v>0.9</v>
      </c>
      <c r="AH1131">
        <v>0.6</v>
      </c>
      <c r="AI1131">
        <v>1.3</v>
      </c>
      <c r="AJ1131">
        <v>0.3</v>
      </c>
      <c r="AK1131">
        <v>0</v>
      </c>
      <c r="AL1131">
        <v>0</v>
      </c>
      <c r="AM1131">
        <v>3.4</v>
      </c>
      <c r="AN1131">
        <v>37.045000000000002</v>
      </c>
      <c r="AO1131">
        <v>2.8570000000000002</v>
      </c>
      <c r="AP1131">
        <v>17.678999999999998</v>
      </c>
      <c r="AQ1131">
        <v>0.32400000000000001</v>
      </c>
      <c r="AR1131">
        <v>8.0950000000000006</v>
      </c>
      <c r="AS1131">
        <v>0</v>
      </c>
      <c r="AT1131">
        <v>17.783000000000001</v>
      </c>
      <c r="AU1131">
        <v>0.16500000000000001</v>
      </c>
      <c r="AV1131">
        <v>0.11</v>
      </c>
      <c r="AW1131">
        <v>0.23799999999999999</v>
      </c>
      <c r="AX1131">
        <v>5.5E-2</v>
      </c>
      <c r="AY1131">
        <v>0</v>
      </c>
      <c r="AZ1131">
        <v>0</v>
      </c>
      <c r="BA1131">
        <v>0</v>
      </c>
      <c r="BB1131">
        <v>27</v>
      </c>
      <c r="BC1131" t="s">
        <v>68</v>
      </c>
      <c r="BD1131">
        <v>0</v>
      </c>
      <c r="BE1131" t="s">
        <v>69</v>
      </c>
      <c r="BF1131" t="s">
        <v>70</v>
      </c>
      <c r="BG1131">
        <v>1.3</v>
      </c>
      <c r="BH1131">
        <v>0</v>
      </c>
      <c r="BI1131" s="1">
        <v>45799.479906828703</v>
      </c>
      <c r="BJ1131">
        <v>3</v>
      </c>
      <c r="BK1131" s="4">
        <v>1.4732000000000001</v>
      </c>
      <c r="BL1131" s="42">
        <f>HLOOKUP($A1131,차량별코스!$E$1:$AD$20,_xlfn.XLOOKUP(탕데이터!$I1131,차량별코스!$D$2:$D$20,차량별코스!$A$2:$A$20),0)</f>
        <v>4</v>
      </c>
      <c r="BM1131">
        <f t="shared" si="195"/>
        <v>2502.8920000000016</v>
      </c>
      <c r="BN1131">
        <f t="shared" si="196"/>
        <v>5029.0960000000023</v>
      </c>
      <c r="BO1131">
        <f>IF(COUNTIFS($BL$2:$BL1131,$BL1131,$O$2:$O1131,$O1131)=1,_xlfn.MAXIFS($BO$2:$BO1130,$O$2:$O1130,$O1131)+1,_xlfn.MAXIFS($BO$2:$BO1130,$O$2:$O1130,$O1131))</f>
        <v>11</v>
      </c>
      <c r="BP1131">
        <f t="shared" si="197"/>
        <v>856.39999999999986</v>
      </c>
      <c r="BQ1131">
        <f t="shared" si="199"/>
        <v>10.080000000000002</v>
      </c>
      <c r="BR1131">
        <f t="shared" si="200"/>
        <v>6.72</v>
      </c>
      <c r="BS1131">
        <f t="shared" si="201"/>
        <v>14.56</v>
      </c>
      <c r="BT1131">
        <f t="shared" si="202"/>
        <v>3.36</v>
      </c>
      <c r="BU1131">
        <f t="shared" si="203"/>
        <v>0</v>
      </c>
      <c r="BV1131">
        <f t="shared" si="204"/>
        <v>0</v>
      </c>
      <c r="BW1131">
        <f t="shared" si="198"/>
        <v>891.11999999999989</v>
      </c>
    </row>
    <row r="1132" spans="1:75" x14ac:dyDescent="0.3">
      <c r="A1132" s="38">
        <f t="shared" si="194"/>
        <v>45793</v>
      </c>
      <c r="B1132" s="3">
        <v>45793.385254629633</v>
      </c>
      <c r="C1132" t="s">
        <v>61</v>
      </c>
      <c r="D1132" t="s">
        <v>61</v>
      </c>
      <c r="E1132" t="s">
        <v>61</v>
      </c>
      <c r="F1132" t="s">
        <v>62</v>
      </c>
      <c r="G1132" s="2" t="s">
        <v>85</v>
      </c>
      <c r="H1132" t="s">
        <v>86</v>
      </c>
      <c r="I1132" t="s">
        <v>89</v>
      </c>
      <c r="J1132" t="s">
        <v>66</v>
      </c>
      <c r="K1132" t="s">
        <v>67</v>
      </c>
      <c r="L1132">
        <v>14</v>
      </c>
      <c r="M1132">
        <v>12</v>
      </c>
      <c r="N1132">
        <v>168</v>
      </c>
      <c r="O1132" s="41">
        <v>9999</v>
      </c>
      <c r="P1132" t="s">
        <v>62</v>
      </c>
      <c r="Q1132" s="1">
        <v>45786.608721180557</v>
      </c>
      <c r="R1132">
        <v>148.30199999999999</v>
      </c>
      <c r="S1132">
        <v>36.680999999999997</v>
      </c>
      <c r="T1132">
        <v>4.0430000000000001</v>
      </c>
      <c r="U1132">
        <v>7578</v>
      </c>
      <c r="V1132">
        <v>13</v>
      </c>
      <c r="W1132">
        <v>699</v>
      </c>
      <c r="X1132">
        <v>3436</v>
      </c>
      <c r="Y1132">
        <v>2</v>
      </c>
      <c r="Z1132">
        <v>16</v>
      </c>
      <c r="AA1132">
        <v>0</v>
      </c>
      <c r="AB1132">
        <v>0</v>
      </c>
      <c r="AC1132">
        <v>107</v>
      </c>
      <c r="AD1132">
        <v>70.45</v>
      </c>
      <c r="AE1132">
        <v>77.758080000000007</v>
      </c>
      <c r="AF1132">
        <v>75.5</v>
      </c>
      <c r="AG1132">
        <v>1.9</v>
      </c>
      <c r="AH1132">
        <v>3.1</v>
      </c>
      <c r="AI1132">
        <v>5.7</v>
      </c>
      <c r="AJ1132">
        <v>4</v>
      </c>
      <c r="AK1132">
        <v>9.8000000000000007</v>
      </c>
      <c r="AL1132">
        <v>0</v>
      </c>
      <c r="AM1132">
        <v>3.11</v>
      </c>
      <c r="AN1132">
        <v>68.052000000000007</v>
      </c>
      <c r="AO1132">
        <v>0.17199999999999999</v>
      </c>
      <c r="AP1132">
        <v>9.2240000000000002</v>
      </c>
      <c r="AQ1132">
        <v>0.22900000000000001</v>
      </c>
      <c r="AR1132">
        <v>1.349</v>
      </c>
      <c r="AS1132">
        <v>10.789</v>
      </c>
      <c r="AT1132">
        <v>94.375</v>
      </c>
      <c r="AU1132">
        <v>2.375</v>
      </c>
      <c r="AV1132">
        <v>3.875</v>
      </c>
      <c r="AW1132">
        <v>7.125</v>
      </c>
      <c r="AX1132">
        <v>5</v>
      </c>
      <c r="AY1132">
        <v>12.25</v>
      </c>
      <c r="AZ1132">
        <v>0</v>
      </c>
      <c r="BA1132">
        <v>0</v>
      </c>
      <c r="BB1132">
        <v>191</v>
      </c>
      <c r="BC1132" t="s">
        <v>68</v>
      </c>
      <c r="BD1132">
        <v>0</v>
      </c>
      <c r="BE1132" t="s">
        <v>69</v>
      </c>
      <c r="BF1132" t="s">
        <v>70</v>
      </c>
      <c r="BG1132">
        <v>1.3</v>
      </c>
      <c r="BH1132">
        <v>0</v>
      </c>
      <c r="BI1132" s="1">
        <v>45799.479906828703</v>
      </c>
      <c r="BJ1132">
        <v>3</v>
      </c>
      <c r="BK1132" s="4">
        <v>1.3476999999999999</v>
      </c>
      <c r="BL1132" s="42">
        <f>HLOOKUP($A1132,차량별코스!$E$1:$AD$20,_xlfn.XLOOKUP(탕데이터!$I1132,차량별코스!$D$2:$D$20,차량별코스!$A$2:$A$20),0)</f>
        <v>4</v>
      </c>
      <c r="BM1132">
        <f t="shared" si="195"/>
        <v>2502.8920000000016</v>
      </c>
      <c r="BN1132">
        <f t="shared" si="196"/>
        <v>5029.0960000000023</v>
      </c>
      <c r="BO1132">
        <f>IF(COUNTIFS($BL$2:$BL1132,$BL1132,$O$2:$O1132,$O1132)=1,_xlfn.MAXIFS($BO$2:$BO1131,$O$2:$O1131,$O1132)+1,_xlfn.MAXIFS($BO$2:$BO1131,$O$2:$O1131,$O1132))</f>
        <v>11</v>
      </c>
      <c r="BP1132">
        <f t="shared" si="197"/>
        <v>5009.3900000000003</v>
      </c>
      <c r="BQ1132">
        <f t="shared" si="199"/>
        <v>143.982</v>
      </c>
      <c r="BR1132">
        <f t="shared" si="200"/>
        <v>234.91800000000001</v>
      </c>
      <c r="BS1132">
        <f t="shared" si="201"/>
        <v>431.94600000000003</v>
      </c>
      <c r="BT1132">
        <f t="shared" si="202"/>
        <v>303.12</v>
      </c>
      <c r="BU1132">
        <f t="shared" si="203"/>
        <v>742.64400000000001</v>
      </c>
      <c r="BV1132">
        <f t="shared" si="204"/>
        <v>0</v>
      </c>
      <c r="BW1132">
        <f t="shared" si="198"/>
        <v>6866</v>
      </c>
    </row>
    <row r="1133" spans="1:75" x14ac:dyDescent="0.3">
      <c r="A1133" s="38">
        <f t="shared" si="194"/>
        <v>45793</v>
      </c>
      <c r="B1133" s="3">
        <v>45793.621770833335</v>
      </c>
      <c r="C1133" t="s">
        <v>61</v>
      </c>
      <c r="D1133" t="s">
        <v>61</v>
      </c>
      <c r="E1133" t="s">
        <v>61</v>
      </c>
      <c r="F1133" t="s">
        <v>62</v>
      </c>
      <c r="G1133" s="2" t="s">
        <v>85</v>
      </c>
      <c r="H1133" t="s">
        <v>86</v>
      </c>
      <c r="I1133" t="s">
        <v>89</v>
      </c>
      <c r="J1133" t="s">
        <v>66</v>
      </c>
      <c r="K1133" t="s">
        <v>67</v>
      </c>
      <c r="L1133">
        <v>14</v>
      </c>
      <c r="M1133">
        <v>12</v>
      </c>
      <c r="N1133">
        <v>168</v>
      </c>
      <c r="O1133" s="41">
        <v>9999</v>
      </c>
      <c r="P1133" t="s">
        <v>62</v>
      </c>
      <c r="Q1133" s="1">
        <v>45786.608721180557</v>
      </c>
      <c r="R1133">
        <v>104.614</v>
      </c>
      <c r="S1133">
        <v>30.832000000000001</v>
      </c>
      <c r="T1133">
        <v>3.3929999999999998</v>
      </c>
      <c r="U1133">
        <v>12012</v>
      </c>
      <c r="V1133">
        <v>355</v>
      </c>
      <c r="W1133">
        <v>3153</v>
      </c>
      <c r="X1133">
        <v>3621</v>
      </c>
      <c r="Y1133">
        <v>10</v>
      </c>
      <c r="Z1133">
        <v>33</v>
      </c>
      <c r="AA1133">
        <v>1</v>
      </c>
      <c r="AB1133">
        <v>200</v>
      </c>
      <c r="AC1133">
        <v>106</v>
      </c>
      <c r="AD1133">
        <v>31.35</v>
      </c>
      <c r="AE1133">
        <v>44.286268999999997</v>
      </c>
      <c r="AF1133">
        <v>90.2</v>
      </c>
      <c r="AG1133">
        <v>3</v>
      </c>
      <c r="AH1133">
        <v>3.7</v>
      </c>
      <c r="AI1133">
        <v>2.4</v>
      </c>
      <c r="AJ1133">
        <v>0.7</v>
      </c>
      <c r="AK1133">
        <v>0.1</v>
      </c>
      <c r="AL1133">
        <v>0</v>
      </c>
      <c r="AM1133">
        <v>2.61</v>
      </c>
      <c r="AN1133">
        <v>43.85</v>
      </c>
      <c r="AO1133">
        <v>2.9550000000000001</v>
      </c>
      <c r="AP1133">
        <v>26.248999999999999</v>
      </c>
      <c r="AQ1133">
        <v>0.34399999999999997</v>
      </c>
      <c r="AR1133">
        <v>9.5589999999999993</v>
      </c>
      <c r="AS1133">
        <v>31.545000000000002</v>
      </c>
      <c r="AT1133">
        <v>180.4</v>
      </c>
      <c r="AU1133">
        <v>6</v>
      </c>
      <c r="AV1133">
        <v>7.4</v>
      </c>
      <c r="AW1133">
        <v>4.8</v>
      </c>
      <c r="AX1133">
        <v>1.4</v>
      </c>
      <c r="AY1133">
        <v>0.2</v>
      </c>
      <c r="AZ1133">
        <v>0</v>
      </c>
      <c r="BA1133">
        <v>0</v>
      </c>
      <c r="BB1133">
        <v>274</v>
      </c>
      <c r="BC1133" t="s">
        <v>68</v>
      </c>
      <c r="BD1133">
        <v>0</v>
      </c>
      <c r="BE1133" t="s">
        <v>69</v>
      </c>
      <c r="BF1133" t="s">
        <v>70</v>
      </c>
      <c r="BG1133">
        <v>1.3</v>
      </c>
      <c r="BH1133">
        <v>0</v>
      </c>
      <c r="BI1133" s="1">
        <v>45799.479906828703</v>
      </c>
      <c r="BJ1133">
        <v>3</v>
      </c>
      <c r="BK1133" s="4">
        <v>1.131</v>
      </c>
      <c r="BL1133" s="42">
        <f>HLOOKUP($A1133,차량별코스!$E$1:$AD$20,_xlfn.XLOOKUP(탕데이터!$I1133,차량별코스!$D$2:$D$20,차량별코스!$A$2:$A$20),0)</f>
        <v>4</v>
      </c>
      <c r="BM1133">
        <f t="shared" si="195"/>
        <v>2502.8920000000016</v>
      </c>
      <c r="BN1133">
        <f t="shared" si="196"/>
        <v>5029.0960000000023</v>
      </c>
      <c r="BO1133">
        <f>IF(COUNTIFS($BL$2:$BL1133,$BL1133,$O$2:$O1133,$O1133)=1,_xlfn.MAXIFS($BO$2:$BO1132,$O$2:$O1132,$O1133)+1,_xlfn.MAXIFS($BO$2:$BO1132,$O$2:$O1132,$O1133))</f>
        <v>11</v>
      </c>
      <c r="BP1133">
        <f t="shared" si="197"/>
        <v>7326.8240000000005</v>
      </c>
      <c r="BQ1133">
        <f t="shared" si="199"/>
        <v>360.36</v>
      </c>
      <c r="BR1133">
        <f t="shared" si="200"/>
        <v>444.44400000000007</v>
      </c>
      <c r="BS1133">
        <f t="shared" si="201"/>
        <v>288.28800000000001</v>
      </c>
      <c r="BT1133">
        <f t="shared" si="202"/>
        <v>84.083999999999989</v>
      </c>
      <c r="BU1133">
        <f t="shared" si="203"/>
        <v>12.012</v>
      </c>
      <c r="BV1133">
        <f t="shared" si="204"/>
        <v>0</v>
      </c>
      <c r="BW1133">
        <f t="shared" si="198"/>
        <v>8516.0120000000024</v>
      </c>
    </row>
    <row r="1134" spans="1:75" x14ac:dyDescent="0.3">
      <c r="A1134" s="38">
        <f t="shared" si="194"/>
        <v>45793</v>
      </c>
      <c r="B1134" s="3">
        <v>45793.764768518522</v>
      </c>
      <c r="C1134" t="s">
        <v>61</v>
      </c>
      <c r="D1134" t="s">
        <v>61</v>
      </c>
      <c r="E1134" t="s">
        <v>61</v>
      </c>
      <c r="F1134" t="s">
        <v>62</v>
      </c>
      <c r="G1134" s="2" t="s">
        <v>85</v>
      </c>
      <c r="H1134" t="s">
        <v>86</v>
      </c>
      <c r="I1134" t="s">
        <v>89</v>
      </c>
      <c r="J1134" t="s">
        <v>66</v>
      </c>
      <c r="K1134" t="s">
        <v>67</v>
      </c>
      <c r="L1134">
        <v>14</v>
      </c>
      <c r="M1134">
        <v>12</v>
      </c>
      <c r="N1134">
        <v>168</v>
      </c>
      <c r="O1134" s="41">
        <v>9999</v>
      </c>
      <c r="P1134" t="s">
        <v>62</v>
      </c>
      <c r="Q1134" s="1">
        <v>45786.608721180557</v>
      </c>
      <c r="R1134">
        <v>3.5999999999999997E-2</v>
      </c>
      <c r="S1134">
        <v>4.2999999999999997E-2</v>
      </c>
      <c r="T1134">
        <v>0.83699999999999997</v>
      </c>
      <c r="U1134">
        <v>67</v>
      </c>
      <c r="V1134">
        <v>6</v>
      </c>
      <c r="W1134">
        <v>30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6</v>
      </c>
      <c r="AD1134">
        <v>1.93</v>
      </c>
      <c r="AE1134">
        <v>4.1802130000000002</v>
      </c>
      <c r="AF1134">
        <v>100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0.64</v>
      </c>
      <c r="AN1134">
        <v>12.449</v>
      </c>
      <c r="AO1134">
        <v>8.952</v>
      </c>
      <c r="AP1134">
        <v>44.774999999999999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1</v>
      </c>
      <c r="BC1134" t="s">
        <v>68</v>
      </c>
      <c r="BD1134">
        <v>0</v>
      </c>
      <c r="BE1134" t="s">
        <v>69</v>
      </c>
      <c r="BF1134" t="s">
        <v>70</v>
      </c>
      <c r="BG1134">
        <v>1.3</v>
      </c>
      <c r="BH1134">
        <v>0</v>
      </c>
      <c r="BI1134" s="1">
        <v>45799.479906828703</v>
      </c>
      <c r="BJ1134">
        <v>3</v>
      </c>
      <c r="BK1134" s="4">
        <v>0.27910000000000001</v>
      </c>
      <c r="BL1134" s="42">
        <f>HLOOKUP($A1134,차량별코스!$E$1:$AD$20,_xlfn.XLOOKUP(탕데이터!$I1134,차량별코스!$D$2:$D$20,차량별코스!$A$2:$A$20),0)</f>
        <v>4</v>
      </c>
      <c r="BM1134">
        <f t="shared" si="195"/>
        <v>2502.8920000000016</v>
      </c>
      <c r="BN1134">
        <f t="shared" si="196"/>
        <v>5029.0960000000023</v>
      </c>
      <c r="BO1134">
        <f>IF(COUNTIFS($BL$2:$BL1134,$BL1134,$O$2:$O1134,$O1134)=1,_xlfn.MAXIFS($BO$2:$BO1133,$O$2:$O1133,$O1134)+1,_xlfn.MAXIFS($BO$2:$BO1133,$O$2:$O1133,$O1134))</f>
        <v>11</v>
      </c>
      <c r="BP1134">
        <f t="shared" si="197"/>
        <v>31</v>
      </c>
      <c r="BQ1134">
        <f t="shared" si="199"/>
        <v>0</v>
      </c>
      <c r="BR1134">
        <f t="shared" si="200"/>
        <v>0</v>
      </c>
      <c r="BS1134">
        <f t="shared" si="201"/>
        <v>0</v>
      </c>
      <c r="BT1134">
        <f t="shared" si="202"/>
        <v>0</v>
      </c>
      <c r="BU1134">
        <f t="shared" si="203"/>
        <v>0</v>
      </c>
      <c r="BV1134">
        <f t="shared" si="204"/>
        <v>0</v>
      </c>
      <c r="BW1134">
        <f t="shared" si="198"/>
        <v>31</v>
      </c>
    </row>
    <row r="1135" spans="1:75" x14ac:dyDescent="0.3">
      <c r="A1135" s="38">
        <f t="shared" si="194"/>
        <v>45793</v>
      </c>
      <c r="B1135" s="3">
        <v>45793.845694444448</v>
      </c>
      <c r="C1135" t="s">
        <v>61</v>
      </c>
      <c r="D1135" t="s">
        <v>61</v>
      </c>
      <c r="E1135" t="s">
        <v>61</v>
      </c>
      <c r="F1135" t="s">
        <v>62</v>
      </c>
      <c r="G1135" s="2" t="s">
        <v>85</v>
      </c>
      <c r="H1135" t="s">
        <v>86</v>
      </c>
      <c r="I1135" t="s">
        <v>89</v>
      </c>
      <c r="J1135" t="s">
        <v>66</v>
      </c>
      <c r="K1135" t="s">
        <v>67</v>
      </c>
      <c r="L1135">
        <v>14</v>
      </c>
      <c r="M1135">
        <v>12</v>
      </c>
      <c r="N1135">
        <v>168</v>
      </c>
      <c r="O1135" s="41">
        <v>9999</v>
      </c>
      <c r="P1135" t="s">
        <v>62</v>
      </c>
      <c r="Q1135" s="1">
        <v>45786.608721180557</v>
      </c>
      <c r="R1135">
        <v>2.9000000000000001E-2</v>
      </c>
      <c r="S1135">
        <v>3.2000000000000001E-2</v>
      </c>
      <c r="T1135">
        <v>0.90600000000000003</v>
      </c>
      <c r="U1135">
        <v>38</v>
      </c>
      <c r="V1135">
        <v>12</v>
      </c>
      <c r="W1135">
        <v>5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8</v>
      </c>
      <c r="AD1135">
        <v>2.75</v>
      </c>
      <c r="AE1135">
        <v>4.9708600000000001</v>
      </c>
      <c r="AF1135">
        <v>100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0.69</v>
      </c>
      <c r="AN1135">
        <v>14.711</v>
      </c>
      <c r="AO1135">
        <v>31.577000000000002</v>
      </c>
      <c r="AP1135">
        <v>13.15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 t="s">
        <v>68</v>
      </c>
      <c r="BD1135">
        <v>0</v>
      </c>
      <c r="BE1135" t="s">
        <v>69</v>
      </c>
      <c r="BF1135" t="s">
        <v>70</v>
      </c>
      <c r="BG1135">
        <v>1.3</v>
      </c>
      <c r="BH1135">
        <v>0</v>
      </c>
      <c r="BI1135" s="1">
        <v>45799.479906828703</v>
      </c>
      <c r="BJ1135">
        <v>3</v>
      </c>
      <c r="BK1135" s="4">
        <v>0.30209999999999998</v>
      </c>
      <c r="BL1135" s="42">
        <f>HLOOKUP($A1135,차량별코스!$E$1:$AD$20,_xlfn.XLOOKUP(탕데이터!$I1135,차량별코스!$D$2:$D$20,차량별코스!$A$2:$A$20),0)</f>
        <v>4</v>
      </c>
      <c r="BM1135">
        <f t="shared" si="195"/>
        <v>2502.8920000000016</v>
      </c>
      <c r="BN1135">
        <f t="shared" si="196"/>
        <v>5029.0960000000023</v>
      </c>
      <c r="BO1135">
        <f>IF(COUNTIFS($BL$2:$BL1135,$BL1135,$O$2:$O1135,$O1135)=1,_xlfn.MAXIFS($BO$2:$BO1134,$O$2:$O1134,$O1135)+1,_xlfn.MAXIFS($BO$2:$BO1134,$O$2:$O1134,$O1135))</f>
        <v>11</v>
      </c>
      <c r="BP1135">
        <f t="shared" si="197"/>
        <v>21</v>
      </c>
      <c r="BQ1135">
        <f t="shared" si="199"/>
        <v>0</v>
      </c>
      <c r="BR1135">
        <f t="shared" si="200"/>
        <v>0</v>
      </c>
      <c r="BS1135">
        <f t="shared" si="201"/>
        <v>0</v>
      </c>
      <c r="BT1135">
        <f t="shared" si="202"/>
        <v>0</v>
      </c>
      <c r="BU1135">
        <f t="shared" si="203"/>
        <v>0</v>
      </c>
      <c r="BV1135">
        <f t="shared" si="204"/>
        <v>0</v>
      </c>
      <c r="BW1135">
        <f t="shared" si="198"/>
        <v>21</v>
      </c>
    </row>
    <row r="1136" spans="1:75" x14ac:dyDescent="0.3">
      <c r="A1136" s="38">
        <f t="shared" si="194"/>
        <v>45793</v>
      </c>
      <c r="B1136" s="3">
        <v>45793.855486111112</v>
      </c>
      <c r="C1136" t="s">
        <v>61</v>
      </c>
      <c r="D1136" t="s">
        <v>61</v>
      </c>
      <c r="E1136" t="s">
        <v>61</v>
      </c>
      <c r="F1136" t="s">
        <v>62</v>
      </c>
      <c r="G1136" s="2" t="s">
        <v>85</v>
      </c>
      <c r="H1136" t="s">
        <v>86</v>
      </c>
      <c r="I1136" t="s">
        <v>89</v>
      </c>
      <c r="J1136" t="s">
        <v>66</v>
      </c>
      <c r="K1136" t="s">
        <v>67</v>
      </c>
      <c r="L1136">
        <v>14</v>
      </c>
      <c r="M1136">
        <v>12</v>
      </c>
      <c r="N1136">
        <v>168</v>
      </c>
      <c r="O1136" s="41">
        <v>9999</v>
      </c>
      <c r="P1136" t="s">
        <v>62</v>
      </c>
      <c r="Q1136" s="1">
        <v>45786.608721180557</v>
      </c>
      <c r="R1136">
        <v>68.603999999999999</v>
      </c>
      <c r="S1136">
        <v>18.010999999999999</v>
      </c>
      <c r="T1136">
        <v>3.8090000000000002</v>
      </c>
      <c r="U1136">
        <v>6652</v>
      </c>
      <c r="V1136">
        <v>24</v>
      </c>
      <c r="W1136">
        <v>945</v>
      </c>
      <c r="X1136">
        <v>2509</v>
      </c>
      <c r="Y1136">
        <v>7</v>
      </c>
      <c r="Z1136">
        <v>12</v>
      </c>
      <c r="AA1136">
        <v>0</v>
      </c>
      <c r="AB1136">
        <v>0</v>
      </c>
      <c r="AC1136">
        <v>91</v>
      </c>
      <c r="AD1136">
        <v>37.130000000000003</v>
      </c>
      <c r="AE1136">
        <v>43.458458</v>
      </c>
      <c r="AF1136">
        <v>87.5</v>
      </c>
      <c r="AG1136">
        <v>4.2</v>
      </c>
      <c r="AH1136">
        <v>5.8</v>
      </c>
      <c r="AI1136">
        <v>2.1</v>
      </c>
      <c r="AJ1136">
        <v>0.4</v>
      </c>
      <c r="AK1136">
        <v>0</v>
      </c>
      <c r="AL1136">
        <v>0</v>
      </c>
      <c r="AM1136">
        <v>2.93</v>
      </c>
      <c r="AN1136">
        <v>37.478999999999999</v>
      </c>
      <c r="AO1136">
        <v>0.36099999999999999</v>
      </c>
      <c r="AP1136">
        <v>14.206</v>
      </c>
      <c r="AQ1136">
        <v>0.36399999999999999</v>
      </c>
      <c r="AR1136">
        <v>10.202999999999999</v>
      </c>
      <c r="AS1136">
        <v>17.492000000000001</v>
      </c>
      <c r="AT1136">
        <v>96.25</v>
      </c>
      <c r="AU1136">
        <v>4.62</v>
      </c>
      <c r="AV1136">
        <v>6.38</v>
      </c>
      <c r="AW1136">
        <v>2.31</v>
      </c>
      <c r="AX1136">
        <v>0.44</v>
      </c>
      <c r="AY1136">
        <v>0</v>
      </c>
      <c r="AZ1136">
        <v>0</v>
      </c>
      <c r="BA1136">
        <v>0</v>
      </c>
      <c r="BB1136">
        <v>151</v>
      </c>
      <c r="BC1136" t="s">
        <v>68</v>
      </c>
      <c r="BD1136">
        <v>0</v>
      </c>
      <c r="BE1136" t="s">
        <v>69</v>
      </c>
      <c r="BF1136" t="s">
        <v>70</v>
      </c>
      <c r="BG1136">
        <v>1.3</v>
      </c>
      <c r="BH1136">
        <v>0</v>
      </c>
      <c r="BI1136" s="1">
        <v>45799.479906828703</v>
      </c>
      <c r="BJ1136">
        <v>3</v>
      </c>
      <c r="BK1136" s="4">
        <v>1.2697000000000001</v>
      </c>
      <c r="BL1136" s="42">
        <f>HLOOKUP($A1136,차량별코스!$E$1:$AD$20,_xlfn.XLOOKUP(탕데이터!$I1136,차량별코스!$D$2:$D$20,차량별코스!$A$2:$A$20),0)</f>
        <v>4</v>
      </c>
      <c r="BM1136">
        <f t="shared" si="195"/>
        <v>2502.8920000000016</v>
      </c>
      <c r="BN1136">
        <f t="shared" si="196"/>
        <v>5029.0960000000023</v>
      </c>
      <c r="BO1136">
        <f>IF(COUNTIFS($BL$2:$BL1136,$BL1136,$O$2:$O1136,$O1136)=1,_xlfn.MAXIFS($BO$2:$BO1135,$O$2:$O1135,$O1136)+1,_xlfn.MAXIFS($BO$2:$BO1135,$O$2:$O1135,$O1136))</f>
        <v>11</v>
      </c>
      <c r="BP1136">
        <f t="shared" si="197"/>
        <v>4851.5</v>
      </c>
      <c r="BQ1136">
        <f t="shared" si="199"/>
        <v>279.38400000000001</v>
      </c>
      <c r="BR1136">
        <f t="shared" si="200"/>
        <v>385.81599999999997</v>
      </c>
      <c r="BS1136">
        <f t="shared" si="201"/>
        <v>139.69200000000001</v>
      </c>
      <c r="BT1136">
        <f t="shared" si="202"/>
        <v>26.608000000000001</v>
      </c>
      <c r="BU1136">
        <f t="shared" si="203"/>
        <v>0</v>
      </c>
      <c r="BV1136">
        <f t="shared" si="204"/>
        <v>0</v>
      </c>
      <c r="BW1136">
        <f t="shared" si="198"/>
        <v>5683</v>
      </c>
    </row>
    <row r="1137" spans="1:75" x14ac:dyDescent="0.3">
      <c r="A1137" s="38">
        <f t="shared" si="194"/>
        <v>45794</v>
      </c>
      <c r="B1137" s="3">
        <v>45794.283194444448</v>
      </c>
      <c r="C1137" t="s">
        <v>61</v>
      </c>
      <c r="D1137" t="s">
        <v>61</v>
      </c>
      <c r="E1137" t="s">
        <v>61</v>
      </c>
      <c r="F1137" t="s">
        <v>62</v>
      </c>
      <c r="G1137" s="2" t="s">
        <v>85</v>
      </c>
      <c r="H1137" t="s">
        <v>86</v>
      </c>
      <c r="I1137" t="s">
        <v>89</v>
      </c>
      <c r="J1137" t="s">
        <v>66</v>
      </c>
      <c r="K1137" t="s">
        <v>67</v>
      </c>
      <c r="L1137">
        <v>14</v>
      </c>
      <c r="M1137">
        <v>12</v>
      </c>
      <c r="N1137">
        <v>168</v>
      </c>
      <c r="O1137" s="41">
        <v>9999</v>
      </c>
      <c r="P1137" t="s">
        <v>62</v>
      </c>
      <c r="Q1137" s="1">
        <v>45786.608721180557</v>
      </c>
      <c r="R1137">
        <v>77.777000000000001</v>
      </c>
      <c r="S1137">
        <v>21.521000000000001</v>
      </c>
      <c r="T1137">
        <v>3.6139999999999999</v>
      </c>
      <c r="U1137">
        <v>7565</v>
      </c>
      <c r="V1137">
        <v>758</v>
      </c>
      <c r="W1137">
        <v>1445</v>
      </c>
      <c r="X1137">
        <v>2835</v>
      </c>
      <c r="Y1137">
        <v>6</v>
      </c>
      <c r="Z1137">
        <v>27</v>
      </c>
      <c r="AA1137">
        <v>1</v>
      </c>
      <c r="AB1137">
        <v>27</v>
      </c>
      <c r="AC1137">
        <v>107</v>
      </c>
      <c r="AD1137">
        <v>37.01</v>
      </c>
      <c r="AE1137">
        <v>52.218778999999998</v>
      </c>
      <c r="AF1137">
        <v>91.9</v>
      </c>
      <c r="AG1137">
        <v>1.8</v>
      </c>
      <c r="AH1137">
        <v>2.2999999999999998</v>
      </c>
      <c r="AI1137">
        <v>2.5</v>
      </c>
      <c r="AJ1137">
        <v>1.2</v>
      </c>
      <c r="AK1137">
        <v>0.3</v>
      </c>
      <c r="AL1137">
        <v>0</v>
      </c>
      <c r="AM1137">
        <v>2.78</v>
      </c>
      <c r="AN1137">
        <v>49.433999999999997</v>
      </c>
      <c r="AO1137">
        <v>10.02</v>
      </c>
      <c r="AP1137">
        <v>19.100999999999999</v>
      </c>
      <c r="AQ1137">
        <v>0.36</v>
      </c>
      <c r="AR1137">
        <v>7.7140000000000004</v>
      </c>
      <c r="AS1137">
        <v>34.715000000000003</v>
      </c>
      <c r="AT1137">
        <v>114.875</v>
      </c>
      <c r="AU1137">
        <v>2.25</v>
      </c>
      <c r="AV1137">
        <v>2.875</v>
      </c>
      <c r="AW1137">
        <v>3.125</v>
      </c>
      <c r="AX1137">
        <v>1.5</v>
      </c>
      <c r="AY1137">
        <v>0.375</v>
      </c>
      <c r="AZ1137">
        <v>0</v>
      </c>
      <c r="BA1137">
        <v>0</v>
      </c>
      <c r="BB1137">
        <v>178</v>
      </c>
      <c r="BC1137" t="s">
        <v>68</v>
      </c>
      <c r="BD1137">
        <v>0</v>
      </c>
      <c r="BE1137" t="s">
        <v>69</v>
      </c>
      <c r="BF1137" t="s">
        <v>70</v>
      </c>
      <c r="BG1137">
        <v>1.3</v>
      </c>
      <c r="BH1137">
        <v>0</v>
      </c>
      <c r="BI1137" s="1">
        <v>45799.479906828703</v>
      </c>
      <c r="BJ1137">
        <v>3</v>
      </c>
      <c r="BK1137" s="4">
        <v>1.2047000000000001</v>
      </c>
      <c r="BL1137" s="42">
        <f>HLOOKUP($A1137,차량별코스!$E$1:$AD$20,_xlfn.XLOOKUP(탕데이터!$I1137,차량별코스!$D$2:$D$20,차량별코스!$A$2:$A$20),0)</f>
        <v>5</v>
      </c>
      <c r="BM1137">
        <f t="shared" si="195"/>
        <v>2502.8920000000016</v>
      </c>
      <c r="BN1137">
        <f t="shared" si="196"/>
        <v>3554.157000000002</v>
      </c>
      <c r="BO1137">
        <f>IF(COUNTIFS($BL$2:$BL1137,$BL1137,$O$2:$O1137,$O1137)=1,_xlfn.MAXIFS($BO$2:$BO1136,$O$2:$O1136,$O1137)+1,_xlfn.MAXIFS($BO$2:$BO1136,$O$2:$O1136,$O1137))</f>
        <v>11</v>
      </c>
      <c r="BP1137">
        <f t="shared" si="197"/>
        <v>4749.2350000000006</v>
      </c>
      <c r="BQ1137">
        <f t="shared" si="199"/>
        <v>136.17000000000002</v>
      </c>
      <c r="BR1137">
        <f t="shared" si="200"/>
        <v>173.995</v>
      </c>
      <c r="BS1137">
        <f t="shared" si="201"/>
        <v>189.125</v>
      </c>
      <c r="BT1137">
        <f t="shared" si="202"/>
        <v>90.78</v>
      </c>
      <c r="BU1137">
        <f t="shared" si="203"/>
        <v>22.695</v>
      </c>
      <c r="BV1137">
        <f t="shared" si="204"/>
        <v>0</v>
      </c>
      <c r="BW1137">
        <f t="shared" si="198"/>
        <v>5362</v>
      </c>
    </row>
    <row r="1138" spans="1:75" x14ac:dyDescent="0.3">
      <c r="A1138" s="38">
        <f t="shared" si="194"/>
        <v>45794</v>
      </c>
      <c r="B1138" s="3">
        <v>45794.475486111114</v>
      </c>
      <c r="C1138" t="s">
        <v>61</v>
      </c>
      <c r="D1138" t="s">
        <v>61</v>
      </c>
      <c r="E1138" t="s">
        <v>61</v>
      </c>
      <c r="F1138" t="s">
        <v>62</v>
      </c>
      <c r="G1138" s="2" t="s">
        <v>85</v>
      </c>
      <c r="H1138" t="s">
        <v>86</v>
      </c>
      <c r="I1138" t="s">
        <v>89</v>
      </c>
      <c r="J1138" t="s">
        <v>66</v>
      </c>
      <c r="K1138" t="s">
        <v>67</v>
      </c>
      <c r="L1138">
        <v>14</v>
      </c>
      <c r="M1138">
        <v>12</v>
      </c>
      <c r="N1138">
        <v>168</v>
      </c>
      <c r="O1138" s="41">
        <v>9999</v>
      </c>
      <c r="P1138" t="s">
        <v>62</v>
      </c>
      <c r="Q1138" s="1">
        <v>45786.608721180557</v>
      </c>
      <c r="R1138">
        <v>58.578000000000003</v>
      </c>
      <c r="S1138">
        <v>17.331</v>
      </c>
      <c r="T1138">
        <v>3.38</v>
      </c>
      <c r="U1138">
        <v>5943</v>
      </c>
      <c r="V1138">
        <v>53</v>
      </c>
      <c r="W1138">
        <v>1750</v>
      </c>
      <c r="X1138">
        <v>1780</v>
      </c>
      <c r="Y1138">
        <v>4</v>
      </c>
      <c r="Z1138">
        <v>22</v>
      </c>
      <c r="AA1138">
        <v>1</v>
      </c>
      <c r="AB1138">
        <v>286</v>
      </c>
      <c r="AC1138">
        <v>114</v>
      </c>
      <c r="AD1138">
        <v>35.479999999999997</v>
      </c>
      <c r="AE1138">
        <v>50.937390999999998</v>
      </c>
      <c r="AF1138">
        <v>93.6</v>
      </c>
      <c r="AG1138">
        <v>1.9</v>
      </c>
      <c r="AH1138">
        <v>1.5</v>
      </c>
      <c r="AI1138">
        <v>1.6</v>
      </c>
      <c r="AJ1138">
        <v>0.9</v>
      </c>
      <c r="AK1138">
        <v>0.4</v>
      </c>
      <c r="AL1138">
        <v>0</v>
      </c>
      <c r="AM1138">
        <v>2.6</v>
      </c>
      <c r="AN1138">
        <v>51.856000000000002</v>
      </c>
      <c r="AO1138">
        <v>0.89200000000000002</v>
      </c>
      <c r="AP1138">
        <v>29.446000000000002</v>
      </c>
      <c r="AQ1138">
        <v>0.28999999999999998</v>
      </c>
      <c r="AR1138">
        <v>6.8289999999999997</v>
      </c>
      <c r="AS1138">
        <v>37.557000000000002</v>
      </c>
      <c r="AT1138">
        <v>92.04</v>
      </c>
      <c r="AU1138">
        <v>1.8680000000000001</v>
      </c>
      <c r="AV1138">
        <v>1.4750000000000001</v>
      </c>
      <c r="AW1138">
        <v>1.573</v>
      </c>
      <c r="AX1138">
        <v>0.88500000000000001</v>
      </c>
      <c r="AY1138">
        <v>0.39300000000000002</v>
      </c>
      <c r="AZ1138">
        <v>0</v>
      </c>
      <c r="BA1138">
        <v>0</v>
      </c>
      <c r="BB1138">
        <v>141</v>
      </c>
      <c r="BC1138" t="s">
        <v>68</v>
      </c>
      <c r="BD1138">
        <v>0</v>
      </c>
      <c r="BE1138" t="s">
        <v>69</v>
      </c>
      <c r="BF1138" t="s">
        <v>70</v>
      </c>
      <c r="BG1138">
        <v>1.3</v>
      </c>
      <c r="BH1138">
        <v>0</v>
      </c>
      <c r="BI1138" s="1">
        <v>45799.479906828703</v>
      </c>
      <c r="BJ1138">
        <v>3</v>
      </c>
      <c r="BK1138" s="4">
        <v>1.1267</v>
      </c>
      <c r="BL1138" s="42">
        <f>HLOOKUP($A1138,차량별코스!$E$1:$AD$20,_xlfn.XLOOKUP(탕데이터!$I1138,차량별코스!$D$2:$D$20,차량별코스!$A$2:$A$20),0)</f>
        <v>5</v>
      </c>
      <c r="BM1138">
        <f t="shared" si="195"/>
        <v>2502.8920000000016</v>
      </c>
      <c r="BN1138">
        <f t="shared" si="196"/>
        <v>3554.157000000002</v>
      </c>
      <c r="BO1138">
        <f>IF(COUNTIFS($BL$2:$BL1138,$BL1138,$O$2:$O1138,$O1138)=1,_xlfn.MAXIFS($BO$2:$BO1137,$O$2:$O1137,$O1138)+1,_xlfn.MAXIFS($BO$2:$BO1137,$O$2:$O1137,$O1138))</f>
        <v>11</v>
      </c>
      <c r="BP1138">
        <f t="shared" si="197"/>
        <v>3759.6479999999992</v>
      </c>
      <c r="BQ1138">
        <f t="shared" si="199"/>
        <v>112.917</v>
      </c>
      <c r="BR1138">
        <f t="shared" si="200"/>
        <v>89.144999999999996</v>
      </c>
      <c r="BS1138">
        <f t="shared" si="201"/>
        <v>95.088000000000008</v>
      </c>
      <c r="BT1138">
        <f t="shared" si="202"/>
        <v>53.487000000000009</v>
      </c>
      <c r="BU1138">
        <f t="shared" si="203"/>
        <v>23.772000000000002</v>
      </c>
      <c r="BV1138">
        <f t="shared" si="204"/>
        <v>0</v>
      </c>
      <c r="BW1138">
        <f t="shared" si="198"/>
        <v>4134.0569999999989</v>
      </c>
    </row>
    <row r="1139" spans="1:75" x14ac:dyDescent="0.3">
      <c r="A1139" s="38">
        <f t="shared" si="194"/>
        <v>45794</v>
      </c>
      <c r="B1139" s="3">
        <v>45794.557129629633</v>
      </c>
      <c r="C1139" t="s">
        <v>61</v>
      </c>
      <c r="D1139" t="s">
        <v>61</v>
      </c>
      <c r="E1139" t="s">
        <v>61</v>
      </c>
      <c r="F1139" t="s">
        <v>62</v>
      </c>
      <c r="G1139" s="2" t="s">
        <v>85</v>
      </c>
      <c r="H1139" t="s">
        <v>86</v>
      </c>
      <c r="I1139" t="s">
        <v>89</v>
      </c>
      <c r="J1139" t="s">
        <v>66</v>
      </c>
      <c r="K1139" t="s">
        <v>67</v>
      </c>
      <c r="L1139">
        <v>14</v>
      </c>
      <c r="M1139">
        <v>12</v>
      </c>
      <c r="N1139">
        <v>168</v>
      </c>
      <c r="O1139" s="41">
        <v>9999</v>
      </c>
      <c r="P1139" t="s">
        <v>62</v>
      </c>
      <c r="Q1139" s="1">
        <v>45786.608721180557</v>
      </c>
      <c r="R1139">
        <v>25.422000000000001</v>
      </c>
      <c r="S1139">
        <v>7.9820000000000002</v>
      </c>
      <c r="T1139">
        <v>3.1850000000000001</v>
      </c>
      <c r="U1139">
        <v>2388</v>
      </c>
      <c r="V1139">
        <v>170</v>
      </c>
      <c r="W1139">
        <v>487</v>
      </c>
      <c r="X1139">
        <v>921</v>
      </c>
      <c r="Y1139">
        <v>4</v>
      </c>
      <c r="Z1139">
        <v>14</v>
      </c>
      <c r="AA1139">
        <v>0</v>
      </c>
      <c r="AB1139">
        <v>0</v>
      </c>
      <c r="AC1139">
        <v>106</v>
      </c>
      <c r="AD1139">
        <v>38.32</v>
      </c>
      <c r="AE1139">
        <v>52.870637000000002</v>
      </c>
      <c r="AF1139">
        <v>97</v>
      </c>
      <c r="AG1139">
        <v>0.7</v>
      </c>
      <c r="AH1139">
        <v>0.9</v>
      </c>
      <c r="AI1139">
        <v>0.7</v>
      </c>
      <c r="AJ1139">
        <v>0.6</v>
      </c>
      <c r="AK1139">
        <v>0.2</v>
      </c>
      <c r="AL1139">
        <v>0</v>
      </c>
      <c r="AM1139">
        <v>2.4500000000000002</v>
      </c>
      <c r="AN1139">
        <v>57.838999999999999</v>
      </c>
      <c r="AO1139">
        <v>7.1189999999999998</v>
      </c>
      <c r="AP1139">
        <v>20.393999999999998</v>
      </c>
      <c r="AQ1139">
        <v>0.35399999999999998</v>
      </c>
      <c r="AR1139">
        <v>15.734</v>
      </c>
      <c r="AS1139">
        <v>55.07</v>
      </c>
      <c r="AT1139">
        <v>37.183</v>
      </c>
      <c r="AU1139">
        <v>0.26800000000000002</v>
      </c>
      <c r="AV1139">
        <v>0.34499999999999997</v>
      </c>
      <c r="AW1139">
        <v>0.26800000000000002</v>
      </c>
      <c r="AX1139">
        <v>0.23</v>
      </c>
      <c r="AY1139">
        <v>7.6999999999999999E-2</v>
      </c>
      <c r="AZ1139">
        <v>0</v>
      </c>
      <c r="BA1139">
        <v>0</v>
      </c>
      <c r="BB1139">
        <v>58</v>
      </c>
      <c r="BC1139" t="s">
        <v>68</v>
      </c>
      <c r="BD1139">
        <v>0</v>
      </c>
      <c r="BE1139" t="s">
        <v>69</v>
      </c>
      <c r="BF1139" t="s">
        <v>70</v>
      </c>
      <c r="BG1139">
        <v>1.3</v>
      </c>
      <c r="BH1139">
        <v>0</v>
      </c>
      <c r="BI1139" s="1">
        <v>45799.479906828703</v>
      </c>
      <c r="BJ1139">
        <v>3</v>
      </c>
      <c r="BK1139" s="4">
        <v>1.0616000000000001</v>
      </c>
      <c r="BL1139" s="42">
        <f>HLOOKUP($A1139,차량별코스!$E$1:$AD$20,_xlfn.XLOOKUP(탕데이터!$I1139,차량별코스!$D$2:$D$20,차량별코스!$A$2:$A$20),0)</f>
        <v>5</v>
      </c>
      <c r="BM1139">
        <f t="shared" si="195"/>
        <v>2502.8920000000016</v>
      </c>
      <c r="BN1139">
        <f t="shared" si="196"/>
        <v>3554.157000000002</v>
      </c>
      <c r="BO1139">
        <f>IF(COUNTIFS($BL$2:$BL1139,$BL1139,$O$2:$O1139,$O1139)=1,_xlfn.MAXIFS($BO$2:$BO1138,$O$2:$O1138,$O1139)+1,_xlfn.MAXIFS($BO$2:$BO1138,$O$2:$O1138,$O1139))</f>
        <v>11</v>
      </c>
      <c r="BP1139">
        <f t="shared" si="197"/>
        <v>1659.3600000000001</v>
      </c>
      <c r="BQ1139">
        <f t="shared" si="199"/>
        <v>16.715999999999998</v>
      </c>
      <c r="BR1139">
        <f t="shared" si="200"/>
        <v>21.492000000000001</v>
      </c>
      <c r="BS1139">
        <f t="shared" si="201"/>
        <v>16.715999999999998</v>
      </c>
      <c r="BT1139">
        <f t="shared" si="202"/>
        <v>14.328000000000001</v>
      </c>
      <c r="BU1139">
        <f t="shared" si="203"/>
        <v>4.7759999999999998</v>
      </c>
      <c r="BV1139">
        <f t="shared" si="204"/>
        <v>0</v>
      </c>
      <c r="BW1139">
        <f t="shared" si="198"/>
        <v>1733.3879999999999</v>
      </c>
    </row>
    <row r="1140" spans="1:75" x14ac:dyDescent="0.3">
      <c r="A1140" s="38">
        <f t="shared" si="194"/>
        <v>45794</v>
      </c>
      <c r="B1140" s="3">
        <v>45794.5940162037</v>
      </c>
      <c r="C1140" t="s">
        <v>61</v>
      </c>
      <c r="D1140" t="s">
        <v>61</v>
      </c>
      <c r="E1140" t="s">
        <v>61</v>
      </c>
      <c r="F1140" t="s">
        <v>62</v>
      </c>
      <c r="G1140" s="2" t="s">
        <v>85</v>
      </c>
      <c r="H1140" t="s">
        <v>86</v>
      </c>
      <c r="I1140" t="s">
        <v>89</v>
      </c>
      <c r="J1140" t="s">
        <v>66</v>
      </c>
      <c r="K1140" t="s">
        <v>67</v>
      </c>
      <c r="L1140">
        <v>14</v>
      </c>
      <c r="M1140">
        <v>12</v>
      </c>
      <c r="N1140">
        <v>168</v>
      </c>
      <c r="O1140" s="41">
        <v>9999</v>
      </c>
      <c r="P1140" t="s">
        <v>62</v>
      </c>
      <c r="Q1140" s="1">
        <v>45786.608721180557</v>
      </c>
      <c r="R1140">
        <v>38.869999999999997</v>
      </c>
      <c r="S1140">
        <v>13.407999999999999</v>
      </c>
      <c r="T1140">
        <v>2.899</v>
      </c>
      <c r="U1140">
        <v>4697</v>
      </c>
      <c r="V1140">
        <v>3</v>
      </c>
      <c r="W1140">
        <v>1367</v>
      </c>
      <c r="X1140">
        <v>1199</v>
      </c>
      <c r="Y1140">
        <v>9</v>
      </c>
      <c r="Z1140">
        <v>28</v>
      </c>
      <c r="AA1140">
        <v>0</v>
      </c>
      <c r="AB1140">
        <v>0</v>
      </c>
      <c r="AC1140">
        <v>104</v>
      </c>
      <c r="AD1140">
        <v>29.79</v>
      </c>
      <c r="AE1140">
        <v>42.059497</v>
      </c>
      <c r="AF1140">
        <v>79.3</v>
      </c>
      <c r="AG1140">
        <v>6.4</v>
      </c>
      <c r="AH1140">
        <v>8.9</v>
      </c>
      <c r="AI1140">
        <v>3.9</v>
      </c>
      <c r="AJ1140">
        <v>1.2</v>
      </c>
      <c r="AK1140">
        <v>0.3</v>
      </c>
      <c r="AL1140">
        <v>0</v>
      </c>
      <c r="AM1140">
        <v>2.23</v>
      </c>
      <c r="AN1140">
        <v>49.470999999999997</v>
      </c>
      <c r="AO1140">
        <v>6.4000000000000001E-2</v>
      </c>
      <c r="AP1140">
        <v>29.103999999999999</v>
      </c>
      <c r="AQ1140">
        <v>0.28299999999999997</v>
      </c>
      <c r="AR1140">
        <v>23.154</v>
      </c>
      <c r="AS1140">
        <v>72.034999999999997</v>
      </c>
      <c r="AT1140">
        <v>60.796999999999997</v>
      </c>
      <c r="AU1140">
        <v>4.907</v>
      </c>
      <c r="AV1140">
        <v>6.8230000000000004</v>
      </c>
      <c r="AW1140">
        <v>2.99</v>
      </c>
      <c r="AX1140">
        <v>0.92</v>
      </c>
      <c r="AY1140">
        <v>0.23</v>
      </c>
      <c r="AZ1140">
        <v>0</v>
      </c>
      <c r="BA1140">
        <v>0</v>
      </c>
      <c r="BB1140">
        <v>108</v>
      </c>
      <c r="BC1140" t="s">
        <v>68</v>
      </c>
      <c r="BD1140">
        <v>0</v>
      </c>
      <c r="BE1140" t="s">
        <v>69</v>
      </c>
      <c r="BF1140" t="s">
        <v>70</v>
      </c>
      <c r="BG1140">
        <v>1.3</v>
      </c>
      <c r="BH1140">
        <v>0</v>
      </c>
      <c r="BI1140" s="1">
        <v>45799.479906828703</v>
      </c>
      <c r="BJ1140">
        <v>3</v>
      </c>
      <c r="BK1140" s="4">
        <v>0.96630000000000005</v>
      </c>
      <c r="BL1140" s="42">
        <f>HLOOKUP($A1140,차량별코스!$E$1:$AD$20,_xlfn.XLOOKUP(탕데이터!$I1140,차량별코스!$D$2:$D$20,차량별코스!$A$2:$A$20),0)</f>
        <v>5</v>
      </c>
      <c r="BM1140">
        <f t="shared" si="195"/>
        <v>2502.8920000000016</v>
      </c>
      <c r="BN1140">
        <f t="shared" si="196"/>
        <v>3554.157000000002</v>
      </c>
      <c r="BO1140">
        <f>IF(COUNTIFS($BL$2:$BL1140,$BL1140,$O$2:$O1140,$O1140)=1,_xlfn.MAXIFS($BO$2:$BO1139,$O$2:$O1139,$O1140)+1,_xlfn.MAXIFS($BO$2:$BO1139,$O$2:$O1139,$O1140))</f>
        <v>11</v>
      </c>
      <c r="BP1140">
        <f t="shared" si="197"/>
        <v>2354.7209999999995</v>
      </c>
      <c r="BQ1140">
        <f t="shared" si="199"/>
        <v>300.608</v>
      </c>
      <c r="BR1140">
        <f t="shared" si="200"/>
        <v>418.03300000000007</v>
      </c>
      <c r="BS1140">
        <f t="shared" si="201"/>
        <v>183.18299999999999</v>
      </c>
      <c r="BT1140">
        <f t="shared" si="202"/>
        <v>56.364000000000004</v>
      </c>
      <c r="BU1140">
        <f t="shared" si="203"/>
        <v>14.091000000000001</v>
      </c>
      <c r="BV1140">
        <f t="shared" si="204"/>
        <v>0</v>
      </c>
      <c r="BW1140">
        <f t="shared" si="198"/>
        <v>3326.9999999999995</v>
      </c>
    </row>
    <row r="1141" spans="1:75" x14ac:dyDescent="0.3">
      <c r="A1141" s="38">
        <f t="shared" si="194"/>
        <v>45794</v>
      </c>
      <c r="B1141" s="3">
        <v>45794.716273148151</v>
      </c>
      <c r="C1141" t="s">
        <v>61</v>
      </c>
      <c r="D1141" t="s">
        <v>61</v>
      </c>
      <c r="E1141" t="s">
        <v>61</v>
      </c>
      <c r="F1141" t="s">
        <v>62</v>
      </c>
      <c r="G1141" s="2" t="s">
        <v>85</v>
      </c>
      <c r="H1141" t="s">
        <v>86</v>
      </c>
      <c r="I1141" t="s">
        <v>89</v>
      </c>
      <c r="J1141" t="s">
        <v>66</v>
      </c>
      <c r="K1141" t="s">
        <v>67</v>
      </c>
      <c r="L1141">
        <v>14</v>
      </c>
      <c r="M1141">
        <v>12</v>
      </c>
      <c r="N1141">
        <v>168</v>
      </c>
      <c r="O1141" s="41">
        <v>9999</v>
      </c>
      <c r="P1141" t="s">
        <v>62</v>
      </c>
      <c r="Q1141" s="1">
        <v>45786.608721180557</v>
      </c>
      <c r="R1141">
        <v>64.352999999999994</v>
      </c>
      <c r="S1141">
        <v>20.370999999999999</v>
      </c>
      <c r="T1141">
        <v>3.1589999999999998</v>
      </c>
      <c r="U1141">
        <v>8173</v>
      </c>
      <c r="V1141">
        <v>81</v>
      </c>
      <c r="W1141">
        <v>3039</v>
      </c>
      <c r="X1141">
        <v>1971</v>
      </c>
      <c r="Y1141">
        <v>7</v>
      </c>
      <c r="Z1141">
        <v>26</v>
      </c>
      <c r="AA1141">
        <v>1</v>
      </c>
      <c r="AB1141">
        <v>725</v>
      </c>
      <c r="AC1141">
        <v>104</v>
      </c>
      <c r="AD1141">
        <v>28.35</v>
      </c>
      <c r="AE1141">
        <v>45.848173000000003</v>
      </c>
      <c r="AF1141">
        <v>93.5</v>
      </c>
      <c r="AG1141">
        <v>1.5</v>
      </c>
      <c r="AH1141">
        <v>2.5</v>
      </c>
      <c r="AI1141">
        <v>2.1</v>
      </c>
      <c r="AJ1141">
        <v>0.3</v>
      </c>
      <c r="AK1141">
        <v>0</v>
      </c>
      <c r="AL1141">
        <v>0</v>
      </c>
      <c r="AM1141">
        <v>2.4300000000000002</v>
      </c>
      <c r="AN1141">
        <v>49.610999999999997</v>
      </c>
      <c r="AO1141">
        <v>0.99099999999999999</v>
      </c>
      <c r="AP1141">
        <v>37.183</v>
      </c>
      <c r="AQ1141">
        <v>0.29499999999999998</v>
      </c>
      <c r="AR1141">
        <v>10.878</v>
      </c>
      <c r="AS1141">
        <v>40.402000000000001</v>
      </c>
      <c r="AT1141">
        <v>126.22499999999999</v>
      </c>
      <c r="AU1141">
        <v>2.0249999999999999</v>
      </c>
      <c r="AV1141">
        <v>3.375</v>
      </c>
      <c r="AW1141">
        <v>2.835</v>
      </c>
      <c r="AX1141">
        <v>0.40500000000000003</v>
      </c>
      <c r="AY1141">
        <v>0</v>
      </c>
      <c r="AZ1141">
        <v>0</v>
      </c>
      <c r="BA1141">
        <v>0</v>
      </c>
      <c r="BB1141">
        <v>191</v>
      </c>
      <c r="BC1141" t="s">
        <v>68</v>
      </c>
      <c r="BD1141">
        <v>0</v>
      </c>
      <c r="BE1141" t="s">
        <v>69</v>
      </c>
      <c r="BF1141" t="s">
        <v>70</v>
      </c>
      <c r="BG1141">
        <v>1.3</v>
      </c>
      <c r="BH1141">
        <v>0</v>
      </c>
      <c r="BI1141" s="1">
        <v>45799.479906828703</v>
      </c>
      <c r="BJ1141">
        <v>3</v>
      </c>
      <c r="BK1141" s="4">
        <v>1.0529999999999999</v>
      </c>
      <c r="BL1141" s="42">
        <f>HLOOKUP($A1141,차량별코스!$E$1:$AD$20,_xlfn.XLOOKUP(탕데이터!$I1141,차량별코스!$D$2:$D$20,차량별코스!$A$2:$A$20),0)</f>
        <v>5</v>
      </c>
      <c r="BM1141">
        <f t="shared" si="195"/>
        <v>2502.8920000000016</v>
      </c>
      <c r="BN1141">
        <f t="shared" si="196"/>
        <v>3554.157000000002</v>
      </c>
      <c r="BO1141">
        <f>IF(COUNTIFS($BL$2:$BL1141,$BL1141,$O$2:$O1141,$O1141)=1,_xlfn.MAXIFS($BO$2:$BO1140,$O$2:$O1140,$O1141)+1,_xlfn.MAXIFS($BO$2:$BO1140,$O$2:$O1140,$O1141))</f>
        <v>11</v>
      </c>
      <c r="BP1141">
        <f t="shared" si="197"/>
        <v>4521.7550000000001</v>
      </c>
      <c r="BQ1141">
        <f t="shared" si="199"/>
        <v>122.595</v>
      </c>
      <c r="BR1141">
        <f t="shared" si="200"/>
        <v>204.32500000000002</v>
      </c>
      <c r="BS1141">
        <f t="shared" si="201"/>
        <v>171.63300000000001</v>
      </c>
      <c r="BT1141">
        <f t="shared" si="202"/>
        <v>24.519000000000002</v>
      </c>
      <c r="BU1141">
        <f t="shared" si="203"/>
        <v>0</v>
      </c>
      <c r="BV1141">
        <f t="shared" si="204"/>
        <v>0</v>
      </c>
      <c r="BW1141">
        <f t="shared" si="198"/>
        <v>5044.8270000000002</v>
      </c>
    </row>
    <row r="1142" spans="1:75" x14ac:dyDescent="0.3">
      <c r="A1142" s="38">
        <f t="shared" si="194"/>
        <v>45795</v>
      </c>
      <c r="B1142" s="3">
        <v>45795.260451388887</v>
      </c>
      <c r="C1142" t="s">
        <v>61</v>
      </c>
      <c r="D1142" t="s">
        <v>61</v>
      </c>
      <c r="E1142" t="s">
        <v>61</v>
      </c>
      <c r="F1142" t="s">
        <v>62</v>
      </c>
      <c r="G1142" s="2" t="s">
        <v>85</v>
      </c>
      <c r="H1142" t="s">
        <v>86</v>
      </c>
      <c r="I1142" t="s">
        <v>89</v>
      </c>
      <c r="J1142" t="s">
        <v>66</v>
      </c>
      <c r="K1142" t="s">
        <v>67</v>
      </c>
      <c r="L1142">
        <v>14</v>
      </c>
      <c r="M1142">
        <v>12</v>
      </c>
      <c r="N1142">
        <v>168</v>
      </c>
      <c r="O1142" s="41">
        <v>9999</v>
      </c>
      <c r="P1142" t="s">
        <v>62</v>
      </c>
      <c r="Q1142" s="1">
        <v>45786.608721180557</v>
      </c>
      <c r="R1142">
        <v>25.53</v>
      </c>
      <c r="S1142">
        <v>7.7930000000000001</v>
      </c>
      <c r="T1142">
        <v>3.2759999999999998</v>
      </c>
      <c r="U1142">
        <v>3419</v>
      </c>
      <c r="V1142">
        <v>374</v>
      </c>
      <c r="W1142">
        <v>1299</v>
      </c>
      <c r="X1142">
        <v>927</v>
      </c>
      <c r="Y1142">
        <v>3</v>
      </c>
      <c r="Z1142">
        <v>11</v>
      </c>
      <c r="AA1142">
        <v>2</v>
      </c>
      <c r="AB1142">
        <v>495</v>
      </c>
      <c r="AC1142">
        <v>104</v>
      </c>
      <c r="AD1142">
        <v>26.88</v>
      </c>
      <c r="AE1142">
        <v>52.639066</v>
      </c>
      <c r="AF1142">
        <v>96.5</v>
      </c>
      <c r="AG1142">
        <v>0.7</v>
      </c>
      <c r="AH1142">
        <v>0.9</v>
      </c>
      <c r="AI1142">
        <v>1.3</v>
      </c>
      <c r="AJ1142">
        <v>0.6</v>
      </c>
      <c r="AK1142">
        <v>0.1</v>
      </c>
      <c r="AL1142">
        <v>0</v>
      </c>
      <c r="AM1142">
        <v>2.52</v>
      </c>
      <c r="AN1142">
        <v>55.661999999999999</v>
      </c>
      <c r="AO1142">
        <v>10.939</v>
      </c>
      <c r="AP1142">
        <v>37.994</v>
      </c>
      <c r="AQ1142">
        <v>0.35299999999999998</v>
      </c>
      <c r="AR1142">
        <v>11.750999999999999</v>
      </c>
      <c r="AS1142">
        <v>43.087000000000003</v>
      </c>
      <c r="AT1142">
        <v>54.683</v>
      </c>
      <c r="AU1142">
        <v>0.39700000000000002</v>
      </c>
      <c r="AV1142">
        <v>0.51</v>
      </c>
      <c r="AW1142">
        <v>0.73699999999999999</v>
      </c>
      <c r="AX1142">
        <v>0.34</v>
      </c>
      <c r="AY1142">
        <v>5.7000000000000002E-2</v>
      </c>
      <c r="AZ1142">
        <v>0</v>
      </c>
      <c r="BA1142">
        <v>0</v>
      </c>
      <c r="BB1142">
        <v>83</v>
      </c>
      <c r="BC1142" t="s">
        <v>68</v>
      </c>
      <c r="BD1142">
        <v>0</v>
      </c>
      <c r="BE1142" t="s">
        <v>69</v>
      </c>
      <c r="BF1142" t="s">
        <v>70</v>
      </c>
      <c r="BG1142">
        <v>1.3</v>
      </c>
      <c r="BH1142">
        <v>0</v>
      </c>
      <c r="BI1142" s="1">
        <v>45799.479906828703</v>
      </c>
      <c r="BJ1142">
        <v>3</v>
      </c>
      <c r="BK1142" s="4">
        <v>1.0920000000000001</v>
      </c>
      <c r="BL1142" s="42">
        <f>HLOOKUP($A1142,차량별코스!$E$1:$AD$20,_xlfn.XLOOKUP(탕데이터!$I1142,차량별코스!$D$2:$D$20,차량별코스!$A$2:$A$20),0)</f>
        <v>6</v>
      </c>
      <c r="BM1142">
        <f t="shared" si="195"/>
        <v>2502.8920000000016</v>
      </c>
      <c r="BN1142">
        <f t="shared" si="196"/>
        <v>3898.6569999999997</v>
      </c>
      <c r="BO1142">
        <f>IF(COUNTIFS($BL$2:$BL1142,$BL1142,$O$2:$O1142,$O1142)=1,_xlfn.MAXIFS($BO$2:$BO1141,$O$2:$O1141,$O1142)+1,_xlfn.MAXIFS($BO$2:$BO1141,$O$2:$O1141,$O1142))</f>
        <v>11</v>
      </c>
      <c r="BP1142">
        <f t="shared" si="197"/>
        <v>1626.335</v>
      </c>
      <c r="BQ1142">
        <f t="shared" si="199"/>
        <v>23.932999999999996</v>
      </c>
      <c r="BR1142">
        <f t="shared" si="200"/>
        <v>30.771000000000004</v>
      </c>
      <c r="BS1142">
        <f t="shared" si="201"/>
        <v>44.447000000000003</v>
      </c>
      <c r="BT1142">
        <f t="shared" si="202"/>
        <v>20.513999999999999</v>
      </c>
      <c r="BU1142">
        <f t="shared" si="203"/>
        <v>3.419</v>
      </c>
      <c r="BV1142">
        <f t="shared" si="204"/>
        <v>0</v>
      </c>
      <c r="BW1142">
        <f t="shared" si="198"/>
        <v>1749.4189999999999</v>
      </c>
    </row>
    <row r="1143" spans="1:75" x14ac:dyDescent="0.3">
      <c r="A1143" s="38">
        <f t="shared" si="194"/>
        <v>45795</v>
      </c>
      <c r="B1143" s="3">
        <v>45795.305462962962</v>
      </c>
      <c r="C1143" t="s">
        <v>61</v>
      </c>
      <c r="D1143" t="s">
        <v>61</v>
      </c>
      <c r="E1143" t="s">
        <v>61</v>
      </c>
      <c r="F1143" t="s">
        <v>62</v>
      </c>
      <c r="G1143" s="2" t="s">
        <v>85</v>
      </c>
      <c r="H1143" t="s">
        <v>86</v>
      </c>
      <c r="I1143" t="s">
        <v>89</v>
      </c>
      <c r="J1143" t="s">
        <v>66</v>
      </c>
      <c r="K1143" t="s">
        <v>67</v>
      </c>
      <c r="L1143">
        <v>14</v>
      </c>
      <c r="M1143">
        <v>12</v>
      </c>
      <c r="N1143">
        <v>168</v>
      </c>
      <c r="O1143" s="41">
        <v>9999</v>
      </c>
      <c r="P1143" t="s">
        <v>62</v>
      </c>
      <c r="Q1143" s="1">
        <v>45786.608721180557</v>
      </c>
      <c r="R1143">
        <v>22.850999999999999</v>
      </c>
      <c r="S1143">
        <v>6.5339999999999998</v>
      </c>
      <c r="T1143">
        <v>3.4969999999999999</v>
      </c>
      <c r="U1143">
        <v>1667</v>
      </c>
      <c r="V1143">
        <v>15</v>
      </c>
      <c r="W1143">
        <v>175</v>
      </c>
      <c r="X1143">
        <v>860</v>
      </c>
      <c r="Y1143">
        <v>1</v>
      </c>
      <c r="Z1143">
        <v>24</v>
      </c>
      <c r="AA1143">
        <v>0</v>
      </c>
      <c r="AB1143">
        <v>0</v>
      </c>
      <c r="AC1143">
        <v>105</v>
      </c>
      <c r="AD1143">
        <v>49.35</v>
      </c>
      <c r="AE1143">
        <v>55.696381000000002</v>
      </c>
      <c r="AF1143">
        <v>95.4</v>
      </c>
      <c r="AG1143">
        <v>0.8</v>
      </c>
      <c r="AH1143">
        <v>1.6</v>
      </c>
      <c r="AI1143">
        <v>1.1000000000000001</v>
      </c>
      <c r="AJ1143">
        <v>1</v>
      </c>
      <c r="AK1143">
        <v>0.1</v>
      </c>
      <c r="AL1143">
        <v>0</v>
      </c>
      <c r="AM1143">
        <v>2.69</v>
      </c>
      <c r="AN1143">
        <v>55.075000000000003</v>
      </c>
      <c r="AO1143">
        <v>0.9</v>
      </c>
      <c r="AP1143">
        <v>10.497999999999999</v>
      </c>
      <c r="AQ1143">
        <v>0.35</v>
      </c>
      <c r="AR1143">
        <v>4.3760000000000003</v>
      </c>
      <c r="AS1143">
        <v>105.02800000000001</v>
      </c>
      <c r="AT1143">
        <v>25.44</v>
      </c>
      <c r="AU1143">
        <v>0.21299999999999999</v>
      </c>
      <c r="AV1143">
        <v>0.42699999999999999</v>
      </c>
      <c r="AW1143">
        <v>0.29299999999999998</v>
      </c>
      <c r="AX1143">
        <v>0.26700000000000002</v>
      </c>
      <c r="AY1143">
        <v>2.7E-2</v>
      </c>
      <c r="AZ1143">
        <v>0</v>
      </c>
      <c r="BA1143">
        <v>0</v>
      </c>
      <c r="BB1143">
        <v>36</v>
      </c>
      <c r="BC1143" t="s">
        <v>68</v>
      </c>
      <c r="BD1143">
        <v>0</v>
      </c>
      <c r="BE1143" t="s">
        <v>69</v>
      </c>
      <c r="BF1143" t="s">
        <v>70</v>
      </c>
      <c r="BG1143">
        <v>1.3</v>
      </c>
      <c r="BH1143">
        <v>0</v>
      </c>
      <c r="BI1143" s="1">
        <v>45799.479906828703</v>
      </c>
      <c r="BJ1143">
        <v>3</v>
      </c>
      <c r="BK1143" s="4">
        <v>1.1657</v>
      </c>
      <c r="BL1143" s="42">
        <f>HLOOKUP($A1143,차량별코스!$E$1:$AD$20,_xlfn.XLOOKUP(탕데이터!$I1143,차량별코스!$D$2:$D$20,차량별코스!$A$2:$A$20),0)</f>
        <v>6</v>
      </c>
      <c r="BM1143">
        <f t="shared" si="195"/>
        <v>2502.8920000000016</v>
      </c>
      <c r="BN1143">
        <f t="shared" si="196"/>
        <v>3898.6569999999997</v>
      </c>
      <c r="BO1143">
        <f>IF(COUNTIFS($BL$2:$BL1143,$BL1143,$O$2:$O1143,$O1143)=1,_xlfn.MAXIFS($BO$2:$BO1142,$O$2:$O1142,$O1143)+1,_xlfn.MAXIFS($BO$2:$BO1142,$O$2:$O1142,$O1143))</f>
        <v>11</v>
      </c>
      <c r="BP1143">
        <f t="shared" si="197"/>
        <v>1400.3180000000002</v>
      </c>
      <c r="BQ1143">
        <f t="shared" si="199"/>
        <v>13.336</v>
      </c>
      <c r="BR1143">
        <f t="shared" si="200"/>
        <v>26.672000000000001</v>
      </c>
      <c r="BS1143">
        <f t="shared" si="201"/>
        <v>18.337000000000003</v>
      </c>
      <c r="BT1143">
        <f t="shared" si="202"/>
        <v>16.670000000000002</v>
      </c>
      <c r="BU1143">
        <f t="shared" si="203"/>
        <v>1.667</v>
      </c>
      <c r="BV1143">
        <f t="shared" si="204"/>
        <v>0</v>
      </c>
      <c r="BW1143">
        <f t="shared" si="198"/>
        <v>1477.0000000000002</v>
      </c>
    </row>
    <row r="1144" spans="1:75" x14ac:dyDescent="0.3">
      <c r="A1144" s="38">
        <f t="shared" si="194"/>
        <v>45795</v>
      </c>
      <c r="B1144" s="3">
        <v>45795.332997685182</v>
      </c>
      <c r="C1144" t="s">
        <v>61</v>
      </c>
      <c r="D1144" t="s">
        <v>61</v>
      </c>
      <c r="E1144" t="s">
        <v>61</v>
      </c>
      <c r="F1144" t="s">
        <v>62</v>
      </c>
      <c r="G1144" s="2" t="s">
        <v>85</v>
      </c>
      <c r="H1144" t="s">
        <v>86</v>
      </c>
      <c r="I1144" t="s">
        <v>89</v>
      </c>
      <c r="J1144" t="s">
        <v>66</v>
      </c>
      <c r="K1144" t="s">
        <v>67</v>
      </c>
      <c r="L1144">
        <v>14</v>
      </c>
      <c r="M1144">
        <v>12</v>
      </c>
      <c r="N1144">
        <v>168</v>
      </c>
      <c r="O1144" s="41">
        <v>9999</v>
      </c>
      <c r="P1144" t="s">
        <v>62</v>
      </c>
      <c r="Q1144" s="1">
        <v>45786.608721180557</v>
      </c>
      <c r="R1144">
        <v>16.091000000000001</v>
      </c>
      <c r="S1144">
        <v>4.9909999999999997</v>
      </c>
      <c r="T1144">
        <v>3.2240000000000002</v>
      </c>
      <c r="U1144">
        <v>1668</v>
      </c>
      <c r="V1144">
        <v>34</v>
      </c>
      <c r="W1144">
        <v>433</v>
      </c>
      <c r="X1144">
        <v>490</v>
      </c>
      <c r="Y1144">
        <v>0</v>
      </c>
      <c r="Z1144">
        <v>11</v>
      </c>
      <c r="AA1144">
        <v>0</v>
      </c>
      <c r="AB1144">
        <v>0</v>
      </c>
      <c r="AC1144">
        <v>107</v>
      </c>
      <c r="AD1144">
        <v>34.729999999999997</v>
      </c>
      <c r="AE1144">
        <v>48.232677000000002</v>
      </c>
      <c r="AF1144">
        <v>98.4</v>
      </c>
      <c r="AG1144">
        <v>0.4</v>
      </c>
      <c r="AH1144">
        <v>0.5</v>
      </c>
      <c r="AI1144">
        <v>0.3</v>
      </c>
      <c r="AJ1144">
        <v>0.2</v>
      </c>
      <c r="AK1144">
        <v>0.2</v>
      </c>
      <c r="AL1144">
        <v>0</v>
      </c>
      <c r="AM1144">
        <v>2.48</v>
      </c>
      <c r="AN1144">
        <v>51.331000000000003</v>
      </c>
      <c r="AO1144">
        <v>2.0379999999999998</v>
      </c>
      <c r="AP1144">
        <v>25.959</v>
      </c>
      <c r="AQ1144">
        <v>0.249</v>
      </c>
      <c r="AR1144">
        <v>0</v>
      </c>
      <c r="AS1144">
        <v>68.361000000000004</v>
      </c>
      <c r="AT1144">
        <v>26.24</v>
      </c>
      <c r="AU1144">
        <v>0.107</v>
      </c>
      <c r="AV1144">
        <v>0.13300000000000001</v>
      </c>
      <c r="AW1144">
        <v>0.08</v>
      </c>
      <c r="AX1144">
        <v>5.2999999999999999E-2</v>
      </c>
      <c r="AY1144">
        <v>5.2999999999999999E-2</v>
      </c>
      <c r="AZ1144">
        <v>0</v>
      </c>
      <c r="BA1144">
        <v>0</v>
      </c>
      <c r="BB1144">
        <v>36</v>
      </c>
      <c r="BC1144" t="s">
        <v>68</v>
      </c>
      <c r="BD1144">
        <v>0</v>
      </c>
      <c r="BE1144" t="s">
        <v>69</v>
      </c>
      <c r="BF1144" t="s">
        <v>70</v>
      </c>
      <c r="BG1144">
        <v>1.3</v>
      </c>
      <c r="BH1144">
        <v>0</v>
      </c>
      <c r="BI1144" s="1">
        <v>45799.479906828703</v>
      </c>
      <c r="BJ1144">
        <v>3</v>
      </c>
      <c r="BK1144" s="4">
        <v>1.0747</v>
      </c>
      <c r="BL1144" s="42">
        <f>HLOOKUP($A1144,차량별코스!$E$1:$AD$20,_xlfn.XLOOKUP(탕데이터!$I1144,차량별코스!$D$2:$D$20,차량별코스!$A$2:$A$20),0)</f>
        <v>6</v>
      </c>
      <c r="BM1144">
        <f t="shared" si="195"/>
        <v>2502.8920000000016</v>
      </c>
      <c r="BN1144">
        <f t="shared" si="196"/>
        <v>3898.6569999999997</v>
      </c>
      <c r="BO1144">
        <f>IF(COUNTIFS($BL$2:$BL1144,$BL1144,$O$2:$O1144,$O1144)=1,_xlfn.MAXIFS($BO$2:$BO1143,$O$2:$O1143,$O1144)+1,_xlfn.MAXIFS($BO$2:$BO1143,$O$2:$O1143,$O1144))</f>
        <v>11</v>
      </c>
      <c r="BP1144">
        <f t="shared" si="197"/>
        <v>1174.3120000000001</v>
      </c>
      <c r="BQ1144">
        <f t="shared" si="199"/>
        <v>6.6719999999999997</v>
      </c>
      <c r="BR1144">
        <f t="shared" si="200"/>
        <v>8.34</v>
      </c>
      <c r="BS1144">
        <f t="shared" si="201"/>
        <v>5.0040000000000004</v>
      </c>
      <c r="BT1144">
        <f t="shared" si="202"/>
        <v>3.3359999999999999</v>
      </c>
      <c r="BU1144">
        <f t="shared" si="203"/>
        <v>3.3359999999999999</v>
      </c>
      <c r="BV1144">
        <f t="shared" si="204"/>
        <v>0</v>
      </c>
      <c r="BW1144">
        <f t="shared" si="198"/>
        <v>1201</v>
      </c>
    </row>
    <row r="1145" spans="1:75" x14ac:dyDescent="0.3">
      <c r="A1145" s="38">
        <f t="shared" si="194"/>
        <v>45795</v>
      </c>
      <c r="B1145" s="3">
        <v>45795.469525462962</v>
      </c>
      <c r="C1145" t="s">
        <v>61</v>
      </c>
      <c r="D1145" t="s">
        <v>61</v>
      </c>
      <c r="E1145" t="s">
        <v>61</v>
      </c>
      <c r="F1145" t="s">
        <v>62</v>
      </c>
      <c r="G1145" s="2" t="s">
        <v>85</v>
      </c>
      <c r="H1145" t="s">
        <v>86</v>
      </c>
      <c r="I1145" t="s">
        <v>89</v>
      </c>
      <c r="J1145" t="s">
        <v>66</v>
      </c>
      <c r="K1145" t="s">
        <v>67</v>
      </c>
      <c r="L1145">
        <v>14</v>
      </c>
      <c r="M1145">
        <v>12</v>
      </c>
      <c r="N1145">
        <v>168</v>
      </c>
      <c r="O1145" s="41">
        <v>9999</v>
      </c>
      <c r="P1145" t="s">
        <v>62</v>
      </c>
      <c r="Q1145" s="1">
        <v>45786.608721180557</v>
      </c>
      <c r="R1145">
        <v>2.8000000000000001E-2</v>
      </c>
      <c r="S1145">
        <v>2.8000000000000001E-2</v>
      </c>
      <c r="T1145">
        <v>1</v>
      </c>
      <c r="U1145">
        <v>39</v>
      </c>
      <c r="V1145">
        <v>11</v>
      </c>
      <c r="W1145">
        <v>7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8</v>
      </c>
      <c r="AD1145">
        <v>2.58</v>
      </c>
      <c r="AE1145">
        <v>4.7994510000000004</v>
      </c>
      <c r="AF1145">
        <v>100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0.78</v>
      </c>
      <c r="AN1145">
        <v>11.569000000000001</v>
      </c>
      <c r="AO1145">
        <v>28.201000000000001</v>
      </c>
      <c r="AP1145">
        <v>17.945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 t="s">
        <v>68</v>
      </c>
      <c r="BD1145">
        <v>0</v>
      </c>
      <c r="BE1145" t="s">
        <v>69</v>
      </c>
      <c r="BF1145" t="s">
        <v>70</v>
      </c>
      <c r="BG1145">
        <v>1.3</v>
      </c>
      <c r="BH1145">
        <v>0</v>
      </c>
      <c r="BI1145" s="1">
        <v>45799.479906828703</v>
      </c>
      <c r="BJ1145">
        <v>3</v>
      </c>
      <c r="BK1145" s="4">
        <v>0.33329999999999999</v>
      </c>
      <c r="BL1145" s="42">
        <f>HLOOKUP($A1145,차량별코스!$E$1:$AD$20,_xlfn.XLOOKUP(탕데이터!$I1145,차량별코스!$D$2:$D$20,차량별코스!$A$2:$A$20),0)</f>
        <v>6</v>
      </c>
      <c r="BM1145">
        <f t="shared" si="195"/>
        <v>2502.8920000000016</v>
      </c>
      <c r="BN1145">
        <f t="shared" si="196"/>
        <v>3898.6569999999997</v>
      </c>
      <c r="BO1145">
        <f>IF(COUNTIFS($BL$2:$BL1145,$BL1145,$O$2:$O1145,$O1145)=1,_xlfn.MAXIFS($BO$2:$BO1144,$O$2:$O1144,$O1145)+1,_xlfn.MAXIFS($BO$2:$BO1144,$O$2:$O1144,$O1145))</f>
        <v>11</v>
      </c>
      <c r="BP1145">
        <f t="shared" si="197"/>
        <v>21</v>
      </c>
      <c r="BQ1145">
        <f t="shared" si="199"/>
        <v>0</v>
      </c>
      <c r="BR1145">
        <f t="shared" si="200"/>
        <v>0</v>
      </c>
      <c r="BS1145">
        <f t="shared" si="201"/>
        <v>0</v>
      </c>
      <c r="BT1145">
        <f t="shared" si="202"/>
        <v>0</v>
      </c>
      <c r="BU1145">
        <f t="shared" si="203"/>
        <v>0</v>
      </c>
      <c r="BV1145">
        <f t="shared" si="204"/>
        <v>0</v>
      </c>
      <c r="BW1145">
        <f t="shared" si="198"/>
        <v>21</v>
      </c>
    </row>
    <row r="1146" spans="1:75" x14ac:dyDescent="0.3">
      <c r="A1146" s="38">
        <f t="shared" si="194"/>
        <v>45795</v>
      </c>
      <c r="B1146" s="3">
        <v>45795.479143518518</v>
      </c>
      <c r="C1146" t="s">
        <v>61</v>
      </c>
      <c r="D1146" t="s">
        <v>61</v>
      </c>
      <c r="E1146" t="s">
        <v>61</v>
      </c>
      <c r="F1146" t="s">
        <v>62</v>
      </c>
      <c r="G1146" s="2" t="s">
        <v>85</v>
      </c>
      <c r="H1146" t="s">
        <v>86</v>
      </c>
      <c r="I1146" t="s">
        <v>89</v>
      </c>
      <c r="J1146" t="s">
        <v>66</v>
      </c>
      <c r="K1146" t="s">
        <v>67</v>
      </c>
      <c r="L1146">
        <v>14</v>
      </c>
      <c r="M1146">
        <v>12</v>
      </c>
      <c r="N1146">
        <v>168</v>
      </c>
      <c r="O1146" s="41">
        <v>9999</v>
      </c>
      <c r="P1146" t="s">
        <v>62</v>
      </c>
      <c r="Q1146" s="1">
        <v>45786.608721180557</v>
      </c>
      <c r="R1146">
        <v>97.576999999999998</v>
      </c>
      <c r="S1146">
        <v>27.8</v>
      </c>
      <c r="T1146">
        <v>3.51</v>
      </c>
      <c r="U1146">
        <v>8136</v>
      </c>
      <c r="V1146">
        <v>10</v>
      </c>
      <c r="W1146">
        <v>1670</v>
      </c>
      <c r="X1146">
        <v>3761</v>
      </c>
      <c r="Y1146">
        <v>7</v>
      </c>
      <c r="Z1146">
        <v>29</v>
      </c>
      <c r="AA1146">
        <v>0</v>
      </c>
      <c r="AB1146">
        <v>0</v>
      </c>
      <c r="AC1146">
        <v>106</v>
      </c>
      <c r="AD1146">
        <v>43.18</v>
      </c>
      <c r="AE1146">
        <v>54.410915000000003</v>
      </c>
      <c r="AF1146">
        <v>82.5</v>
      </c>
      <c r="AG1146">
        <v>3.3</v>
      </c>
      <c r="AH1146">
        <v>4.7</v>
      </c>
      <c r="AI1146">
        <v>5.7</v>
      </c>
      <c r="AJ1146">
        <v>3</v>
      </c>
      <c r="AK1146">
        <v>0.8</v>
      </c>
      <c r="AL1146">
        <v>0</v>
      </c>
      <c r="AM1146">
        <v>2.7</v>
      </c>
      <c r="AN1146">
        <v>53.491</v>
      </c>
      <c r="AO1146">
        <v>0.123</v>
      </c>
      <c r="AP1146">
        <v>20.526</v>
      </c>
      <c r="AQ1146">
        <v>0.379</v>
      </c>
      <c r="AR1146">
        <v>7.1740000000000004</v>
      </c>
      <c r="AS1146">
        <v>29.72</v>
      </c>
      <c r="AT1146">
        <v>111.375</v>
      </c>
      <c r="AU1146">
        <v>4.4550000000000001</v>
      </c>
      <c r="AV1146">
        <v>6.3449999999999998</v>
      </c>
      <c r="AW1146">
        <v>7.6950000000000003</v>
      </c>
      <c r="AX1146">
        <v>4.05</v>
      </c>
      <c r="AY1146">
        <v>1.08</v>
      </c>
      <c r="AZ1146">
        <v>0</v>
      </c>
      <c r="BA1146">
        <v>0</v>
      </c>
      <c r="BB1146">
        <v>193</v>
      </c>
      <c r="BC1146" t="s">
        <v>68</v>
      </c>
      <c r="BD1146">
        <v>0</v>
      </c>
      <c r="BE1146" t="s">
        <v>69</v>
      </c>
      <c r="BF1146" t="s">
        <v>70</v>
      </c>
      <c r="BG1146">
        <v>1.3</v>
      </c>
      <c r="BH1146">
        <v>0</v>
      </c>
      <c r="BI1146" s="1">
        <v>45799.479906828703</v>
      </c>
      <c r="BJ1146">
        <v>3</v>
      </c>
      <c r="BK1146" s="4">
        <v>1.17</v>
      </c>
      <c r="BL1146" s="42">
        <f>HLOOKUP($A1146,차량별코스!$E$1:$AD$20,_xlfn.XLOOKUP(탕데이터!$I1146,차량별코스!$D$2:$D$20,차량별코스!$A$2:$A$20),0)</f>
        <v>6</v>
      </c>
      <c r="BM1146">
        <f t="shared" si="195"/>
        <v>2502.8920000000016</v>
      </c>
      <c r="BN1146">
        <f t="shared" si="196"/>
        <v>3898.6569999999997</v>
      </c>
      <c r="BO1146">
        <f>IF(COUNTIFS($BL$2:$BL1146,$BL1146,$O$2:$O1146,$O1146)=1,_xlfn.MAXIFS($BO$2:$BO1145,$O$2:$O1145,$O1146)+1,_xlfn.MAXIFS($BO$2:$BO1145,$O$2:$O1145,$O1146))</f>
        <v>11</v>
      </c>
      <c r="BP1146">
        <f t="shared" si="197"/>
        <v>5032.2</v>
      </c>
      <c r="BQ1146">
        <f t="shared" si="199"/>
        <v>268.488</v>
      </c>
      <c r="BR1146">
        <f t="shared" si="200"/>
        <v>382.392</v>
      </c>
      <c r="BS1146">
        <f t="shared" si="201"/>
        <v>463.75200000000001</v>
      </c>
      <c r="BT1146">
        <f t="shared" si="202"/>
        <v>244.07999999999998</v>
      </c>
      <c r="BU1146">
        <f t="shared" si="203"/>
        <v>65.088000000000008</v>
      </c>
      <c r="BV1146">
        <f t="shared" si="204"/>
        <v>0</v>
      </c>
      <c r="BW1146">
        <f t="shared" si="198"/>
        <v>6456</v>
      </c>
    </row>
    <row r="1147" spans="1:75" x14ac:dyDescent="0.3">
      <c r="A1147" s="38">
        <f t="shared" si="194"/>
        <v>45795</v>
      </c>
      <c r="B1147" s="3">
        <v>45795.575752314813</v>
      </c>
      <c r="C1147" t="s">
        <v>61</v>
      </c>
      <c r="D1147" t="s">
        <v>61</v>
      </c>
      <c r="E1147" t="s">
        <v>61</v>
      </c>
      <c r="F1147" t="s">
        <v>62</v>
      </c>
      <c r="G1147" s="2" t="s">
        <v>85</v>
      </c>
      <c r="H1147" t="s">
        <v>86</v>
      </c>
      <c r="I1147" t="s">
        <v>89</v>
      </c>
      <c r="J1147" t="s">
        <v>66</v>
      </c>
      <c r="K1147" t="s">
        <v>67</v>
      </c>
      <c r="L1147">
        <v>14</v>
      </c>
      <c r="M1147">
        <v>12</v>
      </c>
      <c r="N1147">
        <v>168</v>
      </c>
      <c r="O1147" s="41">
        <v>9999</v>
      </c>
      <c r="P1147" t="s">
        <v>62</v>
      </c>
      <c r="Q1147" s="1">
        <v>45786.608721180557</v>
      </c>
      <c r="R1147">
        <v>5.0999999999999997E-2</v>
      </c>
      <c r="S1147">
        <v>0.218</v>
      </c>
      <c r="T1147">
        <v>0.23400000000000001</v>
      </c>
      <c r="U1147">
        <v>373</v>
      </c>
      <c r="V1147">
        <v>28</v>
      </c>
      <c r="W1147">
        <v>276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7</v>
      </c>
      <c r="AD1147">
        <v>0.49</v>
      </c>
      <c r="AE1147">
        <v>2.6606839999999998</v>
      </c>
      <c r="AF1147">
        <v>100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0.18</v>
      </c>
      <c r="AN1147">
        <v>36.243000000000002</v>
      </c>
      <c r="AO1147">
        <v>7.5060000000000002</v>
      </c>
      <c r="AP1147">
        <v>73.994</v>
      </c>
      <c r="AQ1147">
        <v>0</v>
      </c>
      <c r="AR1147">
        <v>0</v>
      </c>
      <c r="AS1147">
        <v>0</v>
      </c>
      <c r="AT1147">
        <v>5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4</v>
      </c>
      <c r="BC1147" t="s">
        <v>68</v>
      </c>
      <c r="BD1147">
        <v>0</v>
      </c>
      <c r="BE1147" t="s">
        <v>69</v>
      </c>
      <c r="BF1147" t="s">
        <v>70</v>
      </c>
      <c r="BG1147">
        <v>1.3</v>
      </c>
      <c r="BH1147">
        <v>0</v>
      </c>
      <c r="BI1147" s="1">
        <v>45799.479906828703</v>
      </c>
      <c r="BJ1147">
        <v>3</v>
      </c>
      <c r="BK1147" s="4">
        <v>7.8E-2</v>
      </c>
      <c r="BL1147" s="42">
        <f>HLOOKUP($A1147,차량별코스!$E$1:$AD$20,_xlfn.XLOOKUP(탕데이터!$I1147,차량별코스!$D$2:$D$20,차량별코스!$A$2:$A$20),0)</f>
        <v>6</v>
      </c>
      <c r="BM1147">
        <f t="shared" si="195"/>
        <v>2502.8920000000016</v>
      </c>
      <c r="BN1147">
        <f t="shared" si="196"/>
        <v>3898.6569999999997</v>
      </c>
      <c r="BO1147">
        <f>IF(COUNTIFS($BL$2:$BL1147,$BL1147,$O$2:$O1147,$O1147)=1,_xlfn.MAXIFS($BO$2:$BO1146,$O$2:$O1146,$O1147)+1,_xlfn.MAXIFS($BO$2:$BO1146,$O$2:$O1146,$O1147))</f>
        <v>11</v>
      </c>
      <c r="BP1147">
        <f t="shared" si="197"/>
        <v>69</v>
      </c>
      <c r="BQ1147">
        <f t="shared" si="199"/>
        <v>0</v>
      </c>
      <c r="BR1147">
        <f t="shared" si="200"/>
        <v>0</v>
      </c>
      <c r="BS1147">
        <f t="shared" si="201"/>
        <v>0</v>
      </c>
      <c r="BT1147">
        <f t="shared" si="202"/>
        <v>0</v>
      </c>
      <c r="BU1147">
        <f t="shared" si="203"/>
        <v>0</v>
      </c>
      <c r="BV1147">
        <f t="shared" si="204"/>
        <v>0</v>
      </c>
      <c r="BW1147">
        <f t="shared" si="198"/>
        <v>69</v>
      </c>
    </row>
    <row r="1148" spans="1:75" x14ac:dyDescent="0.3">
      <c r="A1148" s="38">
        <f t="shared" si="194"/>
        <v>45795</v>
      </c>
      <c r="B1148" s="3">
        <v>45795.68440972222</v>
      </c>
      <c r="C1148" t="s">
        <v>61</v>
      </c>
      <c r="D1148" t="s">
        <v>61</v>
      </c>
      <c r="E1148" t="s">
        <v>61</v>
      </c>
      <c r="F1148" t="s">
        <v>62</v>
      </c>
      <c r="G1148" s="2" t="s">
        <v>85</v>
      </c>
      <c r="H1148" t="s">
        <v>86</v>
      </c>
      <c r="I1148" t="s">
        <v>89</v>
      </c>
      <c r="J1148" t="s">
        <v>66</v>
      </c>
      <c r="K1148" t="s">
        <v>67</v>
      </c>
      <c r="L1148">
        <v>14</v>
      </c>
      <c r="M1148">
        <v>12</v>
      </c>
      <c r="N1148">
        <v>168</v>
      </c>
      <c r="O1148" s="41">
        <v>9999</v>
      </c>
      <c r="P1148" t="s">
        <v>62</v>
      </c>
      <c r="Q1148" s="1">
        <v>45786.608721180557</v>
      </c>
      <c r="R1148">
        <v>6.8000000000000005E-2</v>
      </c>
      <c r="S1148">
        <v>7.0000000000000007E-2</v>
      </c>
      <c r="T1148">
        <v>0.97099999999999997</v>
      </c>
      <c r="U1148">
        <v>98</v>
      </c>
      <c r="V1148">
        <v>21</v>
      </c>
      <c r="W1148">
        <v>29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12</v>
      </c>
      <c r="AD1148">
        <v>2.5</v>
      </c>
      <c r="AE1148">
        <v>5.0997450000000004</v>
      </c>
      <c r="AF1148">
        <v>100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0.75</v>
      </c>
      <c r="AN1148">
        <v>13.414999999999999</v>
      </c>
      <c r="AO1148">
        <v>21.428000000000001</v>
      </c>
      <c r="AP1148">
        <v>29.59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1</v>
      </c>
      <c r="BC1148" t="s">
        <v>68</v>
      </c>
      <c r="BD1148">
        <v>0</v>
      </c>
      <c r="BE1148" t="s">
        <v>69</v>
      </c>
      <c r="BF1148" t="s">
        <v>70</v>
      </c>
      <c r="BG1148">
        <v>1.3</v>
      </c>
      <c r="BH1148">
        <v>0</v>
      </c>
      <c r="BI1148" s="1">
        <v>45799.479906828703</v>
      </c>
      <c r="BJ1148">
        <v>3</v>
      </c>
      <c r="BK1148" s="4">
        <v>0.32379999999999998</v>
      </c>
      <c r="BL1148" s="42">
        <f>HLOOKUP($A1148,차량별코스!$E$1:$AD$20,_xlfn.XLOOKUP(탕데이터!$I1148,차량별코스!$D$2:$D$20,차량별코스!$A$2:$A$20),0)</f>
        <v>6</v>
      </c>
      <c r="BM1148">
        <f t="shared" si="195"/>
        <v>2502.8920000000016</v>
      </c>
      <c r="BN1148">
        <f t="shared" si="196"/>
        <v>3898.6569999999997</v>
      </c>
      <c r="BO1148">
        <f>IF(COUNTIFS($BL$2:$BL1148,$BL1148,$O$2:$O1148,$O1148)=1,_xlfn.MAXIFS($BO$2:$BO1147,$O$2:$O1147,$O1148)+1,_xlfn.MAXIFS($BO$2:$BO1147,$O$2:$O1147,$O1148))</f>
        <v>11</v>
      </c>
      <c r="BP1148">
        <f t="shared" si="197"/>
        <v>48</v>
      </c>
      <c r="BQ1148">
        <f t="shared" si="199"/>
        <v>0</v>
      </c>
      <c r="BR1148">
        <f t="shared" si="200"/>
        <v>0</v>
      </c>
      <c r="BS1148">
        <f t="shared" si="201"/>
        <v>0</v>
      </c>
      <c r="BT1148">
        <f t="shared" si="202"/>
        <v>0</v>
      </c>
      <c r="BU1148">
        <f t="shared" si="203"/>
        <v>0</v>
      </c>
      <c r="BV1148">
        <f t="shared" si="204"/>
        <v>0</v>
      </c>
      <c r="BW1148">
        <f t="shared" si="198"/>
        <v>48</v>
      </c>
    </row>
    <row r="1149" spans="1:75" x14ac:dyDescent="0.3">
      <c r="A1149" s="38">
        <f t="shared" si="194"/>
        <v>45795</v>
      </c>
      <c r="B1149" s="3">
        <v>45795.686111111114</v>
      </c>
      <c r="C1149" t="s">
        <v>61</v>
      </c>
      <c r="D1149" t="s">
        <v>61</v>
      </c>
      <c r="E1149" t="s">
        <v>61</v>
      </c>
      <c r="F1149" t="s">
        <v>62</v>
      </c>
      <c r="G1149" s="2" t="s">
        <v>85</v>
      </c>
      <c r="H1149" t="s">
        <v>86</v>
      </c>
      <c r="I1149" t="s">
        <v>89</v>
      </c>
      <c r="J1149" t="s">
        <v>66</v>
      </c>
      <c r="K1149" t="s">
        <v>67</v>
      </c>
      <c r="L1149">
        <v>14</v>
      </c>
      <c r="M1149">
        <v>12</v>
      </c>
      <c r="N1149">
        <v>168</v>
      </c>
      <c r="O1149" s="41">
        <v>9999</v>
      </c>
      <c r="P1149" t="s">
        <v>62</v>
      </c>
      <c r="Q1149" s="1">
        <v>45786.608721180557</v>
      </c>
      <c r="R1149">
        <v>78.236000000000004</v>
      </c>
      <c r="S1149">
        <v>21.57</v>
      </c>
      <c r="T1149">
        <v>3.6269999999999998</v>
      </c>
      <c r="U1149">
        <v>8654</v>
      </c>
      <c r="V1149">
        <v>997</v>
      </c>
      <c r="W1149">
        <v>1517</v>
      </c>
      <c r="X1149">
        <v>2477</v>
      </c>
      <c r="Y1149">
        <v>2</v>
      </c>
      <c r="Z1149">
        <v>18</v>
      </c>
      <c r="AA1149">
        <v>1</v>
      </c>
      <c r="AB1149">
        <v>242</v>
      </c>
      <c r="AC1149">
        <v>94</v>
      </c>
      <c r="AD1149">
        <v>32.549999999999997</v>
      </c>
      <c r="AE1149">
        <v>45.871257999999997</v>
      </c>
      <c r="AF1149">
        <v>70</v>
      </c>
      <c r="AG1149">
        <v>9.1999999999999993</v>
      </c>
      <c r="AH1149">
        <v>11</v>
      </c>
      <c r="AI1149">
        <v>8.4</v>
      </c>
      <c r="AJ1149">
        <v>1.5</v>
      </c>
      <c r="AK1149">
        <v>0</v>
      </c>
      <c r="AL1149">
        <v>0</v>
      </c>
      <c r="AM1149">
        <v>2.79</v>
      </c>
      <c r="AN1149">
        <v>42.331000000000003</v>
      </c>
      <c r="AO1149">
        <v>11.521000000000001</v>
      </c>
      <c r="AP1149">
        <v>17.529</v>
      </c>
      <c r="AQ1149">
        <v>0.307</v>
      </c>
      <c r="AR1149">
        <v>2.556</v>
      </c>
      <c r="AS1149">
        <v>23.007000000000001</v>
      </c>
      <c r="AT1149">
        <v>100.333</v>
      </c>
      <c r="AU1149">
        <v>13.186999999999999</v>
      </c>
      <c r="AV1149">
        <v>15.766999999999999</v>
      </c>
      <c r="AW1149">
        <v>12.04</v>
      </c>
      <c r="AX1149">
        <v>2.15</v>
      </c>
      <c r="AY1149">
        <v>0</v>
      </c>
      <c r="AZ1149">
        <v>0</v>
      </c>
      <c r="BA1149">
        <v>0</v>
      </c>
      <c r="BB1149">
        <v>213</v>
      </c>
      <c r="BC1149" t="s">
        <v>68</v>
      </c>
      <c r="BD1149">
        <v>0</v>
      </c>
      <c r="BE1149" t="s">
        <v>69</v>
      </c>
      <c r="BF1149" t="s">
        <v>70</v>
      </c>
      <c r="BG1149">
        <v>1.3</v>
      </c>
      <c r="BH1149">
        <v>0</v>
      </c>
      <c r="BI1149" s="1">
        <v>45799.479906828703</v>
      </c>
      <c r="BJ1149">
        <v>3</v>
      </c>
      <c r="BK1149" s="4">
        <v>1.2090000000000001</v>
      </c>
      <c r="BL1149" s="42">
        <f>HLOOKUP($A1149,차량별코스!$E$1:$AD$20,_xlfn.XLOOKUP(탕데이터!$I1149,차량별코스!$D$2:$D$20,차량별코스!$A$2:$A$20),0)</f>
        <v>6</v>
      </c>
      <c r="BM1149">
        <f t="shared" si="195"/>
        <v>2502.8920000000016</v>
      </c>
      <c r="BN1149">
        <f t="shared" si="196"/>
        <v>3898.6569999999997</v>
      </c>
      <c r="BO1149">
        <f>IF(COUNTIFS($BL$2:$BL1149,$BL1149,$O$2:$O1149,$O1149)=1,_xlfn.MAXIFS($BO$2:$BO1148,$O$2:$O1148,$O1149)+1,_xlfn.MAXIFS($BO$2:$BO1148,$O$2:$O1148,$O1149))</f>
        <v>11</v>
      </c>
      <c r="BP1149">
        <f t="shared" si="197"/>
        <v>3543.7999999999993</v>
      </c>
      <c r="BQ1149">
        <f t="shared" si="199"/>
        <v>796.16800000000001</v>
      </c>
      <c r="BR1149">
        <f t="shared" si="200"/>
        <v>951.94</v>
      </c>
      <c r="BS1149">
        <f t="shared" si="201"/>
        <v>726.93600000000004</v>
      </c>
      <c r="BT1149">
        <f t="shared" si="202"/>
        <v>129.81</v>
      </c>
      <c r="BU1149">
        <f t="shared" si="203"/>
        <v>0</v>
      </c>
      <c r="BV1149">
        <f t="shared" si="204"/>
        <v>0</v>
      </c>
      <c r="BW1149">
        <f t="shared" si="198"/>
        <v>6148.6539999999995</v>
      </c>
    </row>
    <row r="1150" spans="1:75" x14ac:dyDescent="0.3">
      <c r="A1150" s="38">
        <f t="shared" si="194"/>
        <v>45795</v>
      </c>
      <c r="B1150" s="3">
        <v>45795.792673611111</v>
      </c>
      <c r="C1150" t="s">
        <v>61</v>
      </c>
      <c r="D1150" t="s">
        <v>61</v>
      </c>
      <c r="E1150" t="s">
        <v>61</v>
      </c>
      <c r="F1150" t="s">
        <v>62</v>
      </c>
      <c r="G1150" s="2" t="s">
        <v>85</v>
      </c>
      <c r="H1150" t="s">
        <v>86</v>
      </c>
      <c r="I1150" t="s">
        <v>89</v>
      </c>
      <c r="J1150" t="s">
        <v>66</v>
      </c>
      <c r="K1150" t="s">
        <v>67</v>
      </c>
      <c r="L1150">
        <v>14</v>
      </c>
      <c r="M1150">
        <v>12</v>
      </c>
      <c r="N1150">
        <v>168</v>
      </c>
      <c r="O1150" s="41">
        <v>9999</v>
      </c>
      <c r="P1150" t="s">
        <v>62</v>
      </c>
      <c r="Q1150" s="1">
        <v>45786.608721180557</v>
      </c>
      <c r="R1150">
        <v>38.841000000000001</v>
      </c>
      <c r="S1150">
        <v>10.52</v>
      </c>
      <c r="T1150">
        <v>3.6920000000000002</v>
      </c>
      <c r="U1150">
        <v>3998</v>
      </c>
      <c r="V1150">
        <v>3</v>
      </c>
      <c r="W1150">
        <v>792</v>
      </c>
      <c r="X1150">
        <v>1609</v>
      </c>
      <c r="Y1150">
        <v>3</v>
      </c>
      <c r="Z1150">
        <v>17</v>
      </c>
      <c r="AA1150">
        <v>0</v>
      </c>
      <c r="AB1150">
        <v>0</v>
      </c>
      <c r="AC1150">
        <v>94</v>
      </c>
      <c r="AD1150">
        <v>34.97</v>
      </c>
      <c r="AE1150">
        <v>43.655208999999999</v>
      </c>
      <c r="AF1150">
        <v>92.9</v>
      </c>
      <c r="AG1150">
        <v>1.8</v>
      </c>
      <c r="AH1150">
        <v>3.3</v>
      </c>
      <c r="AI1150">
        <v>1.6</v>
      </c>
      <c r="AJ1150">
        <v>0.4</v>
      </c>
      <c r="AK1150">
        <v>0</v>
      </c>
      <c r="AL1150">
        <v>0</v>
      </c>
      <c r="AM1150">
        <v>2.84</v>
      </c>
      <c r="AN1150">
        <v>39.183999999999997</v>
      </c>
      <c r="AO1150">
        <v>7.4999999999999997E-2</v>
      </c>
      <c r="AP1150">
        <v>19.809999999999999</v>
      </c>
      <c r="AQ1150">
        <v>0.41199999999999998</v>
      </c>
      <c r="AR1150">
        <v>7.7240000000000002</v>
      </c>
      <c r="AS1150">
        <v>43.768000000000001</v>
      </c>
      <c r="AT1150">
        <v>60.384999999999998</v>
      </c>
      <c r="AU1150">
        <v>1.17</v>
      </c>
      <c r="AV1150">
        <v>2.145</v>
      </c>
      <c r="AW1150">
        <v>1.04</v>
      </c>
      <c r="AX1150">
        <v>0.26</v>
      </c>
      <c r="AY1150">
        <v>0</v>
      </c>
      <c r="AZ1150">
        <v>0</v>
      </c>
      <c r="BA1150">
        <v>0</v>
      </c>
      <c r="BB1150">
        <v>84</v>
      </c>
      <c r="BC1150" t="s">
        <v>68</v>
      </c>
      <c r="BD1150">
        <v>0</v>
      </c>
      <c r="BE1150" t="s">
        <v>69</v>
      </c>
      <c r="BF1150" t="s">
        <v>70</v>
      </c>
      <c r="BG1150">
        <v>1.3</v>
      </c>
      <c r="BH1150">
        <v>0</v>
      </c>
      <c r="BI1150" s="1">
        <v>45799.479906828703</v>
      </c>
      <c r="BJ1150">
        <v>3</v>
      </c>
      <c r="BK1150" s="4">
        <v>1.2306999999999999</v>
      </c>
      <c r="BL1150" s="42">
        <f>HLOOKUP($A1150,차량별코스!$E$1:$AD$20,_xlfn.XLOOKUP(탕데이터!$I1150,차량별코스!$D$2:$D$20,차량별코스!$A$2:$A$20),0)</f>
        <v>6</v>
      </c>
      <c r="BM1150">
        <f t="shared" si="195"/>
        <v>2502.8920000000016</v>
      </c>
      <c r="BN1150">
        <f t="shared" si="196"/>
        <v>3898.6569999999997</v>
      </c>
      <c r="BO1150">
        <f>IF(COUNTIFS($BL$2:$BL1150,$BL1150,$O$2:$O1150,$O1150)=1,_xlfn.MAXIFS($BO$2:$BO1149,$O$2:$O1149,$O1150)+1,_xlfn.MAXIFS($BO$2:$BO1149,$O$2:$O1149,$O1150))</f>
        <v>11</v>
      </c>
      <c r="BP1150">
        <f t="shared" si="197"/>
        <v>2919.1420000000003</v>
      </c>
      <c r="BQ1150">
        <f t="shared" si="199"/>
        <v>71.964000000000013</v>
      </c>
      <c r="BR1150">
        <f t="shared" si="200"/>
        <v>131.934</v>
      </c>
      <c r="BS1150">
        <f t="shared" si="201"/>
        <v>63.968000000000004</v>
      </c>
      <c r="BT1150">
        <f t="shared" si="202"/>
        <v>15.992000000000001</v>
      </c>
      <c r="BU1150">
        <f t="shared" si="203"/>
        <v>0</v>
      </c>
      <c r="BV1150">
        <f t="shared" si="204"/>
        <v>0</v>
      </c>
      <c r="BW1150">
        <f t="shared" si="198"/>
        <v>3203.0000000000005</v>
      </c>
    </row>
    <row r="1151" spans="1:75" x14ac:dyDescent="0.3">
      <c r="A1151" s="38">
        <f t="shared" si="194"/>
        <v>45795</v>
      </c>
      <c r="B1151" s="3">
        <v>45795.874178240738</v>
      </c>
      <c r="C1151" t="s">
        <v>61</v>
      </c>
      <c r="D1151" t="s">
        <v>61</v>
      </c>
      <c r="E1151" t="s">
        <v>61</v>
      </c>
      <c r="F1151" t="s">
        <v>62</v>
      </c>
      <c r="G1151" s="2" t="s">
        <v>85</v>
      </c>
      <c r="H1151" t="s">
        <v>86</v>
      </c>
      <c r="I1151" t="s">
        <v>89</v>
      </c>
      <c r="J1151" t="s">
        <v>66</v>
      </c>
      <c r="K1151" t="s">
        <v>67</v>
      </c>
      <c r="L1151">
        <v>14</v>
      </c>
      <c r="M1151">
        <v>12</v>
      </c>
      <c r="N1151">
        <v>168</v>
      </c>
      <c r="O1151" s="41">
        <v>9999</v>
      </c>
      <c r="P1151" t="s">
        <v>62</v>
      </c>
      <c r="Q1151" s="1">
        <v>45786.608721180557</v>
      </c>
      <c r="R1151">
        <v>2.7E-2</v>
      </c>
      <c r="S1151">
        <v>0.08</v>
      </c>
      <c r="T1151">
        <v>0.33800000000000002</v>
      </c>
      <c r="U1151">
        <v>138</v>
      </c>
      <c r="V1151">
        <v>118</v>
      </c>
      <c r="W1151">
        <v>3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8</v>
      </c>
      <c r="AD1151">
        <v>0.7</v>
      </c>
      <c r="AE1151">
        <v>5.7167050000000001</v>
      </c>
      <c r="AF1151">
        <v>100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0.26</v>
      </c>
      <c r="AN1151">
        <v>57.93</v>
      </c>
      <c r="AO1151">
        <v>85.506</v>
      </c>
      <c r="AP1151">
        <v>2.173</v>
      </c>
      <c r="AQ1151">
        <v>0</v>
      </c>
      <c r="AR1151">
        <v>0</v>
      </c>
      <c r="AS1151">
        <v>0</v>
      </c>
      <c r="AT1151">
        <v>1.667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2</v>
      </c>
      <c r="BC1151" t="s">
        <v>68</v>
      </c>
      <c r="BD1151">
        <v>0</v>
      </c>
      <c r="BE1151" t="s">
        <v>69</v>
      </c>
      <c r="BF1151" t="s">
        <v>70</v>
      </c>
      <c r="BG1151">
        <v>1.3</v>
      </c>
      <c r="BH1151">
        <v>0</v>
      </c>
      <c r="BI1151" s="1">
        <v>45799.479906828703</v>
      </c>
      <c r="BJ1151">
        <v>3</v>
      </c>
      <c r="BK1151" s="4">
        <v>0.1125</v>
      </c>
      <c r="BL1151" s="42">
        <f>HLOOKUP($A1151,차량별코스!$E$1:$AD$20,_xlfn.XLOOKUP(탕데이터!$I1151,차량별코스!$D$2:$D$20,차량별코스!$A$2:$A$20),0)</f>
        <v>6</v>
      </c>
      <c r="BM1151">
        <f t="shared" si="195"/>
        <v>2502.8920000000016</v>
      </c>
      <c r="BN1151">
        <f t="shared" si="196"/>
        <v>3898.6569999999997</v>
      </c>
      <c r="BO1151">
        <f>IF(COUNTIFS($BL$2:$BL1151,$BL1151,$O$2:$O1151,$O1151)=1,_xlfn.MAXIFS($BO$2:$BO1150,$O$2:$O1150,$O1151)+1,_xlfn.MAXIFS($BO$2:$BO1150,$O$2:$O1150,$O1151))</f>
        <v>11</v>
      </c>
      <c r="BP1151">
        <f t="shared" si="197"/>
        <v>17</v>
      </c>
      <c r="BQ1151">
        <f t="shared" si="199"/>
        <v>0</v>
      </c>
      <c r="BR1151">
        <f t="shared" si="200"/>
        <v>0</v>
      </c>
      <c r="BS1151">
        <f t="shared" si="201"/>
        <v>0</v>
      </c>
      <c r="BT1151">
        <f t="shared" si="202"/>
        <v>0</v>
      </c>
      <c r="BU1151">
        <f t="shared" si="203"/>
        <v>0</v>
      </c>
      <c r="BV1151">
        <f t="shared" si="204"/>
        <v>0</v>
      </c>
      <c r="BW1151">
        <f t="shared" si="198"/>
        <v>17</v>
      </c>
    </row>
    <row r="1152" spans="1:75" x14ac:dyDescent="0.3">
      <c r="A1152" s="38">
        <f t="shared" si="194"/>
        <v>45795</v>
      </c>
      <c r="B1152" s="3">
        <v>45795.882025462961</v>
      </c>
      <c r="C1152" t="s">
        <v>61</v>
      </c>
      <c r="D1152" t="s">
        <v>61</v>
      </c>
      <c r="E1152" t="s">
        <v>61</v>
      </c>
      <c r="F1152" t="s">
        <v>62</v>
      </c>
      <c r="G1152" s="2" t="s">
        <v>85</v>
      </c>
      <c r="H1152" t="s">
        <v>86</v>
      </c>
      <c r="I1152" t="s">
        <v>89</v>
      </c>
      <c r="J1152" t="s">
        <v>66</v>
      </c>
      <c r="K1152" t="s">
        <v>67</v>
      </c>
      <c r="L1152">
        <v>14</v>
      </c>
      <c r="M1152">
        <v>12</v>
      </c>
      <c r="N1152">
        <v>168</v>
      </c>
      <c r="O1152" s="41">
        <v>9999</v>
      </c>
      <c r="P1152" t="s">
        <v>62</v>
      </c>
      <c r="Q1152" s="1">
        <v>45786.608721180557</v>
      </c>
      <c r="R1152">
        <v>66.222999999999999</v>
      </c>
      <c r="S1152">
        <v>18.39</v>
      </c>
      <c r="T1152">
        <v>3.601</v>
      </c>
      <c r="U1152">
        <v>7602</v>
      </c>
      <c r="V1152">
        <v>0</v>
      </c>
      <c r="W1152">
        <v>1805</v>
      </c>
      <c r="X1152">
        <v>2358</v>
      </c>
      <c r="Y1152">
        <v>5</v>
      </c>
      <c r="Z1152">
        <v>26</v>
      </c>
      <c r="AA1152">
        <v>1</v>
      </c>
      <c r="AB1152">
        <v>128</v>
      </c>
      <c r="AC1152">
        <v>98</v>
      </c>
      <c r="AD1152">
        <v>31.36</v>
      </c>
      <c r="AE1152">
        <v>41.125197</v>
      </c>
      <c r="AF1152">
        <v>86.8</v>
      </c>
      <c r="AG1152">
        <v>4.9000000000000004</v>
      </c>
      <c r="AH1152">
        <v>6.1</v>
      </c>
      <c r="AI1152">
        <v>2</v>
      </c>
      <c r="AJ1152">
        <v>0.2</v>
      </c>
      <c r="AK1152">
        <v>0</v>
      </c>
      <c r="AL1152">
        <v>0</v>
      </c>
      <c r="AM1152">
        <v>2.77</v>
      </c>
      <c r="AN1152">
        <v>37.585999999999999</v>
      </c>
      <c r="AO1152">
        <v>0</v>
      </c>
      <c r="AP1152">
        <v>23.744</v>
      </c>
      <c r="AQ1152">
        <v>0.34699999999999998</v>
      </c>
      <c r="AR1152">
        <v>7.55</v>
      </c>
      <c r="AS1152">
        <v>39.261000000000003</v>
      </c>
      <c r="AT1152">
        <v>109.947</v>
      </c>
      <c r="AU1152">
        <v>6.2069999999999999</v>
      </c>
      <c r="AV1152">
        <v>7.7270000000000003</v>
      </c>
      <c r="AW1152">
        <v>2.5329999999999999</v>
      </c>
      <c r="AX1152">
        <v>0.253</v>
      </c>
      <c r="AY1152">
        <v>0</v>
      </c>
      <c r="AZ1152">
        <v>0</v>
      </c>
      <c r="BA1152">
        <v>0</v>
      </c>
      <c r="BB1152">
        <v>171</v>
      </c>
      <c r="BC1152" t="s">
        <v>68</v>
      </c>
      <c r="BD1152">
        <v>0</v>
      </c>
      <c r="BE1152" t="s">
        <v>69</v>
      </c>
      <c r="BF1152" t="s">
        <v>70</v>
      </c>
      <c r="BG1152">
        <v>1.3</v>
      </c>
      <c r="BH1152">
        <v>0</v>
      </c>
      <c r="BI1152" s="1">
        <v>45799.479906828703</v>
      </c>
      <c r="BJ1152">
        <v>3</v>
      </c>
      <c r="BK1152" s="4">
        <v>1.2002999999999999</v>
      </c>
      <c r="BL1152" s="42">
        <f>HLOOKUP($A1152,차량별코스!$E$1:$AD$20,_xlfn.XLOOKUP(탕데이터!$I1152,차량별코스!$D$2:$D$20,차량별코스!$A$2:$A$20),0)</f>
        <v>6</v>
      </c>
      <c r="BM1152">
        <f t="shared" si="195"/>
        <v>2502.8920000000016</v>
      </c>
      <c r="BN1152">
        <f t="shared" si="196"/>
        <v>3898.6569999999997</v>
      </c>
      <c r="BO1152">
        <f>IF(COUNTIFS($BL$2:$BL1152,$BL1152,$O$2:$O1152,$O1152)=1,_xlfn.MAXIFS($BO$2:$BO1151,$O$2:$O1151,$O1152)+1,_xlfn.MAXIFS($BO$2:$BO1151,$O$2:$O1151,$O1152))</f>
        <v>11</v>
      </c>
      <c r="BP1152">
        <f t="shared" si="197"/>
        <v>4793.5360000000001</v>
      </c>
      <c r="BQ1152">
        <f t="shared" si="199"/>
        <v>372.49799999999999</v>
      </c>
      <c r="BR1152">
        <f t="shared" si="200"/>
        <v>463.72199999999998</v>
      </c>
      <c r="BS1152">
        <f t="shared" si="201"/>
        <v>152.04</v>
      </c>
      <c r="BT1152">
        <f t="shared" si="202"/>
        <v>15.204000000000001</v>
      </c>
      <c r="BU1152">
        <f t="shared" si="203"/>
        <v>0</v>
      </c>
      <c r="BV1152">
        <f t="shared" si="204"/>
        <v>0</v>
      </c>
      <c r="BW1152">
        <f t="shared" si="198"/>
        <v>5796.9999999999991</v>
      </c>
    </row>
    <row r="1153" spans="1:75" x14ac:dyDescent="0.3">
      <c r="A1153" s="38">
        <f t="shared" si="194"/>
        <v>45796</v>
      </c>
      <c r="B1153" s="3">
        <v>45796.307789351849</v>
      </c>
      <c r="C1153" t="s">
        <v>61</v>
      </c>
      <c r="D1153" t="s">
        <v>61</v>
      </c>
      <c r="E1153" t="s">
        <v>61</v>
      </c>
      <c r="F1153" t="s">
        <v>62</v>
      </c>
      <c r="G1153" s="2" t="s">
        <v>85</v>
      </c>
      <c r="H1153" t="s">
        <v>86</v>
      </c>
      <c r="I1153" t="s">
        <v>89</v>
      </c>
      <c r="J1153" t="s">
        <v>66</v>
      </c>
      <c r="K1153" t="s">
        <v>67</v>
      </c>
      <c r="L1153">
        <v>14</v>
      </c>
      <c r="M1153">
        <v>12</v>
      </c>
      <c r="N1153">
        <v>168</v>
      </c>
      <c r="O1153" s="41">
        <v>9999</v>
      </c>
      <c r="P1153" t="s">
        <v>62</v>
      </c>
      <c r="Q1153" s="1">
        <v>45786.608721180557</v>
      </c>
      <c r="R1153">
        <v>58.94</v>
      </c>
      <c r="S1153">
        <v>18.062999999999999</v>
      </c>
      <c r="T1153">
        <v>3.2629999999999999</v>
      </c>
      <c r="U1153">
        <v>6684</v>
      </c>
      <c r="V1153">
        <v>145</v>
      </c>
      <c r="W1153">
        <v>2199</v>
      </c>
      <c r="X1153">
        <v>2002</v>
      </c>
      <c r="Y1153">
        <v>6</v>
      </c>
      <c r="Z1153">
        <v>30</v>
      </c>
      <c r="AA1153">
        <v>1</v>
      </c>
      <c r="AB1153">
        <v>533</v>
      </c>
      <c r="AC1153">
        <v>104</v>
      </c>
      <c r="AD1153">
        <v>31.75</v>
      </c>
      <c r="AE1153">
        <v>48.890304</v>
      </c>
      <c r="AF1153">
        <v>86.9</v>
      </c>
      <c r="AG1153">
        <v>3.6</v>
      </c>
      <c r="AH1153">
        <v>3.6</v>
      </c>
      <c r="AI1153">
        <v>3.1</v>
      </c>
      <c r="AJ1153">
        <v>2.7</v>
      </c>
      <c r="AK1153">
        <v>0.1</v>
      </c>
      <c r="AL1153">
        <v>0</v>
      </c>
      <c r="AM1153">
        <v>2.5099999999999998</v>
      </c>
      <c r="AN1153">
        <v>51.523000000000003</v>
      </c>
      <c r="AO1153">
        <v>2.169</v>
      </c>
      <c r="AP1153">
        <v>32.899000000000001</v>
      </c>
      <c r="AQ1153">
        <v>0.33900000000000002</v>
      </c>
      <c r="AR1153">
        <v>10.18</v>
      </c>
      <c r="AS1153">
        <v>50.899000000000001</v>
      </c>
      <c r="AT1153">
        <v>95.59</v>
      </c>
      <c r="AU1153">
        <v>3.96</v>
      </c>
      <c r="AV1153">
        <v>3.96</v>
      </c>
      <c r="AW1153">
        <v>3.41</v>
      </c>
      <c r="AX1153">
        <v>2.97</v>
      </c>
      <c r="AY1153">
        <v>0.11</v>
      </c>
      <c r="AZ1153">
        <v>0</v>
      </c>
      <c r="BA1153">
        <v>0</v>
      </c>
      <c r="BB1153">
        <v>154</v>
      </c>
      <c r="BC1153" t="s">
        <v>68</v>
      </c>
      <c r="BD1153">
        <v>0</v>
      </c>
      <c r="BE1153" t="s">
        <v>69</v>
      </c>
      <c r="BF1153" t="s">
        <v>70</v>
      </c>
      <c r="BG1153">
        <v>1.3</v>
      </c>
      <c r="BH1153">
        <v>0</v>
      </c>
      <c r="BI1153" s="1">
        <v>45799.479906828703</v>
      </c>
      <c r="BJ1153">
        <v>3</v>
      </c>
      <c r="BK1153" s="4">
        <v>1.0876999999999999</v>
      </c>
      <c r="BL1153" s="42">
        <f>HLOOKUP($A1153,차량별코스!$E$1:$AD$20,_xlfn.XLOOKUP(탕데이터!$I1153,차량별코스!$D$2:$D$20,차량별코스!$A$2:$A$20),0)</f>
        <v>7</v>
      </c>
      <c r="BM1153">
        <f t="shared" si="195"/>
        <v>2502.8920000000016</v>
      </c>
      <c r="BN1153">
        <f t="shared" si="196"/>
        <v>4271.6819999999989</v>
      </c>
      <c r="BO1153">
        <f>IF(COUNTIFS($BL$2:$BL1153,$BL1153,$O$2:$O1153,$O1153)=1,_xlfn.MAXIFS($BO$2:$BO1152,$O$2:$O1152,$O1153)+1,_xlfn.MAXIFS($BO$2:$BO1152,$O$2:$O1152,$O1153))</f>
        <v>11</v>
      </c>
      <c r="BP1153">
        <f t="shared" si="197"/>
        <v>3464.3960000000006</v>
      </c>
      <c r="BQ1153">
        <f t="shared" si="199"/>
        <v>240.62400000000002</v>
      </c>
      <c r="BR1153">
        <f t="shared" si="200"/>
        <v>240.62400000000002</v>
      </c>
      <c r="BS1153">
        <f t="shared" si="201"/>
        <v>207.20400000000001</v>
      </c>
      <c r="BT1153">
        <f t="shared" si="202"/>
        <v>180.46800000000002</v>
      </c>
      <c r="BU1153">
        <f t="shared" si="203"/>
        <v>6.6840000000000002</v>
      </c>
      <c r="BV1153">
        <f t="shared" si="204"/>
        <v>0</v>
      </c>
      <c r="BW1153">
        <f t="shared" si="198"/>
        <v>4340</v>
      </c>
    </row>
    <row r="1154" spans="1:75" x14ac:dyDescent="0.3">
      <c r="A1154" s="38">
        <f t="shared" si="194"/>
        <v>45796</v>
      </c>
      <c r="B1154" s="3">
        <v>45796.429247685184</v>
      </c>
      <c r="C1154" t="s">
        <v>61</v>
      </c>
      <c r="D1154" t="s">
        <v>61</v>
      </c>
      <c r="E1154" t="s">
        <v>61</v>
      </c>
      <c r="F1154" t="s">
        <v>62</v>
      </c>
      <c r="G1154" s="2" t="s">
        <v>85</v>
      </c>
      <c r="H1154" t="s">
        <v>86</v>
      </c>
      <c r="I1154" t="s">
        <v>89</v>
      </c>
      <c r="J1154" t="s">
        <v>66</v>
      </c>
      <c r="K1154" t="s">
        <v>67</v>
      </c>
      <c r="L1154">
        <v>14</v>
      </c>
      <c r="M1154">
        <v>12</v>
      </c>
      <c r="N1154">
        <v>168</v>
      </c>
      <c r="O1154" s="41">
        <v>9999</v>
      </c>
      <c r="P1154" t="s">
        <v>62</v>
      </c>
      <c r="Q1154" s="1">
        <v>45786.608721180557</v>
      </c>
      <c r="R1154">
        <v>106.574</v>
      </c>
      <c r="S1154">
        <v>31.652999999999999</v>
      </c>
      <c r="T1154">
        <v>3.367</v>
      </c>
      <c r="U1154">
        <v>10856</v>
      </c>
      <c r="V1154">
        <v>159</v>
      </c>
      <c r="W1154">
        <v>2787</v>
      </c>
      <c r="X1154">
        <v>3673</v>
      </c>
      <c r="Y1154">
        <v>8</v>
      </c>
      <c r="Z1154">
        <v>45</v>
      </c>
      <c r="AA1154">
        <v>1</v>
      </c>
      <c r="AB1154">
        <v>244</v>
      </c>
      <c r="AC1154">
        <v>104</v>
      </c>
      <c r="AD1154">
        <v>35.340000000000003</v>
      </c>
      <c r="AE1154">
        <v>48.503951999999998</v>
      </c>
      <c r="AF1154">
        <v>77.400000000000006</v>
      </c>
      <c r="AG1154">
        <v>6.1</v>
      </c>
      <c r="AH1154">
        <v>7.3</v>
      </c>
      <c r="AI1154">
        <v>6.2</v>
      </c>
      <c r="AJ1154">
        <v>2.7</v>
      </c>
      <c r="AK1154">
        <v>0.3</v>
      </c>
      <c r="AL1154">
        <v>0</v>
      </c>
      <c r="AM1154">
        <v>2.59</v>
      </c>
      <c r="AN1154">
        <v>49.27</v>
      </c>
      <c r="AO1154">
        <v>1.4650000000000001</v>
      </c>
      <c r="AP1154">
        <v>25.672000000000001</v>
      </c>
      <c r="AQ1154">
        <v>0.33800000000000002</v>
      </c>
      <c r="AR1154">
        <v>7.5069999999999997</v>
      </c>
      <c r="AS1154">
        <v>42.223999999999997</v>
      </c>
      <c r="AT1154">
        <v>139.32</v>
      </c>
      <c r="AU1154">
        <v>10.98</v>
      </c>
      <c r="AV1154">
        <v>13.14</v>
      </c>
      <c r="AW1154">
        <v>11.16</v>
      </c>
      <c r="AX1154">
        <v>4.8600000000000003</v>
      </c>
      <c r="AY1154">
        <v>0.54</v>
      </c>
      <c r="AZ1154">
        <v>0</v>
      </c>
      <c r="BA1154">
        <v>0</v>
      </c>
      <c r="BB1154">
        <v>251</v>
      </c>
      <c r="BC1154" t="s">
        <v>68</v>
      </c>
      <c r="BD1154">
        <v>0</v>
      </c>
      <c r="BE1154" t="s">
        <v>69</v>
      </c>
      <c r="BF1154" t="s">
        <v>70</v>
      </c>
      <c r="BG1154">
        <v>1.3</v>
      </c>
      <c r="BH1154">
        <v>0</v>
      </c>
      <c r="BI1154" s="1">
        <v>45799.479906828703</v>
      </c>
      <c r="BJ1154">
        <v>3</v>
      </c>
      <c r="BK1154" s="4">
        <v>1.1223000000000001</v>
      </c>
      <c r="BL1154" s="42">
        <f>HLOOKUP($A1154,차량별코스!$E$1:$AD$20,_xlfn.XLOOKUP(탕데이터!$I1154,차량별코스!$D$2:$D$20,차량별코스!$A$2:$A$20),0)</f>
        <v>7</v>
      </c>
      <c r="BM1154">
        <f t="shared" si="195"/>
        <v>2502.8920000000016</v>
      </c>
      <c r="BN1154">
        <f t="shared" si="196"/>
        <v>4271.6819999999989</v>
      </c>
      <c r="BO1154">
        <f>IF(COUNTIFS($BL$2:$BL1154,$BL1154,$O$2:$O1154,$O1154)=1,_xlfn.MAXIFS($BO$2:$BO1153,$O$2:$O1153,$O1154)+1,_xlfn.MAXIFS($BO$2:$BO1153,$O$2:$O1153,$O1154))</f>
        <v>11</v>
      </c>
      <c r="BP1154">
        <f t="shared" si="197"/>
        <v>5456.5439999999999</v>
      </c>
      <c r="BQ1154">
        <f t="shared" si="199"/>
        <v>662.21600000000001</v>
      </c>
      <c r="BR1154">
        <f t="shared" si="200"/>
        <v>792.48799999999994</v>
      </c>
      <c r="BS1154">
        <f t="shared" si="201"/>
        <v>673.072</v>
      </c>
      <c r="BT1154">
        <f t="shared" si="202"/>
        <v>293.11200000000002</v>
      </c>
      <c r="BU1154">
        <f t="shared" si="203"/>
        <v>32.567999999999998</v>
      </c>
      <c r="BV1154">
        <f t="shared" si="204"/>
        <v>0</v>
      </c>
      <c r="BW1154">
        <f t="shared" si="198"/>
        <v>7910.0000000000009</v>
      </c>
    </row>
    <row r="1155" spans="1:75" x14ac:dyDescent="0.3">
      <c r="A1155" s="38">
        <f t="shared" ref="A1155:A1218" si="205">DATE(YEAR(B1155),MONTH(B1155),DAY(B1155))</f>
        <v>45796</v>
      </c>
      <c r="B1155" s="3">
        <v>45796.608703703707</v>
      </c>
      <c r="C1155" t="s">
        <v>61</v>
      </c>
      <c r="D1155" t="s">
        <v>61</v>
      </c>
      <c r="E1155" t="s">
        <v>61</v>
      </c>
      <c r="F1155" t="s">
        <v>62</v>
      </c>
      <c r="G1155" s="2" t="s">
        <v>85</v>
      </c>
      <c r="H1155" t="s">
        <v>86</v>
      </c>
      <c r="I1155" t="s">
        <v>89</v>
      </c>
      <c r="J1155" t="s">
        <v>66</v>
      </c>
      <c r="K1155" t="s">
        <v>67</v>
      </c>
      <c r="L1155">
        <v>14</v>
      </c>
      <c r="M1155">
        <v>12</v>
      </c>
      <c r="N1155">
        <v>168</v>
      </c>
      <c r="O1155" s="41">
        <v>9999</v>
      </c>
      <c r="P1155" t="s">
        <v>62</v>
      </c>
      <c r="Q1155" s="1">
        <v>45786.608721180557</v>
      </c>
      <c r="R1155">
        <v>3.4000000000000002E-2</v>
      </c>
      <c r="S1155">
        <v>0.13100000000000001</v>
      </c>
      <c r="T1155">
        <v>0.26</v>
      </c>
      <c r="U1155">
        <v>229</v>
      </c>
      <c r="V1155">
        <v>6</v>
      </c>
      <c r="W1155">
        <v>189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6</v>
      </c>
      <c r="AD1155">
        <v>0.53</v>
      </c>
      <c r="AE1155">
        <v>3.5997880000000002</v>
      </c>
      <c r="AF1155">
        <v>100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0.2</v>
      </c>
      <c r="AN1155">
        <v>46.878999999999998</v>
      </c>
      <c r="AO1155">
        <v>2.6190000000000002</v>
      </c>
      <c r="AP1155">
        <v>82.533000000000001</v>
      </c>
      <c r="AQ1155">
        <v>0</v>
      </c>
      <c r="AR1155">
        <v>0</v>
      </c>
      <c r="AS1155">
        <v>0</v>
      </c>
      <c r="AT1155">
        <v>3.3330000000000002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5</v>
      </c>
      <c r="BC1155" t="s">
        <v>68</v>
      </c>
      <c r="BD1155">
        <v>0</v>
      </c>
      <c r="BE1155" t="s">
        <v>69</v>
      </c>
      <c r="BF1155" t="s">
        <v>70</v>
      </c>
      <c r="BG1155">
        <v>1.3</v>
      </c>
      <c r="BH1155">
        <v>0</v>
      </c>
      <c r="BI1155" s="1">
        <v>45799.479906828703</v>
      </c>
      <c r="BJ1155">
        <v>3</v>
      </c>
      <c r="BK1155" s="4">
        <v>8.6499999999999994E-2</v>
      </c>
      <c r="BL1155" s="42">
        <f>HLOOKUP($A1155,차량별코스!$E$1:$AD$20,_xlfn.XLOOKUP(탕데이터!$I1155,차량별코스!$D$2:$D$20,차량별코스!$A$2:$A$20),0)</f>
        <v>7</v>
      </c>
      <c r="BM1155">
        <f t="shared" ref="BM1155:BM1218" si="206">SUMIFS(R:R,I:I,I1155,O:O,O1155)</f>
        <v>2502.8920000000016</v>
      </c>
      <c r="BN1155">
        <f t="shared" ref="BN1155:BN1218" si="207">SUMIFS(R:R,O:O,O1155,BL:BL,BL1155)</f>
        <v>4271.6819999999989</v>
      </c>
      <c r="BO1155">
        <f>IF(COUNTIFS($BL$2:$BL1155,$BL1155,$O$2:$O1155,$O1155)=1,_xlfn.MAXIFS($BO$2:$BO1154,$O$2:$O1154,$O1155)+1,_xlfn.MAXIFS($BO$2:$BO1154,$O$2:$O1154,$O1155))</f>
        <v>11</v>
      </c>
      <c r="BP1155">
        <f t="shared" ref="BP1155:BP1218" si="208">$U1155*AF1155%-V1155-W1155</f>
        <v>34</v>
      </c>
      <c r="BQ1155">
        <f t="shared" si="199"/>
        <v>0</v>
      </c>
      <c r="BR1155">
        <f t="shared" si="200"/>
        <v>0</v>
      </c>
      <c r="BS1155">
        <f t="shared" si="201"/>
        <v>0</v>
      </c>
      <c r="BT1155">
        <f t="shared" si="202"/>
        <v>0</v>
      </c>
      <c r="BU1155">
        <f t="shared" si="203"/>
        <v>0</v>
      </c>
      <c r="BV1155">
        <f t="shared" si="204"/>
        <v>0</v>
      </c>
      <c r="BW1155">
        <f t="shared" ref="BW1155:BW1218" si="209">SUM(BP1155:BV1155)</f>
        <v>34</v>
      </c>
    </row>
    <row r="1156" spans="1:75" x14ac:dyDescent="0.3">
      <c r="A1156" s="38">
        <f t="shared" si="205"/>
        <v>45796</v>
      </c>
      <c r="B1156" s="3">
        <v>45796.622893518521</v>
      </c>
      <c r="C1156" t="s">
        <v>61</v>
      </c>
      <c r="D1156" t="s">
        <v>61</v>
      </c>
      <c r="E1156" t="s">
        <v>61</v>
      </c>
      <c r="F1156" t="s">
        <v>62</v>
      </c>
      <c r="G1156" s="2" t="s">
        <v>85</v>
      </c>
      <c r="H1156" t="s">
        <v>86</v>
      </c>
      <c r="I1156" t="s">
        <v>89</v>
      </c>
      <c r="J1156" t="s">
        <v>66</v>
      </c>
      <c r="K1156" t="s">
        <v>67</v>
      </c>
      <c r="L1156">
        <v>14</v>
      </c>
      <c r="M1156">
        <v>12</v>
      </c>
      <c r="N1156">
        <v>168</v>
      </c>
      <c r="O1156" s="41">
        <v>9999</v>
      </c>
      <c r="P1156" t="s">
        <v>62</v>
      </c>
      <c r="Q1156" s="1">
        <v>45786.608721180557</v>
      </c>
      <c r="R1156">
        <v>97.688000000000002</v>
      </c>
      <c r="S1156">
        <v>25.646999999999998</v>
      </c>
      <c r="T1156">
        <v>3.8090000000000002</v>
      </c>
      <c r="U1156">
        <v>9732</v>
      </c>
      <c r="V1156">
        <v>4</v>
      </c>
      <c r="W1156">
        <v>2671</v>
      </c>
      <c r="X1156">
        <v>3765</v>
      </c>
      <c r="Y1156">
        <v>8</v>
      </c>
      <c r="Z1156">
        <v>40</v>
      </c>
      <c r="AA1156">
        <v>1</v>
      </c>
      <c r="AB1156">
        <v>9</v>
      </c>
      <c r="AC1156">
        <v>105</v>
      </c>
      <c r="AD1156">
        <v>36.14</v>
      </c>
      <c r="AE1156">
        <v>49.833748</v>
      </c>
      <c r="AF1156">
        <v>89.5</v>
      </c>
      <c r="AG1156">
        <v>2.4</v>
      </c>
      <c r="AH1156">
        <v>3.6</v>
      </c>
      <c r="AI1156">
        <v>3.1</v>
      </c>
      <c r="AJ1156">
        <v>1.3</v>
      </c>
      <c r="AK1156">
        <v>0.1</v>
      </c>
      <c r="AL1156">
        <v>0</v>
      </c>
      <c r="AM1156">
        <v>2.93</v>
      </c>
      <c r="AN1156">
        <v>44.024999999999999</v>
      </c>
      <c r="AO1156">
        <v>4.1000000000000002E-2</v>
      </c>
      <c r="AP1156">
        <v>27.446000000000002</v>
      </c>
      <c r="AQ1156">
        <v>0.379</v>
      </c>
      <c r="AR1156">
        <v>8.1890000000000001</v>
      </c>
      <c r="AS1156">
        <v>40.947000000000003</v>
      </c>
      <c r="AT1156">
        <v>144.69200000000001</v>
      </c>
      <c r="AU1156">
        <v>3.88</v>
      </c>
      <c r="AV1156">
        <v>5.82</v>
      </c>
      <c r="AW1156">
        <v>5.0119999999999996</v>
      </c>
      <c r="AX1156">
        <v>2.1019999999999999</v>
      </c>
      <c r="AY1156">
        <v>0.16200000000000001</v>
      </c>
      <c r="AZ1156">
        <v>0</v>
      </c>
      <c r="BA1156">
        <v>0</v>
      </c>
      <c r="BB1156">
        <v>230</v>
      </c>
      <c r="BC1156" t="s">
        <v>68</v>
      </c>
      <c r="BD1156">
        <v>0</v>
      </c>
      <c r="BE1156" t="s">
        <v>69</v>
      </c>
      <c r="BF1156" t="s">
        <v>70</v>
      </c>
      <c r="BG1156">
        <v>1.3</v>
      </c>
      <c r="BH1156">
        <v>0</v>
      </c>
      <c r="BI1156" s="1">
        <v>45799.479906828703</v>
      </c>
      <c r="BJ1156">
        <v>3</v>
      </c>
      <c r="BK1156" s="4">
        <v>1.2696000000000001</v>
      </c>
      <c r="BL1156" s="42">
        <f>HLOOKUP($A1156,차량별코스!$E$1:$AD$20,_xlfn.XLOOKUP(탕데이터!$I1156,차량별코스!$D$2:$D$20,차량별코스!$A$2:$A$20),0)</f>
        <v>7</v>
      </c>
      <c r="BM1156">
        <f t="shared" si="206"/>
        <v>2502.8920000000016</v>
      </c>
      <c r="BN1156">
        <f t="shared" si="207"/>
        <v>4271.6819999999989</v>
      </c>
      <c r="BO1156">
        <f>IF(COUNTIFS($BL$2:$BL1156,$BL1156,$O$2:$O1156,$O1156)=1,_xlfn.MAXIFS($BO$2:$BO1155,$O$2:$O1155,$O1156)+1,_xlfn.MAXIFS($BO$2:$BO1155,$O$2:$O1155,$O1156))</f>
        <v>11</v>
      </c>
      <c r="BP1156">
        <f t="shared" si="208"/>
        <v>6035.1399999999994</v>
      </c>
      <c r="BQ1156">
        <f t="shared" si="199"/>
        <v>233.56800000000001</v>
      </c>
      <c r="BR1156">
        <f t="shared" si="200"/>
        <v>350.35200000000003</v>
      </c>
      <c r="BS1156">
        <f t="shared" si="201"/>
        <v>301.69200000000001</v>
      </c>
      <c r="BT1156">
        <f t="shared" si="202"/>
        <v>126.51600000000001</v>
      </c>
      <c r="BU1156">
        <f t="shared" si="203"/>
        <v>9.7319999999999993</v>
      </c>
      <c r="BV1156">
        <f t="shared" si="204"/>
        <v>0</v>
      </c>
      <c r="BW1156">
        <f t="shared" si="209"/>
        <v>7056.9999999999991</v>
      </c>
    </row>
    <row r="1157" spans="1:75" x14ac:dyDescent="0.3">
      <c r="A1157" s="38">
        <f t="shared" si="205"/>
        <v>45796</v>
      </c>
      <c r="B1157" s="3">
        <v>45796.793240740742</v>
      </c>
      <c r="C1157" t="s">
        <v>61</v>
      </c>
      <c r="D1157" t="s">
        <v>61</v>
      </c>
      <c r="E1157" t="s">
        <v>61</v>
      </c>
      <c r="F1157" t="s">
        <v>62</v>
      </c>
      <c r="G1157" s="2" t="s">
        <v>85</v>
      </c>
      <c r="H1157" t="s">
        <v>86</v>
      </c>
      <c r="I1157" t="s">
        <v>89</v>
      </c>
      <c r="J1157" t="s">
        <v>66</v>
      </c>
      <c r="K1157" t="s">
        <v>67</v>
      </c>
      <c r="L1157">
        <v>14</v>
      </c>
      <c r="M1157">
        <v>12</v>
      </c>
      <c r="N1157">
        <v>168</v>
      </c>
      <c r="O1157" s="41">
        <v>9999</v>
      </c>
      <c r="P1157" t="s">
        <v>62</v>
      </c>
      <c r="Q1157" s="1">
        <v>45786.608721180557</v>
      </c>
      <c r="R1157">
        <v>2.8000000000000001E-2</v>
      </c>
      <c r="S1157">
        <v>0.10299999999999999</v>
      </c>
      <c r="T1157">
        <v>0.27200000000000002</v>
      </c>
      <c r="U1157">
        <v>178</v>
      </c>
      <c r="V1157">
        <v>76</v>
      </c>
      <c r="W1157">
        <v>84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8</v>
      </c>
      <c r="AD1157">
        <v>0.56999999999999995</v>
      </c>
      <c r="AE1157">
        <v>5.6</v>
      </c>
      <c r="AF1157">
        <v>100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0.21</v>
      </c>
      <c r="AN1157">
        <v>72.11</v>
      </c>
      <c r="AO1157">
        <v>42.697000000000003</v>
      </c>
      <c r="AP1157">
        <v>47.191000000000003</v>
      </c>
      <c r="AQ1157">
        <v>0</v>
      </c>
      <c r="AR1157">
        <v>0</v>
      </c>
      <c r="AS1157">
        <v>0</v>
      </c>
      <c r="AT1157">
        <v>1.667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4</v>
      </c>
      <c r="BC1157" t="s">
        <v>68</v>
      </c>
      <c r="BD1157">
        <v>0</v>
      </c>
      <c r="BE1157" t="s">
        <v>69</v>
      </c>
      <c r="BF1157" t="s">
        <v>70</v>
      </c>
      <c r="BG1157">
        <v>1.3</v>
      </c>
      <c r="BH1157">
        <v>0</v>
      </c>
      <c r="BI1157" s="1">
        <v>45799.479906828703</v>
      </c>
      <c r="BJ1157">
        <v>3</v>
      </c>
      <c r="BK1157" s="4">
        <v>9.06E-2</v>
      </c>
      <c r="BL1157" s="42">
        <f>HLOOKUP($A1157,차량별코스!$E$1:$AD$20,_xlfn.XLOOKUP(탕데이터!$I1157,차량별코스!$D$2:$D$20,차량별코스!$A$2:$A$20),0)</f>
        <v>7</v>
      </c>
      <c r="BM1157">
        <f t="shared" si="206"/>
        <v>2502.8920000000016</v>
      </c>
      <c r="BN1157">
        <f t="shared" si="207"/>
        <v>4271.6819999999989</v>
      </c>
      <c r="BO1157">
        <f>IF(COUNTIFS($BL$2:$BL1157,$BL1157,$O$2:$O1157,$O1157)=1,_xlfn.MAXIFS($BO$2:$BO1156,$O$2:$O1156,$O1157)+1,_xlfn.MAXIFS($BO$2:$BO1156,$O$2:$O1156,$O1157))</f>
        <v>11</v>
      </c>
      <c r="BP1157">
        <f t="shared" si="208"/>
        <v>18</v>
      </c>
      <c r="BQ1157">
        <f t="shared" ref="BQ1157:BQ1220" si="210">$U1157*AG1157%</f>
        <v>0</v>
      </c>
      <c r="BR1157">
        <f t="shared" ref="BR1157:BR1220" si="211">$U1157*AH1157%</f>
        <v>0</v>
      </c>
      <c r="BS1157">
        <f t="shared" ref="BS1157:BS1220" si="212">$U1157*AI1157%</f>
        <v>0</v>
      </c>
      <c r="BT1157">
        <f t="shared" ref="BT1157:BT1220" si="213">$U1157*AJ1157%</f>
        <v>0</v>
      </c>
      <c r="BU1157">
        <f t="shared" ref="BU1157:BU1220" si="214">$U1157*AK1157%</f>
        <v>0</v>
      </c>
      <c r="BV1157">
        <f t="shared" ref="BV1157:BV1220" si="215">$U1157*AL1157%</f>
        <v>0</v>
      </c>
      <c r="BW1157">
        <f t="shared" si="209"/>
        <v>18</v>
      </c>
    </row>
    <row r="1158" spans="1:75" x14ac:dyDescent="0.3">
      <c r="A1158" s="38">
        <f t="shared" si="205"/>
        <v>45796</v>
      </c>
      <c r="B1158" s="3">
        <v>45796.798958333333</v>
      </c>
      <c r="C1158" t="s">
        <v>61</v>
      </c>
      <c r="D1158" t="s">
        <v>61</v>
      </c>
      <c r="E1158" t="s">
        <v>61</v>
      </c>
      <c r="F1158" t="s">
        <v>62</v>
      </c>
      <c r="G1158" s="2" t="s">
        <v>85</v>
      </c>
      <c r="H1158" t="s">
        <v>86</v>
      </c>
      <c r="I1158" t="s">
        <v>89</v>
      </c>
      <c r="J1158" t="s">
        <v>66</v>
      </c>
      <c r="K1158" t="s">
        <v>67</v>
      </c>
      <c r="L1158">
        <v>14</v>
      </c>
      <c r="M1158">
        <v>12</v>
      </c>
      <c r="N1158">
        <v>168</v>
      </c>
      <c r="O1158" s="41">
        <v>9999</v>
      </c>
      <c r="P1158" t="s">
        <v>62</v>
      </c>
      <c r="Q1158" s="1">
        <v>45786.608721180557</v>
      </c>
      <c r="R1158">
        <v>39.335000000000001</v>
      </c>
      <c r="S1158">
        <v>11.247999999999999</v>
      </c>
      <c r="T1158">
        <v>3.4969999999999999</v>
      </c>
      <c r="U1158">
        <v>4267</v>
      </c>
      <c r="V1158">
        <v>9</v>
      </c>
      <c r="W1158">
        <v>848</v>
      </c>
      <c r="X1158">
        <v>1489</v>
      </c>
      <c r="Y1158">
        <v>4</v>
      </c>
      <c r="Z1158">
        <v>7</v>
      </c>
      <c r="AA1158">
        <v>0</v>
      </c>
      <c r="AB1158">
        <v>0</v>
      </c>
      <c r="AC1158">
        <v>100</v>
      </c>
      <c r="AD1158">
        <v>33.19</v>
      </c>
      <c r="AE1158">
        <v>41.526694999999997</v>
      </c>
      <c r="AF1158">
        <v>76.900000000000006</v>
      </c>
      <c r="AG1158">
        <v>6.9</v>
      </c>
      <c r="AH1158">
        <v>10.6</v>
      </c>
      <c r="AI1158">
        <v>4.5999999999999996</v>
      </c>
      <c r="AJ1158">
        <v>1.1000000000000001</v>
      </c>
      <c r="AK1158">
        <v>0</v>
      </c>
      <c r="AL1158">
        <v>0</v>
      </c>
      <c r="AM1158">
        <v>2.69</v>
      </c>
      <c r="AN1158">
        <v>39.298999999999999</v>
      </c>
      <c r="AO1158">
        <v>0.21099999999999999</v>
      </c>
      <c r="AP1158">
        <v>19.873000000000001</v>
      </c>
      <c r="AQ1158">
        <v>0.35599999999999998</v>
      </c>
      <c r="AR1158">
        <v>10.169</v>
      </c>
      <c r="AS1158">
        <v>17.795999999999999</v>
      </c>
      <c r="AT1158">
        <v>53.83</v>
      </c>
      <c r="AU1158">
        <v>4.83</v>
      </c>
      <c r="AV1158">
        <v>7.42</v>
      </c>
      <c r="AW1158">
        <v>3.22</v>
      </c>
      <c r="AX1158">
        <v>0.77</v>
      </c>
      <c r="AY1158">
        <v>0</v>
      </c>
      <c r="AZ1158">
        <v>0</v>
      </c>
      <c r="BA1158">
        <v>0</v>
      </c>
      <c r="BB1158">
        <v>95</v>
      </c>
      <c r="BC1158" t="s">
        <v>68</v>
      </c>
      <c r="BD1158">
        <v>0</v>
      </c>
      <c r="BE1158" t="s">
        <v>69</v>
      </c>
      <c r="BF1158" t="s">
        <v>70</v>
      </c>
      <c r="BG1158">
        <v>1.3</v>
      </c>
      <c r="BH1158">
        <v>0</v>
      </c>
      <c r="BI1158" s="1">
        <v>45799.479906828703</v>
      </c>
      <c r="BJ1158">
        <v>3</v>
      </c>
      <c r="BK1158" s="4">
        <v>1.1657</v>
      </c>
      <c r="BL1158" s="42">
        <f>HLOOKUP($A1158,차량별코스!$E$1:$AD$20,_xlfn.XLOOKUP(탕데이터!$I1158,차량별코스!$D$2:$D$20,차량별코스!$A$2:$A$20),0)</f>
        <v>7</v>
      </c>
      <c r="BM1158">
        <f t="shared" si="206"/>
        <v>2502.8920000000016</v>
      </c>
      <c r="BN1158">
        <f t="shared" si="207"/>
        <v>4271.6819999999989</v>
      </c>
      <c r="BO1158">
        <f>IF(COUNTIFS($BL$2:$BL1158,$BL1158,$O$2:$O1158,$O1158)=1,_xlfn.MAXIFS($BO$2:$BO1157,$O$2:$O1157,$O1158)+1,_xlfn.MAXIFS($BO$2:$BO1157,$O$2:$O1157,$O1158))</f>
        <v>11</v>
      </c>
      <c r="BP1158">
        <f t="shared" si="208"/>
        <v>2424.3229999999999</v>
      </c>
      <c r="BQ1158">
        <f t="shared" si="210"/>
        <v>294.423</v>
      </c>
      <c r="BR1158">
        <f t="shared" si="211"/>
        <v>452.30199999999996</v>
      </c>
      <c r="BS1158">
        <f t="shared" si="212"/>
        <v>196.28200000000001</v>
      </c>
      <c r="BT1158">
        <f t="shared" si="213"/>
        <v>46.937000000000005</v>
      </c>
      <c r="BU1158">
        <f t="shared" si="214"/>
        <v>0</v>
      </c>
      <c r="BV1158">
        <f t="shared" si="215"/>
        <v>0</v>
      </c>
      <c r="BW1158">
        <f t="shared" si="209"/>
        <v>3414.2670000000003</v>
      </c>
    </row>
    <row r="1159" spans="1:75" x14ac:dyDescent="0.3">
      <c r="A1159" s="38">
        <f t="shared" si="205"/>
        <v>45796</v>
      </c>
      <c r="B1159" s="3">
        <v>45796.854351851849</v>
      </c>
      <c r="C1159" t="s">
        <v>61</v>
      </c>
      <c r="D1159" t="s">
        <v>61</v>
      </c>
      <c r="E1159" t="s">
        <v>61</v>
      </c>
      <c r="F1159" t="s">
        <v>62</v>
      </c>
      <c r="G1159" s="2" t="s">
        <v>85</v>
      </c>
      <c r="H1159" t="s">
        <v>86</v>
      </c>
      <c r="I1159" t="s">
        <v>89</v>
      </c>
      <c r="J1159" t="s">
        <v>66</v>
      </c>
      <c r="K1159" t="s">
        <v>67</v>
      </c>
      <c r="L1159">
        <v>14</v>
      </c>
      <c r="M1159">
        <v>12</v>
      </c>
      <c r="N1159">
        <v>168</v>
      </c>
      <c r="O1159" s="41">
        <v>9999</v>
      </c>
      <c r="P1159" t="s">
        <v>62</v>
      </c>
      <c r="Q1159" s="1">
        <v>45786.608721180557</v>
      </c>
      <c r="R1159">
        <v>34.395000000000003</v>
      </c>
      <c r="S1159">
        <v>9.5519999999999996</v>
      </c>
      <c r="T1159">
        <v>3.601</v>
      </c>
      <c r="U1159">
        <v>2983</v>
      </c>
      <c r="V1159">
        <v>34</v>
      </c>
      <c r="W1159">
        <v>157</v>
      </c>
      <c r="X1159">
        <v>1078</v>
      </c>
      <c r="Y1159">
        <v>1</v>
      </c>
      <c r="Z1159">
        <v>10</v>
      </c>
      <c r="AA1159">
        <v>0</v>
      </c>
      <c r="AB1159">
        <v>0</v>
      </c>
      <c r="AC1159">
        <v>93</v>
      </c>
      <c r="AD1159">
        <v>41.51</v>
      </c>
      <c r="AE1159">
        <v>44.348827999999997</v>
      </c>
      <c r="AF1159">
        <v>92.5</v>
      </c>
      <c r="AG1159">
        <v>2.7</v>
      </c>
      <c r="AH1159">
        <v>3.5</v>
      </c>
      <c r="AI1159">
        <v>1</v>
      </c>
      <c r="AJ1159">
        <v>0.2</v>
      </c>
      <c r="AK1159">
        <v>0</v>
      </c>
      <c r="AL1159">
        <v>0</v>
      </c>
      <c r="AM1159">
        <v>2.77</v>
      </c>
      <c r="AN1159">
        <v>41.078000000000003</v>
      </c>
      <c r="AO1159">
        <v>1.1399999999999999</v>
      </c>
      <c r="AP1159">
        <v>5.2629999999999999</v>
      </c>
      <c r="AQ1159">
        <v>0.29099999999999998</v>
      </c>
      <c r="AR1159">
        <v>2.907</v>
      </c>
      <c r="AS1159">
        <v>29.074000000000002</v>
      </c>
      <c r="AT1159">
        <v>44.707999999999998</v>
      </c>
      <c r="AU1159">
        <v>1.3049999999999999</v>
      </c>
      <c r="AV1159">
        <v>1.6919999999999999</v>
      </c>
      <c r="AW1159">
        <v>0.48299999999999998</v>
      </c>
      <c r="AX1159">
        <v>9.7000000000000003E-2</v>
      </c>
      <c r="AY1159">
        <v>0</v>
      </c>
      <c r="AZ1159">
        <v>0</v>
      </c>
      <c r="BA1159">
        <v>0</v>
      </c>
      <c r="BB1159">
        <v>67</v>
      </c>
      <c r="BC1159" t="s">
        <v>68</v>
      </c>
      <c r="BD1159">
        <v>0</v>
      </c>
      <c r="BE1159" t="s">
        <v>69</v>
      </c>
      <c r="BF1159" t="s">
        <v>70</v>
      </c>
      <c r="BG1159">
        <v>1.3</v>
      </c>
      <c r="BH1159">
        <v>0</v>
      </c>
      <c r="BI1159" s="1">
        <v>45799.479906828703</v>
      </c>
      <c r="BJ1159">
        <v>3</v>
      </c>
      <c r="BK1159" s="4">
        <v>1.2002999999999999</v>
      </c>
      <c r="BL1159" s="42">
        <f>HLOOKUP($A1159,차량별코스!$E$1:$AD$20,_xlfn.XLOOKUP(탕데이터!$I1159,차량별코스!$D$2:$D$20,차량별코스!$A$2:$A$20),0)</f>
        <v>7</v>
      </c>
      <c r="BM1159">
        <f t="shared" si="206"/>
        <v>2502.8920000000016</v>
      </c>
      <c r="BN1159">
        <f t="shared" si="207"/>
        <v>4271.6819999999989</v>
      </c>
      <c r="BO1159">
        <f>IF(COUNTIFS($BL$2:$BL1159,$BL1159,$O$2:$O1159,$O1159)=1,_xlfn.MAXIFS($BO$2:$BO1158,$O$2:$O1158,$O1159)+1,_xlfn.MAXIFS($BO$2:$BO1158,$O$2:$O1158,$O1159))</f>
        <v>11</v>
      </c>
      <c r="BP1159">
        <f t="shared" si="208"/>
        <v>2568.2750000000001</v>
      </c>
      <c r="BQ1159">
        <f t="shared" si="210"/>
        <v>80.541000000000011</v>
      </c>
      <c r="BR1159">
        <f t="shared" si="211"/>
        <v>104.40500000000002</v>
      </c>
      <c r="BS1159">
        <f t="shared" si="212"/>
        <v>29.830000000000002</v>
      </c>
      <c r="BT1159">
        <f t="shared" si="213"/>
        <v>5.9660000000000002</v>
      </c>
      <c r="BU1159">
        <f t="shared" si="214"/>
        <v>0</v>
      </c>
      <c r="BV1159">
        <f t="shared" si="215"/>
        <v>0</v>
      </c>
      <c r="BW1159">
        <f t="shared" si="209"/>
        <v>2789.0170000000003</v>
      </c>
    </row>
    <row r="1160" spans="1:75" x14ac:dyDescent="0.3">
      <c r="A1160" s="38">
        <f t="shared" si="205"/>
        <v>45797</v>
      </c>
      <c r="B1160" s="3">
        <v>45797.260648148149</v>
      </c>
      <c r="C1160" t="s">
        <v>61</v>
      </c>
      <c r="D1160" t="s">
        <v>61</v>
      </c>
      <c r="E1160" t="s">
        <v>61</v>
      </c>
      <c r="F1160" t="s">
        <v>62</v>
      </c>
      <c r="G1160" s="2" t="s">
        <v>85</v>
      </c>
      <c r="H1160" t="s">
        <v>86</v>
      </c>
      <c r="I1160" t="s">
        <v>89</v>
      </c>
      <c r="J1160" t="s">
        <v>66</v>
      </c>
      <c r="K1160" t="s">
        <v>67</v>
      </c>
      <c r="L1160">
        <v>14</v>
      </c>
      <c r="M1160">
        <v>12</v>
      </c>
      <c r="N1160">
        <v>168</v>
      </c>
      <c r="O1160" s="41">
        <v>9999</v>
      </c>
      <c r="P1160" t="s">
        <v>62</v>
      </c>
      <c r="Q1160" s="1">
        <v>45786.608721180557</v>
      </c>
      <c r="R1160">
        <v>1E-3</v>
      </c>
      <c r="S1160">
        <v>1E-3</v>
      </c>
      <c r="T1160">
        <v>1</v>
      </c>
      <c r="U1160">
        <v>1792</v>
      </c>
      <c r="V1160">
        <v>1792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 t="s">
        <v>61</v>
      </c>
      <c r="AF1160">
        <v>100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1</v>
      </c>
      <c r="AN1160" t="s">
        <v>61</v>
      </c>
      <c r="AO1160">
        <v>100</v>
      </c>
      <c r="AP1160">
        <v>0</v>
      </c>
      <c r="AQ1160">
        <v>0</v>
      </c>
      <c r="AR1160">
        <v>0</v>
      </c>
      <c r="AS1160">
        <v>0</v>
      </c>
      <c r="AT1160">
        <v>28.332999999999998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48</v>
      </c>
      <c r="BC1160" t="s">
        <v>68</v>
      </c>
      <c r="BD1160">
        <v>0</v>
      </c>
      <c r="BE1160" t="s">
        <v>69</v>
      </c>
      <c r="BF1160" t="s">
        <v>70</v>
      </c>
      <c r="BG1160">
        <v>1.3</v>
      </c>
      <c r="BH1160">
        <v>0</v>
      </c>
      <c r="BI1160" s="1">
        <v>45799.479906828703</v>
      </c>
      <c r="BJ1160">
        <v>3</v>
      </c>
      <c r="BK1160" s="4">
        <v>0.33329999999999999</v>
      </c>
      <c r="BL1160" s="42">
        <f>HLOOKUP($A1160,차량별코스!$E$1:$AD$20,_xlfn.XLOOKUP(탕데이터!$I1160,차량별코스!$D$2:$D$20,차량별코스!$A$2:$A$20),0)</f>
        <v>8</v>
      </c>
      <c r="BM1160">
        <f t="shared" si="206"/>
        <v>2502.8920000000016</v>
      </c>
      <c r="BN1160">
        <f t="shared" si="207"/>
        <v>4829.6470000000018</v>
      </c>
      <c r="BO1160">
        <f>IF(COUNTIFS($BL$2:$BL1160,$BL1160,$O$2:$O1160,$O1160)=1,_xlfn.MAXIFS($BO$2:$BO1159,$O$2:$O1159,$O1160)+1,_xlfn.MAXIFS($BO$2:$BO1159,$O$2:$O1159,$O1160))</f>
        <v>11</v>
      </c>
      <c r="BP1160">
        <f t="shared" si="208"/>
        <v>0</v>
      </c>
      <c r="BQ1160">
        <f t="shared" si="210"/>
        <v>0</v>
      </c>
      <c r="BR1160">
        <f t="shared" si="211"/>
        <v>0</v>
      </c>
      <c r="BS1160">
        <f t="shared" si="212"/>
        <v>0</v>
      </c>
      <c r="BT1160">
        <f t="shared" si="213"/>
        <v>0</v>
      </c>
      <c r="BU1160">
        <f t="shared" si="214"/>
        <v>0</v>
      </c>
      <c r="BV1160">
        <f t="shared" si="215"/>
        <v>0</v>
      </c>
      <c r="BW1160">
        <f t="shared" si="209"/>
        <v>0</v>
      </c>
    </row>
    <row r="1161" spans="1:75" x14ac:dyDescent="0.3">
      <c r="A1161" s="38">
        <f t="shared" si="205"/>
        <v>45797</v>
      </c>
      <c r="B1161" s="3">
        <v>45797.287361111114</v>
      </c>
      <c r="C1161" t="s">
        <v>61</v>
      </c>
      <c r="D1161" t="s">
        <v>61</v>
      </c>
      <c r="E1161" t="s">
        <v>61</v>
      </c>
      <c r="F1161" t="s">
        <v>62</v>
      </c>
      <c r="G1161" s="2" t="s">
        <v>85</v>
      </c>
      <c r="H1161" t="s">
        <v>86</v>
      </c>
      <c r="I1161" t="s">
        <v>89</v>
      </c>
      <c r="J1161" t="s">
        <v>66</v>
      </c>
      <c r="K1161" t="s">
        <v>67</v>
      </c>
      <c r="L1161">
        <v>14</v>
      </c>
      <c r="M1161">
        <v>12</v>
      </c>
      <c r="N1161">
        <v>168</v>
      </c>
      <c r="O1161" s="41">
        <v>9999</v>
      </c>
      <c r="P1161" t="s">
        <v>62</v>
      </c>
      <c r="Q1161" s="1">
        <v>45786.608721180557</v>
      </c>
      <c r="R1161">
        <v>26.687999999999999</v>
      </c>
      <c r="S1161">
        <v>6.9829999999999997</v>
      </c>
      <c r="T1161">
        <v>3.8220000000000001</v>
      </c>
      <c r="U1161">
        <v>2514</v>
      </c>
      <c r="V1161">
        <v>378</v>
      </c>
      <c r="W1161">
        <v>214</v>
      </c>
      <c r="X1161">
        <v>905</v>
      </c>
      <c r="Y1161">
        <v>0</v>
      </c>
      <c r="Z1161">
        <v>10</v>
      </c>
      <c r="AA1161">
        <v>0</v>
      </c>
      <c r="AB1161">
        <v>0</v>
      </c>
      <c r="AC1161">
        <v>102</v>
      </c>
      <c r="AD1161">
        <v>38.22</v>
      </c>
      <c r="AE1161">
        <v>49.987918000000001</v>
      </c>
      <c r="AF1161">
        <v>81.2</v>
      </c>
      <c r="AG1161">
        <v>6</v>
      </c>
      <c r="AH1161">
        <v>5.4</v>
      </c>
      <c r="AI1161">
        <v>4.9000000000000004</v>
      </c>
      <c r="AJ1161">
        <v>2.5</v>
      </c>
      <c r="AK1161">
        <v>0</v>
      </c>
      <c r="AL1161">
        <v>0</v>
      </c>
      <c r="AM1161">
        <v>2.94</v>
      </c>
      <c r="AN1161">
        <v>44.012</v>
      </c>
      <c r="AO1161">
        <v>15.036</v>
      </c>
      <c r="AP1161">
        <v>8.5120000000000005</v>
      </c>
      <c r="AQ1161">
        <v>0.33700000000000002</v>
      </c>
      <c r="AR1161">
        <v>0</v>
      </c>
      <c r="AS1161">
        <v>37.47</v>
      </c>
      <c r="AT1161">
        <v>33.832999999999998</v>
      </c>
      <c r="AU1161">
        <v>2.5</v>
      </c>
      <c r="AV1161">
        <v>2.25</v>
      </c>
      <c r="AW1161">
        <v>2.0419999999999998</v>
      </c>
      <c r="AX1161">
        <v>1.042</v>
      </c>
      <c r="AY1161">
        <v>0</v>
      </c>
      <c r="AZ1161">
        <v>0</v>
      </c>
      <c r="BA1161">
        <v>0</v>
      </c>
      <c r="BB1161">
        <v>58</v>
      </c>
      <c r="BC1161" t="s">
        <v>68</v>
      </c>
      <c r="BD1161">
        <v>0</v>
      </c>
      <c r="BE1161" t="s">
        <v>69</v>
      </c>
      <c r="BF1161" t="s">
        <v>70</v>
      </c>
      <c r="BG1161">
        <v>1.3</v>
      </c>
      <c r="BH1161">
        <v>0</v>
      </c>
      <c r="BI1161" s="1">
        <v>45799.479906828703</v>
      </c>
      <c r="BJ1161">
        <v>3</v>
      </c>
      <c r="BK1161" s="4">
        <v>1.274</v>
      </c>
      <c r="BL1161" s="42">
        <f>HLOOKUP($A1161,차량별코스!$E$1:$AD$20,_xlfn.XLOOKUP(탕데이터!$I1161,차량별코스!$D$2:$D$20,차량별코스!$A$2:$A$20),0)</f>
        <v>8</v>
      </c>
      <c r="BM1161">
        <f t="shared" si="206"/>
        <v>2502.8920000000016</v>
      </c>
      <c r="BN1161">
        <f t="shared" si="207"/>
        <v>4829.6470000000018</v>
      </c>
      <c r="BO1161">
        <f>IF(COUNTIFS($BL$2:$BL1161,$BL1161,$O$2:$O1161,$O1161)=1,_xlfn.MAXIFS($BO$2:$BO1160,$O$2:$O1160,$O1161)+1,_xlfn.MAXIFS($BO$2:$BO1160,$O$2:$O1160,$O1161))</f>
        <v>11</v>
      </c>
      <c r="BP1161">
        <f t="shared" si="208"/>
        <v>1449.3680000000002</v>
      </c>
      <c r="BQ1161">
        <f t="shared" si="210"/>
        <v>150.84</v>
      </c>
      <c r="BR1161">
        <f t="shared" si="211"/>
        <v>135.75600000000003</v>
      </c>
      <c r="BS1161">
        <f t="shared" si="212"/>
        <v>123.18600000000001</v>
      </c>
      <c r="BT1161">
        <f t="shared" si="213"/>
        <v>62.85</v>
      </c>
      <c r="BU1161">
        <f t="shared" si="214"/>
        <v>0</v>
      </c>
      <c r="BV1161">
        <f t="shared" si="215"/>
        <v>0</v>
      </c>
      <c r="BW1161">
        <f t="shared" si="209"/>
        <v>1922</v>
      </c>
    </row>
    <row r="1162" spans="1:75" x14ac:dyDescent="0.3">
      <c r="A1162" s="38">
        <f t="shared" si="205"/>
        <v>45797</v>
      </c>
      <c r="B1162" s="3">
        <v>45797.333472222221</v>
      </c>
      <c r="C1162" t="s">
        <v>61</v>
      </c>
      <c r="D1162" t="s">
        <v>61</v>
      </c>
      <c r="E1162" t="s">
        <v>61</v>
      </c>
      <c r="F1162" t="s">
        <v>62</v>
      </c>
      <c r="G1162" s="2" t="s">
        <v>85</v>
      </c>
      <c r="H1162" t="s">
        <v>86</v>
      </c>
      <c r="I1162" t="s">
        <v>89</v>
      </c>
      <c r="J1162" t="s">
        <v>66</v>
      </c>
      <c r="K1162" t="s">
        <v>67</v>
      </c>
      <c r="L1162">
        <v>14</v>
      </c>
      <c r="M1162">
        <v>12</v>
      </c>
      <c r="N1162">
        <v>168</v>
      </c>
      <c r="O1162" s="41">
        <v>9999</v>
      </c>
      <c r="P1162" t="s">
        <v>62</v>
      </c>
      <c r="Q1162" s="1">
        <v>45786.608721180557</v>
      </c>
      <c r="R1162">
        <v>101.35</v>
      </c>
      <c r="S1162">
        <v>29.09</v>
      </c>
      <c r="T1162">
        <v>3.484</v>
      </c>
      <c r="U1162">
        <v>10488</v>
      </c>
      <c r="V1162">
        <v>48</v>
      </c>
      <c r="W1162">
        <v>2284</v>
      </c>
      <c r="X1162">
        <v>2914</v>
      </c>
      <c r="Y1162">
        <v>11</v>
      </c>
      <c r="Z1162">
        <v>49</v>
      </c>
      <c r="AA1162">
        <v>0</v>
      </c>
      <c r="AB1162">
        <v>0</v>
      </c>
      <c r="AC1162">
        <v>106</v>
      </c>
      <c r="AD1162">
        <v>34.79</v>
      </c>
      <c r="AE1162">
        <v>44.735154999999999</v>
      </c>
      <c r="AF1162">
        <v>13.1</v>
      </c>
      <c r="AG1162">
        <v>30.1</v>
      </c>
      <c r="AH1162">
        <v>30.9</v>
      </c>
      <c r="AI1162">
        <v>20</v>
      </c>
      <c r="AJ1162">
        <v>5.2</v>
      </c>
      <c r="AK1162">
        <v>0.9</v>
      </c>
      <c r="AL1162">
        <v>0</v>
      </c>
      <c r="AM1162">
        <v>2.68</v>
      </c>
      <c r="AN1162">
        <v>43.151000000000003</v>
      </c>
      <c r="AO1162">
        <v>0.45800000000000002</v>
      </c>
      <c r="AP1162">
        <v>21.777000000000001</v>
      </c>
      <c r="AQ1162">
        <v>0.28599999999999998</v>
      </c>
      <c r="AR1162">
        <v>10.853</v>
      </c>
      <c r="AS1162">
        <v>48.347000000000001</v>
      </c>
      <c r="AT1162">
        <v>22.707000000000001</v>
      </c>
      <c r="AU1162">
        <v>52.173000000000002</v>
      </c>
      <c r="AV1162">
        <v>53.56</v>
      </c>
      <c r="AW1162">
        <v>34.667000000000002</v>
      </c>
      <c r="AX1162">
        <v>9.0129999999999999</v>
      </c>
      <c r="AY1162">
        <v>1.56</v>
      </c>
      <c r="AZ1162">
        <v>0</v>
      </c>
      <c r="BA1162">
        <v>0</v>
      </c>
      <c r="BB1162">
        <v>237</v>
      </c>
      <c r="BC1162" t="s">
        <v>68</v>
      </c>
      <c r="BD1162">
        <v>0</v>
      </c>
      <c r="BE1162" t="s">
        <v>69</v>
      </c>
      <c r="BF1162" t="s">
        <v>70</v>
      </c>
      <c r="BG1162">
        <v>1.3</v>
      </c>
      <c r="BH1162">
        <v>0</v>
      </c>
      <c r="BI1162" s="1">
        <v>45799.479906828703</v>
      </c>
      <c r="BJ1162">
        <v>3</v>
      </c>
      <c r="BK1162" s="4">
        <v>1.1613</v>
      </c>
      <c r="BL1162" s="42">
        <f>HLOOKUP($A1162,차량별코스!$E$1:$AD$20,_xlfn.XLOOKUP(탕데이터!$I1162,차량별코스!$D$2:$D$20,차량별코스!$A$2:$A$20),0)</f>
        <v>8</v>
      </c>
      <c r="BM1162">
        <f t="shared" si="206"/>
        <v>2502.8920000000016</v>
      </c>
      <c r="BN1162">
        <f t="shared" si="207"/>
        <v>4829.6470000000018</v>
      </c>
      <c r="BO1162">
        <f>IF(COUNTIFS($BL$2:$BL1162,$BL1162,$O$2:$O1162,$O1162)=1,_xlfn.MAXIFS($BO$2:$BO1161,$O$2:$O1161,$O1162)+1,_xlfn.MAXIFS($BO$2:$BO1161,$O$2:$O1161,$O1162))</f>
        <v>11</v>
      </c>
      <c r="BP1162">
        <f t="shared" si="208"/>
        <v>-958.07199999999989</v>
      </c>
      <c r="BQ1162">
        <f t="shared" si="210"/>
        <v>3156.8879999999999</v>
      </c>
      <c r="BR1162">
        <f t="shared" si="211"/>
        <v>3240.7919999999999</v>
      </c>
      <c r="BS1162">
        <f t="shared" si="212"/>
        <v>2097.6</v>
      </c>
      <c r="BT1162">
        <f t="shared" si="213"/>
        <v>545.37600000000009</v>
      </c>
      <c r="BU1162">
        <f t="shared" si="214"/>
        <v>94.39200000000001</v>
      </c>
      <c r="BV1162">
        <f t="shared" si="215"/>
        <v>0</v>
      </c>
      <c r="BW1162">
        <f t="shared" si="209"/>
        <v>8176.9760000000006</v>
      </c>
    </row>
    <row r="1163" spans="1:75" x14ac:dyDescent="0.3">
      <c r="A1163" s="38">
        <f t="shared" si="205"/>
        <v>45797</v>
      </c>
      <c r="B1163" s="3">
        <v>45797.514097222222</v>
      </c>
      <c r="C1163" t="s">
        <v>61</v>
      </c>
      <c r="D1163" t="s">
        <v>61</v>
      </c>
      <c r="E1163" t="s">
        <v>61</v>
      </c>
      <c r="F1163" t="s">
        <v>62</v>
      </c>
      <c r="G1163" s="2" t="s">
        <v>85</v>
      </c>
      <c r="H1163" t="s">
        <v>86</v>
      </c>
      <c r="I1163" t="s">
        <v>89</v>
      </c>
      <c r="J1163" t="s">
        <v>66</v>
      </c>
      <c r="K1163" t="s">
        <v>67</v>
      </c>
      <c r="L1163">
        <v>14</v>
      </c>
      <c r="M1163">
        <v>12</v>
      </c>
      <c r="N1163">
        <v>168</v>
      </c>
      <c r="O1163" s="41">
        <v>9999</v>
      </c>
      <c r="P1163" t="s">
        <v>62</v>
      </c>
      <c r="Q1163" s="1">
        <v>45786.608721180557</v>
      </c>
      <c r="R1163">
        <v>103.88500000000001</v>
      </c>
      <c r="S1163">
        <v>32.750999999999998</v>
      </c>
      <c r="T1163">
        <v>3.1720000000000002</v>
      </c>
      <c r="U1163">
        <v>10956</v>
      </c>
      <c r="V1163">
        <v>61</v>
      </c>
      <c r="W1163">
        <v>3038</v>
      </c>
      <c r="X1163">
        <v>3272</v>
      </c>
      <c r="Y1163">
        <v>10</v>
      </c>
      <c r="Z1163">
        <v>56</v>
      </c>
      <c r="AA1163">
        <v>2</v>
      </c>
      <c r="AB1163">
        <v>336</v>
      </c>
      <c r="AC1163">
        <v>106</v>
      </c>
      <c r="AD1163">
        <v>34.14</v>
      </c>
      <c r="AE1163">
        <v>47.599060999999999</v>
      </c>
      <c r="AF1163">
        <v>35.299999999999997</v>
      </c>
      <c r="AG1163">
        <v>16.8</v>
      </c>
      <c r="AH1163">
        <v>24.5</v>
      </c>
      <c r="AI1163">
        <v>17.2</v>
      </c>
      <c r="AJ1163">
        <v>4.7</v>
      </c>
      <c r="AK1163">
        <v>1.5</v>
      </c>
      <c r="AL1163">
        <v>0</v>
      </c>
      <c r="AM1163">
        <v>2.44</v>
      </c>
      <c r="AN1163">
        <v>51.566000000000003</v>
      </c>
      <c r="AO1163">
        <v>0.55700000000000005</v>
      </c>
      <c r="AP1163">
        <v>27.728999999999999</v>
      </c>
      <c r="AQ1163">
        <v>0.308</v>
      </c>
      <c r="AR1163">
        <v>9.6259999999999994</v>
      </c>
      <c r="AS1163">
        <v>53.905999999999999</v>
      </c>
      <c r="AT1163">
        <v>64.128</v>
      </c>
      <c r="AU1163">
        <v>30.52</v>
      </c>
      <c r="AV1163">
        <v>44.508000000000003</v>
      </c>
      <c r="AW1163">
        <v>31.247</v>
      </c>
      <c r="AX1163">
        <v>8.5380000000000003</v>
      </c>
      <c r="AY1163">
        <v>2.7250000000000001</v>
      </c>
      <c r="AZ1163">
        <v>0</v>
      </c>
      <c r="BA1163">
        <v>0</v>
      </c>
      <c r="BB1163">
        <v>260</v>
      </c>
      <c r="BC1163" t="s">
        <v>68</v>
      </c>
      <c r="BD1163">
        <v>0</v>
      </c>
      <c r="BE1163" t="s">
        <v>69</v>
      </c>
      <c r="BF1163" t="s">
        <v>70</v>
      </c>
      <c r="BG1163">
        <v>1.3</v>
      </c>
      <c r="BH1163">
        <v>0</v>
      </c>
      <c r="BI1163" s="1">
        <v>45799.479906828703</v>
      </c>
      <c r="BJ1163">
        <v>3</v>
      </c>
      <c r="BK1163" s="4">
        <v>1.0572999999999999</v>
      </c>
      <c r="BL1163" s="42">
        <f>HLOOKUP($A1163,차량별코스!$E$1:$AD$20,_xlfn.XLOOKUP(탕데이터!$I1163,차량별코스!$D$2:$D$20,차량별코스!$A$2:$A$20),0)</f>
        <v>8</v>
      </c>
      <c r="BM1163">
        <f t="shared" si="206"/>
        <v>2502.8920000000016</v>
      </c>
      <c r="BN1163">
        <f t="shared" si="207"/>
        <v>4829.6470000000018</v>
      </c>
      <c r="BO1163">
        <f>IF(COUNTIFS($BL$2:$BL1163,$BL1163,$O$2:$O1163,$O1163)=1,_xlfn.MAXIFS($BO$2:$BO1162,$O$2:$O1162,$O1163)+1,_xlfn.MAXIFS($BO$2:$BO1162,$O$2:$O1162,$O1163))</f>
        <v>11</v>
      </c>
      <c r="BP1163">
        <f t="shared" si="208"/>
        <v>768.46799999999985</v>
      </c>
      <c r="BQ1163">
        <f t="shared" si="210"/>
        <v>1840.6080000000002</v>
      </c>
      <c r="BR1163">
        <f t="shared" si="211"/>
        <v>2684.22</v>
      </c>
      <c r="BS1163">
        <f t="shared" si="212"/>
        <v>1884.4319999999998</v>
      </c>
      <c r="BT1163">
        <f t="shared" si="213"/>
        <v>514.93200000000002</v>
      </c>
      <c r="BU1163">
        <f t="shared" si="214"/>
        <v>164.34</v>
      </c>
      <c r="BV1163">
        <f t="shared" si="215"/>
        <v>0</v>
      </c>
      <c r="BW1163">
        <f t="shared" si="209"/>
        <v>7857</v>
      </c>
    </row>
    <row r="1164" spans="1:75" x14ac:dyDescent="0.3">
      <c r="A1164" s="38">
        <f t="shared" si="205"/>
        <v>45797</v>
      </c>
      <c r="B1164" s="3">
        <v>45797.645046296297</v>
      </c>
      <c r="C1164" t="s">
        <v>61</v>
      </c>
      <c r="D1164" t="s">
        <v>61</v>
      </c>
      <c r="E1164" t="s">
        <v>61</v>
      </c>
      <c r="F1164" t="s">
        <v>62</v>
      </c>
      <c r="G1164" s="2" t="s">
        <v>85</v>
      </c>
      <c r="H1164" t="s">
        <v>86</v>
      </c>
      <c r="I1164" t="s">
        <v>89</v>
      </c>
      <c r="J1164" t="s">
        <v>66</v>
      </c>
      <c r="K1164" t="s">
        <v>67</v>
      </c>
      <c r="L1164">
        <v>14</v>
      </c>
      <c r="M1164">
        <v>12</v>
      </c>
      <c r="N1164">
        <v>168</v>
      </c>
      <c r="O1164" s="41">
        <v>9999</v>
      </c>
      <c r="P1164" t="s">
        <v>62</v>
      </c>
      <c r="Q1164" s="1">
        <v>45786.608721180557</v>
      </c>
      <c r="R1164">
        <v>4.4999999999999998E-2</v>
      </c>
      <c r="S1164">
        <v>4.5999999999999999E-2</v>
      </c>
      <c r="T1164">
        <v>0.97799999999999998</v>
      </c>
      <c r="U1164">
        <v>58</v>
      </c>
      <c r="V1164">
        <v>14</v>
      </c>
      <c r="W1164">
        <v>8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8</v>
      </c>
      <c r="AD1164">
        <v>2.79</v>
      </c>
      <c r="AE1164">
        <v>4.4995500000000002</v>
      </c>
      <c r="AF1164">
        <v>100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0.76</v>
      </c>
      <c r="AN1164">
        <v>10.72</v>
      </c>
      <c r="AO1164">
        <v>24.132999999999999</v>
      </c>
      <c r="AP1164">
        <v>13.792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 t="s">
        <v>68</v>
      </c>
      <c r="BD1164">
        <v>0</v>
      </c>
      <c r="BE1164" t="s">
        <v>69</v>
      </c>
      <c r="BF1164" t="s">
        <v>70</v>
      </c>
      <c r="BG1164">
        <v>1.3</v>
      </c>
      <c r="BH1164">
        <v>0</v>
      </c>
      <c r="BI1164" s="1">
        <v>45799.479906828703</v>
      </c>
      <c r="BJ1164">
        <v>3</v>
      </c>
      <c r="BK1164" s="4">
        <v>0.3261</v>
      </c>
      <c r="BL1164" s="42">
        <f>HLOOKUP($A1164,차량별코스!$E$1:$AD$20,_xlfn.XLOOKUP(탕데이터!$I1164,차량별코스!$D$2:$D$20,차량별코스!$A$2:$A$20),0)</f>
        <v>8</v>
      </c>
      <c r="BM1164">
        <f t="shared" si="206"/>
        <v>2502.8920000000016</v>
      </c>
      <c r="BN1164">
        <f t="shared" si="207"/>
        <v>4829.6470000000018</v>
      </c>
      <c r="BO1164">
        <f>IF(COUNTIFS($BL$2:$BL1164,$BL1164,$O$2:$O1164,$O1164)=1,_xlfn.MAXIFS($BO$2:$BO1163,$O$2:$O1163,$O1164)+1,_xlfn.MAXIFS($BO$2:$BO1163,$O$2:$O1163,$O1164))</f>
        <v>11</v>
      </c>
      <c r="BP1164">
        <f t="shared" si="208"/>
        <v>36</v>
      </c>
      <c r="BQ1164">
        <f t="shared" si="210"/>
        <v>0</v>
      </c>
      <c r="BR1164">
        <f t="shared" si="211"/>
        <v>0</v>
      </c>
      <c r="BS1164">
        <f t="shared" si="212"/>
        <v>0</v>
      </c>
      <c r="BT1164">
        <f t="shared" si="213"/>
        <v>0</v>
      </c>
      <c r="BU1164">
        <f t="shared" si="214"/>
        <v>0</v>
      </c>
      <c r="BV1164">
        <f t="shared" si="215"/>
        <v>0</v>
      </c>
      <c r="BW1164">
        <f t="shared" si="209"/>
        <v>36</v>
      </c>
    </row>
    <row r="1165" spans="1:75" x14ac:dyDescent="0.3">
      <c r="A1165" s="38">
        <f t="shared" si="205"/>
        <v>45797</v>
      </c>
      <c r="B1165" s="3">
        <v>45797.674074074072</v>
      </c>
      <c r="C1165" t="s">
        <v>61</v>
      </c>
      <c r="D1165" t="s">
        <v>61</v>
      </c>
      <c r="E1165" t="s">
        <v>61</v>
      </c>
      <c r="F1165" t="s">
        <v>62</v>
      </c>
      <c r="G1165" s="2" t="s">
        <v>85</v>
      </c>
      <c r="H1165" t="s">
        <v>86</v>
      </c>
      <c r="I1165" t="s">
        <v>89</v>
      </c>
      <c r="J1165" t="s">
        <v>66</v>
      </c>
      <c r="K1165" t="s">
        <v>67</v>
      </c>
      <c r="L1165">
        <v>14</v>
      </c>
      <c r="M1165">
        <v>12</v>
      </c>
      <c r="N1165">
        <v>168</v>
      </c>
      <c r="O1165" s="41">
        <v>9999</v>
      </c>
      <c r="P1165" t="s">
        <v>62</v>
      </c>
      <c r="Q1165" s="1">
        <v>45786.608721180557</v>
      </c>
      <c r="R1165">
        <v>57.61</v>
      </c>
      <c r="S1165">
        <v>16.413</v>
      </c>
      <c r="T1165">
        <v>3.51</v>
      </c>
      <c r="U1165">
        <v>6581</v>
      </c>
      <c r="V1165">
        <v>162</v>
      </c>
      <c r="W1165">
        <v>2102</v>
      </c>
      <c r="X1165">
        <v>2097</v>
      </c>
      <c r="Y1165">
        <v>4</v>
      </c>
      <c r="Z1165">
        <v>24</v>
      </c>
      <c r="AA1165">
        <v>2</v>
      </c>
      <c r="AB1165">
        <v>772</v>
      </c>
      <c r="AC1165">
        <v>105</v>
      </c>
      <c r="AD1165">
        <v>31.51</v>
      </c>
      <c r="AE1165">
        <v>48.041682000000002</v>
      </c>
      <c r="AF1165">
        <v>69.400000000000006</v>
      </c>
      <c r="AG1165">
        <v>8.3000000000000007</v>
      </c>
      <c r="AH1165">
        <v>11</v>
      </c>
      <c r="AI1165">
        <v>9</v>
      </c>
      <c r="AJ1165">
        <v>1.5</v>
      </c>
      <c r="AK1165">
        <v>0.9</v>
      </c>
      <c r="AL1165">
        <v>0</v>
      </c>
      <c r="AM1165">
        <v>2.7</v>
      </c>
      <c r="AN1165">
        <v>46.354999999999997</v>
      </c>
      <c r="AO1165">
        <v>2.4620000000000002</v>
      </c>
      <c r="AP1165">
        <v>31.94</v>
      </c>
      <c r="AQ1165">
        <v>0.34699999999999998</v>
      </c>
      <c r="AR1165">
        <v>6.9429999999999996</v>
      </c>
      <c r="AS1165">
        <v>41.658999999999999</v>
      </c>
      <c r="AT1165">
        <v>75.183000000000007</v>
      </c>
      <c r="AU1165">
        <v>8.9920000000000009</v>
      </c>
      <c r="AV1165">
        <v>11.917</v>
      </c>
      <c r="AW1165">
        <v>9.75</v>
      </c>
      <c r="AX1165">
        <v>1.625</v>
      </c>
      <c r="AY1165">
        <v>0.97499999999999998</v>
      </c>
      <c r="AZ1165">
        <v>0</v>
      </c>
      <c r="BA1165">
        <v>0</v>
      </c>
      <c r="BB1165">
        <v>162</v>
      </c>
      <c r="BC1165" t="s">
        <v>68</v>
      </c>
      <c r="BD1165">
        <v>0</v>
      </c>
      <c r="BE1165" t="s">
        <v>69</v>
      </c>
      <c r="BF1165" t="s">
        <v>70</v>
      </c>
      <c r="BG1165">
        <v>1.3</v>
      </c>
      <c r="BH1165">
        <v>0</v>
      </c>
      <c r="BI1165" s="1">
        <v>45799.479906828703</v>
      </c>
      <c r="BJ1165">
        <v>3</v>
      </c>
      <c r="BK1165" s="4">
        <v>1.17</v>
      </c>
      <c r="BL1165" s="42">
        <f>HLOOKUP($A1165,차량별코스!$E$1:$AD$20,_xlfn.XLOOKUP(탕데이터!$I1165,차량별코스!$D$2:$D$20,차량별코스!$A$2:$A$20),0)</f>
        <v>8</v>
      </c>
      <c r="BM1165">
        <f t="shared" si="206"/>
        <v>2502.8920000000016</v>
      </c>
      <c r="BN1165">
        <f t="shared" si="207"/>
        <v>4829.6470000000018</v>
      </c>
      <c r="BO1165">
        <f>IF(COUNTIFS($BL$2:$BL1165,$BL1165,$O$2:$O1165,$O1165)=1,_xlfn.MAXIFS($BO$2:$BO1164,$O$2:$O1164,$O1165)+1,_xlfn.MAXIFS($BO$2:$BO1164,$O$2:$O1164,$O1165))</f>
        <v>11</v>
      </c>
      <c r="BP1165">
        <f t="shared" si="208"/>
        <v>2303.2140000000009</v>
      </c>
      <c r="BQ1165">
        <f t="shared" si="210"/>
        <v>546.22300000000007</v>
      </c>
      <c r="BR1165">
        <f t="shared" si="211"/>
        <v>723.91</v>
      </c>
      <c r="BS1165">
        <f t="shared" si="212"/>
        <v>592.29</v>
      </c>
      <c r="BT1165">
        <f t="shared" si="213"/>
        <v>98.715000000000003</v>
      </c>
      <c r="BU1165">
        <f t="shared" si="214"/>
        <v>59.229000000000006</v>
      </c>
      <c r="BV1165">
        <f t="shared" si="215"/>
        <v>0</v>
      </c>
      <c r="BW1165">
        <f t="shared" si="209"/>
        <v>4323.581000000001</v>
      </c>
    </row>
    <row r="1166" spans="1:75" x14ac:dyDescent="0.3">
      <c r="A1166" s="38">
        <f t="shared" si="205"/>
        <v>45797</v>
      </c>
      <c r="B1166" s="3">
        <v>45797.76053240741</v>
      </c>
      <c r="C1166" t="s">
        <v>61</v>
      </c>
      <c r="D1166" t="s">
        <v>61</v>
      </c>
      <c r="E1166" t="s">
        <v>61</v>
      </c>
      <c r="F1166" t="s">
        <v>62</v>
      </c>
      <c r="G1166" s="2" t="s">
        <v>85</v>
      </c>
      <c r="H1166" t="s">
        <v>86</v>
      </c>
      <c r="I1166" t="s">
        <v>89</v>
      </c>
      <c r="J1166" t="s">
        <v>66</v>
      </c>
      <c r="K1166" t="s">
        <v>67</v>
      </c>
      <c r="L1166">
        <v>14</v>
      </c>
      <c r="M1166">
        <v>12</v>
      </c>
      <c r="N1166">
        <v>168</v>
      </c>
      <c r="O1166" s="41">
        <v>9999</v>
      </c>
      <c r="P1166" t="s">
        <v>62</v>
      </c>
      <c r="Q1166" s="1">
        <v>45786.608721180557</v>
      </c>
      <c r="R1166">
        <v>40.290999999999997</v>
      </c>
      <c r="S1166">
        <v>11.696</v>
      </c>
      <c r="T1166">
        <v>3.4449999999999998</v>
      </c>
      <c r="U1166">
        <v>3650</v>
      </c>
      <c r="V1166">
        <v>4</v>
      </c>
      <c r="W1166">
        <v>788</v>
      </c>
      <c r="X1166">
        <v>1257</v>
      </c>
      <c r="Y1166">
        <v>3</v>
      </c>
      <c r="Z1166">
        <v>11</v>
      </c>
      <c r="AA1166">
        <v>0</v>
      </c>
      <c r="AB1166">
        <v>0</v>
      </c>
      <c r="AC1166">
        <v>108</v>
      </c>
      <c r="AD1166">
        <v>39.74</v>
      </c>
      <c r="AE1166">
        <v>50.751427</v>
      </c>
      <c r="AF1166">
        <v>96.4</v>
      </c>
      <c r="AG1166">
        <v>0.9</v>
      </c>
      <c r="AH1166">
        <v>1.1000000000000001</v>
      </c>
      <c r="AI1166">
        <v>0.7</v>
      </c>
      <c r="AJ1166">
        <v>0.8</v>
      </c>
      <c r="AK1166">
        <v>0.1</v>
      </c>
      <c r="AL1166">
        <v>0</v>
      </c>
      <c r="AM1166">
        <v>2.65</v>
      </c>
      <c r="AN1166">
        <v>50.47</v>
      </c>
      <c r="AO1166">
        <v>0.11</v>
      </c>
      <c r="AP1166">
        <v>21.588999999999999</v>
      </c>
      <c r="AQ1166">
        <v>0.29799999999999999</v>
      </c>
      <c r="AR1166">
        <v>7.4459999999999997</v>
      </c>
      <c r="AS1166">
        <v>27.300999999999998</v>
      </c>
      <c r="AT1166">
        <v>57.84</v>
      </c>
      <c r="AU1166">
        <v>0.54</v>
      </c>
      <c r="AV1166">
        <v>0.66</v>
      </c>
      <c r="AW1166">
        <v>0.42</v>
      </c>
      <c r="AX1166">
        <v>0.48</v>
      </c>
      <c r="AY1166">
        <v>0.06</v>
      </c>
      <c r="AZ1166">
        <v>0</v>
      </c>
      <c r="BA1166">
        <v>0</v>
      </c>
      <c r="BB1166">
        <v>86</v>
      </c>
      <c r="BC1166" t="s">
        <v>68</v>
      </c>
      <c r="BD1166">
        <v>0</v>
      </c>
      <c r="BE1166" t="s">
        <v>69</v>
      </c>
      <c r="BF1166" t="s">
        <v>70</v>
      </c>
      <c r="BG1166">
        <v>1.3</v>
      </c>
      <c r="BH1166">
        <v>0</v>
      </c>
      <c r="BI1166" s="1">
        <v>45799.479906828703</v>
      </c>
      <c r="BJ1166">
        <v>3</v>
      </c>
      <c r="BK1166" s="4">
        <v>1.1483000000000001</v>
      </c>
      <c r="BL1166" s="42">
        <f>HLOOKUP($A1166,차량별코스!$E$1:$AD$20,_xlfn.XLOOKUP(탕데이터!$I1166,차량별코스!$D$2:$D$20,차량별코스!$A$2:$A$20),0)</f>
        <v>8</v>
      </c>
      <c r="BM1166">
        <f t="shared" si="206"/>
        <v>2502.8920000000016</v>
      </c>
      <c r="BN1166">
        <f t="shared" si="207"/>
        <v>4829.6470000000018</v>
      </c>
      <c r="BO1166">
        <f>IF(COUNTIFS($BL$2:$BL1166,$BL1166,$O$2:$O1166,$O1166)=1,_xlfn.MAXIFS($BO$2:$BO1165,$O$2:$O1165,$O1166)+1,_xlfn.MAXIFS($BO$2:$BO1165,$O$2:$O1165,$O1166))</f>
        <v>11</v>
      </c>
      <c r="BP1166">
        <f t="shared" si="208"/>
        <v>2726.6000000000004</v>
      </c>
      <c r="BQ1166">
        <f t="shared" si="210"/>
        <v>32.85</v>
      </c>
      <c r="BR1166">
        <f t="shared" si="211"/>
        <v>40.150000000000006</v>
      </c>
      <c r="BS1166">
        <f t="shared" si="212"/>
        <v>25.549999999999997</v>
      </c>
      <c r="BT1166">
        <f t="shared" si="213"/>
        <v>29.2</v>
      </c>
      <c r="BU1166">
        <f t="shared" si="214"/>
        <v>3.65</v>
      </c>
      <c r="BV1166">
        <f t="shared" si="215"/>
        <v>0</v>
      </c>
      <c r="BW1166">
        <f t="shared" si="209"/>
        <v>2858.0000000000005</v>
      </c>
    </row>
    <row r="1167" spans="1:75" x14ac:dyDescent="0.3">
      <c r="A1167" s="38">
        <f t="shared" si="205"/>
        <v>45797</v>
      </c>
      <c r="B1167" s="3">
        <v>45797.840416666666</v>
      </c>
      <c r="C1167" t="s">
        <v>61</v>
      </c>
      <c r="D1167" t="s">
        <v>61</v>
      </c>
      <c r="E1167" t="s">
        <v>61</v>
      </c>
      <c r="F1167" t="s">
        <v>62</v>
      </c>
      <c r="G1167" s="2" t="s">
        <v>85</v>
      </c>
      <c r="H1167" t="s">
        <v>86</v>
      </c>
      <c r="I1167" t="s">
        <v>89</v>
      </c>
      <c r="J1167" t="s">
        <v>66</v>
      </c>
      <c r="K1167" t="s">
        <v>67</v>
      </c>
      <c r="L1167">
        <v>14</v>
      </c>
      <c r="M1167">
        <v>12</v>
      </c>
      <c r="N1167">
        <v>168</v>
      </c>
      <c r="O1167" s="41">
        <v>9999</v>
      </c>
      <c r="P1167" t="s">
        <v>62</v>
      </c>
      <c r="Q1167" s="1">
        <v>45786.608721180557</v>
      </c>
      <c r="R1167">
        <v>3.4000000000000002E-2</v>
      </c>
      <c r="S1167">
        <v>0.52300000000000002</v>
      </c>
      <c r="T1167">
        <v>6.5000000000000002E-2</v>
      </c>
      <c r="U1167">
        <v>813</v>
      </c>
      <c r="V1167">
        <v>750</v>
      </c>
      <c r="W1167">
        <v>27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6</v>
      </c>
      <c r="AD1167">
        <v>0.15</v>
      </c>
      <c r="AE1167">
        <v>3.4</v>
      </c>
      <c r="AF1167">
        <v>100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0.05</v>
      </c>
      <c r="AN1167">
        <v>196.25</v>
      </c>
      <c r="AO1167">
        <v>92.251000000000005</v>
      </c>
      <c r="AP1167">
        <v>3.3210000000000002</v>
      </c>
      <c r="AQ1167">
        <v>0</v>
      </c>
      <c r="AR1167">
        <v>0</v>
      </c>
      <c r="AS1167">
        <v>0</v>
      </c>
      <c r="AT1167">
        <v>13.333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19</v>
      </c>
      <c r="BC1167" t="s">
        <v>68</v>
      </c>
      <c r="BD1167">
        <v>0</v>
      </c>
      <c r="BE1167" t="s">
        <v>69</v>
      </c>
      <c r="BF1167" t="s">
        <v>70</v>
      </c>
      <c r="BG1167">
        <v>1.3</v>
      </c>
      <c r="BH1167">
        <v>0</v>
      </c>
      <c r="BI1167" s="1">
        <v>45799.479906828703</v>
      </c>
      <c r="BJ1167">
        <v>3</v>
      </c>
      <c r="BK1167" s="4">
        <v>2.1700000000000001E-2</v>
      </c>
      <c r="BL1167" s="42">
        <f>HLOOKUP($A1167,차량별코스!$E$1:$AD$20,_xlfn.XLOOKUP(탕데이터!$I1167,차량별코스!$D$2:$D$20,차량별코스!$A$2:$A$20),0)</f>
        <v>8</v>
      </c>
      <c r="BM1167">
        <f t="shared" si="206"/>
        <v>2502.8920000000016</v>
      </c>
      <c r="BN1167">
        <f t="shared" si="207"/>
        <v>4829.6470000000018</v>
      </c>
      <c r="BO1167">
        <f>IF(COUNTIFS($BL$2:$BL1167,$BL1167,$O$2:$O1167,$O1167)=1,_xlfn.MAXIFS($BO$2:$BO1166,$O$2:$O1166,$O1167)+1,_xlfn.MAXIFS($BO$2:$BO1166,$O$2:$O1166,$O1167))</f>
        <v>11</v>
      </c>
      <c r="BP1167">
        <f t="shared" si="208"/>
        <v>36</v>
      </c>
      <c r="BQ1167">
        <f t="shared" si="210"/>
        <v>0</v>
      </c>
      <c r="BR1167">
        <f t="shared" si="211"/>
        <v>0</v>
      </c>
      <c r="BS1167">
        <f t="shared" si="212"/>
        <v>0</v>
      </c>
      <c r="BT1167">
        <f t="shared" si="213"/>
        <v>0</v>
      </c>
      <c r="BU1167">
        <f t="shared" si="214"/>
        <v>0</v>
      </c>
      <c r="BV1167">
        <f t="shared" si="215"/>
        <v>0</v>
      </c>
      <c r="BW1167">
        <f t="shared" si="209"/>
        <v>36</v>
      </c>
    </row>
    <row r="1168" spans="1:75" x14ac:dyDescent="0.3">
      <c r="A1168" s="38">
        <f t="shared" si="205"/>
        <v>45797</v>
      </c>
      <c r="B1168" s="3">
        <v>45797.858981481484</v>
      </c>
      <c r="C1168" t="s">
        <v>61</v>
      </c>
      <c r="D1168" t="s">
        <v>61</v>
      </c>
      <c r="E1168" t="s">
        <v>61</v>
      </c>
      <c r="F1168" t="s">
        <v>62</v>
      </c>
      <c r="G1168" s="2" t="s">
        <v>85</v>
      </c>
      <c r="H1168" t="s">
        <v>86</v>
      </c>
      <c r="I1168" t="s">
        <v>89</v>
      </c>
      <c r="J1168" t="s">
        <v>66</v>
      </c>
      <c r="K1168" t="s">
        <v>67</v>
      </c>
      <c r="L1168">
        <v>14</v>
      </c>
      <c r="M1168">
        <v>12</v>
      </c>
      <c r="N1168">
        <v>168</v>
      </c>
      <c r="O1168" s="41">
        <v>9999</v>
      </c>
      <c r="P1168" t="s">
        <v>62</v>
      </c>
      <c r="Q1168" s="1">
        <v>45786.608721180557</v>
      </c>
      <c r="R1168">
        <v>39.28</v>
      </c>
      <c r="S1168">
        <v>11.849</v>
      </c>
      <c r="T1168">
        <v>3.3149999999999999</v>
      </c>
      <c r="U1168">
        <v>5376</v>
      </c>
      <c r="V1168">
        <v>169</v>
      </c>
      <c r="W1168">
        <v>1682</v>
      </c>
      <c r="X1168">
        <v>1492</v>
      </c>
      <c r="Y1168">
        <v>8</v>
      </c>
      <c r="Z1168">
        <v>5</v>
      </c>
      <c r="AA1168">
        <v>1</v>
      </c>
      <c r="AB1168">
        <v>202</v>
      </c>
      <c r="AC1168">
        <v>100</v>
      </c>
      <c r="AD1168">
        <v>26.3</v>
      </c>
      <c r="AE1168">
        <v>40.115730999999997</v>
      </c>
      <c r="AF1168">
        <v>79.5</v>
      </c>
      <c r="AG1168">
        <v>6.7</v>
      </c>
      <c r="AH1168">
        <v>10</v>
      </c>
      <c r="AI1168">
        <v>2.9</v>
      </c>
      <c r="AJ1168">
        <v>0.9</v>
      </c>
      <c r="AK1168">
        <v>0</v>
      </c>
      <c r="AL1168">
        <v>0</v>
      </c>
      <c r="AM1168">
        <v>2.5499999999999998</v>
      </c>
      <c r="AN1168">
        <v>40.277999999999999</v>
      </c>
      <c r="AO1168">
        <v>3.1440000000000001</v>
      </c>
      <c r="AP1168">
        <v>31.286999999999999</v>
      </c>
      <c r="AQ1168">
        <v>0.35599999999999998</v>
      </c>
      <c r="AR1168">
        <v>20.367000000000001</v>
      </c>
      <c r="AS1168">
        <v>12.728999999999999</v>
      </c>
      <c r="AT1168">
        <v>70.224999999999994</v>
      </c>
      <c r="AU1168">
        <v>5.9180000000000001</v>
      </c>
      <c r="AV1168">
        <v>8.8330000000000002</v>
      </c>
      <c r="AW1168">
        <v>2.5619999999999998</v>
      </c>
      <c r="AX1168">
        <v>0.79500000000000004</v>
      </c>
      <c r="AY1168">
        <v>0</v>
      </c>
      <c r="AZ1168">
        <v>0</v>
      </c>
      <c r="BA1168">
        <v>0</v>
      </c>
      <c r="BB1168">
        <v>122</v>
      </c>
      <c r="BC1168" t="s">
        <v>68</v>
      </c>
      <c r="BD1168">
        <v>0</v>
      </c>
      <c r="BE1168" t="s">
        <v>69</v>
      </c>
      <c r="BF1168" t="s">
        <v>70</v>
      </c>
      <c r="BG1168">
        <v>1.3</v>
      </c>
      <c r="BH1168">
        <v>0</v>
      </c>
      <c r="BI1168" s="1">
        <v>45799.479906828703</v>
      </c>
      <c r="BJ1168">
        <v>3</v>
      </c>
      <c r="BK1168" s="4">
        <v>1.105</v>
      </c>
      <c r="BL1168" s="42">
        <f>HLOOKUP($A1168,차량별코스!$E$1:$AD$20,_xlfn.XLOOKUP(탕데이터!$I1168,차량별코스!$D$2:$D$20,차량별코스!$A$2:$A$20),0)</f>
        <v>8</v>
      </c>
      <c r="BM1168">
        <f t="shared" si="206"/>
        <v>2502.8920000000016</v>
      </c>
      <c r="BN1168">
        <f t="shared" si="207"/>
        <v>4829.6470000000018</v>
      </c>
      <c r="BO1168">
        <f>IF(COUNTIFS($BL$2:$BL1168,$BL1168,$O$2:$O1168,$O1168)=1,_xlfn.MAXIFS($BO$2:$BO1167,$O$2:$O1167,$O1168)+1,_xlfn.MAXIFS($BO$2:$BO1167,$O$2:$O1167,$O1168))</f>
        <v>11</v>
      </c>
      <c r="BP1168">
        <f t="shared" si="208"/>
        <v>2422.92</v>
      </c>
      <c r="BQ1168">
        <f t="shared" si="210"/>
        <v>360.19200000000001</v>
      </c>
      <c r="BR1168">
        <f t="shared" si="211"/>
        <v>537.6</v>
      </c>
      <c r="BS1168">
        <f t="shared" si="212"/>
        <v>155.904</v>
      </c>
      <c r="BT1168">
        <f t="shared" si="213"/>
        <v>48.384000000000007</v>
      </c>
      <c r="BU1168">
        <f t="shared" si="214"/>
        <v>0</v>
      </c>
      <c r="BV1168">
        <f t="shared" si="215"/>
        <v>0</v>
      </c>
      <c r="BW1168">
        <f t="shared" si="209"/>
        <v>3525</v>
      </c>
    </row>
    <row r="1169" spans="1:75" x14ac:dyDescent="0.3">
      <c r="A1169" s="38">
        <f t="shared" si="205"/>
        <v>45798</v>
      </c>
      <c r="B1169" s="3">
        <v>45798.250231481485</v>
      </c>
      <c r="C1169" t="s">
        <v>61</v>
      </c>
      <c r="D1169" t="s">
        <v>61</v>
      </c>
      <c r="E1169" t="s">
        <v>61</v>
      </c>
      <c r="F1169" t="s">
        <v>62</v>
      </c>
      <c r="G1169" s="2" t="s">
        <v>85</v>
      </c>
      <c r="H1169" t="s">
        <v>86</v>
      </c>
      <c r="I1169" t="s">
        <v>89</v>
      </c>
      <c r="J1169" t="s">
        <v>66</v>
      </c>
      <c r="K1169" t="s">
        <v>67</v>
      </c>
      <c r="L1169">
        <v>14</v>
      </c>
      <c r="M1169">
        <v>12</v>
      </c>
      <c r="N1169">
        <v>168</v>
      </c>
      <c r="O1169" s="41">
        <v>9999</v>
      </c>
      <c r="P1169" t="s">
        <v>62</v>
      </c>
      <c r="Q1169" s="1">
        <v>45786.608721180557</v>
      </c>
      <c r="R1169">
        <v>1E-3</v>
      </c>
      <c r="S1169">
        <v>1E-3</v>
      </c>
      <c r="T1169">
        <v>1</v>
      </c>
      <c r="U1169">
        <v>665</v>
      </c>
      <c r="V1169">
        <v>665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0.01</v>
      </c>
      <c r="AE1169" t="s">
        <v>61</v>
      </c>
      <c r="AF1169">
        <v>100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1</v>
      </c>
      <c r="AN1169" t="s">
        <v>61</v>
      </c>
      <c r="AO1169">
        <v>100</v>
      </c>
      <c r="AP1169">
        <v>0</v>
      </c>
      <c r="AQ1169">
        <v>0</v>
      </c>
      <c r="AR1169">
        <v>0</v>
      </c>
      <c r="AS1169">
        <v>0</v>
      </c>
      <c r="AT1169">
        <v>10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17</v>
      </c>
      <c r="BC1169" t="s">
        <v>68</v>
      </c>
      <c r="BD1169">
        <v>0</v>
      </c>
      <c r="BE1169" t="s">
        <v>69</v>
      </c>
      <c r="BF1169" t="s">
        <v>70</v>
      </c>
      <c r="BG1169">
        <v>1.3</v>
      </c>
      <c r="BH1169">
        <v>0</v>
      </c>
      <c r="BI1169" s="1">
        <v>45799.479906828703</v>
      </c>
      <c r="BJ1169">
        <v>3</v>
      </c>
      <c r="BK1169" s="4">
        <v>0.33329999999999999</v>
      </c>
      <c r="BL1169" s="42">
        <f>HLOOKUP($A1169,차량별코스!$E$1:$AD$20,_xlfn.XLOOKUP(탕데이터!$I1169,차량별코스!$D$2:$D$20,차량별코스!$A$2:$A$20),0)</f>
        <v>1</v>
      </c>
      <c r="BM1169">
        <f t="shared" si="206"/>
        <v>2502.8920000000016</v>
      </c>
      <c r="BN1169">
        <f t="shared" si="207"/>
        <v>4124.9780000000028</v>
      </c>
      <c r="BO1169">
        <f>IF(COUNTIFS($BL$2:$BL1169,$BL1169,$O$2:$O1169,$O1169)=1,_xlfn.MAXIFS($BO$2:$BO1168,$O$2:$O1168,$O1169)+1,_xlfn.MAXIFS($BO$2:$BO1168,$O$2:$O1168,$O1169))</f>
        <v>11</v>
      </c>
      <c r="BP1169">
        <f t="shared" si="208"/>
        <v>0</v>
      </c>
      <c r="BQ1169">
        <f t="shared" si="210"/>
        <v>0</v>
      </c>
      <c r="BR1169">
        <f t="shared" si="211"/>
        <v>0</v>
      </c>
      <c r="BS1169">
        <f t="shared" si="212"/>
        <v>0</v>
      </c>
      <c r="BT1169">
        <f t="shared" si="213"/>
        <v>0</v>
      </c>
      <c r="BU1169">
        <f t="shared" si="214"/>
        <v>0</v>
      </c>
      <c r="BV1169">
        <f t="shared" si="215"/>
        <v>0</v>
      </c>
      <c r="BW1169">
        <f t="shared" si="209"/>
        <v>0</v>
      </c>
    </row>
    <row r="1170" spans="1:75" x14ac:dyDescent="0.3">
      <c r="A1170" s="38">
        <f t="shared" si="205"/>
        <v>45798</v>
      </c>
      <c r="B1170" s="3">
        <v>45798.270474537036</v>
      </c>
      <c r="C1170" t="s">
        <v>61</v>
      </c>
      <c r="D1170" t="s">
        <v>61</v>
      </c>
      <c r="E1170" t="s">
        <v>61</v>
      </c>
      <c r="F1170" t="s">
        <v>62</v>
      </c>
      <c r="G1170" s="2" t="s">
        <v>85</v>
      </c>
      <c r="H1170" t="s">
        <v>86</v>
      </c>
      <c r="I1170" t="s">
        <v>89</v>
      </c>
      <c r="J1170" t="s">
        <v>66</v>
      </c>
      <c r="K1170" t="s">
        <v>67</v>
      </c>
      <c r="L1170">
        <v>14</v>
      </c>
      <c r="M1170">
        <v>12</v>
      </c>
      <c r="N1170">
        <v>168</v>
      </c>
      <c r="O1170" s="41">
        <v>9999</v>
      </c>
      <c r="P1170" t="s">
        <v>62</v>
      </c>
      <c r="Q1170" s="1">
        <v>45786.608721180557</v>
      </c>
      <c r="R1170">
        <v>38.927999999999997</v>
      </c>
      <c r="S1170">
        <v>11.3</v>
      </c>
      <c r="T1170">
        <v>3.4449999999999998</v>
      </c>
      <c r="U1170">
        <v>4289</v>
      </c>
      <c r="V1170">
        <v>31</v>
      </c>
      <c r="W1170">
        <v>979</v>
      </c>
      <c r="X1170">
        <v>1289</v>
      </c>
      <c r="Y1170">
        <v>7</v>
      </c>
      <c r="Z1170">
        <v>21</v>
      </c>
      <c r="AA1170">
        <v>0</v>
      </c>
      <c r="AB1170">
        <v>0</v>
      </c>
      <c r="AC1170">
        <v>90</v>
      </c>
      <c r="AD1170">
        <v>32.67</v>
      </c>
      <c r="AE1170">
        <v>42.738899000000004</v>
      </c>
      <c r="AF1170">
        <v>93.5</v>
      </c>
      <c r="AG1170">
        <v>1.9</v>
      </c>
      <c r="AH1170">
        <v>2.7</v>
      </c>
      <c r="AI1170">
        <v>1.8</v>
      </c>
      <c r="AJ1170">
        <v>0.2</v>
      </c>
      <c r="AK1170">
        <v>0</v>
      </c>
      <c r="AL1170">
        <v>0</v>
      </c>
      <c r="AM1170">
        <v>2.65</v>
      </c>
      <c r="AN1170">
        <v>41.396999999999998</v>
      </c>
      <c r="AO1170">
        <v>0.72299999999999998</v>
      </c>
      <c r="AP1170">
        <v>22.826000000000001</v>
      </c>
      <c r="AQ1170">
        <v>0.308</v>
      </c>
      <c r="AR1170">
        <v>17.981999999999999</v>
      </c>
      <c r="AS1170">
        <v>53.945999999999998</v>
      </c>
      <c r="AT1170">
        <v>65.45</v>
      </c>
      <c r="AU1170">
        <v>1.33</v>
      </c>
      <c r="AV1170">
        <v>1.89</v>
      </c>
      <c r="AW1170">
        <v>1.26</v>
      </c>
      <c r="AX1170">
        <v>0.14000000000000001</v>
      </c>
      <c r="AY1170">
        <v>0</v>
      </c>
      <c r="AZ1170">
        <v>0</v>
      </c>
      <c r="BA1170">
        <v>0</v>
      </c>
      <c r="BB1170">
        <v>93</v>
      </c>
      <c r="BC1170" t="s">
        <v>68</v>
      </c>
      <c r="BD1170">
        <v>0</v>
      </c>
      <c r="BE1170" t="s">
        <v>69</v>
      </c>
      <c r="BF1170" t="s">
        <v>70</v>
      </c>
      <c r="BG1170">
        <v>1.3</v>
      </c>
      <c r="BH1170">
        <v>0</v>
      </c>
      <c r="BI1170" s="1">
        <v>45799.479906828703</v>
      </c>
      <c r="BJ1170">
        <v>3</v>
      </c>
      <c r="BK1170" s="4">
        <v>1.1483000000000001</v>
      </c>
      <c r="BL1170" s="42">
        <f>HLOOKUP($A1170,차량별코스!$E$1:$AD$20,_xlfn.XLOOKUP(탕데이터!$I1170,차량별코스!$D$2:$D$20,차량별코스!$A$2:$A$20),0)</f>
        <v>1</v>
      </c>
      <c r="BM1170">
        <f t="shared" si="206"/>
        <v>2502.8920000000016</v>
      </c>
      <c r="BN1170">
        <f t="shared" si="207"/>
        <v>4124.9780000000028</v>
      </c>
      <c r="BO1170">
        <f>IF(COUNTIFS($BL$2:$BL1170,$BL1170,$O$2:$O1170,$O1170)=1,_xlfn.MAXIFS($BO$2:$BO1169,$O$2:$O1169,$O1170)+1,_xlfn.MAXIFS($BO$2:$BO1169,$O$2:$O1169,$O1170))</f>
        <v>11</v>
      </c>
      <c r="BP1170">
        <f t="shared" si="208"/>
        <v>3000.2150000000001</v>
      </c>
      <c r="BQ1170">
        <f t="shared" si="210"/>
        <v>81.491</v>
      </c>
      <c r="BR1170">
        <f t="shared" si="211"/>
        <v>115.80300000000001</v>
      </c>
      <c r="BS1170">
        <f t="shared" si="212"/>
        <v>77.202000000000012</v>
      </c>
      <c r="BT1170">
        <f t="shared" si="213"/>
        <v>8.5779999999999994</v>
      </c>
      <c r="BU1170">
        <f t="shared" si="214"/>
        <v>0</v>
      </c>
      <c r="BV1170">
        <f t="shared" si="215"/>
        <v>0</v>
      </c>
      <c r="BW1170">
        <f t="shared" si="209"/>
        <v>3283.2890000000002</v>
      </c>
    </row>
    <row r="1171" spans="1:75" x14ac:dyDescent="0.3">
      <c r="A1171" s="38">
        <f t="shared" si="205"/>
        <v>45798</v>
      </c>
      <c r="B1171" s="3">
        <v>45798.324143518519</v>
      </c>
      <c r="C1171" t="s">
        <v>61</v>
      </c>
      <c r="D1171" t="s">
        <v>61</v>
      </c>
      <c r="E1171" t="s">
        <v>61</v>
      </c>
      <c r="F1171" t="s">
        <v>62</v>
      </c>
      <c r="G1171" s="2" t="s">
        <v>85</v>
      </c>
      <c r="H1171" t="s">
        <v>86</v>
      </c>
      <c r="I1171" t="s">
        <v>89</v>
      </c>
      <c r="J1171" t="s">
        <v>66</v>
      </c>
      <c r="K1171" t="s">
        <v>67</v>
      </c>
      <c r="L1171">
        <v>14</v>
      </c>
      <c r="M1171">
        <v>12</v>
      </c>
      <c r="N1171">
        <v>168</v>
      </c>
      <c r="O1171" s="41">
        <v>9999</v>
      </c>
      <c r="P1171" t="s">
        <v>62</v>
      </c>
      <c r="Q1171" s="1">
        <v>45786.608721180557</v>
      </c>
      <c r="R1171">
        <v>1E-3</v>
      </c>
      <c r="S1171">
        <v>0.01</v>
      </c>
      <c r="T1171">
        <v>0.1</v>
      </c>
      <c r="U1171">
        <v>13</v>
      </c>
      <c r="V1171">
        <v>13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0.28000000000000003</v>
      </c>
      <c r="AE1171" t="s">
        <v>61</v>
      </c>
      <c r="AF1171">
        <v>100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0.08</v>
      </c>
      <c r="AN1171" t="s">
        <v>61</v>
      </c>
      <c r="AO1171">
        <v>100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 t="s">
        <v>68</v>
      </c>
      <c r="BD1171">
        <v>0</v>
      </c>
      <c r="BE1171" t="s">
        <v>69</v>
      </c>
      <c r="BF1171" t="s">
        <v>70</v>
      </c>
      <c r="BG1171">
        <v>1.3</v>
      </c>
      <c r="BH1171">
        <v>0</v>
      </c>
      <c r="BI1171" s="1">
        <v>45799.479906828703</v>
      </c>
      <c r="BJ1171">
        <v>3</v>
      </c>
      <c r="BK1171" s="4">
        <v>3.3300000000000003E-2</v>
      </c>
      <c r="BL1171" s="42">
        <f>HLOOKUP($A1171,차량별코스!$E$1:$AD$20,_xlfn.XLOOKUP(탕데이터!$I1171,차량별코스!$D$2:$D$20,차량별코스!$A$2:$A$20),0)</f>
        <v>1</v>
      </c>
      <c r="BM1171">
        <f t="shared" si="206"/>
        <v>2502.8920000000016</v>
      </c>
      <c r="BN1171">
        <f t="shared" si="207"/>
        <v>4124.9780000000028</v>
      </c>
      <c r="BO1171">
        <f>IF(COUNTIFS($BL$2:$BL1171,$BL1171,$O$2:$O1171,$O1171)=1,_xlfn.MAXIFS($BO$2:$BO1170,$O$2:$O1170,$O1171)+1,_xlfn.MAXIFS($BO$2:$BO1170,$O$2:$O1170,$O1171))</f>
        <v>11</v>
      </c>
      <c r="BP1171">
        <f t="shared" si="208"/>
        <v>0</v>
      </c>
      <c r="BQ1171">
        <f t="shared" si="210"/>
        <v>0</v>
      </c>
      <c r="BR1171">
        <f t="shared" si="211"/>
        <v>0</v>
      </c>
      <c r="BS1171">
        <f t="shared" si="212"/>
        <v>0</v>
      </c>
      <c r="BT1171">
        <f t="shared" si="213"/>
        <v>0</v>
      </c>
      <c r="BU1171">
        <f t="shared" si="214"/>
        <v>0</v>
      </c>
      <c r="BV1171">
        <f t="shared" si="215"/>
        <v>0</v>
      </c>
      <c r="BW1171">
        <f t="shared" si="209"/>
        <v>0</v>
      </c>
    </row>
    <row r="1172" spans="1:75" x14ac:dyDescent="0.3">
      <c r="A1172" s="38">
        <f t="shared" si="205"/>
        <v>45798</v>
      </c>
      <c r="B1172" s="3">
        <v>45798.380706018521</v>
      </c>
      <c r="C1172" t="s">
        <v>61</v>
      </c>
      <c r="D1172" t="s">
        <v>61</v>
      </c>
      <c r="E1172" t="s">
        <v>61</v>
      </c>
      <c r="F1172" t="s">
        <v>62</v>
      </c>
      <c r="G1172" s="2" t="s">
        <v>85</v>
      </c>
      <c r="H1172" t="s">
        <v>86</v>
      </c>
      <c r="I1172" t="s">
        <v>89</v>
      </c>
      <c r="J1172" t="s">
        <v>66</v>
      </c>
      <c r="K1172" t="s">
        <v>67</v>
      </c>
      <c r="L1172">
        <v>14</v>
      </c>
      <c r="M1172">
        <v>12</v>
      </c>
      <c r="N1172">
        <v>168</v>
      </c>
      <c r="O1172" s="41">
        <v>9999</v>
      </c>
      <c r="P1172" t="s">
        <v>62</v>
      </c>
      <c r="Q1172" s="1">
        <v>45786.608721180557</v>
      </c>
      <c r="R1172">
        <v>65.873999999999995</v>
      </c>
      <c r="S1172">
        <v>21.113</v>
      </c>
      <c r="T1172">
        <v>3.12</v>
      </c>
      <c r="U1172">
        <v>7812</v>
      </c>
      <c r="V1172">
        <v>25</v>
      </c>
      <c r="W1172">
        <v>2579</v>
      </c>
      <c r="X1172">
        <v>2172</v>
      </c>
      <c r="Y1172">
        <v>9</v>
      </c>
      <c r="Z1172">
        <v>33</v>
      </c>
      <c r="AA1172">
        <v>2</v>
      </c>
      <c r="AB1172">
        <v>495</v>
      </c>
      <c r="AC1172">
        <v>99</v>
      </c>
      <c r="AD1172">
        <v>30.36</v>
      </c>
      <c r="AE1172">
        <v>45.534981000000002</v>
      </c>
      <c r="AF1172">
        <v>67.5</v>
      </c>
      <c r="AG1172">
        <v>9.6</v>
      </c>
      <c r="AH1172">
        <v>13.8</v>
      </c>
      <c r="AI1172">
        <v>6.5</v>
      </c>
      <c r="AJ1172">
        <v>2.6</v>
      </c>
      <c r="AK1172">
        <v>0</v>
      </c>
      <c r="AL1172">
        <v>0</v>
      </c>
      <c r="AM1172">
        <v>2.4</v>
      </c>
      <c r="AN1172">
        <v>50</v>
      </c>
      <c r="AO1172">
        <v>0.32</v>
      </c>
      <c r="AP1172">
        <v>33.012999999999998</v>
      </c>
      <c r="AQ1172">
        <v>0.31900000000000001</v>
      </c>
      <c r="AR1172">
        <v>13.662000000000001</v>
      </c>
      <c r="AS1172">
        <v>50.095999999999997</v>
      </c>
      <c r="AT1172">
        <v>87.75</v>
      </c>
      <c r="AU1172">
        <v>12.48</v>
      </c>
      <c r="AV1172">
        <v>17.940000000000001</v>
      </c>
      <c r="AW1172">
        <v>8.4499999999999993</v>
      </c>
      <c r="AX1172">
        <v>3.38</v>
      </c>
      <c r="AY1172">
        <v>0</v>
      </c>
      <c r="AZ1172">
        <v>0</v>
      </c>
      <c r="BA1172">
        <v>0</v>
      </c>
      <c r="BB1172">
        <v>189</v>
      </c>
      <c r="BC1172" t="s">
        <v>68</v>
      </c>
      <c r="BD1172">
        <v>0</v>
      </c>
      <c r="BE1172" t="s">
        <v>69</v>
      </c>
      <c r="BF1172" t="s">
        <v>70</v>
      </c>
      <c r="BG1172">
        <v>1.3</v>
      </c>
      <c r="BH1172">
        <v>0</v>
      </c>
      <c r="BI1172" s="1">
        <v>45799.479906828703</v>
      </c>
      <c r="BJ1172">
        <v>3</v>
      </c>
      <c r="BK1172" s="4">
        <v>1.04</v>
      </c>
      <c r="BL1172" s="42">
        <f>HLOOKUP($A1172,차량별코스!$E$1:$AD$20,_xlfn.XLOOKUP(탕데이터!$I1172,차량별코스!$D$2:$D$20,차량별코스!$A$2:$A$20),0)</f>
        <v>1</v>
      </c>
      <c r="BM1172">
        <f t="shared" si="206"/>
        <v>2502.8920000000016</v>
      </c>
      <c r="BN1172">
        <f t="shared" si="207"/>
        <v>4124.9780000000028</v>
      </c>
      <c r="BO1172">
        <f>IF(COUNTIFS($BL$2:$BL1172,$BL1172,$O$2:$O1172,$O1172)=1,_xlfn.MAXIFS($BO$2:$BO1171,$O$2:$O1171,$O1172)+1,_xlfn.MAXIFS($BO$2:$BO1171,$O$2:$O1171,$O1172))</f>
        <v>11</v>
      </c>
      <c r="BP1172">
        <f t="shared" si="208"/>
        <v>2669.1000000000004</v>
      </c>
      <c r="BQ1172">
        <f t="shared" si="210"/>
        <v>749.952</v>
      </c>
      <c r="BR1172">
        <f t="shared" si="211"/>
        <v>1078.056</v>
      </c>
      <c r="BS1172">
        <f t="shared" si="212"/>
        <v>507.78000000000003</v>
      </c>
      <c r="BT1172">
        <f t="shared" si="213"/>
        <v>203.11200000000002</v>
      </c>
      <c r="BU1172">
        <f t="shared" si="214"/>
        <v>0</v>
      </c>
      <c r="BV1172">
        <f t="shared" si="215"/>
        <v>0</v>
      </c>
      <c r="BW1172">
        <f t="shared" si="209"/>
        <v>5208</v>
      </c>
    </row>
    <row r="1173" spans="1:75" x14ac:dyDescent="0.3">
      <c r="A1173" s="38">
        <f t="shared" si="205"/>
        <v>45798</v>
      </c>
      <c r="B1173" s="3">
        <v>45798.491990740738</v>
      </c>
      <c r="C1173" t="s">
        <v>61</v>
      </c>
      <c r="D1173" t="s">
        <v>61</v>
      </c>
      <c r="E1173" t="s">
        <v>61</v>
      </c>
      <c r="F1173" t="s">
        <v>62</v>
      </c>
      <c r="G1173" s="2" t="s">
        <v>85</v>
      </c>
      <c r="H1173" t="s">
        <v>86</v>
      </c>
      <c r="I1173" t="s">
        <v>89</v>
      </c>
      <c r="J1173" t="s">
        <v>66</v>
      </c>
      <c r="K1173" t="s">
        <v>67</v>
      </c>
      <c r="L1173">
        <v>14</v>
      </c>
      <c r="M1173">
        <v>12</v>
      </c>
      <c r="N1173">
        <v>168</v>
      </c>
      <c r="O1173" s="41">
        <v>9999</v>
      </c>
      <c r="P1173" t="s">
        <v>62</v>
      </c>
      <c r="Q1173" s="1">
        <v>45786.608721180557</v>
      </c>
      <c r="R1173">
        <v>1E-3</v>
      </c>
      <c r="S1173">
        <v>1E-3</v>
      </c>
      <c r="T1173">
        <v>1</v>
      </c>
      <c r="U1173">
        <v>569</v>
      </c>
      <c r="V1173">
        <v>569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0.01</v>
      </c>
      <c r="AE1173" t="s">
        <v>61</v>
      </c>
      <c r="AF1173">
        <v>100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1</v>
      </c>
      <c r="AN1173" t="s">
        <v>61</v>
      </c>
      <c r="AO1173">
        <v>100</v>
      </c>
      <c r="AP1173">
        <v>0</v>
      </c>
      <c r="AQ1173">
        <v>0</v>
      </c>
      <c r="AR1173">
        <v>0</v>
      </c>
      <c r="AS1173">
        <v>0</v>
      </c>
      <c r="AT1173">
        <v>8.3330000000000002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15</v>
      </c>
      <c r="BC1173" t="s">
        <v>68</v>
      </c>
      <c r="BD1173">
        <v>0</v>
      </c>
      <c r="BE1173" t="s">
        <v>69</v>
      </c>
      <c r="BF1173" t="s">
        <v>70</v>
      </c>
      <c r="BG1173">
        <v>1.3</v>
      </c>
      <c r="BH1173">
        <v>0</v>
      </c>
      <c r="BI1173" s="1">
        <v>45799.479906828703</v>
      </c>
      <c r="BJ1173">
        <v>3</v>
      </c>
      <c r="BK1173" s="4">
        <v>0.33329999999999999</v>
      </c>
      <c r="BL1173" s="42">
        <f>HLOOKUP($A1173,차량별코스!$E$1:$AD$20,_xlfn.XLOOKUP(탕데이터!$I1173,차량별코스!$D$2:$D$20,차량별코스!$A$2:$A$20),0)</f>
        <v>1</v>
      </c>
      <c r="BM1173">
        <f t="shared" si="206"/>
        <v>2502.8920000000016</v>
      </c>
      <c r="BN1173">
        <f t="shared" si="207"/>
        <v>4124.9780000000028</v>
      </c>
      <c r="BO1173">
        <f>IF(COUNTIFS($BL$2:$BL1173,$BL1173,$O$2:$O1173,$O1173)=1,_xlfn.MAXIFS($BO$2:$BO1172,$O$2:$O1172,$O1173)+1,_xlfn.MAXIFS($BO$2:$BO1172,$O$2:$O1172,$O1173))</f>
        <v>11</v>
      </c>
      <c r="BP1173">
        <f t="shared" si="208"/>
        <v>0</v>
      </c>
      <c r="BQ1173">
        <f t="shared" si="210"/>
        <v>0</v>
      </c>
      <c r="BR1173">
        <f t="shared" si="211"/>
        <v>0</v>
      </c>
      <c r="BS1173">
        <f t="shared" si="212"/>
        <v>0</v>
      </c>
      <c r="BT1173">
        <f t="shared" si="213"/>
        <v>0</v>
      </c>
      <c r="BU1173">
        <f t="shared" si="214"/>
        <v>0</v>
      </c>
      <c r="BV1173">
        <f t="shared" si="215"/>
        <v>0</v>
      </c>
      <c r="BW1173">
        <f t="shared" si="209"/>
        <v>0</v>
      </c>
    </row>
    <row r="1174" spans="1:75" x14ac:dyDescent="0.3">
      <c r="A1174" s="38">
        <f t="shared" si="205"/>
        <v>45798</v>
      </c>
      <c r="B1174" s="3">
        <v>45798.504814814813</v>
      </c>
      <c r="C1174" t="s">
        <v>61</v>
      </c>
      <c r="D1174" t="s">
        <v>61</v>
      </c>
      <c r="E1174" t="s">
        <v>61</v>
      </c>
      <c r="F1174" t="s">
        <v>62</v>
      </c>
      <c r="G1174" s="2" t="s">
        <v>85</v>
      </c>
      <c r="H1174" t="s">
        <v>86</v>
      </c>
      <c r="I1174" t="s">
        <v>89</v>
      </c>
      <c r="J1174" t="s">
        <v>66</v>
      </c>
      <c r="K1174" t="s">
        <v>67</v>
      </c>
      <c r="L1174">
        <v>14</v>
      </c>
      <c r="M1174">
        <v>12</v>
      </c>
      <c r="N1174">
        <v>168</v>
      </c>
      <c r="O1174" s="41">
        <v>9999</v>
      </c>
      <c r="P1174" t="s">
        <v>62</v>
      </c>
      <c r="Q1174" s="1">
        <v>45786.608721180557</v>
      </c>
      <c r="R1174">
        <v>58.963000000000001</v>
      </c>
      <c r="S1174">
        <v>18.82</v>
      </c>
      <c r="T1174">
        <v>3.133</v>
      </c>
      <c r="U1174">
        <v>7130</v>
      </c>
      <c r="V1174">
        <v>7</v>
      </c>
      <c r="W1174">
        <v>2494</v>
      </c>
      <c r="X1174">
        <v>1733</v>
      </c>
      <c r="Y1174">
        <v>4</v>
      </c>
      <c r="Z1174">
        <v>25</v>
      </c>
      <c r="AA1174">
        <v>1</v>
      </c>
      <c r="AB1174">
        <v>439</v>
      </c>
      <c r="AC1174">
        <v>102</v>
      </c>
      <c r="AD1174">
        <v>29.77</v>
      </c>
      <c r="AE1174">
        <v>45.855840999999998</v>
      </c>
      <c r="AF1174">
        <v>89</v>
      </c>
      <c r="AG1174">
        <v>3.1</v>
      </c>
      <c r="AH1174">
        <v>3.8</v>
      </c>
      <c r="AI1174">
        <v>2.7</v>
      </c>
      <c r="AJ1174">
        <v>1.4</v>
      </c>
      <c r="AK1174">
        <v>0</v>
      </c>
      <c r="AL1174">
        <v>0</v>
      </c>
      <c r="AM1174">
        <v>2.41</v>
      </c>
      <c r="AN1174">
        <v>49.991</v>
      </c>
      <c r="AO1174">
        <v>9.8000000000000004E-2</v>
      </c>
      <c r="AP1174">
        <v>34.978999999999999</v>
      </c>
      <c r="AQ1174">
        <v>0.28799999999999998</v>
      </c>
      <c r="AR1174">
        <v>6.7839999999999998</v>
      </c>
      <c r="AS1174">
        <v>42.399000000000001</v>
      </c>
      <c r="AT1174">
        <v>105.31699999999999</v>
      </c>
      <c r="AU1174">
        <v>3.6680000000000001</v>
      </c>
      <c r="AV1174">
        <v>4.4969999999999999</v>
      </c>
      <c r="AW1174">
        <v>3.1949999999999998</v>
      </c>
      <c r="AX1174">
        <v>1.657</v>
      </c>
      <c r="AY1174">
        <v>0</v>
      </c>
      <c r="AZ1174">
        <v>0</v>
      </c>
      <c r="BA1174">
        <v>0</v>
      </c>
      <c r="BB1174">
        <v>168</v>
      </c>
      <c r="BC1174" t="s">
        <v>68</v>
      </c>
      <c r="BD1174">
        <v>0</v>
      </c>
      <c r="BE1174" t="s">
        <v>69</v>
      </c>
      <c r="BF1174" t="s">
        <v>70</v>
      </c>
      <c r="BG1174">
        <v>1.3</v>
      </c>
      <c r="BH1174">
        <v>0</v>
      </c>
      <c r="BI1174" s="1">
        <v>45799.479906828703</v>
      </c>
      <c r="BJ1174">
        <v>3</v>
      </c>
      <c r="BK1174" s="4">
        <v>1.0443</v>
      </c>
      <c r="BL1174" s="42">
        <f>HLOOKUP($A1174,차량별코스!$E$1:$AD$20,_xlfn.XLOOKUP(탕데이터!$I1174,차량별코스!$D$2:$D$20,차량별코스!$A$2:$A$20),0)</f>
        <v>1</v>
      </c>
      <c r="BM1174">
        <f t="shared" si="206"/>
        <v>2502.8920000000016</v>
      </c>
      <c r="BN1174">
        <f t="shared" si="207"/>
        <v>4124.9780000000028</v>
      </c>
      <c r="BO1174">
        <f>IF(COUNTIFS($BL$2:$BL1174,$BL1174,$O$2:$O1174,$O1174)=1,_xlfn.MAXIFS($BO$2:$BO1173,$O$2:$O1173,$O1174)+1,_xlfn.MAXIFS($BO$2:$BO1173,$O$2:$O1173,$O1174))</f>
        <v>11</v>
      </c>
      <c r="BP1174">
        <f t="shared" si="208"/>
        <v>3844.7</v>
      </c>
      <c r="BQ1174">
        <f t="shared" si="210"/>
        <v>221.03</v>
      </c>
      <c r="BR1174">
        <f t="shared" si="211"/>
        <v>270.94</v>
      </c>
      <c r="BS1174">
        <f t="shared" si="212"/>
        <v>192.51000000000002</v>
      </c>
      <c r="BT1174">
        <f t="shared" si="213"/>
        <v>99.82</v>
      </c>
      <c r="BU1174">
        <f t="shared" si="214"/>
        <v>0</v>
      </c>
      <c r="BV1174">
        <f t="shared" si="215"/>
        <v>0</v>
      </c>
      <c r="BW1174">
        <f t="shared" si="209"/>
        <v>4629</v>
      </c>
    </row>
    <row r="1175" spans="1:75" x14ac:dyDescent="0.3">
      <c r="A1175" s="38">
        <f t="shared" si="205"/>
        <v>45798</v>
      </c>
      <c r="B1175" s="3">
        <v>45798.629444444443</v>
      </c>
      <c r="C1175" t="s">
        <v>61</v>
      </c>
      <c r="D1175" t="s">
        <v>61</v>
      </c>
      <c r="E1175" t="s">
        <v>61</v>
      </c>
      <c r="F1175" t="s">
        <v>62</v>
      </c>
      <c r="G1175" s="2" t="s">
        <v>85</v>
      </c>
      <c r="H1175" t="s">
        <v>86</v>
      </c>
      <c r="I1175" t="s">
        <v>89</v>
      </c>
      <c r="J1175" t="s">
        <v>66</v>
      </c>
      <c r="K1175" t="s">
        <v>67</v>
      </c>
      <c r="L1175">
        <v>14</v>
      </c>
      <c r="M1175">
        <v>12</v>
      </c>
      <c r="N1175">
        <v>168</v>
      </c>
      <c r="O1175" s="41">
        <v>9999</v>
      </c>
      <c r="P1175" t="s">
        <v>62</v>
      </c>
      <c r="Q1175" s="1">
        <v>45786.608721180557</v>
      </c>
      <c r="R1175">
        <v>1E-3</v>
      </c>
      <c r="S1175">
        <v>1E-3</v>
      </c>
      <c r="T1175">
        <v>1</v>
      </c>
      <c r="U1175">
        <v>343</v>
      </c>
      <c r="V1175">
        <v>343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0.01</v>
      </c>
      <c r="AE1175" t="s">
        <v>61</v>
      </c>
      <c r="AF1175">
        <v>100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1</v>
      </c>
      <c r="AN1175" t="s">
        <v>61</v>
      </c>
      <c r="AO1175">
        <v>100</v>
      </c>
      <c r="AP1175">
        <v>0</v>
      </c>
      <c r="AQ1175">
        <v>0</v>
      </c>
      <c r="AR1175">
        <v>0</v>
      </c>
      <c r="AS1175">
        <v>0</v>
      </c>
      <c r="AT1175">
        <v>5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8</v>
      </c>
      <c r="BC1175" t="s">
        <v>68</v>
      </c>
      <c r="BD1175">
        <v>0</v>
      </c>
      <c r="BE1175" t="s">
        <v>69</v>
      </c>
      <c r="BF1175" t="s">
        <v>70</v>
      </c>
      <c r="BG1175">
        <v>1.3</v>
      </c>
      <c r="BH1175">
        <v>0</v>
      </c>
      <c r="BI1175" s="1">
        <v>45799.479906828703</v>
      </c>
      <c r="BJ1175">
        <v>3</v>
      </c>
      <c r="BK1175" s="4">
        <v>0.33329999999999999</v>
      </c>
      <c r="BL1175" s="42">
        <f>HLOOKUP($A1175,차량별코스!$E$1:$AD$20,_xlfn.XLOOKUP(탕데이터!$I1175,차량별코스!$D$2:$D$20,차량별코스!$A$2:$A$20),0)</f>
        <v>1</v>
      </c>
      <c r="BM1175">
        <f t="shared" si="206"/>
        <v>2502.8920000000016</v>
      </c>
      <c r="BN1175">
        <f t="shared" si="207"/>
        <v>4124.9780000000028</v>
      </c>
      <c r="BO1175">
        <f>IF(COUNTIFS($BL$2:$BL1175,$BL1175,$O$2:$O1175,$O1175)=1,_xlfn.MAXIFS($BO$2:$BO1174,$O$2:$O1174,$O1175)+1,_xlfn.MAXIFS($BO$2:$BO1174,$O$2:$O1174,$O1175))</f>
        <v>11</v>
      </c>
      <c r="BP1175">
        <f t="shared" si="208"/>
        <v>0</v>
      </c>
      <c r="BQ1175">
        <f t="shared" si="210"/>
        <v>0</v>
      </c>
      <c r="BR1175">
        <f t="shared" si="211"/>
        <v>0</v>
      </c>
      <c r="BS1175">
        <f t="shared" si="212"/>
        <v>0</v>
      </c>
      <c r="BT1175">
        <f t="shared" si="213"/>
        <v>0</v>
      </c>
      <c r="BU1175">
        <f t="shared" si="214"/>
        <v>0</v>
      </c>
      <c r="BV1175">
        <f t="shared" si="215"/>
        <v>0</v>
      </c>
      <c r="BW1175">
        <f t="shared" si="209"/>
        <v>0</v>
      </c>
    </row>
    <row r="1176" spans="1:75" x14ac:dyDescent="0.3">
      <c r="A1176" s="38">
        <f t="shared" si="205"/>
        <v>45798</v>
      </c>
      <c r="B1176" s="3">
        <v>45798.704062500001</v>
      </c>
      <c r="C1176" t="s">
        <v>61</v>
      </c>
      <c r="D1176" t="s">
        <v>61</v>
      </c>
      <c r="E1176" t="s">
        <v>61</v>
      </c>
      <c r="F1176" t="s">
        <v>62</v>
      </c>
      <c r="G1176" s="2" t="s">
        <v>85</v>
      </c>
      <c r="H1176" t="s">
        <v>86</v>
      </c>
      <c r="I1176" t="s">
        <v>89</v>
      </c>
      <c r="J1176" t="s">
        <v>66</v>
      </c>
      <c r="K1176" t="s">
        <v>67</v>
      </c>
      <c r="L1176">
        <v>14</v>
      </c>
      <c r="M1176">
        <v>12</v>
      </c>
      <c r="N1176">
        <v>168</v>
      </c>
      <c r="O1176" s="41">
        <v>9999</v>
      </c>
      <c r="P1176" t="s">
        <v>62</v>
      </c>
      <c r="Q1176" s="1">
        <v>45786.608721180557</v>
      </c>
      <c r="R1176">
        <v>101.136</v>
      </c>
      <c r="S1176">
        <v>27.984999999999999</v>
      </c>
      <c r="T1176">
        <v>3.6139999999999999</v>
      </c>
      <c r="U1176">
        <v>10895</v>
      </c>
      <c r="V1176">
        <v>426</v>
      </c>
      <c r="W1176">
        <v>2223</v>
      </c>
      <c r="X1176">
        <v>3831</v>
      </c>
      <c r="Y1176">
        <v>5</v>
      </c>
      <c r="Z1176">
        <v>29</v>
      </c>
      <c r="AA1176">
        <v>1</v>
      </c>
      <c r="AB1176">
        <v>205</v>
      </c>
      <c r="AC1176">
        <v>105</v>
      </c>
      <c r="AD1176">
        <v>33.42</v>
      </c>
      <c r="AE1176">
        <v>44.153491000000002</v>
      </c>
      <c r="AF1176">
        <v>68.7</v>
      </c>
      <c r="AG1176">
        <v>9.4</v>
      </c>
      <c r="AH1176">
        <v>13</v>
      </c>
      <c r="AI1176">
        <v>7.8</v>
      </c>
      <c r="AJ1176">
        <v>1</v>
      </c>
      <c r="AK1176">
        <v>0.1</v>
      </c>
      <c r="AL1176">
        <v>0</v>
      </c>
      <c r="AM1176">
        <v>2.78</v>
      </c>
      <c r="AN1176">
        <v>40.564999999999998</v>
      </c>
      <c r="AO1176">
        <v>3.91</v>
      </c>
      <c r="AP1176">
        <v>20.404</v>
      </c>
      <c r="AQ1176">
        <v>0.376</v>
      </c>
      <c r="AR1176">
        <v>4.944</v>
      </c>
      <c r="AS1176">
        <v>28.673999999999999</v>
      </c>
      <c r="AT1176">
        <v>123.66</v>
      </c>
      <c r="AU1176">
        <v>16.920000000000002</v>
      </c>
      <c r="AV1176">
        <v>23.4</v>
      </c>
      <c r="AW1176">
        <v>14.04</v>
      </c>
      <c r="AX1176">
        <v>1.8</v>
      </c>
      <c r="AY1176">
        <v>0.18</v>
      </c>
      <c r="AZ1176">
        <v>0</v>
      </c>
      <c r="BA1176">
        <v>0</v>
      </c>
      <c r="BB1176">
        <v>251</v>
      </c>
      <c r="BC1176" t="s">
        <v>68</v>
      </c>
      <c r="BD1176">
        <v>0</v>
      </c>
      <c r="BE1176" t="s">
        <v>69</v>
      </c>
      <c r="BF1176" t="s">
        <v>70</v>
      </c>
      <c r="BG1176">
        <v>1.3</v>
      </c>
      <c r="BH1176">
        <v>0</v>
      </c>
      <c r="BI1176" s="1">
        <v>45799.479906828703</v>
      </c>
      <c r="BJ1176">
        <v>3</v>
      </c>
      <c r="BK1176" s="4">
        <v>1.2045999999999999</v>
      </c>
      <c r="BL1176" s="42">
        <f>HLOOKUP($A1176,차량별코스!$E$1:$AD$20,_xlfn.XLOOKUP(탕데이터!$I1176,차량별코스!$D$2:$D$20,차량별코스!$A$2:$A$20),0)</f>
        <v>1</v>
      </c>
      <c r="BM1176">
        <f t="shared" si="206"/>
        <v>2502.8920000000016</v>
      </c>
      <c r="BN1176">
        <f t="shared" si="207"/>
        <v>4124.9780000000028</v>
      </c>
      <c r="BO1176">
        <f>IF(COUNTIFS($BL$2:$BL1176,$BL1176,$O$2:$O1176,$O1176)=1,_xlfn.MAXIFS($BO$2:$BO1175,$O$2:$O1175,$O1176)+1,_xlfn.MAXIFS($BO$2:$BO1175,$O$2:$O1175,$O1176))</f>
        <v>11</v>
      </c>
      <c r="BP1176">
        <f t="shared" si="208"/>
        <v>4835.8650000000007</v>
      </c>
      <c r="BQ1176">
        <f t="shared" si="210"/>
        <v>1024.1300000000001</v>
      </c>
      <c r="BR1176">
        <f t="shared" si="211"/>
        <v>1416.3500000000001</v>
      </c>
      <c r="BS1176">
        <f t="shared" si="212"/>
        <v>849.81</v>
      </c>
      <c r="BT1176">
        <f t="shared" si="213"/>
        <v>108.95</v>
      </c>
      <c r="BU1176">
        <f t="shared" si="214"/>
        <v>10.895</v>
      </c>
      <c r="BV1176">
        <f t="shared" si="215"/>
        <v>0</v>
      </c>
      <c r="BW1176">
        <f t="shared" si="209"/>
        <v>8246.0000000000018</v>
      </c>
    </row>
    <row r="1177" spans="1:75" x14ac:dyDescent="0.3">
      <c r="A1177" s="38">
        <f t="shared" si="205"/>
        <v>45799</v>
      </c>
      <c r="B1177" s="3">
        <v>45799.273622685185</v>
      </c>
      <c r="C1177" t="s">
        <v>61</v>
      </c>
      <c r="D1177" t="s">
        <v>61</v>
      </c>
      <c r="E1177" t="s">
        <v>61</v>
      </c>
      <c r="F1177" t="s">
        <v>62</v>
      </c>
      <c r="G1177" s="2" t="s">
        <v>85</v>
      </c>
      <c r="H1177" t="s">
        <v>86</v>
      </c>
      <c r="I1177" t="s">
        <v>89</v>
      </c>
      <c r="J1177" t="s">
        <v>66</v>
      </c>
      <c r="K1177" t="s">
        <v>67</v>
      </c>
      <c r="L1177">
        <v>14</v>
      </c>
      <c r="M1177">
        <v>12</v>
      </c>
      <c r="N1177">
        <v>168</v>
      </c>
      <c r="O1177" s="41">
        <v>9999</v>
      </c>
      <c r="P1177" t="s">
        <v>62</v>
      </c>
      <c r="Q1177" s="1">
        <v>45786.608721180557</v>
      </c>
      <c r="R1177">
        <v>1E-3</v>
      </c>
      <c r="S1177">
        <v>1E-3</v>
      </c>
      <c r="T1177">
        <v>1</v>
      </c>
      <c r="U1177">
        <v>886</v>
      </c>
      <c r="V1177">
        <v>886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 t="s">
        <v>61</v>
      </c>
      <c r="AF1177">
        <v>100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1</v>
      </c>
      <c r="AN1177" t="s">
        <v>61</v>
      </c>
      <c r="AO1177">
        <v>100</v>
      </c>
      <c r="AP1177">
        <v>0</v>
      </c>
      <c r="AQ1177">
        <v>0</v>
      </c>
      <c r="AR1177">
        <v>0</v>
      </c>
      <c r="AS1177">
        <v>0</v>
      </c>
      <c r="AT1177">
        <v>13.333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23</v>
      </c>
      <c r="BC1177" t="s">
        <v>68</v>
      </c>
      <c r="BD1177">
        <v>0</v>
      </c>
      <c r="BE1177" t="s">
        <v>69</v>
      </c>
      <c r="BF1177" t="s">
        <v>70</v>
      </c>
      <c r="BG1177">
        <v>1.3</v>
      </c>
      <c r="BH1177">
        <v>0</v>
      </c>
      <c r="BI1177" s="1">
        <v>45799.479906828703</v>
      </c>
      <c r="BJ1177">
        <v>3</v>
      </c>
      <c r="BK1177" s="4">
        <v>0.33329999999999999</v>
      </c>
      <c r="BL1177" s="42">
        <f>HLOOKUP($A1177,차량별코스!$E$1:$AD$20,_xlfn.XLOOKUP(탕데이터!$I1177,차량별코스!$D$2:$D$20,차량별코스!$A$2:$A$20),0)</f>
        <v>2</v>
      </c>
      <c r="BM1177">
        <f t="shared" si="206"/>
        <v>2502.8920000000016</v>
      </c>
      <c r="BN1177">
        <f t="shared" si="207"/>
        <v>4171.0680000000048</v>
      </c>
      <c r="BO1177">
        <f>IF(COUNTIFS($BL$2:$BL1177,$BL1177,$O$2:$O1177,$O1177)=1,_xlfn.MAXIFS($BO$2:$BO1176,$O$2:$O1176,$O1177)+1,_xlfn.MAXIFS($BO$2:$BO1176,$O$2:$O1176,$O1177))</f>
        <v>11</v>
      </c>
      <c r="BP1177">
        <f t="shared" si="208"/>
        <v>0</v>
      </c>
      <c r="BQ1177">
        <f t="shared" si="210"/>
        <v>0</v>
      </c>
      <c r="BR1177">
        <f t="shared" si="211"/>
        <v>0</v>
      </c>
      <c r="BS1177">
        <f t="shared" si="212"/>
        <v>0</v>
      </c>
      <c r="BT1177">
        <f t="shared" si="213"/>
        <v>0</v>
      </c>
      <c r="BU1177">
        <f t="shared" si="214"/>
        <v>0</v>
      </c>
      <c r="BV1177">
        <f t="shared" si="215"/>
        <v>0</v>
      </c>
      <c r="BW1177">
        <f t="shared" si="209"/>
        <v>0</v>
      </c>
    </row>
    <row r="1178" spans="1:75" x14ac:dyDescent="0.3">
      <c r="A1178" s="38">
        <f t="shared" si="205"/>
        <v>45799</v>
      </c>
      <c r="B1178" s="3">
        <v>45799.293252314812</v>
      </c>
      <c r="C1178" t="s">
        <v>61</v>
      </c>
      <c r="D1178" t="s">
        <v>61</v>
      </c>
      <c r="E1178" t="s">
        <v>61</v>
      </c>
      <c r="F1178" t="s">
        <v>62</v>
      </c>
      <c r="G1178" s="2" t="s">
        <v>85</v>
      </c>
      <c r="H1178" t="s">
        <v>86</v>
      </c>
      <c r="I1178" t="s">
        <v>89</v>
      </c>
      <c r="J1178" t="s">
        <v>66</v>
      </c>
      <c r="K1178" t="s">
        <v>67</v>
      </c>
      <c r="L1178">
        <v>14</v>
      </c>
      <c r="M1178">
        <v>12</v>
      </c>
      <c r="N1178">
        <v>168</v>
      </c>
      <c r="O1178" s="41">
        <v>9999</v>
      </c>
      <c r="P1178" t="s">
        <v>62</v>
      </c>
      <c r="Q1178" s="1">
        <v>45786.608721180557</v>
      </c>
      <c r="R1178">
        <v>100.218</v>
      </c>
      <c r="S1178">
        <v>27.631</v>
      </c>
      <c r="T1178">
        <v>3.6269999999999998</v>
      </c>
      <c r="U1178">
        <v>9033</v>
      </c>
      <c r="V1178">
        <v>3</v>
      </c>
      <c r="W1178">
        <v>1622</v>
      </c>
      <c r="X1178">
        <v>3349</v>
      </c>
      <c r="Y1178">
        <v>10</v>
      </c>
      <c r="Z1178">
        <v>45</v>
      </c>
      <c r="AA1178">
        <v>0</v>
      </c>
      <c r="AB1178">
        <v>0</v>
      </c>
      <c r="AC1178">
        <v>106</v>
      </c>
      <c r="AD1178">
        <v>39.94</v>
      </c>
      <c r="AE1178">
        <v>48.702046000000003</v>
      </c>
      <c r="AF1178">
        <v>34.1</v>
      </c>
      <c r="AG1178">
        <v>18.2</v>
      </c>
      <c r="AH1178">
        <v>22.8</v>
      </c>
      <c r="AI1178">
        <v>18.5</v>
      </c>
      <c r="AJ1178">
        <v>5.5</v>
      </c>
      <c r="AK1178">
        <v>1</v>
      </c>
      <c r="AL1178">
        <v>0</v>
      </c>
      <c r="AM1178">
        <v>2.79</v>
      </c>
      <c r="AN1178">
        <v>45.432000000000002</v>
      </c>
      <c r="AO1178">
        <v>3.3000000000000002E-2</v>
      </c>
      <c r="AP1178">
        <v>17.956</v>
      </c>
      <c r="AQ1178">
        <v>0.32900000000000001</v>
      </c>
      <c r="AR1178">
        <v>9.9779999999999998</v>
      </c>
      <c r="AS1178">
        <v>44.902000000000001</v>
      </c>
      <c r="AT1178">
        <v>51.15</v>
      </c>
      <c r="AU1178">
        <v>27.3</v>
      </c>
      <c r="AV1178">
        <v>34.200000000000003</v>
      </c>
      <c r="AW1178">
        <v>27.75</v>
      </c>
      <c r="AX1178">
        <v>8.25</v>
      </c>
      <c r="AY1178">
        <v>1.5</v>
      </c>
      <c r="AZ1178">
        <v>0</v>
      </c>
      <c r="BA1178">
        <v>0</v>
      </c>
      <c r="BB1178">
        <v>200</v>
      </c>
      <c r="BC1178" t="s">
        <v>68</v>
      </c>
      <c r="BD1178">
        <v>0</v>
      </c>
      <c r="BE1178" t="s">
        <v>69</v>
      </c>
      <c r="BF1178" t="s">
        <v>70</v>
      </c>
      <c r="BG1178">
        <v>1.3</v>
      </c>
      <c r="BH1178">
        <v>0</v>
      </c>
      <c r="BI1178" s="1">
        <v>45799.479906828703</v>
      </c>
      <c r="BJ1178">
        <v>3</v>
      </c>
      <c r="BK1178" s="4">
        <v>1.2090000000000001</v>
      </c>
      <c r="BL1178" s="42">
        <f>HLOOKUP($A1178,차량별코스!$E$1:$AD$20,_xlfn.XLOOKUP(탕데이터!$I1178,차량별코스!$D$2:$D$20,차량별코스!$A$2:$A$20),0)</f>
        <v>2</v>
      </c>
      <c r="BM1178">
        <f t="shared" si="206"/>
        <v>2502.8920000000016</v>
      </c>
      <c r="BN1178">
        <f t="shared" si="207"/>
        <v>4171.0680000000048</v>
      </c>
      <c r="BO1178">
        <f>IF(COUNTIFS($BL$2:$BL1178,$BL1178,$O$2:$O1178,$O1178)=1,_xlfn.MAXIFS($BO$2:$BO1177,$O$2:$O1177,$O1178)+1,_xlfn.MAXIFS($BO$2:$BO1177,$O$2:$O1177,$O1178))</f>
        <v>11</v>
      </c>
      <c r="BP1178">
        <f t="shared" si="208"/>
        <v>1455.2530000000002</v>
      </c>
      <c r="BQ1178">
        <f t="shared" si="210"/>
        <v>1644.0059999999999</v>
      </c>
      <c r="BR1178">
        <f t="shared" si="211"/>
        <v>2059.5239999999999</v>
      </c>
      <c r="BS1178">
        <f t="shared" si="212"/>
        <v>1671.105</v>
      </c>
      <c r="BT1178">
        <f t="shared" si="213"/>
        <v>496.815</v>
      </c>
      <c r="BU1178">
        <f t="shared" si="214"/>
        <v>90.33</v>
      </c>
      <c r="BV1178">
        <f t="shared" si="215"/>
        <v>0</v>
      </c>
      <c r="BW1178">
        <f t="shared" si="209"/>
        <v>7417.0329999999985</v>
      </c>
    </row>
    <row r="1179" spans="1:75" x14ac:dyDescent="0.3">
      <c r="A1179" s="38">
        <f t="shared" si="205"/>
        <v>45799</v>
      </c>
      <c r="B1179" s="3">
        <v>45799.479467592595</v>
      </c>
      <c r="C1179" t="s">
        <v>61</v>
      </c>
      <c r="D1179" t="s">
        <v>61</v>
      </c>
      <c r="E1179" t="s">
        <v>61</v>
      </c>
      <c r="F1179" t="s">
        <v>62</v>
      </c>
      <c r="G1179" s="2" t="s">
        <v>85</v>
      </c>
      <c r="H1179" t="s">
        <v>86</v>
      </c>
      <c r="I1179" t="s">
        <v>89</v>
      </c>
      <c r="J1179" t="s">
        <v>66</v>
      </c>
      <c r="K1179" t="s">
        <v>67</v>
      </c>
      <c r="L1179">
        <v>14</v>
      </c>
      <c r="M1179">
        <v>12</v>
      </c>
      <c r="N1179">
        <v>168</v>
      </c>
      <c r="O1179" s="41">
        <v>9999</v>
      </c>
      <c r="P1179" t="s">
        <v>62</v>
      </c>
      <c r="Q1179" s="1">
        <v>45786.608721180557</v>
      </c>
      <c r="R1179">
        <v>1.2E-2</v>
      </c>
      <c r="S1179">
        <v>2.8000000000000001E-2</v>
      </c>
      <c r="T1179">
        <v>0.42899999999999999</v>
      </c>
      <c r="U1179">
        <v>36</v>
      </c>
      <c r="V1179">
        <v>28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9</v>
      </c>
      <c r="AD1179">
        <v>1.2</v>
      </c>
      <c r="AE1179">
        <v>5.39811</v>
      </c>
      <c r="AF1179">
        <v>100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0.33</v>
      </c>
      <c r="AN1179">
        <v>42.482999999999997</v>
      </c>
      <c r="AO1179">
        <v>77.77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 t="s">
        <v>68</v>
      </c>
      <c r="BD1179">
        <v>0</v>
      </c>
      <c r="BE1179" t="s">
        <v>69</v>
      </c>
      <c r="BF1179" t="s">
        <v>70</v>
      </c>
      <c r="BG1179">
        <v>1.3</v>
      </c>
      <c r="BH1179">
        <v>0</v>
      </c>
      <c r="BI1179" s="1">
        <v>45799.479906828703</v>
      </c>
      <c r="BJ1179">
        <v>3</v>
      </c>
      <c r="BK1179" s="4">
        <v>0.1429</v>
      </c>
      <c r="BL1179" s="42">
        <f>HLOOKUP($A1179,차량별코스!$E$1:$AD$20,_xlfn.XLOOKUP(탕데이터!$I1179,차량별코스!$D$2:$D$20,차량별코스!$A$2:$A$20),0)</f>
        <v>2</v>
      </c>
      <c r="BM1179">
        <f t="shared" si="206"/>
        <v>2502.8920000000016</v>
      </c>
      <c r="BN1179">
        <f t="shared" si="207"/>
        <v>4171.0680000000048</v>
      </c>
      <c r="BO1179">
        <f>IF(COUNTIFS($BL$2:$BL1179,$BL1179,$O$2:$O1179,$O1179)=1,_xlfn.MAXIFS($BO$2:$BO1178,$O$2:$O1178,$O1179)+1,_xlfn.MAXIFS($BO$2:$BO1178,$O$2:$O1178,$O1179))</f>
        <v>11</v>
      </c>
      <c r="BP1179">
        <f t="shared" si="208"/>
        <v>8</v>
      </c>
      <c r="BQ1179">
        <f t="shared" si="210"/>
        <v>0</v>
      </c>
      <c r="BR1179">
        <f t="shared" si="211"/>
        <v>0</v>
      </c>
      <c r="BS1179">
        <f t="shared" si="212"/>
        <v>0</v>
      </c>
      <c r="BT1179">
        <f t="shared" si="213"/>
        <v>0</v>
      </c>
      <c r="BU1179">
        <f t="shared" si="214"/>
        <v>0</v>
      </c>
      <c r="BV1179">
        <f t="shared" si="215"/>
        <v>0</v>
      </c>
      <c r="BW1179">
        <f t="shared" si="209"/>
        <v>8</v>
      </c>
    </row>
    <row r="1180" spans="1:75" x14ac:dyDescent="0.3">
      <c r="A1180" s="38">
        <f t="shared" si="205"/>
        <v>45792</v>
      </c>
      <c r="B1180" s="3">
        <v>45792.417060185187</v>
      </c>
      <c r="C1180" t="s">
        <v>61</v>
      </c>
      <c r="D1180" t="s">
        <v>61</v>
      </c>
      <c r="E1180" t="s">
        <v>61</v>
      </c>
      <c r="F1180" t="s">
        <v>62</v>
      </c>
      <c r="G1180" s="2" t="s">
        <v>85</v>
      </c>
      <c r="H1180" t="s">
        <v>86</v>
      </c>
      <c r="I1180" t="s">
        <v>90</v>
      </c>
      <c r="J1180" t="s">
        <v>66</v>
      </c>
      <c r="K1180" t="s">
        <v>67</v>
      </c>
      <c r="L1180">
        <v>14</v>
      </c>
      <c r="M1180">
        <v>12</v>
      </c>
      <c r="N1180">
        <v>168</v>
      </c>
      <c r="O1180" s="41">
        <v>9999</v>
      </c>
      <c r="P1180" t="s">
        <v>62</v>
      </c>
      <c r="Q1180" s="1">
        <v>45786.608721180557</v>
      </c>
      <c r="R1180">
        <v>1E-3</v>
      </c>
      <c r="S1180">
        <v>2.5999999999999999E-2</v>
      </c>
      <c r="T1180">
        <v>3.7999999999999999E-2</v>
      </c>
      <c r="U1180">
        <v>53</v>
      </c>
      <c r="V1180">
        <v>53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7.0000000000000007E-2</v>
      </c>
      <c r="AE1180" t="s">
        <v>61</v>
      </c>
      <c r="AF1180">
        <v>100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0.03</v>
      </c>
      <c r="AN1180" t="s">
        <v>61</v>
      </c>
      <c r="AO1180">
        <v>100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 t="s">
        <v>68</v>
      </c>
      <c r="BD1180">
        <v>0</v>
      </c>
      <c r="BE1180" t="s">
        <v>69</v>
      </c>
      <c r="BF1180" t="s">
        <v>70</v>
      </c>
      <c r="BG1180">
        <v>1.3</v>
      </c>
      <c r="BH1180">
        <v>0</v>
      </c>
      <c r="BI1180" s="1">
        <v>45799.580542974538</v>
      </c>
      <c r="BJ1180">
        <v>3</v>
      </c>
      <c r="BK1180" s="4">
        <v>1.2800000000000001E-2</v>
      </c>
      <c r="BL1180" s="42">
        <f>HLOOKUP($A1180,차량별코스!$E$1:$AD$20,_xlfn.XLOOKUP(탕데이터!$I1180,차량별코스!$D$2:$D$20,차량별코스!$A$2:$A$20),0)</f>
        <v>2</v>
      </c>
      <c r="BM1180">
        <f t="shared" si="206"/>
        <v>2410.788</v>
      </c>
      <c r="BN1180">
        <f t="shared" si="207"/>
        <v>4171.0680000000048</v>
      </c>
      <c r="BO1180">
        <f>IF(COUNTIFS($BL$2:$BL1180,$BL1180,$O$2:$O1180,$O1180)=1,_xlfn.MAXIFS($BO$2:$BO1179,$O$2:$O1179,$O1180)+1,_xlfn.MAXIFS($BO$2:$BO1179,$O$2:$O1179,$O1180))</f>
        <v>11</v>
      </c>
      <c r="BP1180">
        <f t="shared" si="208"/>
        <v>0</v>
      </c>
      <c r="BQ1180">
        <f t="shared" si="210"/>
        <v>0</v>
      </c>
      <c r="BR1180">
        <f t="shared" si="211"/>
        <v>0</v>
      </c>
      <c r="BS1180">
        <f t="shared" si="212"/>
        <v>0</v>
      </c>
      <c r="BT1180">
        <f t="shared" si="213"/>
        <v>0</v>
      </c>
      <c r="BU1180">
        <f t="shared" si="214"/>
        <v>0</v>
      </c>
      <c r="BV1180">
        <f t="shared" si="215"/>
        <v>0</v>
      </c>
      <c r="BW1180">
        <f t="shared" si="209"/>
        <v>0</v>
      </c>
    </row>
    <row r="1181" spans="1:75" x14ac:dyDescent="0.3">
      <c r="A1181" s="38">
        <f t="shared" si="205"/>
        <v>45792</v>
      </c>
      <c r="B1181" s="3">
        <v>45792.417905092596</v>
      </c>
      <c r="C1181" t="s">
        <v>61</v>
      </c>
      <c r="D1181" t="s">
        <v>61</v>
      </c>
      <c r="E1181" t="s">
        <v>61</v>
      </c>
      <c r="F1181" t="s">
        <v>62</v>
      </c>
      <c r="G1181" s="2" t="s">
        <v>85</v>
      </c>
      <c r="H1181" t="s">
        <v>86</v>
      </c>
      <c r="I1181" t="s">
        <v>90</v>
      </c>
      <c r="J1181" t="s">
        <v>66</v>
      </c>
      <c r="K1181" t="s">
        <v>67</v>
      </c>
      <c r="L1181">
        <v>14</v>
      </c>
      <c r="M1181">
        <v>12</v>
      </c>
      <c r="N1181">
        <v>168</v>
      </c>
      <c r="O1181" s="41">
        <v>9999</v>
      </c>
      <c r="P1181" t="s">
        <v>62</v>
      </c>
      <c r="Q1181" s="1">
        <v>45786.608721180557</v>
      </c>
      <c r="R1181">
        <v>1E-3</v>
      </c>
      <c r="S1181">
        <v>7.6999999999999999E-2</v>
      </c>
      <c r="T1181">
        <v>1.2999999999999999E-2</v>
      </c>
      <c r="U1181">
        <v>147</v>
      </c>
      <c r="V1181">
        <v>147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0.02</v>
      </c>
      <c r="AE1181" t="s">
        <v>61</v>
      </c>
      <c r="AF1181">
        <v>100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0.01</v>
      </c>
      <c r="AN1181" t="s">
        <v>61</v>
      </c>
      <c r="AO1181">
        <v>100</v>
      </c>
      <c r="AP1181">
        <v>0</v>
      </c>
      <c r="AQ1181">
        <v>0</v>
      </c>
      <c r="AR1181">
        <v>0</v>
      </c>
      <c r="AS1181">
        <v>0</v>
      </c>
      <c r="AT1181">
        <v>1.667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1</v>
      </c>
      <c r="BC1181" t="s">
        <v>68</v>
      </c>
      <c r="BD1181">
        <v>0</v>
      </c>
      <c r="BE1181" t="s">
        <v>69</v>
      </c>
      <c r="BF1181" t="s">
        <v>70</v>
      </c>
      <c r="BG1181">
        <v>1.3</v>
      </c>
      <c r="BH1181">
        <v>0</v>
      </c>
      <c r="BI1181" s="1">
        <v>45799.580542974538</v>
      </c>
      <c r="BJ1181">
        <v>3</v>
      </c>
      <c r="BK1181" s="4">
        <v>4.3E-3</v>
      </c>
      <c r="BL1181" s="42">
        <f>HLOOKUP($A1181,차량별코스!$E$1:$AD$20,_xlfn.XLOOKUP(탕데이터!$I1181,차량별코스!$D$2:$D$20,차량별코스!$A$2:$A$20),0)</f>
        <v>2</v>
      </c>
      <c r="BM1181">
        <f t="shared" si="206"/>
        <v>2410.788</v>
      </c>
      <c r="BN1181">
        <f t="shared" si="207"/>
        <v>4171.0680000000048</v>
      </c>
      <c r="BO1181">
        <f>IF(COUNTIFS($BL$2:$BL1181,$BL1181,$O$2:$O1181,$O1181)=1,_xlfn.MAXIFS($BO$2:$BO1180,$O$2:$O1180,$O1181)+1,_xlfn.MAXIFS($BO$2:$BO1180,$O$2:$O1180,$O1181))</f>
        <v>11</v>
      </c>
      <c r="BP1181">
        <f t="shared" si="208"/>
        <v>0</v>
      </c>
      <c r="BQ1181">
        <f t="shared" si="210"/>
        <v>0</v>
      </c>
      <c r="BR1181">
        <f t="shared" si="211"/>
        <v>0</v>
      </c>
      <c r="BS1181">
        <f t="shared" si="212"/>
        <v>0</v>
      </c>
      <c r="BT1181">
        <f t="shared" si="213"/>
        <v>0</v>
      </c>
      <c r="BU1181">
        <f t="shared" si="214"/>
        <v>0</v>
      </c>
      <c r="BV1181">
        <f t="shared" si="215"/>
        <v>0</v>
      </c>
      <c r="BW1181">
        <f t="shared" si="209"/>
        <v>0</v>
      </c>
    </row>
    <row r="1182" spans="1:75" x14ac:dyDescent="0.3">
      <c r="A1182" s="38">
        <f t="shared" si="205"/>
        <v>45792</v>
      </c>
      <c r="B1182" s="3">
        <v>45792.419814814813</v>
      </c>
      <c r="C1182" t="s">
        <v>61</v>
      </c>
      <c r="D1182" t="s">
        <v>61</v>
      </c>
      <c r="E1182" t="s">
        <v>61</v>
      </c>
      <c r="F1182" t="s">
        <v>62</v>
      </c>
      <c r="G1182" s="2" t="s">
        <v>85</v>
      </c>
      <c r="H1182" t="s">
        <v>86</v>
      </c>
      <c r="I1182" t="s">
        <v>90</v>
      </c>
      <c r="J1182" t="s">
        <v>66</v>
      </c>
      <c r="K1182" t="s">
        <v>67</v>
      </c>
      <c r="L1182">
        <v>14</v>
      </c>
      <c r="M1182">
        <v>12</v>
      </c>
      <c r="N1182">
        <v>168</v>
      </c>
      <c r="O1182" s="41">
        <v>9999</v>
      </c>
      <c r="P1182" t="s">
        <v>62</v>
      </c>
      <c r="Q1182" s="1">
        <v>45786.608721180557</v>
      </c>
      <c r="R1182">
        <v>1E-3</v>
      </c>
      <c r="S1182">
        <v>8.0000000000000002E-3</v>
      </c>
      <c r="T1182">
        <v>0.125</v>
      </c>
      <c r="U1182">
        <v>18</v>
      </c>
      <c r="V1182">
        <v>18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0.2</v>
      </c>
      <c r="AE1182" t="s">
        <v>61</v>
      </c>
      <c r="AF1182">
        <v>100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0.1</v>
      </c>
      <c r="AN1182" t="s">
        <v>61</v>
      </c>
      <c r="AO1182">
        <v>100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 t="s">
        <v>68</v>
      </c>
      <c r="BD1182">
        <v>0</v>
      </c>
      <c r="BE1182" t="s">
        <v>69</v>
      </c>
      <c r="BF1182" t="s">
        <v>70</v>
      </c>
      <c r="BG1182">
        <v>1.3</v>
      </c>
      <c r="BH1182">
        <v>0</v>
      </c>
      <c r="BI1182" s="1">
        <v>45799.580542974538</v>
      </c>
      <c r="BJ1182">
        <v>3</v>
      </c>
      <c r="BK1182" s="4">
        <v>4.1700000000000001E-2</v>
      </c>
      <c r="BL1182" s="42">
        <f>HLOOKUP($A1182,차량별코스!$E$1:$AD$20,_xlfn.XLOOKUP(탕데이터!$I1182,차량별코스!$D$2:$D$20,차량별코스!$A$2:$A$20),0)</f>
        <v>2</v>
      </c>
      <c r="BM1182">
        <f t="shared" si="206"/>
        <v>2410.788</v>
      </c>
      <c r="BN1182">
        <f t="shared" si="207"/>
        <v>4171.0680000000048</v>
      </c>
      <c r="BO1182">
        <f>IF(COUNTIFS($BL$2:$BL1182,$BL1182,$O$2:$O1182,$O1182)=1,_xlfn.MAXIFS($BO$2:$BO1181,$O$2:$O1181,$O1182)+1,_xlfn.MAXIFS($BO$2:$BO1181,$O$2:$O1181,$O1182))</f>
        <v>11</v>
      </c>
      <c r="BP1182">
        <f t="shared" si="208"/>
        <v>0</v>
      </c>
      <c r="BQ1182">
        <f t="shared" si="210"/>
        <v>0</v>
      </c>
      <c r="BR1182">
        <f t="shared" si="211"/>
        <v>0</v>
      </c>
      <c r="BS1182">
        <f t="shared" si="212"/>
        <v>0</v>
      </c>
      <c r="BT1182">
        <f t="shared" si="213"/>
        <v>0</v>
      </c>
      <c r="BU1182">
        <f t="shared" si="214"/>
        <v>0</v>
      </c>
      <c r="BV1182">
        <f t="shared" si="215"/>
        <v>0</v>
      </c>
      <c r="BW1182">
        <f t="shared" si="209"/>
        <v>0</v>
      </c>
    </row>
    <row r="1183" spans="1:75" x14ac:dyDescent="0.3">
      <c r="A1183" s="38">
        <f t="shared" si="205"/>
        <v>45792</v>
      </c>
      <c r="B1183" s="3">
        <v>45792.424861111111</v>
      </c>
      <c r="C1183" t="s">
        <v>61</v>
      </c>
      <c r="D1183" t="s">
        <v>61</v>
      </c>
      <c r="E1183" t="s">
        <v>61</v>
      </c>
      <c r="F1183" t="s">
        <v>62</v>
      </c>
      <c r="G1183" s="2" t="s">
        <v>85</v>
      </c>
      <c r="H1183" t="s">
        <v>86</v>
      </c>
      <c r="I1183" t="s">
        <v>90</v>
      </c>
      <c r="J1183" t="s">
        <v>66</v>
      </c>
      <c r="K1183" t="s">
        <v>67</v>
      </c>
      <c r="L1183">
        <v>14</v>
      </c>
      <c r="M1183">
        <v>12</v>
      </c>
      <c r="N1183">
        <v>168</v>
      </c>
      <c r="O1183" s="41">
        <v>9999</v>
      </c>
      <c r="P1183" t="s">
        <v>62</v>
      </c>
      <c r="Q1183" s="1">
        <v>45786.608721180557</v>
      </c>
      <c r="R1183">
        <v>17.274000000000001</v>
      </c>
      <c r="S1183">
        <v>4.3849999999999998</v>
      </c>
      <c r="T1183">
        <v>3.9390000000000001</v>
      </c>
      <c r="U1183">
        <v>948</v>
      </c>
      <c r="V1183">
        <v>10</v>
      </c>
      <c r="W1183">
        <v>28</v>
      </c>
      <c r="X1183">
        <v>394</v>
      </c>
      <c r="Y1183">
        <v>0</v>
      </c>
      <c r="Z1183">
        <v>2</v>
      </c>
      <c r="AA1183">
        <v>0</v>
      </c>
      <c r="AB1183">
        <v>0</v>
      </c>
      <c r="AC1183">
        <v>111</v>
      </c>
      <c r="AD1183">
        <v>65.599999999999994</v>
      </c>
      <c r="AE1183">
        <v>68.336371999999997</v>
      </c>
      <c r="AF1183">
        <v>98.3</v>
      </c>
      <c r="AG1183">
        <v>0.2</v>
      </c>
      <c r="AH1183">
        <v>0.4</v>
      </c>
      <c r="AI1183">
        <v>0.2</v>
      </c>
      <c r="AJ1183">
        <v>0.3</v>
      </c>
      <c r="AK1183">
        <v>0.7</v>
      </c>
      <c r="AL1183">
        <v>0</v>
      </c>
      <c r="AM1183">
        <v>3.03</v>
      </c>
      <c r="AN1183">
        <v>60.713999999999999</v>
      </c>
      <c r="AO1183">
        <v>1.0549999999999999</v>
      </c>
      <c r="AP1183">
        <v>2.9529999999999998</v>
      </c>
      <c r="AQ1183">
        <v>0.17399999999999999</v>
      </c>
      <c r="AR1183">
        <v>0</v>
      </c>
      <c r="AS1183">
        <v>11.577999999999999</v>
      </c>
      <c r="AT1183">
        <v>14.744999999999999</v>
      </c>
      <c r="AU1183">
        <v>0.03</v>
      </c>
      <c r="AV1183">
        <v>0.06</v>
      </c>
      <c r="AW1183">
        <v>0.03</v>
      </c>
      <c r="AX1183">
        <v>4.4999999999999998E-2</v>
      </c>
      <c r="AY1183">
        <v>0.105</v>
      </c>
      <c r="AZ1183">
        <v>0</v>
      </c>
      <c r="BA1183">
        <v>0</v>
      </c>
      <c r="BB1183">
        <v>23</v>
      </c>
      <c r="BC1183" t="s">
        <v>68</v>
      </c>
      <c r="BD1183">
        <v>0</v>
      </c>
      <c r="BE1183" t="s">
        <v>69</v>
      </c>
      <c r="BF1183" t="s">
        <v>70</v>
      </c>
      <c r="BG1183">
        <v>1.3</v>
      </c>
      <c r="BH1183">
        <v>0</v>
      </c>
      <c r="BI1183" s="1">
        <v>45799.580542974538</v>
      </c>
      <c r="BJ1183">
        <v>3</v>
      </c>
      <c r="BK1183" s="4">
        <v>1.3130999999999999</v>
      </c>
      <c r="BL1183" s="42">
        <f>HLOOKUP($A1183,차량별코스!$E$1:$AD$20,_xlfn.XLOOKUP(탕데이터!$I1183,차량별코스!$D$2:$D$20,차량별코스!$A$2:$A$20),0)</f>
        <v>2</v>
      </c>
      <c r="BM1183">
        <f t="shared" si="206"/>
        <v>2410.788</v>
      </c>
      <c r="BN1183">
        <f t="shared" si="207"/>
        <v>4171.0680000000048</v>
      </c>
      <c r="BO1183">
        <f>IF(COUNTIFS($BL$2:$BL1183,$BL1183,$O$2:$O1183,$O1183)=1,_xlfn.MAXIFS($BO$2:$BO1182,$O$2:$O1182,$O1183)+1,_xlfn.MAXIFS($BO$2:$BO1182,$O$2:$O1182,$O1183))</f>
        <v>11</v>
      </c>
      <c r="BP1183">
        <f t="shared" si="208"/>
        <v>893.88400000000001</v>
      </c>
      <c r="BQ1183">
        <f t="shared" si="210"/>
        <v>1.8960000000000001</v>
      </c>
      <c r="BR1183">
        <f t="shared" si="211"/>
        <v>3.7920000000000003</v>
      </c>
      <c r="BS1183">
        <f t="shared" si="212"/>
        <v>1.8960000000000001</v>
      </c>
      <c r="BT1183">
        <f t="shared" si="213"/>
        <v>2.8439999999999999</v>
      </c>
      <c r="BU1183">
        <f t="shared" si="214"/>
        <v>6.6359999999999992</v>
      </c>
      <c r="BV1183">
        <f t="shared" si="215"/>
        <v>0</v>
      </c>
      <c r="BW1183">
        <f t="shared" si="209"/>
        <v>910.94799999999998</v>
      </c>
    </row>
    <row r="1184" spans="1:75" x14ac:dyDescent="0.3">
      <c r="A1184" s="38">
        <f t="shared" si="205"/>
        <v>45792</v>
      </c>
      <c r="B1184" s="3">
        <v>45792.572418981479</v>
      </c>
      <c r="C1184" t="s">
        <v>61</v>
      </c>
      <c r="D1184" t="s">
        <v>61</v>
      </c>
      <c r="E1184" t="s">
        <v>61</v>
      </c>
      <c r="F1184" t="s">
        <v>62</v>
      </c>
      <c r="G1184" s="2" t="s">
        <v>85</v>
      </c>
      <c r="H1184" t="s">
        <v>86</v>
      </c>
      <c r="I1184" t="s">
        <v>90</v>
      </c>
      <c r="J1184" t="s">
        <v>66</v>
      </c>
      <c r="K1184" t="s">
        <v>67</v>
      </c>
      <c r="L1184">
        <v>14</v>
      </c>
      <c r="M1184">
        <v>12</v>
      </c>
      <c r="N1184">
        <v>168</v>
      </c>
      <c r="O1184" s="41">
        <v>9999</v>
      </c>
      <c r="P1184" t="s">
        <v>62</v>
      </c>
      <c r="Q1184" s="1">
        <v>45786.608721180557</v>
      </c>
      <c r="R1184">
        <v>0.189</v>
      </c>
      <c r="S1184">
        <v>0.26900000000000002</v>
      </c>
      <c r="T1184">
        <v>0.70299999999999996</v>
      </c>
      <c r="U1184">
        <v>380</v>
      </c>
      <c r="V1184">
        <v>37</v>
      </c>
      <c r="W1184">
        <v>247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15</v>
      </c>
      <c r="AD1184">
        <v>1.79</v>
      </c>
      <c r="AE1184">
        <v>7.0874110000000003</v>
      </c>
      <c r="AF1184">
        <v>100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0.54</v>
      </c>
      <c r="AN1184">
        <v>32.582999999999998</v>
      </c>
      <c r="AO1184">
        <v>9.7360000000000007</v>
      </c>
      <c r="AP1184">
        <v>65</v>
      </c>
      <c r="AQ1184">
        <v>0</v>
      </c>
      <c r="AR1184">
        <v>0</v>
      </c>
      <c r="AS1184">
        <v>0</v>
      </c>
      <c r="AT1184">
        <v>5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6</v>
      </c>
      <c r="BC1184" t="s">
        <v>68</v>
      </c>
      <c r="BD1184">
        <v>0</v>
      </c>
      <c r="BE1184" t="s">
        <v>69</v>
      </c>
      <c r="BF1184" t="s">
        <v>70</v>
      </c>
      <c r="BG1184">
        <v>1.3</v>
      </c>
      <c r="BH1184">
        <v>0</v>
      </c>
      <c r="BI1184" s="1">
        <v>45799.580542974538</v>
      </c>
      <c r="BJ1184">
        <v>3</v>
      </c>
      <c r="BK1184" s="4">
        <v>0.23419999999999999</v>
      </c>
      <c r="BL1184" s="42">
        <f>HLOOKUP($A1184,차량별코스!$E$1:$AD$20,_xlfn.XLOOKUP(탕데이터!$I1184,차량별코스!$D$2:$D$20,차량별코스!$A$2:$A$20),0)</f>
        <v>2</v>
      </c>
      <c r="BM1184">
        <f t="shared" si="206"/>
        <v>2410.788</v>
      </c>
      <c r="BN1184">
        <f t="shared" si="207"/>
        <v>4171.0680000000048</v>
      </c>
      <c r="BO1184">
        <f>IF(COUNTIFS($BL$2:$BL1184,$BL1184,$O$2:$O1184,$O1184)=1,_xlfn.MAXIFS($BO$2:$BO1183,$O$2:$O1183,$O1184)+1,_xlfn.MAXIFS($BO$2:$BO1183,$O$2:$O1183,$O1184))</f>
        <v>11</v>
      </c>
      <c r="BP1184">
        <f t="shared" si="208"/>
        <v>96</v>
      </c>
      <c r="BQ1184">
        <f t="shared" si="210"/>
        <v>0</v>
      </c>
      <c r="BR1184">
        <f t="shared" si="211"/>
        <v>0</v>
      </c>
      <c r="BS1184">
        <f t="shared" si="212"/>
        <v>0</v>
      </c>
      <c r="BT1184">
        <f t="shared" si="213"/>
        <v>0</v>
      </c>
      <c r="BU1184">
        <f t="shared" si="214"/>
        <v>0</v>
      </c>
      <c r="BV1184">
        <f t="shared" si="215"/>
        <v>0</v>
      </c>
      <c r="BW1184">
        <f t="shared" si="209"/>
        <v>96</v>
      </c>
    </row>
    <row r="1185" spans="1:75" x14ac:dyDescent="0.3">
      <c r="A1185" s="38">
        <f t="shared" si="205"/>
        <v>45792</v>
      </c>
      <c r="B1185" s="3">
        <v>45792.608275462961</v>
      </c>
      <c r="C1185" t="s">
        <v>61</v>
      </c>
      <c r="D1185" t="s">
        <v>61</v>
      </c>
      <c r="E1185" t="s">
        <v>61</v>
      </c>
      <c r="F1185" t="s">
        <v>62</v>
      </c>
      <c r="G1185" s="2" t="s">
        <v>85</v>
      </c>
      <c r="H1185" t="s">
        <v>86</v>
      </c>
      <c r="I1185" t="s">
        <v>90</v>
      </c>
      <c r="J1185" t="s">
        <v>66</v>
      </c>
      <c r="K1185" t="s">
        <v>67</v>
      </c>
      <c r="L1185">
        <v>14</v>
      </c>
      <c r="M1185">
        <v>12</v>
      </c>
      <c r="N1185">
        <v>168</v>
      </c>
      <c r="O1185" s="41">
        <v>9999</v>
      </c>
      <c r="P1185" t="s">
        <v>62</v>
      </c>
      <c r="Q1185" s="1">
        <v>45786.608721180557</v>
      </c>
      <c r="R1185">
        <v>60.786000000000001</v>
      </c>
      <c r="S1185">
        <v>15.797000000000001</v>
      </c>
      <c r="T1185">
        <v>3.8479999999999999</v>
      </c>
      <c r="U1185">
        <v>5686</v>
      </c>
      <c r="V1185">
        <v>271</v>
      </c>
      <c r="W1185">
        <v>857</v>
      </c>
      <c r="X1185">
        <v>1296</v>
      </c>
      <c r="Y1185">
        <v>0</v>
      </c>
      <c r="Z1185">
        <v>17</v>
      </c>
      <c r="AA1185">
        <v>0</v>
      </c>
      <c r="AB1185">
        <v>0</v>
      </c>
      <c r="AC1185">
        <v>95</v>
      </c>
      <c r="AD1185">
        <v>38.49</v>
      </c>
      <c r="AE1185">
        <v>48.009970000000003</v>
      </c>
      <c r="AF1185">
        <v>92.7</v>
      </c>
      <c r="AG1185">
        <v>2.1</v>
      </c>
      <c r="AH1185">
        <v>2</v>
      </c>
      <c r="AI1185">
        <v>2</v>
      </c>
      <c r="AJ1185">
        <v>1.2</v>
      </c>
      <c r="AK1185">
        <v>0</v>
      </c>
      <c r="AL1185">
        <v>0</v>
      </c>
      <c r="AM1185">
        <v>2.96</v>
      </c>
      <c r="AN1185">
        <v>41.652000000000001</v>
      </c>
      <c r="AO1185">
        <v>4.766</v>
      </c>
      <c r="AP1185">
        <v>15.071999999999999</v>
      </c>
      <c r="AQ1185">
        <v>0.19700000000000001</v>
      </c>
      <c r="AR1185">
        <v>0</v>
      </c>
      <c r="AS1185">
        <v>27.966999999999999</v>
      </c>
      <c r="AT1185">
        <v>86.52</v>
      </c>
      <c r="AU1185">
        <v>1.96</v>
      </c>
      <c r="AV1185">
        <v>1.867</v>
      </c>
      <c r="AW1185">
        <v>1.867</v>
      </c>
      <c r="AX1185">
        <v>1.1200000000000001</v>
      </c>
      <c r="AY1185">
        <v>0</v>
      </c>
      <c r="AZ1185">
        <v>0</v>
      </c>
      <c r="BA1185">
        <v>0</v>
      </c>
      <c r="BB1185">
        <v>126</v>
      </c>
      <c r="BC1185" t="s">
        <v>68</v>
      </c>
      <c r="BD1185">
        <v>0</v>
      </c>
      <c r="BE1185" t="s">
        <v>69</v>
      </c>
      <c r="BF1185" t="s">
        <v>70</v>
      </c>
      <c r="BG1185">
        <v>1.3</v>
      </c>
      <c r="BH1185">
        <v>0</v>
      </c>
      <c r="BI1185" s="1">
        <v>45799.580542974538</v>
      </c>
      <c r="BJ1185">
        <v>3</v>
      </c>
      <c r="BK1185" s="4">
        <v>1.2826</v>
      </c>
      <c r="BL1185" s="42">
        <f>HLOOKUP($A1185,차량별코스!$E$1:$AD$20,_xlfn.XLOOKUP(탕데이터!$I1185,차량별코스!$D$2:$D$20,차량별코스!$A$2:$A$20),0)</f>
        <v>2</v>
      </c>
      <c r="BM1185">
        <f t="shared" si="206"/>
        <v>2410.788</v>
      </c>
      <c r="BN1185">
        <f t="shared" si="207"/>
        <v>4171.0680000000048</v>
      </c>
      <c r="BO1185">
        <f>IF(COUNTIFS($BL$2:$BL1185,$BL1185,$O$2:$O1185,$O1185)=1,_xlfn.MAXIFS($BO$2:$BO1184,$O$2:$O1184,$O1185)+1,_xlfn.MAXIFS($BO$2:$BO1184,$O$2:$O1184,$O1185))</f>
        <v>11</v>
      </c>
      <c r="BP1185">
        <f t="shared" si="208"/>
        <v>4142.9220000000005</v>
      </c>
      <c r="BQ1185">
        <f t="shared" si="210"/>
        <v>119.40600000000001</v>
      </c>
      <c r="BR1185">
        <f t="shared" si="211"/>
        <v>113.72</v>
      </c>
      <c r="BS1185">
        <f t="shared" si="212"/>
        <v>113.72</v>
      </c>
      <c r="BT1185">
        <f t="shared" si="213"/>
        <v>68.231999999999999</v>
      </c>
      <c r="BU1185">
        <f t="shared" si="214"/>
        <v>0</v>
      </c>
      <c r="BV1185">
        <f t="shared" si="215"/>
        <v>0</v>
      </c>
      <c r="BW1185">
        <f t="shared" si="209"/>
        <v>4558.0000000000009</v>
      </c>
    </row>
    <row r="1186" spans="1:75" x14ac:dyDescent="0.3">
      <c r="A1186" s="38">
        <f t="shared" si="205"/>
        <v>45792</v>
      </c>
      <c r="B1186" s="3">
        <v>45792.720185185186</v>
      </c>
      <c r="C1186" t="s">
        <v>61</v>
      </c>
      <c r="D1186" t="s">
        <v>61</v>
      </c>
      <c r="E1186" t="s">
        <v>61</v>
      </c>
      <c r="F1186" t="s">
        <v>62</v>
      </c>
      <c r="G1186" s="2" t="s">
        <v>85</v>
      </c>
      <c r="H1186" t="s">
        <v>86</v>
      </c>
      <c r="I1186" t="s">
        <v>90</v>
      </c>
      <c r="J1186" t="s">
        <v>66</v>
      </c>
      <c r="K1186" t="s">
        <v>67</v>
      </c>
      <c r="L1186">
        <v>14</v>
      </c>
      <c r="M1186">
        <v>12</v>
      </c>
      <c r="N1186">
        <v>168</v>
      </c>
      <c r="O1186" s="41">
        <v>9999</v>
      </c>
      <c r="P1186" t="s">
        <v>62</v>
      </c>
      <c r="Q1186" s="1">
        <v>45786.608721180557</v>
      </c>
      <c r="R1186">
        <v>2.7E-2</v>
      </c>
      <c r="S1186">
        <v>1.9E-2</v>
      </c>
      <c r="T1186">
        <v>1.421</v>
      </c>
      <c r="U1186">
        <v>33</v>
      </c>
      <c r="V1186">
        <v>8</v>
      </c>
      <c r="W1186">
        <v>5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8</v>
      </c>
      <c r="AD1186">
        <v>2.95</v>
      </c>
      <c r="AE1186">
        <v>4.8596110000000001</v>
      </c>
      <c r="AF1186">
        <v>100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1.1000000000000001</v>
      </c>
      <c r="AN1186">
        <v>6.1980000000000004</v>
      </c>
      <c r="AO1186">
        <v>24.242000000000001</v>
      </c>
      <c r="AP1186">
        <v>15.143000000000001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 t="s">
        <v>68</v>
      </c>
      <c r="BD1186">
        <v>0</v>
      </c>
      <c r="BE1186" t="s">
        <v>69</v>
      </c>
      <c r="BF1186" t="s">
        <v>70</v>
      </c>
      <c r="BG1186">
        <v>1.3</v>
      </c>
      <c r="BH1186">
        <v>0</v>
      </c>
      <c r="BI1186" s="1">
        <v>45799.580542974538</v>
      </c>
      <c r="BJ1186">
        <v>3</v>
      </c>
      <c r="BK1186" s="4">
        <v>0.47370000000000001</v>
      </c>
      <c r="BL1186" s="42">
        <f>HLOOKUP($A1186,차량별코스!$E$1:$AD$20,_xlfn.XLOOKUP(탕데이터!$I1186,차량별코스!$D$2:$D$20,차량별코스!$A$2:$A$20),0)</f>
        <v>2</v>
      </c>
      <c r="BM1186">
        <f t="shared" si="206"/>
        <v>2410.788</v>
      </c>
      <c r="BN1186">
        <f t="shared" si="207"/>
        <v>4171.0680000000048</v>
      </c>
      <c r="BO1186">
        <f>IF(COUNTIFS($BL$2:$BL1186,$BL1186,$O$2:$O1186,$O1186)=1,_xlfn.MAXIFS($BO$2:$BO1185,$O$2:$O1185,$O1186)+1,_xlfn.MAXIFS($BO$2:$BO1185,$O$2:$O1185,$O1186))</f>
        <v>11</v>
      </c>
      <c r="BP1186">
        <f t="shared" si="208"/>
        <v>20</v>
      </c>
      <c r="BQ1186">
        <f t="shared" si="210"/>
        <v>0</v>
      </c>
      <c r="BR1186">
        <f t="shared" si="211"/>
        <v>0</v>
      </c>
      <c r="BS1186">
        <f t="shared" si="212"/>
        <v>0</v>
      </c>
      <c r="BT1186">
        <f t="shared" si="213"/>
        <v>0</v>
      </c>
      <c r="BU1186">
        <f t="shared" si="214"/>
        <v>0</v>
      </c>
      <c r="BV1186">
        <f t="shared" si="215"/>
        <v>0</v>
      </c>
      <c r="BW1186">
        <f t="shared" si="209"/>
        <v>20</v>
      </c>
    </row>
    <row r="1187" spans="1:75" x14ac:dyDescent="0.3">
      <c r="A1187" s="38">
        <f t="shared" si="205"/>
        <v>45792</v>
      </c>
      <c r="B1187" s="3">
        <v>45792.727268518516</v>
      </c>
      <c r="C1187" t="s">
        <v>61</v>
      </c>
      <c r="D1187" t="s">
        <v>61</v>
      </c>
      <c r="E1187" t="s">
        <v>61</v>
      </c>
      <c r="F1187" t="s">
        <v>62</v>
      </c>
      <c r="G1187" s="2" t="s">
        <v>85</v>
      </c>
      <c r="H1187" t="s">
        <v>86</v>
      </c>
      <c r="I1187" t="s">
        <v>90</v>
      </c>
      <c r="J1187" t="s">
        <v>66</v>
      </c>
      <c r="K1187" t="s">
        <v>67</v>
      </c>
      <c r="L1187">
        <v>14</v>
      </c>
      <c r="M1187">
        <v>12</v>
      </c>
      <c r="N1187">
        <v>168</v>
      </c>
      <c r="O1187" s="41">
        <v>9999</v>
      </c>
      <c r="P1187" t="s">
        <v>62</v>
      </c>
      <c r="Q1187" s="1">
        <v>45786.608721180557</v>
      </c>
      <c r="R1187">
        <v>40.045000000000002</v>
      </c>
      <c r="S1187">
        <v>11.367000000000001</v>
      </c>
      <c r="T1187">
        <v>3.5230000000000001</v>
      </c>
      <c r="U1187">
        <v>4440</v>
      </c>
      <c r="V1187">
        <v>167</v>
      </c>
      <c r="W1187">
        <v>1011</v>
      </c>
      <c r="X1187">
        <v>766</v>
      </c>
      <c r="Y1187">
        <v>2</v>
      </c>
      <c r="Z1187">
        <v>3</v>
      </c>
      <c r="AA1187">
        <v>0</v>
      </c>
      <c r="AB1187">
        <v>0</v>
      </c>
      <c r="AC1187">
        <v>91</v>
      </c>
      <c r="AD1187">
        <v>32.47</v>
      </c>
      <c r="AE1187">
        <v>44.194315000000003</v>
      </c>
      <c r="AF1187">
        <v>91.4</v>
      </c>
      <c r="AG1187">
        <v>2.5</v>
      </c>
      <c r="AH1187">
        <v>2.7</v>
      </c>
      <c r="AI1187">
        <v>2.8</v>
      </c>
      <c r="AJ1187">
        <v>0.6</v>
      </c>
      <c r="AK1187">
        <v>0</v>
      </c>
      <c r="AL1187">
        <v>0</v>
      </c>
      <c r="AM1187">
        <v>2.71</v>
      </c>
      <c r="AN1187">
        <v>42.000999999999998</v>
      </c>
      <c r="AO1187">
        <v>3.7610000000000001</v>
      </c>
      <c r="AP1187">
        <v>22.77</v>
      </c>
      <c r="AQ1187">
        <v>0.17499999999999999</v>
      </c>
      <c r="AR1187">
        <v>4.9939999999999998</v>
      </c>
      <c r="AS1187">
        <v>7.492</v>
      </c>
      <c r="AT1187">
        <v>67.027000000000001</v>
      </c>
      <c r="AU1187">
        <v>1.833</v>
      </c>
      <c r="AV1187">
        <v>1.98</v>
      </c>
      <c r="AW1187">
        <v>2.0529999999999999</v>
      </c>
      <c r="AX1187">
        <v>0.44</v>
      </c>
      <c r="AY1187">
        <v>0</v>
      </c>
      <c r="AZ1187">
        <v>0</v>
      </c>
      <c r="BA1187">
        <v>0</v>
      </c>
      <c r="BB1187">
        <v>102</v>
      </c>
      <c r="BC1187" t="s">
        <v>68</v>
      </c>
      <c r="BD1187">
        <v>0</v>
      </c>
      <c r="BE1187" t="s">
        <v>69</v>
      </c>
      <c r="BF1187" t="s">
        <v>70</v>
      </c>
      <c r="BG1187">
        <v>1.3</v>
      </c>
      <c r="BH1187">
        <v>0</v>
      </c>
      <c r="BI1187" s="1">
        <v>45799.580542974538</v>
      </c>
      <c r="BJ1187">
        <v>3</v>
      </c>
      <c r="BK1187" s="4">
        <v>1.1742999999999999</v>
      </c>
      <c r="BL1187" s="42">
        <f>HLOOKUP($A1187,차량별코스!$E$1:$AD$20,_xlfn.XLOOKUP(탕데이터!$I1187,차량별코스!$D$2:$D$20,차량별코스!$A$2:$A$20),0)</f>
        <v>2</v>
      </c>
      <c r="BM1187">
        <f t="shared" si="206"/>
        <v>2410.788</v>
      </c>
      <c r="BN1187">
        <f t="shared" si="207"/>
        <v>4171.0680000000048</v>
      </c>
      <c r="BO1187">
        <f>IF(COUNTIFS($BL$2:$BL1187,$BL1187,$O$2:$O1187,$O1187)=1,_xlfn.MAXIFS($BO$2:$BO1186,$O$2:$O1186,$O1187)+1,_xlfn.MAXIFS($BO$2:$BO1186,$O$2:$O1186,$O1187))</f>
        <v>11</v>
      </c>
      <c r="BP1187">
        <f t="shared" si="208"/>
        <v>2880.1600000000003</v>
      </c>
      <c r="BQ1187">
        <f t="shared" si="210"/>
        <v>111</v>
      </c>
      <c r="BR1187">
        <f t="shared" si="211"/>
        <v>119.88000000000001</v>
      </c>
      <c r="BS1187">
        <f t="shared" si="212"/>
        <v>124.32</v>
      </c>
      <c r="BT1187">
        <f t="shared" si="213"/>
        <v>26.64</v>
      </c>
      <c r="BU1187">
        <f t="shared" si="214"/>
        <v>0</v>
      </c>
      <c r="BV1187">
        <f t="shared" si="215"/>
        <v>0</v>
      </c>
      <c r="BW1187">
        <f t="shared" si="209"/>
        <v>3262.0000000000005</v>
      </c>
    </row>
    <row r="1188" spans="1:75" x14ac:dyDescent="0.3">
      <c r="A1188" s="38">
        <f t="shared" si="205"/>
        <v>45792</v>
      </c>
      <c r="B1188" s="3">
        <v>45792.784675925926</v>
      </c>
      <c r="C1188" t="s">
        <v>61</v>
      </c>
      <c r="D1188" t="s">
        <v>61</v>
      </c>
      <c r="E1188" t="s">
        <v>61</v>
      </c>
      <c r="F1188" t="s">
        <v>62</v>
      </c>
      <c r="G1188" s="2" t="s">
        <v>85</v>
      </c>
      <c r="H1188" t="s">
        <v>86</v>
      </c>
      <c r="I1188" t="s">
        <v>90</v>
      </c>
      <c r="J1188" t="s">
        <v>66</v>
      </c>
      <c r="K1188" t="s">
        <v>67</v>
      </c>
      <c r="L1188">
        <v>14</v>
      </c>
      <c r="M1188">
        <v>12</v>
      </c>
      <c r="N1188">
        <v>168</v>
      </c>
      <c r="O1188" s="41">
        <v>9999</v>
      </c>
      <c r="P1188" t="s">
        <v>62</v>
      </c>
      <c r="Q1188" s="1">
        <v>45786.608721180557</v>
      </c>
      <c r="R1188">
        <v>25.02</v>
      </c>
      <c r="S1188">
        <v>6.3940000000000001</v>
      </c>
      <c r="T1188">
        <v>3.9129999999999998</v>
      </c>
      <c r="U1188">
        <v>2302</v>
      </c>
      <c r="V1188">
        <v>17</v>
      </c>
      <c r="W1188">
        <v>601</v>
      </c>
      <c r="X1188">
        <v>535</v>
      </c>
      <c r="Y1188">
        <v>1</v>
      </c>
      <c r="Z1188">
        <v>7</v>
      </c>
      <c r="AA1188">
        <v>1</v>
      </c>
      <c r="AB1188">
        <v>74</v>
      </c>
      <c r="AC1188">
        <v>91</v>
      </c>
      <c r="AD1188">
        <v>39.130000000000003</v>
      </c>
      <c r="AE1188">
        <v>53.486910000000002</v>
      </c>
      <c r="AF1188">
        <v>92.1</v>
      </c>
      <c r="AG1188">
        <v>1.5</v>
      </c>
      <c r="AH1188">
        <v>2.2999999999999998</v>
      </c>
      <c r="AI1188">
        <v>2.9</v>
      </c>
      <c r="AJ1188">
        <v>1.1000000000000001</v>
      </c>
      <c r="AK1188">
        <v>0</v>
      </c>
      <c r="AL1188">
        <v>0</v>
      </c>
      <c r="AM1188">
        <v>3.01</v>
      </c>
      <c r="AN1188">
        <v>46.311999999999998</v>
      </c>
      <c r="AO1188">
        <v>0.73799999999999999</v>
      </c>
      <c r="AP1188">
        <v>26.108000000000001</v>
      </c>
      <c r="AQ1188">
        <v>0.2</v>
      </c>
      <c r="AR1188">
        <v>3.9969999999999999</v>
      </c>
      <c r="AS1188">
        <v>27.978000000000002</v>
      </c>
      <c r="AT1188">
        <v>35.305</v>
      </c>
      <c r="AU1188">
        <v>0.57499999999999996</v>
      </c>
      <c r="AV1188">
        <v>0.88200000000000001</v>
      </c>
      <c r="AW1188">
        <v>1.1120000000000001</v>
      </c>
      <c r="AX1188">
        <v>0.42199999999999999</v>
      </c>
      <c r="AY1188">
        <v>0</v>
      </c>
      <c r="AZ1188">
        <v>0</v>
      </c>
      <c r="BA1188">
        <v>0</v>
      </c>
      <c r="BB1188">
        <v>54</v>
      </c>
      <c r="BC1188" t="s">
        <v>68</v>
      </c>
      <c r="BD1188">
        <v>0</v>
      </c>
      <c r="BE1188" t="s">
        <v>69</v>
      </c>
      <c r="BF1188" t="s">
        <v>70</v>
      </c>
      <c r="BG1188">
        <v>1.3</v>
      </c>
      <c r="BH1188">
        <v>0</v>
      </c>
      <c r="BI1188" s="1">
        <v>45799.580542974538</v>
      </c>
      <c r="BJ1188">
        <v>3</v>
      </c>
      <c r="BK1188" s="4">
        <v>1.3043</v>
      </c>
      <c r="BL1188" s="42">
        <f>HLOOKUP($A1188,차량별코스!$E$1:$AD$20,_xlfn.XLOOKUP(탕데이터!$I1188,차량별코스!$D$2:$D$20,차량별코스!$A$2:$A$20),0)</f>
        <v>2</v>
      </c>
      <c r="BM1188">
        <f t="shared" si="206"/>
        <v>2410.788</v>
      </c>
      <c r="BN1188">
        <f t="shared" si="207"/>
        <v>4171.0680000000048</v>
      </c>
      <c r="BO1188">
        <f>IF(COUNTIFS($BL$2:$BL1188,$BL1188,$O$2:$O1188,$O1188)=1,_xlfn.MAXIFS($BO$2:$BO1187,$O$2:$O1187,$O1188)+1,_xlfn.MAXIFS($BO$2:$BO1187,$O$2:$O1187,$O1188))</f>
        <v>11</v>
      </c>
      <c r="BP1188">
        <f t="shared" si="208"/>
        <v>1502.1419999999998</v>
      </c>
      <c r="BQ1188">
        <f t="shared" si="210"/>
        <v>34.53</v>
      </c>
      <c r="BR1188">
        <f t="shared" si="211"/>
        <v>52.945999999999998</v>
      </c>
      <c r="BS1188">
        <f t="shared" si="212"/>
        <v>66.757999999999996</v>
      </c>
      <c r="BT1188">
        <f t="shared" si="213"/>
        <v>25.322000000000003</v>
      </c>
      <c r="BU1188">
        <f t="shared" si="214"/>
        <v>0</v>
      </c>
      <c r="BV1188">
        <f t="shared" si="215"/>
        <v>0</v>
      </c>
      <c r="BW1188">
        <f t="shared" si="209"/>
        <v>1681.6979999999999</v>
      </c>
    </row>
    <row r="1189" spans="1:75" x14ac:dyDescent="0.3">
      <c r="A1189" s="38">
        <f t="shared" si="205"/>
        <v>45793</v>
      </c>
      <c r="B1189" s="3">
        <v>45793.2658912037</v>
      </c>
      <c r="C1189" t="s">
        <v>61</v>
      </c>
      <c r="D1189" t="s">
        <v>61</v>
      </c>
      <c r="E1189" t="s">
        <v>61</v>
      </c>
      <c r="F1189" t="s">
        <v>62</v>
      </c>
      <c r="G1189" s="2" t="s">
        <v>85</v>
      </c>
      <c r="H1189" t="s">
        <v>86</v>
      </c>
      <c r="I1189" t="s">
        <v>90</v>
      </c>
      <c r="J1189" t="s">
        <v>66</v>
      </c>
      <c r="K1189" t="s">
        <v>67</v>
      </c>
      <c r="L1189">
        <v>14</v>
      </c>
      <c r="M1189">
        <v>12</v>
      </c>
      <c r="N1189">
        <v>168</v>
      </c>
      <c r="O1189" s="41">
        <v>9999</v>
      </c>
      <c r="P1189" t="s">
        <v>62</v>
      </c>
      <c r="Q1189" s="1">
        <v>45786.608721180557</v>
      </c>
      <c r="R1189">
        <v>2.3E-2</v>
      </c>
      <c r="S1189">
        <v>0.161</v>
      </c>
      <c r="T1189">
        <v>0.14299999999999999</v>
      </c>
      <c r="U1189">
        <v>332</v>
      </c>
      <c r="V1189">
        <v>209</v>
      </c>
      <c r="W1189">
        <v>94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5</v>
      </c>
      <c r="AD1189">
        <v>0.25</v>
      </c>
      <c r="AE1189">
        <v>2.8550140000000002</v>
      </c>
      <c r="AF1189">
        <v>100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0.11</v>
      </c>
      <c r="AN1189">
        <v>73.132999999999996</v>
      </c>
      <c r="AO1189">
        <v>62.951000000000001</v>
      </c>
      <c r="AP1189">
        <v>28.312999999999999</v>
      </c>
      <c r="AQ1189">
        <v>0</v>
      </c>
      <c r="AR1189">
        <v>0</v>
      </c>
      <c r="AS1189">
        <v>0</v>
      </c>
      <c r="AT1189">
        <v>5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7</v>
      </c>
      <c r="BC1189" t="s">
        <v>68</v>
      </c>
      <c r="BD1189">
        <v>0</v>
      </c>
      <c r="BE1189" t="s">
        <v>69</v>
      </c>
      <c r="BF1189" t="s">
        <v>70</v>
      </c>
      <c r="BG1189">
        <v>1.3</v>
      </c>
      <c r="BH1189">
        <v>0</v>
      </c>
      <c r="BI1189" s="1">
        <v>45799.580542974538</v>
      </c>
      <c r="BJ1189">
        <v>3</v>
      </c>
      <c r="BK1189" s="4">
        <v>4.7600000000000003E-2</v>
      </c>
      <c r="BL1189" s="42">
        <f>HLOOKUP($A1189,차량별코스!$E$1:$AD$20,_xlfn.XLOOKUP(탕데이터!$I1189,차량별코스!$D$2:$D$20,차량별코스!$A$2:$A$20),0)</f>
        <v>3</v>
      </c>
      <c r="BM1189">
        <f t="shared" si="206"/>
        <v>2410.788</v>
      </c>
      <c r="BN1189">
        <f t="shared" si="207"/>
        <v>4291.5689999999995</v>
      </c>
      <c r="BO1189">
        <f>IF(COUNTIFS($BL$2:$BL1189,$BL1189,$O$2:$O1189,$O1189)=1,_xlfn.MAXIFS($BO$2:$BO1188,$O$2:$O1188,$O1189)+1,_xlfn.MAXIFS($BO$2:$BO1188,$O$2:$O1188,$O1189))</f>
        <v>11</v>
      </c>
      <c r="BP1189">
        <f t="shared" si="208"/>
        <v>29</v>
      </c>
      <c r="BQ1189">
        <f t="shared" si="210"/>
        <v>0</v>
      </c>
      <c r="BR1189">
        <f t="shared" si="211"/>
        <v>0</v>
      </c>
      <c r="BS1189">
        <f t="shared" si="212"/>
        <v>0</v>
      </c>
      <c r="BT1189">
        <f t="shared" si="213"/>
        <v>0</v>
      </c>
      <c r="BU1189">
        <f t="shared" si="214"/>
        <v>0</v>
      </c>
      <c r="BV1189">
        <f t="shared" si="215"/>
        <v>0</v>
      </c>
      <c r="BW1189">
        <f t="shared" si="209"/>
        <v>29</v>
      </c>
    </row>
    <row r="1190" spans="1:75" x14ac:dyDescent="0.3">
      <c r="A1190" s="38">
        <f t="shared" si="205"/>
        <v>45793</v>
      </c>
      <c r="B1190" s="3">
        <v>45793.27616898148</v>
      </c>
      <c r="C1190" t="s">
        <v>61</v>
      </c>
      <c r="D1190" t="s">
        <v>61</v>
      </c>
      <c r="E1190" t="s">
        <v>61</v>
      </c>
      <c r="F1190" t="s">
        <v>62</v>
      </c>
      <c r="G1190" s="2" t="s">
        <v>85</v>
      </c>
      <c r="H1190" t="s">
        <v>86</v>
      </c>
      <c r="I1190" t="s">
        <v>90</v>
      </c>
      <c r="J1190" t="s">
        <v>66</v>
      </c>
      <c r="K1190" t="s">
        <v>67</v>
      </c>
      <c r="L1190">
        <v>14</v>
      </c>
      <c r="M1190">
        <v>12</v>
      </c>
      <c r="N1190">
        <v>168</v>
      </c>
      <c r="O1190" s="41">
        <v>9999</v>
      </c>
      <c r="P1190" t="s">
        <v>62</v>
      </c>
      <c r="Q1190" s="1">
        <v>45786.608721180557</v>
      </c>
      <c r="R1190">
        <v>66.816999999999993</v>
      </c>
      <c r="S1190">
        <v>18.896000000000001</v>
      </c>
      <c r="T1190">
        <v>3.536</v>
      </c>
      <c r="U1190">
        <v>7371</v>
      </c>
      <c r="V1190">
        <v>157</v>
      </c>
      <c r="W1190">
        <v>1838</v>
      </c>
      <c r="X1190">
        <v>1360</v>
      </c>
      <c r="Y1190">
        <v>0</v>
      </c>
      <c r="Z1190">
        <v>31</v>
      </c>
      <c r="AA1190">
        <v>1</v>
      </c>
      <c r="AB1190">
        <v>44</v>
      </c>
      <c r="AC1190">
        <v>103</v>
      </c>
      <c r="AD1190">
        <v>32.630000000000003</v>
      </c>
      <c r="AE1190">
        <v>44.743505999999996</v>
      </c>
      <c r="AF1190">
        <v>88.4</v>
      </c>
      <c r="AG1190">
        <v>3.2</v>
      </c>
      <c r="AH1190">
        <v>4</v>
      </c>
      <c r="AI1190">
        <v>2.9</v>
      </c>
      <c r="AJ1190">
        <v>1.4</v>
      </c>
      <c r="AK1190">
        <v>0.1</v>
      </c>
      <c r="AL1190">
        <v>0</v>
      </c>
      <c r="AM1190">
        <v>2.72</v>
      </c>
      <c r="AN1190">
        <v>42.359000000000002</v>
      </c>
      <c r="AO1190">
        <v>2.13</v>
      </c>
      <c r="AP1190">
        <v>24.936</v>
      </c>
      <c r="AQ1190">
        <v>0.19500000000000001</v>
      </c>
      <c r="AR1190">
        <v>0</v>
      </c>
      <c r="AS1190">
        <v>46.395000000000003</v>
      </c>
      <c r="AT1190">
        <v>107.553</v>
      </c>
      <c r="AU1190">
        <v>3.8929999999999998</v>
      </c>
      <c r="AV1190">
        <v>4.867</v>
      </c>
      <c r="AW1190">
        <v>3.528</v>
      </c>
      <c r="AX1190">
        <v>1.7030000000000001</v>
      </c>
      <c r="AY1190">
        <v>0.122</v>
      </c>
      <c r="AZ1190">
        <v>0</v>
      </c>
      <c r="BA1190">
        <v>0</v>
      </c>
      <c r="BB1190">
        <v>163</v>
      </c>
      <c r="BC1190" t="s">
        <v>68</v>
      </c>
      <c r="BD1190">
        <v>0</v>
      </c>
      <c r="BE1190" t="s">
        <v>69</v>
      </c>
      <c r="BF1190" t="s">
        <v>70</v>
      </c>
      <c r="BG1190">
        <v>1.3</v>
      </c>
      <c r="BH1190">
        <v>0</v>
      </c>
      <c r="BI1190" s="1">
        <v>45799.580542974538</v>
      </c>
      <c r="BJ1190">
        <v>3</v>
      </c>
      <c r="BK1190" s="4">
        <v>1.1787000000000001</v>
      </c>
      <c r="BL1190" s="42">
        <f>HLOOKUP($A1190,차량별코스!$E$1:$AD$20,_xlfn.XLOOKUP(탕데이터!$I1190,차량별코스!$D$2:$D$20,차량별코스!$A$2:$A$20),0)</f>
        <v>3</v>
      </c>
      <c r="BM1190">
        <f t="shared" si="206"/>
        <v>2410.788</v>
      </c>
      <c r="BN1190">
        <f t="shared" si="207"/>
        <v>4291.5689999999995</v>
      </c>
      <c r="BO1190">
        <f>IF(COUNTIFS($BL$2:$BL1190,$BL1190,$O$2:$O1190,$O1190)=1,_xlfn.MAXIFS($BO$2:$BO1189,$O$2:$O1189,$O1190)+1,_xlfn.MAXIFS($BO$2:$BO1189,$O$2:$O1189,$O1190))</f>
        <v>11</v>
      </c>
      <c r="BP1190">
        <f t="shared" si="208"/>
        <v>4520.9639999999999</v>
      </c>
      <c r="BQ1190">
        <f t="shared" si="210"/>
        <v>235.87200000000001</v>
      </c>
      <c r="BR1190">
        <f t="shared" si="211"/>
        <v>294.84000000000003</v>
      </c>
      <c r="BS1190">
        <f t="shared" si="212"/>
        <v>213.75899999999999</v>
      </c>
      <c r="BT1190">
        <f t="shared" si="213"/>
        <v>103.19399999999999</v>
      </c>
      <c r="BU1190">
        <f t="shared" si="214"/>
        <v>7.3710000000000004</v>
      </c>
      <c r="BV1190">
        <f t="shared" si="215"/>
        <v>0</v>
      </c>
      <c r="BW1190">
        <f t="shared" si="209"/>
        <v>5376.0000000000009</v>
      </c>
    </row>
    <row r="1191" spans="1:75" x14ac:dyDescent="0.3">
      <c r="A1191" s="38">
        <f t="shared" si="205"/>
        <v>45793</v>
      </c>
      <c r="B1191" s="3">
        <v>45793.4219212963</v>
      </c>
      <c r="C1191" t="s">
        <v>61</v>
      </c>
      <c r="D1191" t="s">
        <v>61</v>
      </c>
      <c r="E1191" t="s">
        <v>61</v>
      </c>
      <c r="F1191" t="s">
        <v>62</v>
      </c>
      <c r="G1191" s="2" t="s">
        <v>85</v>
      </c>
      <c r="H1191" t="s">
        <v>86</v>
      </c>
      <c r="I1191" t="s">
        <v>90</v>
      </c>
      <c r="J1191" t="s">
        <v>66</v>
      </c>
      <c r="K1191" t="s">
        <v>67</v>
      </c>
      <c r="L1191">
        <v>14</v>
      </c>
      <c r="M1191">
        <v>12</v>
      </c>
      <c r="N1191">
        <v>168</v>
      </c>
      <c r="O1191" s="41">
        <v>9999</v>
      </c>
      <c r="P1191" t="s">
        <v>62</v>
      </c>
      <c r="Q1191" s="1">
        <v>45786.608721180557</v>
      </c>
      <c r="R1191">
        <v>2.9000000000000001E-2</v>
      </c>
      <c r="S1191">
        <v>1.7999999999999999E-2</v>
      </c>
      <c r="T1191">
        <v>1.611</v>
      </c>
      <c r="U1191">
        <v>32</v>
      </c>
      <c r="V1191">
        <v>9</v>
      </c>
      <c r="W1191">
        <v>4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8</v>
      </c>
      <c r="AD1191">
        <v>3.26</v>
      </c>
      <c r="AE1191">
        <v>5.495546</v>
      </c>
      <c r="AF1191">
        <v>100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1.22</v>
      </c>
      <c r="AN1191">
        <v>6.4740000000000002</v>
      </c>
      <c r="AO1191">
        <v>28.128</v>
      </c>
      <c r="AP1191">
        <v>12.5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 t="s">
        <v>68</v>
      </c>
      <c r="BD1191">
        <v>0</v>
      </c>
      <c r="BE1191" t="s">
        <v>69</v>
      </c>
      <c r="BF1191" t="s">
        <v>70</v>
      </c>
      <c r="BG1191">
        <v>1.3</v>
      </c>
      <c r="BH1191">
        <v>0</v>
      </c>
      <c r="BI1191" s="1">
        <v>45799.580542974538</v>
      </c>
      <c r="BJ1191">
        <v>3</v>
      </c>
      <c r="BK1191" s="4">
        <v>0.53700000000000003</v>
      </c>
      <c r="BL1191" s="42">
        <f>HLOOKUP($A1191,차량별코스!$E$1:$AD$20,_xlfn.XLOOKUP(탕데이터!$I1191,차량별코스!$D$2:$D$20,차량별코스!$A$2:$A$20),0)</f>
        <v>3</v>
      </c>
      <c r="BM1191">
        <f t="shared" si="206"/>
        <v>2410.788</v>
      </c>
      <c r="BN1191">
        <f t="shared" si="207"/>
        <v>4291.5689999999995</v>
      </c>
      <c r="BO1191">
        <f>IF(COUNTIFS($BL$2:$BL1191,$BL1191,$O$2:$O1191,$O1191)=1,_xlfn.MAXIFS($BO$2:$BO1190,$O$2:$O1190,$O1191)+1,_xlfn.MAXIFS($BO$2:$BO1190,$O$2:$O1190,$O1191))</f>
        <v>11</v>
      </c>
      <c r="BP1191">
        <f t="shared" si="208"/>
        <v>19</v>
      </c>
      <c r="BQ1191">
        <f t="shared" si="210"/>
        <v>0</v>
      </c>
      <c r="BR1191">
        <f t="shared" si="211"/>
        <v>0</v>
      </c>
      <c r="BS1191">
        <f t="shared" si="212"/>
        <v>0</v>
      </c>
      <c r="BT1191">
        <f t="shared" si="213"/>
        <v>0</v>
      </c>
      <c r="BU1191">
        <f t="shared" si="214"/>
        <v>0</v>
      </c>
      <c r="BV1191">
        <f t="shared" si="215"/>
        <v>0</v>
      </c>
      <c r="BW1191">
        <f t="shared" si="209"/>
        <v>19</v>
      </c>
    </row>
    <row r="1192" spans="1:75" x14ac:dyDescent="0.3">
      <c r="A1192" s="38">
        <f t="shared" si="205"/>
        <v>45793</v>
      </c>
      <c r="B1192" s="3">
        <v>45793.428935185184</v>
      </c>
      <c r="C1192" t="s">
        <v>61</v>
      </c>
      <c r="D1192" t="s">
        <v>61</v>
      </c>
      <c r="E1192" t="s">
        <v>61</v>
      </c>
      <c r="F1192" t="s">
        <v>62</v>
      </c>
      <c r="G1192" s="2" t="s">
        <v>85</v>
      </c>
      <c r="H1192" t="s">
        <v>86</v>
      </c>
      <c r="I1192" t="s">
        <v>90</v>
      </c>
      <c r="J1192" t="s">
        <v>66</v>
      </c>
      <c r="K1192" t="s">
        <v>67</v>
      </c>
      <c r="L1192">
        <v>14</v>
      </c>
      <c r="M1192">
        <v>12</v>
      </c>
      <c r="N1192">
        <v>168</v>
      </c>
      <c r="O1192" s="41">
        <v>9999</v>
      </c>
      <c r="P1192" t="s">
        <v>62</v>
      </c>
      <c r="Q1192" s="1">
        <v>45786.608721180557</v>
      </c>
      <c r="R1192">
        <v>105.191</v>
      </c>
      <c r="S1192">
        <v>30.08</v>
      </c>
      <c r="T1192">
        <v>3.4969999999999999</v>
      </c>
      <c r="U1192">
        <v>9833</v>
      </c>
      <c r="V1192">
        <v>146</v>
      </c>
      <c r="W1192">
        <v>1911</v>
      </c>
      <c r="X1192">
        <v>2368</v>
      </c>
      <c r="Y1192">
        <v>0</v>
      </c>
      <c r="Z1192">
        <v>32</v>
      </c>
      <c r="AA1192">
        <v>1</v>
      </c>
      <c r="AB1192">
        <v>29</v>
      </c>
      <c r="AC1192">
        <v>97</v>
      </c>
      <c r="AD1192">
        <v>38.51</v>
      </c>
      <c r="AE1192">
        <v>48.699536999999999</v>
      </c>
      <c r="AF1192">
        <v>36.299999999999997</v>
      </c>
      <c r="AG1192">
        <v>16.899999999999999</v>
      </c>
      <c r="AH1192">
        <v>21.7</v>
      </c>
      <c r="AI1192">
        <v>20.399999999999999</v>
      </c>
      <c r="AJ1192">
        <v>4.7</v>
      </c>
      <c r="AK1192">
        <v>0</v>
      </c>
      <c r="AL1192">
        <v>0</v>
      </c>
      <c r="AM1192">
        <v>2.69</v>
      </c>
      <c r="AN1192">
        <v>47.375</v>
      </c>
      <c r="AO1192">
        <v>1.4850000000000001</v>
      </c>
      <c r="AP1192">
        <v>19.434999999999999</v>
      </c>
      <c r="AQ1192">
        <v>0.219</v>
      </c>
      <c r="AR1192">
        <v>0</v>
      </c>
      <c r="AS1192">
        <v>30.420999999999999</v>
      </c>
      <c r="AT1192">
        <v>59.29</v>
      </c>
      <c r="AU1192">
        <v>27.603000000000002</v>
      </c>
      <c r="AV1192">
        <v>35.442999999999998</v>
      </c>
      <c r="AW1192">
        <v>33.32</v>
      </c>
      <c r="AX1192">
        <v>7.6769999999999996</v>
      </c>
      <c r="AY1192">
        <v>0</v>
      </c>
      <c r="AZ1192">
        <v>0</v>
      </c>
      <c r="BA1192">
        <v>0</v>
      </c>
      <c r="BB1192">
        <v>232</v>
      </c>
      <c r="BC1192" t="s">
        <v>68</v>
      </c>
      <c r="BD1192">
        <v>0</v>
      </c>
      <c r="BE1192" t="s">
        <v>69</v>
      </c>
      <c r="BF1192" t="s">
        <v>70</v>
      </c>
      <c r="BG1192">
        <v>1.3</v>
      </c>
      <c r="BH1192">
        <v>0</v>
      </c>
      <c r="BI1192" s="1">
        <v>45799.580542974538</v>
      </c>
      <c r="BJ1192">
        <v>3</v>
      </c>
      <c r="BK1192" s="4">
        <v>1.1657</v>
      </c>
      <c r="BL1192" s="42">
        <f>HLOOKUP($A1192,차량별코스!$E$1:$AD$20,_xlfn.XLOOKUP(탕데이터!$I1192,차량별코스!$D$2:$D$20,차량별코스!$A$2:$A$20),0)</f>
        <v>3</v>
      </c>
      <c r="BM1192">
        <f t="shared" si="206"/>
        <v>2410.788</v>
      </c>
      <c r="BN1192">
        <f t="shared" si="207"/>
        <v>4291.5689999999995</v>
      </c>
      <c r="BO1192">
        <f>IF(COUNTIFS($BL$2:$BL1192,$BL1192,$O$2:$O1192,$O1192)=1,_xlfn.MAXIFS($BO$2:$BO1191,$O$2:$O1191,$O1192)+1,_xlfn.MAXIFS($BO$2:$BO1191,$O$2:$O1191,$O1192))</f>
        <v>11</v>
      </c>
      <c r="BP1192">
        <f t="shared" si="208"/>
        <v>1512.3789999999999</v>
      </c>
      <c r="BQ1192">
        <f t="shared" si="210"/>
        <v>1661.7769999999998</v>
      </c>
      <c r="BR1192">
        <f t="shared" si="211"/>
        <v>2133.761</v>
      </c>
      <c r="BS1192">
        <f t="shared" si="212"/>
        <v>2005.9319999999998</v>
      </c>
      <c r="BT1192">
        <f t="shared" si="213"/>
        <v>462.15100000000001</v>
      </c>
      <c r="BU1192">
        <f t="shared" si="214"/>
        <v>0</v>
      </c>
      <c r="BV1192">
        <f t="shared" si="215"/>
        <v>0</v>
      </c>
      <c r="BW1192">
        <f t="shared" si="209"/>
        <v>7775.9999999999991</v>
      </c>
    </row>
    <row r="1193" spans="1:75" x14ac:dyDescent="0.3">
      <c r="A1193" s="38">
        <f t="shared" si="205"/>
        <v>45793</v>
      </c>
      <c r="B1193" s="3">
        <v>45793.54923611111</v>
      </c>
      <c r="C1193" t="s">
        <v>61</v>
      </c>
      <c r="D1193" t="s">
        <v>61</v>
      </c>
      <c r="E1193" t="s">
        <v>61</v>
      </c>
      <c r="F1193" t="s">
        <v>62</v>
      </c>
      <c r="G1193" s="2" t="s">
        <v>85</v>
      </c>
      <c r="H1193" t="s">
        <v>86</v>
      </c>
      <c r="I1193" t="s">
        <v>90</v>
      </c>
      <c r="J1193" t="s">
        <v>66</v>
      </c>
      <c r="K1193" t="s">
        <v>67</v>
      </c>
      <c r="L1193">
        <v>14</v>
      </c>
      <c r="M1193">
        <v>12</v>
      </c>
      <c r="N1193">
        <v>168</v>
      </c>
      <c r="O1193" s="41">
        <v>9999</v>
      </c>
      <c r="P1193" t="s">
        <v>62</v>
      </c>
      <c r="Q1193" s="1">
        <v>45786.608721180557</v>
      </c>
      <c r="R1193">
        <v>1E-3</v>
      </c>
      <c r="S1193">
        <v>7.6999999999999999E-2</v>
      </c>
      <c r="T1193">
        <v>1.2999999999999999E-2</v>
      </c>
      <c r="U1193">
        <v>151</v>
      </c>
      <c r="V1193">
        <v>151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0.02</v>
      </c>
      <c r="AE1193" t="s">
        <v>61</v>
      </c>
      <c r="AF1193">
        <v>100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0.01</v>
      </c>
      <c r="AN1193" t="s">
        <v>61</v>
      </c>
      <c r="AO1193">
        <v>100</v>
      </c>
      <c r="AP1193">
        <v>0</v>
      </c>
      <c r="AQ1193">
        <v>0</v>
      </c>
      <c r="AR1193">
        <v>0</v>
      </c>
      <c r="AS1193">
        <v>0</v>
      </c>
      <c r="AT1193">
        <v>1.667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3</v>
      </c>
      <c r="BC1193" t="s">
        <v>68</v>
      </c>
      <c r="BD1193">
        <v>0</v>
      </c>
      <c r="BE1193" t="s">
        <v>69</v>
      </c>
      <c r="BF1193" t="s">
        <v>70</v>
      </c>
      <c r="BG1193">
        <v>1.3</v>
      </c>
      <c r="BH1193">
        <v>0</v>
      </c>
      <c r="BI1193" s="1">
        <v>45799.580542974538</v>
      </c>
      <c r="BJ1193">
        <v>3</v>
      </c>
      <c r="BK1193" s="4">
        <v>4.3E-3</v>
      </c>
      <c r="BL1193" s="42">
        <f>HLOOKUP($A1193,차량별코스!$E$1:$AD$20,_xlfn.XLOOKUP(탕데이터!$I1193,차량별코스!$D$2:$D$20,차량별코스!$A$2:$A$20),0)</f>
        <v>3</v>
      </c>
      <c r="BM1193">
        <f t="shared" si="206"/>
        <v>2410.788</v>
      </c>
      <c r="BN1193">
        <f t="shared" si="207"/>
        <v>4291.5689999999995</v>
      </c>
      <c r="BO1193">
        <f>IF(COUNTIFS($BL$2:$BL1193,$BL1193,$O$2:$O1193,$O1193)=1,_xlfn.MAXIFS($BO$2:$BO1192,$O$2:$O1192,$O1193)+1,_xlfn.MAXIFS($BO$2:$BO1192,$O$2:$O1192,$O1193))</f>
        <v>11</v>
      </c>
      <c r="BP1193">
        <f t="shared" si="208"/>
        <v>0</v>
      </c>
      <c r="BQ1193">
        <f t="shared" si="210"/>
        <v>0</v>
      </c>
      <c r="BR1193">
        <f t="shared" si="211"/>
        <v>0</v>
      </c>
      <c r="BS1193">
        <f t="shared" si="212"/>
        <v>0</v>
      </c>
      <c r="BT1193">
        <f t="shared" si="213"/>
        <v>0</v>
      </c>
      <c r="BU1193">
        <f t="shared" si="214"/>
        <v>0</v>
      </c>
      <c r="BV1193">
        <f t="shared" si="215"/>
        <v>0</v>
      </c>
      <c r="BW1193">
        <f t="shared" si="209"/>
        <v>0</v>
      </c>
    </row>
    <row r="1194" spans="1:75" x14ac:dyDescent="0.3">
      <c r="A1194" s="38">
        <f t="shared" si="205"/>
        <v>45793</v>
      </c>
      <c r="B1194" s="3">
        <v>45793.578819444447</v>
      </c>
      <c r="C1194" t="s">
        <v>61</v>
      </c>
      <c r="D1194" t="s">
        <v>61</v>
      </c>
      <c r="E1194" t="s">
        <v>61</v>
      </c>
      <c r="F1194" t="s">
        <v>62</v>
      </c>
      <c r="G1194" s="2" t="s">
        <v>85</v>
      </c>
      <c r="H1194" t="s">
        <v>86</v>
      </c>
      <c r="I1194" t="s">
        <v>90</v>
      </c>
      <c r="J1194" t="s">
        <v>66</v>
      </c>
      <c r="K1194" t="s">
        <v>67</v>
      </c>
      <c r="L1194">
        <v>14</v>
      </c>
      <c r="M1194">
        <v>12</v>
      </c>
      <c r="N1194">
        <v>168</v>
      </c>
      <c r="O1194" s="41">
        <v>9999</v>
      </c>
      <c r="P1194" t="s">
        <v>62</v>
      </c>
      <c r="Q1194" s="1">
        <v>45786.608721180557</v>
      </c>
      <c r="R1194">
        <v>30.106999999999999</v>
      </c>
      <c r="S1194">
        <v>8.7059999999999995</v>
      </c>
      <c r="T1194">
        <v>3.4580000000000002</v>
      </c>
      <c r="U1194">
        <v>2305</v>
      </c>
      <c r="V1194">
        <v>99</v>
      </c>
      <c r="W1194">
        <v>159</v>
      </c>
      <c r="X1194">
        <v>509</v>
      </c>
      <c r="Y1194">
        <v>0</v>
      </c>
      <c r="Z1194">
        <v>20</v>
      </c>
      <c r="AA1194">
        <v>0</v>
      </c>
      <c r="AB1194">
        <v>0</v>
      </c>
      <c r="AC1194">
        <v>90</v>
      </c>
      <c r="AD1194">
        <v>47.02</v>
      </c>
      <c r="AE1194">
        <v>52.948324</v>
      </c>
      <c r="AF1194">
        <v>97</v>
      </c>
      <c r="AG1194">
        <v>0.7</v>
      </c>
      <c r="AH1194">
        <v>0.7</v>
      </c>
      <c r="AI1194">
        <v>1.3</v>
      </c>
      <c r="AJ1194">
        <v>0.3</v>
      </c>
      <c r="AK1194">
        <v>0</v>
      </c>
      <c r="AL1194">
        <v>0</v>
      </c>
      <c r="AM1194">
        <v>2.66</v>
      </c>
      <c r="AN1194">
        <v>52.68</v>
      </c>
      <c r="AO1194">
        <v>4.2949999999999999</v>
      </c>
      <c r="AP1194">
        <v>6.8979999999999997</v>
      </c>
      <c r="AQ1194">
        <v>0.16600000000000001</v>
      </c>
      <c r="AR1194">
        <v>0</v>
      </c>
      <c r="AS1194">
        <v>66.430000000000007</v>
      </c>
      <c r="AT1194">
        <v>37.183</v>
      </c>
      <c r="AU1194">
        <v>0.26800000000000002</v>
      </c>
      <c r="AV1194">
        <v>0.26800000000000002</v>
      </c>
      <c r="AW1194">
        <v>0.498</v>
      </c>
      <c r="AX1194">
        <v>0.115</v>
      </c>
      <c r="AY1194">
        <v>0</v>
      </c>
      <c r="AZ1194">
        <v>0</v>
      </c>
      <c r="BA1194">
        <v>0</v>
      </c>
      <c r="BB1194">
        <v>58</v>
      </c>
      <c r="BC1194" t="s">
        <v>68</v>
      </c>
      <c r="BD1194">
        <v>0</v>
      </c>
      <c r="BE1194" t="s">
        <v>69</v>
      </c>
      <c r="BF1194" t="s">
        <v>70</v>
      </c>
      <c r="BG1194">
        <v>1.3</v>
      </c>
      <c r="BH1194">
        <v>0</v>
      </c>
      <c r="BI1194" s="1">
        <v>45799.580542974538</v>
      </c>
      <c r="BJ1194">
        <v>3</v>
      </c>
      <c r="BK1194" s="4">
        <v>1.1527000000000001</v>
      </c>
      <c r="BL1194" s="42">
        <f>HLOOKUP($A1194,차량별코스!$E$1:$AD$20,_xlfn.XLOOKUP(탕데이터!$I1194,차량별코스!$D$2:$D$20,차량별코스!$A$2:$A$20),0)</f>
        <v>3</v>
      </c>
      <c r="BM1194">
        <f t="shared" si="206"/>
        <v>2410.788</v>
      </c>
      <c r="BN1194">
        <f t="shared" si="207"/>
        <v>4291.5689999999995</v>
      </c>
      <c r="BO1194">
        <f>IF(COUNTIFS($BL$2:$BL1194,$BL1194,$O$2:$O1194,$O1194)=1,_xlfn.MAXIFS($BO$2:$BO1193,$O$2:$O1193,$O1194)+1,_xlfn.MAXIFS($BO$2:$BO1193,$O$2:$O1193,$O1194))</f>
        <v>11</v>
      </c>
      <c r="BP1194">
        <f t="shared" si="208"/>
        <v>1977.85</v>
      </c>
      <c r="BQ1194">
        <f t="shared" si="210"/>
        <v>16.134999999999998</v>
      </c>
      <c r="BR1194">
        <f t="shared" si="211"/>
        <v>16.134999999999998</v>
      </c>
      <c r="BS1194">
        <f t="shared" si="212"/>
        <v>29.965000000000003</v>
      </c>
      <c r="BT1194">
        <f t="shared" si="213"/>
        <v>6.915</v>
      </c>
      <c r="BU1194">
        <f t="shared" si="214"/>
        <v>0</v>
      </c>
      <c r="BV1194">
        <f t="shared" si="215"/>
        <v>0</v>
      </c>
      <c r="BW1194">
        <f t="shared" si="209"/>
        <v>2046.9999999999998</v>
      </c>
    </row>
    <row r="1195" spans="1:75" x14ac:dyDescent="0.3">
      <c r="A1195" s="38">
        <f t="shared" si="205"/>
        <v>45793</v>
      </c>
      <c r="B1195" s="3">
        <v>45793.610856481479</v>
      </c>
      <c r="C1195" t="s">
        <v>61</v>
      </c>
      <c r="D1195" t="s">
        <v>61</v>
      </c>
      <c r="E1195" t="s">
        <v>61</v>
      </c>
      <c r="F1195" t="s">
        <v>62</v>
      </c>
      <c r="G1195" s="2" t="s">
        <v>85</v>
      </c>
      <c r="H1195" t="s">
        <v>86</v>
      </c>
      <c r="I1195" t="s">
        <v>90</v>
      </c>
      <c r="J1195" t="s">
        <v>66</v>
      </c>
      <c r="K1195" t="s">
        <v>67</v>
      </c>
      <c r="L1195">
        <v>14</v>
      </c>
      <c r="M1195">
        <v>12</v>
      </c>
      <c r="N1195">
        <v>168</v>
      </c>
      <c r="O1195" s="41">
        <v>9999</v>
      </c>
      <c r="P1195" t="s">
        <v>62</v>
      </c>
      <c r="Q1195" s="1">
        <v>45786.608721180557</v>
      </c>
      <c r="R1195">
        <v>76.355999999999995</v>
      </c>
      <c r="S1195">
        <v>22.164000000000001</v>
      </c>
      <c r="T1195">
        <v>3.4449999999999998</v>
      </c>
      <c r="U1195">
        <v>7987</v>
      </c>
      <c r="V1195">
        <v>30</v>
      </c>
      <c r="W1195">
        <v>1677</v>
      </c>
      <c r="X1195">
        <v>1456</v>
      </c>
      <c r="Y1195">
        <v>0</v>
      </c>
      <c r="Z1195">
        <v>52</v>
      </c>
      <c r="AA1195">
        <v>0</v>
      </c>
      <c r="AB1195">
        <v>0</v>
      </c>
      <c r="AC1195">
        <v>96</v>
      </c>
      <c r="AD1195">
        <v>34.42</v>
      </c>
      <c r="AE1195">
        <v>43.770941000000001</v>
      </c>
      <c r="AF1195">
        <v>45.8</v>
      </c>
      <c r="AG1195">
        <v>16.7</v>
      </c>
      <c r="AH1195">
        <v>21.1</v>
      </c>
      <c r="AI1195">
        <v>13</v>
      </c>
      <c r="AJ1195">
        <v>3.4</v>
      </c>
      <c r="AK1195">
        <v>0</v>
      </c>
      <c r="AL1195">
        <v>0</v>
      </c>
      <c r="AM1195">
        <v>2.65</v>
      </c>
      <c r="AN1195">
        <v>42.600999999999999</v>
      </c>
      <c r="AO1195">
        <v>0.376</v>
      </c>
      <c r="AP1195">
        <v>20.997</v>
      </c>
      <c r="AQ1195">
        <v>0.183</v>
      </c>
      <c r="AR1195">
        <v>0</v>
      </c>
      <c r="AS1195">
        <v>68.102000000000004</v>
      </c>
      <c r="AT1195">
        <v>60.302999999999997</v>
      </c>
      <c r="AU1195">
        <v>21.988</v>
      </c>
      <c r="AV1195">
        <v>27.782</v>
      </c>
      <c r="AW1195">
        <v>17.117000000000001</v>
      </c>
      <c r="AX1195">
        <v>4.4770000000000003</v>
      </c>
      <c r="AY1195">
        <v>0</v>
      </c>
      <c r="AZ1195">
        <v>0</v>
      </c>
      <c r="BA1195">
        <v>0</v>
      </c>
      <c r="BB1195">
        <v>176</v>
      </c>
      <c r="BC1195" t="s">
        <v>68</v>
      </c>
      <c r="BD1195">
        <v>0</v>
      </c>
      <c r="BE1195" t="s">
        <v>69</v>
      </c>
      <c r="BF1195" t="s">
        <v>70</v>
      </c>
      <c r="BG1195">
        <v>1.3</v>
      </c>
      <c r="BH1195">
        <v>0</v>
      </c>
      <c r="BI1195" s="1">
        <v>45799.580542974538</v>
      </c>
      <c r="BJ1195">
        <v>3</v>
      </c>
      <c r="BK1195" s="4">
        <v>1.1483000000000001</v>
      </c>
      <c r="BL1195" s="42">
        <f>HLOOKUP($A1195,차량별코스!$E$1:$AD$20,_xlfn.XLOOKUP(탕데이터!$I1195,차량별코스!$D$2:$D$20,차량별코스!$A$2:$A$20),0)</f>
        <v>3</v>
      </c>
      <c r="BM1195">
        <f t="shared" si="206"/>
        <v>2410.788</v>
      </c>
      <c r="BN1195">
        <f t="shared" si="207"/>
        <v>4291.5689999999995</v>
      </c>
      <c r="BO1195">
        <f>IF(COUNTIFS($BL$2:$BL1195,$BL1195,$O$2:$O1195,$O1195)=1,_xlfn.MAXIFS($BO$2:$BO1194,$O$2:$O1194,$O1195)+1,_xlfn.MAXIFS($BO$2:$BO1194,$O$2:$O1194,$O1195))</f>
        <v>11</v>
      </c>
      <c r="BP1195">
        <f t="shared" si="208"/>
        <v>1951.0459999999998</v>
      </c>
      <c r="BQ1195">
        <f t="shared" si="210"/>
        <v>1333.829</v>
      </c>
      <c r="BR1195">
        <f t="shared" si="211"/>
        <v>1685.2570000000001</v>
      </c>
      <c r="BS1195">
        <f t="shared" si="212"/>
        <v>1038.31</v>
      </c>
      <c r="BT1195">
        <f t="shared" si="213"/>
        <v>271.55799999999999</v>
      </c>
      <c r="BU1195">
        <f t="shared" si="214"/>
        <v>0</v>
      </c>
      <c r="BV1195">
        <f t="shared" si="215"/>
        <v>0</v>
      </c>
      <c r="BW1195">
        <f t="shared" si="209"/>
        <v>6279.9999999999991</v>
      </c>
    </row>
    <row r="1196" spans="1:75" x14ac:dyDescent="0.3">
      <c r="A1196" s="38">
        <f t="shared" si="205"/>
        <v>45793</v>
      </c>
      <c r="B1196" s="3">
        <v>45793.754016203704</v>
      </c>
      <c r="C1196" t="s">
        <v>61</v>
      </c>
      <c r="D1196" t="s">
        <v>61</v>
      </c>
      <c r="E1196" t="s">
        <v>61</v>
      </c>
      <c r="F1196" t="s">
        <v>62</v>
      </c>
      <c r="G1196" s="2" t="s">
        <v>85</v>
      </c>
      <c r="H1196" t="s">
        <v>86</v>
      </c>
      <c r="I1196" t="s">
        <v>90</v>
      </c>
      <c r="J1196" t="s">
        <v>66</v>
      </c>
      <c r="K1196" t="s">
        <v>67</v>
      </c>
      <c r="L1196">
        <v>14</v>
      </c>
      <c r="M1196">
        <v>12</v>
      </c>
      <c r="N1196">
        <v>168</v>
      </c>
      <c r="O1196" s="41">
        <v>9999</v>
      </c>
      <c r="P1196" t="s">
        <v>62</v>
      </c>
      <c r="Q1196" s="1">
        <v>45786.608721180557</v>
      </c>
      <c r="R1196">
        <v>2.5999999999999999E-2</v>
      </c>
      <c r="S1196">
        <v>9.0999999999999998E-2</v>
      </c>
      <c r="T1196">
        <v>0.28599999999999998</v>
      </c>
      <c r="U1196">
        <v>181</v>
      </c>
      <c r="V1196">
        <v>152</v>
      </c>
      <c r="W1196">
        <v>8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8</v>
      </c>
      <c r="AD1196">
        <v>0.52</v>
      </c>
      <c r="AE1196">
        <v>4.4573970000000003</v>
      </c>
      <c r="AF1196">
        <v>100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0.22</v>
      </c>
      <c r="AN1196">
        <v>53.335999999999999</v>
      </c>
      <c r="AO1196">
        <v>83.978999999999999</v>
      </c>
      <c r="AP1196">
        <v>4.42</v>
      </c>
      <c r="AQ1196">
        <v>0</v>
      </c>
      <c r="AR1196">
        <v>0</v>
      </c>
      <c r="AS1196">
        <v>0</v>
      </c>
      <c r="AT1196">
        <v>1.667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3</v>
      </c>
      <c r="BC1196" t="s">
        <v>68</v>
      </c>
      <c r="BD1196">
        <v>0</v>
      </c>
      <c r="BE1196" t="s">
        <v>69</v>
      </c>
      <c r="BF1196" t="s">
        <v>70</v>
      </c>
      <c r="BG1196">
        <v>1.3</v>
      </c>
      <c r="BH1196">
        <v>0</v>
      </c>
      <c r="BI1196" s="1">
        <v>45799.580542974538</v>
      </c>
      <c r="BJ1196">
        <v>3</v>
      </c>
      <c r="BK1196" s="4">
        <v>9.5200000000000007E-2</v>
      </c>
      <c r="BL1196" s="42">
        <f>HLOOKUP($A1196,차량별코스!$E$1:$AD$20,_xlfn.XLOOKUP(탕데이터!$I1196,차량별코스!$D$2:$D$20,차량별코스!$A$2:$A$20),0)</f>
        <v>3</v>
      </c>
      <c r="BM1196">
        <f t="shared" si="206"/>
        <v>2410.788</v>
      </c>
      <c r="BN1196">
        <f t="shared" si="207"/>
        <v>4291.5689999999995</v>
      </c>
      <c r="BO1196">
        <f>IF(COUNTIFS($BL$2:$BL1196,$BL1196,$O$2:$O1196,$O1196)=1,_xlfn.MAXIFS($BO$2:$BO1195,$O$2:$O1195,$O1196)+1,_xlfn.MAXIFS($BO$2:$BO1195,$O$2:$O1195,$O1196))</f>
        <v>11</v>
      </c>
      <c r="BP1196">
        <f t="shared" si="208"/>
        <v>21</v>
      </c>
      <c r="BQ1196">
        <f t="shared" si="210"/>
        <v>0</v>
      </c>
      <c r="BR1196">
        <f t="shared" si="211"/>
        <v>0</v>
      </c>
      <c r="BS1196">
        <f t="shared" si="212"/>
        <v>0</v>
      </c>
      <c r="BT1196">
        <f t="shared" si="213"/>
        <v>0</v>
      </c>
      <c r="BU1196">
        <f t="shared" si="214"/>
        <v>0</v>
      </c>
      <c r="BV1196">
        <f t="shared" si="215"/>
        <v>0</v>
      </c>
      <c r="BW1196">
        <f t="shared" si="209"/>
        <v>21</v>
      </c>
    </row>
    <row r="1197" spans="1:75" x14ac:dyDescent="0.3">
      <c r="A1197" s="38">
        <f t="shared" si="205"/>
        <v>45793</v>
      </c>
      <c r="B1197" s="3">
        <v>45793.76290509259</v>
      </c>
      <c r="C1197" t="s">
        <v>61</v>
      </c>
      <c r="D1197" t="s">
        <v>61</v>
      </c>
      <c r="E1197" t="s">
        <v>61</v>
      </c>
      <c r="F1197" t="s">
        <v>62</v>
      </c>
      <c r="G1197" s="2" t="s">
        <v>85</v>
      </c>
      <c r="H1197" t="s">
        <v>86</v>
      </c>
      <c r="I1197" t="s">
        <v>90</v>
      </c>
      <c r="J1197" t="s">
        <v>66</v>
      </c>
      <c r="K1197" t="s">
        <v>67</v>
      </c>
      <c r="L1197">
        <v>14</v>
      </c>
      <c r="M1197">
        <v>12</v>
      </c>
      <c r="N1197">
        <v>168</v>
      </c>
      <c r="O1197" s="41">
        <v>9999</v>
      </c>
      <c r="P1197" t="s">
        <v>62</v>
      </c>
      <c r="Q1197" s="1">
        <v>45786.608721180557</v>
      </c>
      <c r="R1197">
        <v>59.12</v>
      </c>
      <c r="S1197">
        <v>18.562000000000001</v>
      </c>
      <c r="T1197">
        <v>3.1850000000000001</v>
      </c>
      <c r="U1197">
        <v>6193</v>
      </c>
      <c r="V1197">
        <v>89</v>
      </c>
      <c r="W1197">
        <v>1428</v>
      </c>
      <c r="X1197">
        <v>1472</v>
      </c>
      <c r="Y1197">
        <v>3</v>
      </c>
      <c r="Z1197">
        <v>10</v>
      </c>
      <c r="AA1197">
        <v>0</v>
      </c>
      <c r="AB1197">
        <v>0</v>
      </c>
      <c r="AC1197">
        <v>103</v>
      </c>
      <c r="AD1197">
        <v>34.369999999999997</v>
      </c>
      <c r="AE1197">
        <v>45.515821000000003</v>
      </c>
      <c r="AF1197">
        <v>92.5</v>
      </c>
      <c r="AG1197">
        <v>1.8</v>
      </c>
      <c r="AH1197">
        <v>2.8</v>
      </c>
      <c r="AI1197">
        <v>2.2000000000000002</v>
      </c>
      <c r="AJ1197">
        <v>0.7</v>
      </c>
      <c r="AK1197">
        <v>0</v>
      </c>
      <c r="AL1197">
        <v>0</v>
      </c>
      <c r="AM1197">
        <v>2.4500000000000002</v>
      </c>
      <c r="AN1197">
        <v>48.625999999999998</v>
      </c>
      <c r="AO1197">
        <v>1.4370000000000001</v>
      </c>
      <c r="AP1197">
        <v>23.058</v>
      </c>
      <c r="AQ1197">
        <v>0.23699999999999999</v>
      </c>
      <c r="AR1197">
        <v>5.0739999999999998</v>
      </c>
      <c r="AS1197">
        <v>16.914999999999999</v>
      </c>
      <c r="AT1197">
        <v>94.042000000000002</v>
      </c>
      <c r="AU1197">
        <v>1.83</v>
      </c>
      <c r="AV1197">
        <v>2.847</v>
      </c>
      <c r="AW1197">
        <v>2.2370000000000001</v>
      </c>
      <c r="AX1197">
        <v>0.71199999999999997</v>
      </c>
      <c r="AY1197">
        <v>0</v>
      </c>
      <c r="AZ1197">
        <v>0</v>
      </c>
      <c r="BA1197">
        <v>0</v>
      </c>
      <c r="BB1197">
        <v>137</v>
      </c>
      <c r="BC1197" t="s">
        <v>68</v>
      </c>
      <c r="BD1197">
        <v>0</v>
      </c>
      <c r="BE1197" t="s">
        <v>69</v>
      </c>
      <c r="BF1197" t="s">
        <v>70</v>
      </c>
      <c r="BG1197">
        <v>1.3</v>
      </c>
      <c r="BH1197">
        <v>0</v>
      </c>
      <c r="BI1197" s="1">
        <v>45799.580542974538</v>
      </c>
      <c r="BJ1197">
        <v>3</v>
      </c>
      <c r="BK1197" s="4">
        <v>1.0617000000000001</v>
      </c>
      <c r="BL1197" s="42">
        <f>HLOOKUP($A1197,차량별코스!$E$1:$AD$20,_xlfn.XLOOKUP(탕데이터!$I1197,차량별코스!$D$2:$D$20,차량별코스!$A$2:$A$20),0)</f>
        <v>3</v>
      </c>
      <c r="BM1197">
        <f t="shared" si="206"/>
        <v>2410.788</v>
      </c>
      <c r="BN1197">
        <f t="shared" si="207"/>
        <v>4291.5689999999995</v>
      </c>
      <c r="BO1197">
        <f>IF(COUNTIFS($BL$2:$BL1197,$BL1197,$O$2:$O1197,$O1197)=1,_xlfn.MAXIFS($BO$2:$BO1196,$O$2:$O1196,$O1197)+1,_xlfn.MAXIFS($BO$2:$BO1196,$O$2:$O1196,$O1197))</f>
        <v>11</v>
      </c>
      <c r="BP1197">
        <f t="shared" si="208"/>
        <v>4211.5250000000005</v>
      </c>
      <c r="BQ1197">
        <f t="shared" si="210"/>
        <v>111.47400000000002</v>
      </c>
      <c r="BR1197">
        <f t="shared" si="211"/>
        <v>173.40399999999997</v>
      </c>
      <c r="BS1197">
        <f t="shared" si="212"/>
        <v>136.24600000000001</v>
      </c>
      <c r="BT1197">
        <f t="shared" si="213"/>
        <v>43.350999999999992</v>
      </c>
      <c r="BU1197">
        <f t="shared" si="214"/>
        <v>0</v>
      </c>
      <c r="BV1197">
        <f t="shared" si="215"/>
        <v>0</v>
      </c>
      <c r="BW1197">
        <f t="shared" si="209"/>
        <v>4676</v>
      </c>
    </row>
    <row r="1198" spans="1:75" x14ac:dyDescent="0.3">
      <c r="A1198" s="38">
        <f t="shared" si="205"/>
        <v>45793</v>
      </c>
      <c r="B1198" s="3">
        <v>45793.839687500003</v>
      </c>
      <c r="C1198" t="s">
        <v>61</v>
      </c>
      <c r="D1198" t="s">
        <v>61</v>
      </c>
      <c r="E1198" t="s">
        <v>61</v>
      </c>
      <c r="F1198" t="s">
        <v>62</v>
      </c>
      <c r="G1198" s="2" t="s">
        <v>85</v>
      </c>
      <c r="H1198" t="s">
        <v>86</v>
      </c>
      <c r="I1198" t="s">
        <v>90</v>
      </c>
      <c r="J1198" t="s">
        <v>66</v>
      </c>
      <c r="K1198" t="s">
        <v>67</v>
      </c>
      <c r="L1198">
        <v>14</v>
      </c>
      <c r="M1198">
        <v>12</v>
      </c>
      <c r="N1198">
        <v>168</v>
      </c>
      <c r="O1198" s="41">
        <v>9999</v>
      </c>
      <c r="P1198" t="s">
        <v>62</v>
      </c>
      <c r="Q1198" s="1">
        <v>45786.608721180557</v>
      </c>
      <c r="R1198">
        <v>37.268999999999998</v>
      </c>
      <c r="S1198">
        <v>11.112</v>
      </c>
      <c r="T1198">
        <v>3.3540000000000001</v>
      </c>
      <c r="U1198">
        <v>4213</v>
      </c>
      <c r="V1198">
        <v>52</v>
      </c>
      <c r="W1198">
        <v>1313</v>
      </c>
      <c r="X1198">
        <v>868</v>
      </c>
      <c r="Y1198">
        <v>9</v>
      </c>
      <c r="Z1198">
        <v>26</v>
      </c>
      <c r="AA1198">
        <v>1</v>
      </c>
      <c r="AB1198">
        <v>542</v>
      </c>
      <c r="AC1198">
        <v>79</v>
      </c>
      <c r="AD1198">
        <v>31.85</v>
      </c>
      <c r="AE1198">
        <v>47.109696999999997</v>
      </c>
      <c r="AF1198">
        <v>94.3</v>
      </c>
      <c r="AG1198">
        <v>1.5</v>
      </c>
      <c r="AH1198">
        <v>2.2000000000000002</v>
      </c>
      <c r="AI1198">
        <v>2</v>
      </c>
      <c r="AJ1198">
        <v>0</v>
      </c>
      <c r="AK1198">
        <v>0</v>
      </c>
      <c r="AL1198">
        <v>0</v>
      </c>
      <c r="AM1198">
        <v>2.58</v>
      </c>
      <c r="AN1198">
        <v>47.732999999999997</v>
      </c>
      <c r="AO1198">
        <v>1.234</v>
      </c>
      <c r="AP1198">
        <v>31.164999999999999</v>
      </c>
      <c r="AQ1198">
        <v>0.215</v>
      </c>
      <c r="AR1198">
        <v>24.149000000000001</v>
      </c>
      <c r="AS1198">
        <v>69.763000000000005</v>
      </c>
      <c r="AT1198">
        <v>66.010000000000005</v>
      </c>
      <c r="AU1198">
        <v>1.05</v>
      </c>
      <c r="AV1198">
        <v>1.54</v>
      </c>
      <c r="AW1198">
        <v>1.4</v>
      </c>
      <c r="AX1198">
        <v>0</v>
      </c>
      <c r="AY1198">
        <v>0</v>
      </c>
      <c r="AZ1198">
        <v>0</v>
      </c>
      <c r="BA1198">
        <v>0</v>
      </c>
      <c r="BB1198">
        <v>97</v>
      </c>
      <c r="BC1198" t="s">
        <v>68</v>
      </c>
      <c r="BD1198">
        <v>0</v>
      </c>
      <c r="BE1198" t="s">
        <v>69</v>
      </c>
      <c r="BF1198" t="s">
        <v>70</v>
      </c>
      <c r="BG1198">
        <v>1.3</v>
      </c>
      <c r="BH1198">
        <v>0</v>
      </c>
      <c r="BI1198" s="1">
        <v>45799.580542974538</v>
      </c>
      <c r="BJ1198">
        <v>3</v>
      </c>
      <c r="BK1198" s="4">
        <v>1.1180000000000001</v>
      </c>
      <c r="BL1198" s="42">
        <f>HLOOKUP($A1198,차량별코스!$E$1:$AD$20,_xlfn.XLOOKUP(탕데이터!$I1198,차량별코스!$D$2:$D$20,차량별코스!$A$2:$A$20),0)</f>
        <v>3</v>
      </c>
      <c r="BM1198">
        <f t="shared" si="206"/>
        <v>2410.788</v>
      </c>
      <c r="BN1198">
        <f t="shared" si="207"/>
        <v>4291.5689999999995</v>
      </c>
      <c r="BO1198">
        <f>IF(COUNTIFS($BL$2:$BL1198,$BL1198,$O$2:$O1198,$O1198)=1,_xlfn.MAXIFS($BO$2:$BO1197,$O$2:$O1197,$O1198)+1,_xlfn.MAXIFS($BO$2:$BO1197,$O$2:$O1197,$O1198))</f>
        <v>11</v>
      </c>
      <c r="BP1198">
        <f t="shared" si="208"/>
        <v>2607.8589999999999</v>
      </c>
      <c r="BQ1198">
        <f t="shared" si="210"/>
        <v>63.195</v>
      </c>
      <c r="BR1198">
        <f t="shared" si="211"/>
        <v>92.686000000000007</v>
      </c>
      <c r="BS1198">
        <f t="shared" si="212"/>
        <v>84.26</v>
      </c>
      <c r="BT1198">
        <f t="shared" si="213"/>
        <v>0</v>
      </c>
      <c r="BU1198">
        <f t="shared" si="214"/>
        <v>0</v>
      </c>
      <c r="BV1198">
        <f t="shared" si="215"/>
        <v>0</v>
      </c>
      <c r="BW1198">
        <f t="shared" si="209"/>
        <v>2848.0000000000005</v>
      </c>
    </row>
    <row r="1199" spans="1:75" x14ac:dyDescent="0.3">
      <c r="A1199" s="38">
        <f t="shared" si="205"/>
        <v>45794</v>
      </c>
      <c r="B1199" s="3">
        <v>45794.275243055556</v>
      </c>
      <c r="C1199" t="s">
        <v>61</v>
      </c>
      <c r="D1199" t="s">
        <v>61</v>
      </c>
      <c r="E1199" t="s">
        <v>61</v>
      </c>
      <c r="F1199" t="s">
        <v>62</v>
      </c>
      <c r="G1199" s="2" t="s">
        <v>85</v>
      </c>
      <c r="H1199" t="s">
        <v>86</v>
      </c>
      <c r="I1199" t="s">
        <v>90</v>
      </c>
      <c r="J1199" t="s">
        <v>66</v>
      </c>
      <c r="K1199" t="s">
        <v>67</v>
      </c>
      <c r="L1199">
        <v>14</v>
      </c>
      <c r="M1199">
        <v>12</v>
      </c>
      <c r="N1199">
        <v>168</v>
      </c>
      <c r="O1199" s="41">
        <v>9999</v>
      </c>
      <c r="P1199" t="s">
        <v>62</v>
      </c>
      <c r="Q1199" s="1">
        <v>45786.608721180557</v>
      </c>
      <c r="R1199">
        <v>1E-3</v>
      </c>
      <c r="S1199">
        <v>7.6999999999999999E-2</v>
      </c>
      <c r="T1199">
        <v>1.2999999999999999E-2</v>
      </c>
      <c r="U1199">
        <v>145</v>
      </c>
      <c r="V1199">
        <v>145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0.02</v>
      </c>
      <c r="AE1199" t="s">
        <v>61</v>
      </c>
      <c r="AF1199">
        <v>100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0.01</v>
      </c>
      <c r="AN1199" t="s">
        <v>61</v>
      </c>
      <c r="AO1199">
        <v>100</v>
      </c>
      <c r="AP1199">
        <v>0</v>
      </c>
      <c r="AQ1199">
        <v>0</v>
      </c>
      <c r="AR1199">
        <v>0</v>
      </c>
      <c r="AS1199">
        <v>0</v>
      </c>
      <c r="AT1199">
        <v>1.667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3</v>
      </c>
      <c r="BC1199" t="s">
        <v>68</v>
      </c>
      <c r="BD1199">
        <v>0</v>
      </c>
      <c r="BE1199" t="s">
        <v>69</v>
      </c>
      <c r="BF1199" t="s">
        <v>70</v>
      </c>
      <c r="BG1199">
        <v>1.3</v>
      </c>
      <c r="BH1199">
        <v>0</v>
      </c>
      <c r="BI1199" s="1">
        <v>45799.580542974538</v>
      </c>
      <c r="BJ1199">
        <v>3</v>
      </c>
      <c r="BK1199" s="4">
        <v>4.3E-3</v>
      </c>
      <c r="BL1199" s="42">
        <f>HLOOKUP($A1199,차량별코스!$E$1:$AD$20,_xlfn.XLOOKUP(탕데이터!$I1199,차량별코스!$D$2:$D$20,차량별코스!$A$2:$A$20),0)</f>
        <v>4</v>
      </c>
      <c r="BM1199">
        <f t="shared" si="206"/>
        <v>2410.788</v>
      </c>
      <c r="BN1199">
        <f t="shared" si="207"/>
        <v>5029.0960000000023</v>
      </c>
      <c r="BO1199">
        <f>IF(COUNTIFS($BL$2:$BL1199,$BL1199,$O$2:$O1199,$O1199)=1,_xlfn.MAXIFS($BO$2:$BO1198,$O$2:$O1198,$O1199)+1,_xlfn.MAXIFS($BO$2:$BO1198,$O$2:$O1198,$O1199))</f>
        <v>11</v>
      </c>
      <c r="BP1199">
        <f t="shared" si="208"/>
        <v>0</v>
      </c>
      <c r="BQ1199">
        <f t="shared" si="210"/>
        <v>0</v>
      </c>
      <c r="BR1199">
        <f t="shared" si="211"/>
        <v>0</v>
      </c>
      <c r="BS1199">
        <f t="shared" si="212"/>
        <v>0</v>
      </c>
      <c r="BT1199">
        <f t="shared" si="213"/>
        <v>0</v>
      </c>
      <c r="BU1199">
        <f t="shared" si="214"/>
        <v>0</v>
      </c>
      <c r="BV1199">
        <f t="shared" si="215"/>
        <v>0</v>
      </c>
      <c r="BW1199">
        <f t="shared" si="209"/>
        <v>0</v>
      </c>
    </row>
    <row r="1200" spans="1:75" x14ac:dyDescent="0.3">
      <c r="A1200" s="38">
        <f t="shared" si="205"/>
        <v>45794</v>
      </c>
      <c r="B1200" s="3">
        <v>45794.283599537041</v>
      </c>
      <c r="C1200" t="s">
        <v>61</v>
      </c>
      <c r="D1200" t="s">
        <v>61</v>
      </c>
      <c r="E1200" t="s">
        <v>61</v>
      </c>
      <c r="F1200" t="s">
        <v>62</v>
      </c>
      <c r="G1200" s="2" t="s">
        <v>85</v>
      </c>
      <c r="H1200" t="s">
        <v>86</v>
      </c>
      <c r="I1200" t="s">
        <v>90</v>
      </c>
      <c r="J1200" t="s">
        <v>66</v>
      </c>
      <c r="K1200" t="s">
        <v>67</v>
      </c>
      <c r="L1200">
        <v>14</v>
      </c>
      <c r="M1200">
        <v>12</v>
      </c>
      <c r="N1200">
        <v>168</v>
      </c>
      <c r="O1200" s="41">
        <v>9999</v>
      </c>
      <c r="P1200" t="s">
        <v>62</v>
      </c>
      <c r="Q1200" s="1">
        <v>45786.608721180557</v>
      </c>
      <c r="R1200">
        <v>41.363999999999997</v>
      </c>
      <c r="S1200">
        <v>10.364000000000001</v>
      </c>
      <c r="T1200">
        <v>3.9910000000000001</v>
      </c>
      <c r="U1200">
        <v>3302</v>
      </c>
      <c r="V1200">
        <v>105</v>
      </c>
      <c r="W1200">
        <v>226</v>
      </c>
      <c r="X1200">
        <v>1247</v>
      </c>
      <c r="Y1200">
        <v>3</v>
      </c>
      <c r="Z1200">
        <v>10</v>
      </c>
      <c r="AA1200">
        <v>0</v>
      </c>
      <c r="AB1200">
        <v>0</v>
      </c>
      <c r="AC1200">
        <v>92</v>
      </c>
      <c r="AD1200">
        <v>45.1</v>
      </c>
      <c r="AE1200">
        <v>50.121231000000002</v>
      </c>
      <c r="AF1200">
        <v>82.1</v>
      </c>
      <c r="AG1200">
        <v>4.7</v>
      </c>
      <c r="AH1200">
        <v>6.1</v>
      </c>
      <c r="AI1200">
        <v>6.2</v>
      </c>
      <c r="AJ1200">
        <v>0.9</v>
      </c>
      <c r="AK1200">
        <v>0</v>
      </c>
      <c r="AL1200">
        <v>0</v>
      </c>
      <c r="AM1200">
        <v>3.07</v>
      </c>
      <c r="AN1200">
        <v>41.902000000000001</v>
      </c>
      <c r="AO1200">
        <v>3.18</v>
      </c>
      <c r="AP1200">
        <v>6.8440000000000003</v>
      </c>
      <c r="AQ1200">
        <v>0.28999999999999998</v>
      </c>
      <c r="AR1200">
        <v>7.2530000000000001</v>
      </c>
      <c r="AS1200">
        <v>24.175999999999998</v>
      </c>
      <c r="AT1200">
        <v>45.155000000000001</v>
      </c>
      <c r="AU1200">
        <v>2.585</v>
      </c>
      <c r="AV1200">
        <v>3.355</v>
      </c>
      <c r="AW1200">
        <v>3.41</v>
      </c>
      <c r="AX1200">
        <v>0.495</v>
      </c>
      <c r="AY1200">
        <v>0</v>
      </c>
      <c r="AZ1200">
        <v>0</v>
      </c>
      <c r="BA1200">
        <v>0</v>
      </c>
      <c r="BB1200">
        <v>80</v>
      </c>
      <c r="BC1200" t="s">
        <v>68</v>
      </c>
      <c r="BD1200">
        <v>0</v>
      </c>
      <c r="BE1200" t="s">
        <v>69</v>
      </c>
      <c r="BF1200" t="s">
        <v>70</v>
      </c>
      <c r="BG1200">
        <v>1.3</v>
      </c>
      <c r="BH1200">
        <v>0</v>
      </c>
      <c r="BI1200" s="1">
        <v>45799.580542974538</v>
      </c>
      <c r="BJ1200">
        <v>3</v>
      </c>
      <c r="BK1200" s="4">
        <v>1.3304</v>
      </c>
      <c r="BL1200" s="42">
        <f>HLOOKUP($A1200,차량별코스!$E$1:$AD$20,_xlfn.XLOOKUP(탕데이터!$I1200,차량별코스!$D$2:$D$20,차량별코스!$A$2:$A$20),0)</f>
        <v>4</v>
      </c>
      <c r="BM1200">
        <f t="shared" si="206"/>
        <v>2410.788</v>
      </c>
      <c r="BN1200">
        <f t="shared" si="207"/>
        <v>5029.0960000000023</v>
      </c>
      <c r="BO1200">
        <f>IF(COUNTIFS($BL$2:$BL1200,$BL1200,$O$2:$O1200,$O1200)=1,_xlfn.MAXIFS($BO$2:$BO1199,$O$2:$O1199,$O1200)+1,_xlfn.MAXIFS($BO$2:$BO1199,$O$2:$O1199,$O1200))</f>
        <v>11</v>
      </c>
      <c r="BP1200">
        <f t="shared" si="208"/>
        <v>2379.942</v>
      </c>
      <c r="BQ1200">
        <f t="shared" si="210"/>
        <v>155.19399999999999</v>
      </c>
      <c r="BR1200">
        <f t="shared" si="211"/>
        <v>201.422</v>
      </c>
      <c r="BS1200">
        <f t="shared" si="212"/>
        <v>204.72399999999999</v>
      </c>
      <c r="BT1200">
        <f t="shared" si="213"/>
        <v>29.718000000000004</v>
      </c>
      <c r="BU1200">
        <f t="shared" si="214"/>
        <v>0</v>
      </c>
      <c r="BV1200">
        <f t="shared" si="215"/>
        <v>0</v>
      </c>
      <c r="BW1200">
        <f t="shared" si="209"/>
        <v>2971</v>
      </c>
    </row>
    <row r="1201" spans="1:75" x14ac:dyDescent="0.3">
      <c r="A1201" s="38">
        <f t="shared" si="205"/>
        <v>45794</v>
      </c>
      <c r="B1201" s="3">
        <v>45794.325138888889</v>
      </c>
      <c r="C1201" t="s">
        <v>61</v>
      </c>
      <c r="D1201" t="s">
        <v>61</v>
      </c>
      <c r="E1201" t="s">
        <v>61</v>
      </c>
      <c r="F1201" t="s">
        <v>62</v>
      </c>
      <c r="G1201" s="2" t="s">
        <v>85</v>
      </c>
      <c r="H1201" t="s">
        <v>86</v>
      </c>
      <c r="I1201" t="s">
        <v>90</v>
      </c>
      <c r="J1201" t="s">
        <v>66</v>
      </c>
      <c r="K1201" t="s">
        <v>67</v>
      </c>
      <c r="L1201">
        <v>14</v>
      </c>
      <c r="M1201">
        <v>12</v>
      </c>
      <c r="N1201">
        <v>168</v>
      </c>
      <c r="O1201" s="41">
        <v>9999</v>
      </c>
      <c r="P1201" t="s">
        <v>62</v>
      </c>
      <c r="Q1201" s="1">
        <v>45786.608721180557</v>
      </c>
      <c r="R1201">
        <v>13.46</v>
      </c>
      <c r="S1201">
        <v>3.4740000000000002</v>
      </c>
      <c r="T1201">
        <v>3.8740000000000001</v>
      </c>
      <c r="U1201">
        <v>1394</v>
      </c>
      <c r="V1201">
        <v>113</v>
      </c>
      <c r="W1201">
        <v>280</v>
      </c>
      <c r="X1201">
        <v>280</v>
      </c>
      <c r="Y1201">
        <v>3</v>
      </c>
      <c r="Z1201">
        <v>0</v>
      </c>
      <c r="AA1201">
        <v>0</v>
      </c>
      <c r="AB1201">
        <v>0</v>
      </c>
      <c r="AC1201">
        <v>78</v>
      </c>
      <c r="AD1201">
        <v>34.76</v>
      </c>
      <c r="AE1201">
        <v>48.407339999999998</v>
      </c>
      <c r="AF1201">
        <v>92</v>
      </c>
      <c r="AG1201">
        <v>1.7</v>
      </c>
      <c r="AH1201">
        <v>2.4</v>
      </c>
      <c r="AI1201">
        <v>3.8</v>
      </c>
      <c r="AJ1201">
        <v>0</v>
      </c>
      <c r="AK1201">
        <v>0</v>
      </c>
      <c r="AL1201">
        <v>0</v>
      </c>
      <c r="AM1201">
        <v>2.98</v>
      </c>
      <c r="AN1201">
        <v>41.741</v>
      </c>
      <c r="AO1201">
        <v>8.1059999999999999</v>
      </c>
      <c r="AP1201">
        <v>20.085999999999999</v>
      </c>
      <c r="AQ1201">
        <v>0.14899999999999999</v>
      </c>
      <c r="AR1201">
        <v>22.288</v>
      </c>
      <c r="AS1201">
        <v>0</v>
      </c>
      <c r="AT1201">
        <v>19.933</v>
      </c>
      <c r="AU1201">
        <v>0.36799999999999999</v>
      </c>
      <c r="AV1201">
        <v>0.52</v>
      </c>
      <c r="AW1201">
        <v>0.82299999999999995</v>
      </c>
      <c r="AX1201">
        <v>0</v>
      </c>
      <c r="AY1201">
        <v>0</v>
      </c>
      <c r="AZ1201">
        <v>0</v>
      </c>
      <c r="BA1201">
        <v>0</v>
      </c>
      <c r="BB1201">
        <v>31</v>
      </c>
      <c r="BC1201" t="s">
        <v>68</v>
      </c>
      <c r="BD1201">
        <v>0</v>
      </c>
      <c r="BE1201" t="s">
        <v>69</v>
      </c>
      <c r="BF1201" t="s">
        <v>70</v>
      </c>
      <c r="BG1201">
        <v>1.3</v>
      </c>
      <c r="BH1201">
        <v>0</v>
      </c>
      <c r="BI1201" s="1">
        <v>45799.580542974538</v>
      </c>
      <c r="BJ1201">
        <v>3</v>
      </c>
      <c r="BK1201" s="4">
        <v>1.2915000000000001</v>
      </c>
      <c r="BL1201" s="42">
        <f>HLOOKUP($A1201,차량별코스!$E$1:$AD$20,_xlfn.XLOOKUP(탕데이터!$I1201,차량별코스!$D$2:$D$20,차량별코스!$A$2:$A$20),0)</f>
        <v>4</v>
      </c>
      <c r="BM1201">
        <f t="shared" si="206"/>
        <v>2410.788</v>
      </c>
      <c r="BN1201">
        <f t="shared" si="207"/>
        <v>5029.0960000000023</v>
      </c>
      <c r="BO1201">
        <f>IF(COUNTIFS($BL$2:$BL1201,$BL1201,$O$2:$O1201,$O1201)=1,_xlfn.MAXIFS($BO$2:$BO1200,$O$2:$O1200,$O1201)+1,_xlfn.MAXIFS($BO$2:$BO1200,$O$2:$O1200,$O1201))</f>
        <v>11</v>
      </c>
      <c r="BP1201">
        <f t="shared" si="208"/>
        <v>889.48</v>
      </c>
      <c r="BQ1201">
        <f t="shared" si="210"/>
        <v>23.698</v>
      </c>
      <c r="BR1201">
        <f t="shared" si="211"/>
        <v>33.456000000000003</v>
      </c>
      <c r="BS1201">
        <f t="shared" si="212"/>
        <v>52.972000000000001</v>
      </c>
      <c r="BT1201">
        <f t="shared" si="213"/>
        <v>0</v>
      </c>
      <c r="BU1201">
        <f t="shared" si="214"/>
        <v>0</v>
      </c>
      <c r="BV1201">
        <f t="shared" si="215"/>
        <v>0</v>
      </c>
      <c r="BW1201">
        <f t="shared" si="209"/>
        <v>999.60599999999999</v>
      </c>
    </row>
    <row r="1202" spans="1:75" x14ac:dyDescent="0.3">
      <c r="A1202" s="38">
        <f t="shared" si="205"/>
        <v>45794</v>
      </c>
      <c r="B1202" s="3">
        <v>45794.361990740741</v>
      </c>
      <c r="C1202" t="s">
        <v>61</v>
      </c>
      <c r="D1202" t="s">
        <v>61</v>
      </c>
      <c r="E1202" t="s">
        <v>61</v>
      </c>
      <c r="F1202" t="s">
        <v>62</v>
      </c>
      <c r="G1202" s="2" t="s">
        <v>85</v>
      </c>
      <c r="H1202" t="s">
        <v>86</v>
      </c>
      <c r="I1202" t="s">
        <v>90</v>
      </c>
      <c r="J1202" t="s">
        <v>66</v>
      </c>
      <c r="K1202" t="s">
        <v>67</v>
      </c>
      <c r="L1202">
        <v>14</v>
      </c>
      <c r="M1202">
        <v>12</v>
      </c>
      <c r="N1202">
        <v>168</v>
      </c>
      <c r="O1202" s="41">
        <v>9999</v>
      </c>
      <c r="P1202" t="s">
        <v>62</v>
      </c>
      <c r="Q1202" s="1">
        <v>45786.608721180557</v>
      </c>
      <c r="R1202">
        <v>2.1999999999999999E-2</v>
      </c>
      <c r="S1202">
        <v>0.02</v>
      </c>
      <c r="T1202">
        <v>1.1000000000000001</v>
      </c>
      <c r="U1202">
        <v>31</v>
      </c>
      <c r="V1202">
        <v>10</v>
      </c>
      <c r="W1202">
        <v>2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7</v>
      </c>
      <c r="AD1202">
        <v>2.5499999999999998</v>
      </c>
      <c r="AE1202">
        <v>4.1674550000000004</v>
      </c>
      <c r="AF1202">
        <v>100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0.85</v>
      </c>
      <c r="AN1202">
        <v>7.681</v>
      </c>
      <c r="AO1202">
        <v>32.249000000000002</v>
      </c>
      <c r="AP1202">
        <v>6.4450000000000003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 t="s">
        <v>68</v>
      </c>
      <c r="BD1202">
        <v>0</v>
      </c>
      <c r="BE1202" t="s">
        <v>69</v>
      </c>
      <c r="BF1202" t="s">
        <v>70</v>
      </c>
      <c r="BG1202">
        <v>1.3</v>
      </c>
      <c r="BH1202">
        <v>0</v>
      </c>
      <c r="BI1202" s="1">
        <v>45799.580542974538</v>
      </c>
      <c r="BJ1202">
        <v>3</v>
      </c>
      <c r="BK1202" s="4">
        <v>0.36670000000000003</v>
      </c>
      <c r="BL1202" s="42">
        <f>HLOOKUP($A1202,차량별코스!$E$1:$AD$20,_xlfn.XLOOKUP(탕데이터!$I1202,차량별코스!$D$2:$D$20,차량별코스!$A$2:$A$20),0)</f>
        <v>4</v>
      </c>
      <c r="BM1202">
        <f t="shared" si="206"/>
        <v>2410.788</v>
      </c>
      <c r="BN1202">
        <f t="shared" si="207"/>
        <v>5029.0960000000023</v>
      </c>
      <c r="BO1202">
        <f>IF(COUNTIFS($BL$2:$BL1202,$BL1202,$O$2:$O1202,$O1202)=1,_xlfn.MAXIFS($BO$2:$BO1201,$O$2:$O1201,$O1202)+1,_xlfn.MAXIFS($BO$2:$BO1201,$O$2:$O1201,$O1202))</f>
        <v>11</v>
      </c>
      <c r="BP1202">
        <f t="shared" si="208"/>
        <v>19</v>
      </c>
      <c r="BQ1202">
        <f t="shared" si="210"/>
        <v>0</v>
      </c>
      <c r="BR1202">
        <f t="shared" si="211"/>
        <v>0</v>
      </c>
      <c r="BS1202">
        <f t="shared" si="212"/>
        <v>0</v>
      </c>
      <c r="BT1202">
        <f t="shared" si="213"/>
        <v>0</v>
      </c>
      <c r="BU1202">
        <f t="shared" si="214"/>
        <v>0</v>
      </c>
      <c r="BV1202">
        <f t="shared" si="215"/>
        <v>0</v>
      </c>
      <c r="BW1202">
        <f t="shared" si="209"/>
        <v>19</v>
      </c>
    </row>
    <row r="1203" spans="1:75" x14ac:dyDescent="0.3">
      <c r="A1203" s="38">
        <f t="shared" si="205"/>
        <v>45794</v>
      </c>
      <c r="B1203" s="3">
        <v>45794.366932870369</v>
      </c>
      <c r="C1203" t="s">
        <v>61</v>
      </c>
      <c r="D1203" t="s">
        <v>61</v>
      </c>
      <c r="E1203" t="s">
        <v>61</v>
      </c>
      <c r="F1203" t="s">
        <v>62</v>
      </c>
      <c r="G1203" s="2" t="s">
        <v>85</v>
      </c>
      <c r="H1203" t="s">
        <v>86</v>
      </c>
      <c r="I1203" t="s">
        <v>90</v>
      </c>
      <c r="J1203" t="s">
        <v>66</v>
      </c>
      <c r="K1203" t="s">
        <v>67</v>
      </c>
      <c r="L1203">
        <v>14</v>
      </c>
      <c r="M1203">
        <v>12</v>
      </c>
      <c r="N1203">
        <v>168</v>
      </c>
      <c r="O1203" s="41">
        <v>9999</v>
      </c>
      <c r="P1203" t="s">
        <v>62</v>
      </c>
      <c r="Q1203" s="1">
        <v>45786.608721180557</v>
      </c>
      <c r="R1203">
        <v>162.66499999999999</v>
      </c>
      <c r="S1203">
        <v>45.171999999999997</v>
      </c>
      <c r="T1203">
        <v>3.601</v>
      </c>
      <c r="U1203">
        <v>9901</v>
      </c>
      <c r="V1203">
        <v>102</v>
      </c>
      <c r="W1203">
        <v>1750</v>
      </c>
      <c r="X1203">
        <v>2588</v>
      </c>
      <c r="Y1203">
        <v>2</v>
      </c>
      <c r="Z1203">
        <v>13</v>
      </c>
      <c r="AA1203">
        <v>1</v>
      </c>
      <c r="AB1203">
        <v>99</v>
      </c>
      <c r="AC1203">
        <v>106</v>
      </c>
      <c r="AD1203">
        <v>59.14</v>
      </c>
      <c r="AE1203">
        <v>72.753643999999994</v>
      </c>
      <c r="AF1203">
        <v>88.7</v>
      </c>
      <c r="AG1203">
        <v>1.1000000000000001</v>
      </c>
      <c r="AH1203">
        <v>2.1</v>
      </c>
      <c r="AI1203">
        <v>2.1</v>
      </c>
      <c r="AJ1203">
        <v>1.8</v>
      </c>
      <c r="AK1203">
        <v>4.2</v>
      </c>
      <c r="AL1203">
        <v>0</v>
      </c>
      <c r="AM1203">
        <v>2.77</v>
      </c>
      <c r="AN1203">
        <v>71.725999999999999</v>
      </c>
      <c r="AO1203">
        <v>1.03</v>
      </c>
      <c r="AP1203">
        <v>17.675000000000001</v>
      </c>
      <c r="AQ1203">
        <v>0.154</v>
      </c>
      <c r="AR1203">
        <v>1.23</v>
      </c>
      <c r="AS1203">
        <v>7.992</v>
      </c>
      <c r="AT1203">
        <v>146.35499999999999</v>
      </c>
      <c r="AU1203">
        <v>1.8149999999999999</v>
      </c>
      <c r="AV1203">
        <v>3.4649999999999999</v>
      </c>
      <c r="AW1203">
        <v>3.4649999999999999</v>
      </c>
      <c r="AX1203">
        <v>2.97</v>
      </c>
      <c r="AY1203">
        <v>6.93</v>
      </c>
      <c r="AZ1203">
        <v>0</v>
      </c>
      <c r="BA1203">
        <v>0</v>
      </c>
      <c r="BB1203">
        <v>246</v>
      </c>
      <c r="BC1203" t="s">
        <v>68</v>
      </c>
      <c r="BD1203">
        <v>0</v>
      </c>
      <c r="BE1203" t="s">
        <v>69</v>
      </c>
      <c r="BF1203" t="s">
        <v>70</v>
      </c>
      <c r="BG1203">
        <v>1.3</v>
      </c>
      <c r="BH1203">
        <v>0</v>
      </c>
      <c r="BI1203" s="1">
        <v>45799.580542974538</v>
      </c>
      <c r="BJ1203">
        <v>3</v>
      </c>
      <c r="BK1203" s="4">
        <v>1.2002999999999999</v>
      </c>
      <c r="BL1203" s="42">
        <f>HLOOKUP($A1203,차량별코스!$E$1:$AD$20,_xlfn.XLOOKUP(탕데이터!$I1203,차량별코스!$D$2:$D$20,차량별코스!$A$2:$A$20),0)</f>
        <v>4</v>
      </c>
      <c r="BM1203">
        <f t="shared" si="206"/>
        <v>2410.788</v>
      </c>
      <c r="BN1203">
        <f t="shared" si="207"/>
        <v>5029.0960000000023</v>
      </c>
      <c r="BO1203">
        <f>IF(COUNTIFS($BL$2:$BL1203,$BL1203,$O$2:$O1203,$O1203)=1,_xlfn.MAXIFS($BO$2:$BO1202,$O$2:$O1202,$O1203)+1,_xlfn.MAXIFS($BO$2:$BO1202,$O$2:$O1202,$O1203))</f>
        <v>11</v>
      </c>
      <c r="BP1203">
        <f t="shared" si="208"/>
        <v>6930.1869999999999</v>
      </c>
      <c r="BQ1203">
        <f t="shared" si="210"/>
        <v>108.91100000000002</v>
      </c>
      <c r="BR1203">
        <f t="shared" si="211"/>
        <v>207.92100000000002</v>
      </c>
      <c r="BS1203">
        <f t="shared" si="212"/>
        <v>207.92100000000002</v>
      </c>
      <c r="BT1203">
        <f t="shared" si="213"/>
        <v>178.21800000000002</v>
      </c>
      <c r="BU1203">
        <f t="shared" si="214"/>
        <v>415.84200000000004</v>
      </c>
      <c r="BV1203">
        <f t="shared" si="215"/>
        <v>0</v>
      </c>
      <c r="BW1203">
        <f t="shared" si="209"/>
        <v>8049</v>
      </c>
    </row>
    <row r="1204" spans="1:75" x14ac:dyDescent="0.3">
      <c r="A1204" s="38">
        <f t="shared" si="205"/>
        <v>45794</v>
      </c>
      <c r="B1204" s="3">
        <v>45794.621423611112</v>
      </c>
      <c r="C1204" t="s">
        <v>61</v>
      </c>
      <c r="D1204" t="s">
        <v>61</v>
      </c>
      <c r="E1204" t="s">
        <v>61</v>
      </c>
      <c r="F1204" t="s">
        <v>62</v>
      </c>
      <c r="G1204" s="2" t="s">
        <v>85</v>
      </c>
      <c r="H1204" t="s">
        <v>86</v>
      </c>
      <c r="I1204" t="s">
        <v>90</v>
      </c>
      <c r="J1204" t="s">
        <v>66</v>
      </c>
      <c r="K1204" t="s">
        <v>67</v>
      </c>
      <c r="L1204">
        <v>14</v>
      </c>
      <c r="M1204">
        <v>12</v>
      </c>
      <c r="N1204">
        <v>168</v>
      </c>
      <c r="O1204" s="41">
        <v>9999</v>
      </c>
      <c r="P1204" t="s">
        <v>62</v>
      </c>
      <c r="Q1204" s="1">
        <v>45786.608721180557</v>
      </c>
      <c r="R1204">
        <v>102.063</v>
      </c>
      <c r="S1204">
        <v>32.045000000000002</v>
      </c>
      <c r="T1204">
        <v>3.1850000000000001</v>
      </c>
      <c r="U1204">
        <v>10994</v>
      </c>
      <c r="V1204">
        <v>400</v>
      </c>
      <c r="W1204">
        <v>2954</v>
      </c>
      <c r="X1204">
        <v>2554</v>
      </c>
      <c r="Y1204">
        <v>14</v>
      </c>
      <c r="Z1204">
        <v>70</v>
      </c>
      <c r="AA1204">
        <v>1</v>
      </c>
      <c r="AB1204">
        <v>174</v>
      </c>
      <c r="AC1204">
        <v>104</v>
      </c>
      <c r="AD1204">
        <v>33.42</v>
      </c>
      <c r="AE1204">
        <v>48.092517999999998</v>
      </c>
      <c r="AF1204">
        <v>91</v>
      </c>
      <c r="AG1204">
        <v>2.2000000000000002</v>
      </c>
      <c r="AH1204">
        <v>3.3</v>
      </c>
      <c r="AI1204">
        <v>2.2999999999999998</v>
      </c>
      <c r="AJ1204">
        <v>1.1000000000000001</v>
      </c>
      <c r="AK1204">
        <v>0</v>
      </c>
      <c r="AL1204">
        <v>0</v>
      </c>
      <c r="AM1204">
        <v>2.4500000000000002</v>
      </c>
      <c r="AN1204">
        <v>51.999000000000002</v>
      </c>
      <c r="AO1204">
        <v>3.6379999999999999</v>
      </c>
      <c r="AP1204">
        <v>26.869</v>
      </c>
      <c r="AQ1204">
        <v>0.245</v>
      </c>
      <c r="AR1204">
        <v>13.717000000000001</v>
      </c>
      <c r="AS1204">
        <v>68.584999999999994</v>
      </c>
      <c r="AT1204">
        <v>165.31700000000001</v>
      </c>
      <c r="AU1204">
        <v>3.9969999999999999</v>
      </c>
      <c r="AV1204">
        <v>5.9950000000000001</v>
      </c>
      <c r="AW1204">
        <v>4.1779999999999999</v>
      </c>
      <c r="AX1204">
        <v>1.998</v>
      </c>
      <c r="AY1204">
        <v>0</v>
      </c>
      <c r="AZ1204">
        <v>0</v>
      </c>
      <c r="BA1204">
        <v>0</v>
      </c>
      <c r="BB1204">
        <v>254</v>
      </c>
      <c r="BC1204" t="s">
        <v>68</v>
      </c>
      <c r="BD1204">
        <v>0</v>
      </c>
      <c r="BE1204" t="s">
        <v>69</v>
      </c>
      <c r="BF1204" t="s">
        <v>70</v>
      </c>
      <c r="BG1204">
        <v>1.3</v>
      </c>
      <c r="BH1204">
        <v>0</v>
      </c>
      <c r="BI1204" s="1">
        <v>45799.580542974538</v>
      </c>
      <c r="BJ1204">
        <v>3</v>
      </c>
      <c r="BK1204" s="4">
        <v>1.0617000000000001</v>
      </c>
      <c r="BL1204" s="42">
        <f>HLOOKUP($A1204,차량별코스!$E$1:$AD$20,_xlfn.XLOOKUP(탕데이터!$I1204,차량별코스!$D$2:$D$20,차량별코스!$A$2:$A$20),0)</f>
        <v>4</v>
      </c>
      <c r="BM1204">
        <f t="shared" si="206"/>
        <v>2410.788</v>
      </c>
      <c r="BN1204">
        <f t="shared" si="207"/>
        <v>5029.0960000000023</v>
      </c>
      <c r="BO1204">
        <f>IF(COUNTIFS($BL$2:$BL1204,$BL1204,$O$2:$O1204,$O1204)=1,_xlfn.MAXIFS($BO$2:$BO1203,$O$2:$O1203,$O1204)+1,_xlfn.MAXIFS($BO$2:$BO1203,$O$2:$O1203,$O1204))</f>
        <v>11</v>
      </c>
      <c r="BP1204">
        <f t="shared" si="208"/>
        <v>6650.5400000000009</v>
      </c>
      <c r="BQ1204">
        <f t="shared" si="210"/>
        <v>241.86800000000002</v>
      </c>
      <c r="BR1204">
        <f t="shared" si="211"/>
        <v>362.80200000000002</v>
      </c>
      <c r="BS1204">
        <f t="shared" si="212"/>
        <v>252.86199999999999</v>
      </c>
      <c r="BT1204">
        <f t="shared" si="213"/>
        <v>120.93400000000001</v>
      </c>
      <c r="BU1204">
        <f t="shared" si="214"/>
        <v>0</v>
      </c>
      <c r="BV1204">
        <f t="shared" si="215"/>
        <v>0</v>
      </c>
      <c r="BW1204">
        <f t="shared" si="209"/>
        <v>7629.0060000000012</v>
      </c>
    </row>
    <row r="1205" spans="1:75" x14ac:dyDescent="0.3">
      <c r="A1205" s="38">
        <f t="shared" si="205"/>
        <v>45794</v>
      </c>
      <c r="B1205" s="3">
        <v>45794.753333333334</v>
      </c>
      <c r="C1205" t="s">
        <v>61</v>
      </c>
      <c r="D1205" t="s">
        <v>61</v>
      </c>
      <c r="E1205" t="s">
        <v>61</v>
      </c>
      <c r="F1205" t="s">
        <v>62</v>
      </c>
      <c r="G1205" s="2" t="s">
        <v>85</v>
      </c>
      <c r="H1205" t="s">
        <v>86</v>
      </c>
      <c r="I1205" t="s">
        <v>90</v>
      </c>
      <c r="J1205" t="s">
        <v>66</v>
      </c>
      <c r="K1205" t="s">
        <v>67</v>
      </c>
      <c r="L1205">
        <v>14</v>
      </c>
      <c r="M1205">
        <v>12</v>
      </c>
      <c r="N1205">
        <v>168</v>
      </c>
      <c r="O1205" s="41">
        <v>9999</v>
      </c>
      <c r="P1205" t="s">
        <v>62</v>
      </c>
      <c r="Q1205" s="1">
        <v>45786.608721180557</v>
      </c>
      <c r="R1205">
        <v>4.2999999999999997E-2</v>
      </c>
      <c r="S1205">
        <v>4.2000000000000003E-2</v>
      </c>
      <c r="T1205">
        <v>1.024</v>
      </c>
      <c r="U1205">
        <v>54</v>
      </c>
      <c r="V1205">
        <v>8</v>
      </c>
      <c r="W1205">
        <v>16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9</v>
      </c>
      <c r="AD1205">
        <v>2.87</v>
      </c>
      <c r="AE1205">
        <v>5.1595870000000001</v>
      </c>
      <c r="AF1205">
        <v>100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0.78</v>
      </c>
      <c r="AN1205">
        <v>12.798</v>
      </c>
      <c r="AO1205">
        <v>14.813000000000001</v>
      </c>
      <c r="AP1205">
        <v>29.626999999999999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1</v>
      </c>
      <c r="BC1205" t="s">
        <v>68</v>
      </c>
      <c r="BD1205">
        <v>0</v>
      </c>
      <c r="BE1205" t="s">
        <v>69</v>
      </c>
      <c r="BF1205" t="s">
        <v>70</v>
      </c>
      <c r="BG1205">
        <v>1.3</v>
      </c>
      <c r="BH1205">
        <v>0</v>
      </c>
      <c r="BI1205" s="1">
        <v>45799.580542974538</v>
      </c>
      <c r="BJ1205">
        <v>3</v>
      </c>
      <c r="BK1205" s="4">
        <v>0.34129999999999999</v>
      </c>
      <c r="BL1205" s="42">
        <f>HLOOKUP($A1205,차량별코스!$E$1:$AD$20,_xlfn.XLOOKUP(탕데이터!$I1205,차량별코스!$D$2:$D$20,차량별코스!$A$2:$A$20),0)</f>
        <v>4</v>
      </c>
      <c r="BM1205">
        <f t="shared" si="206"/>
        <v>2410.788</v>
      </c>
      <c r="BN1205">
        <f t="shared" si="207"/>
        <v>5029.0960000000023</v>
      </c>
      <c r="BO1205">
        <f>IF(COUNTIFS($BL$2:$BL1205,$BL1205,$O$2:$O1205,$O1205)=1,_xlfn.MAXIFS($BO$2:$BO1204,$O$2:$O1204,$O1205)+1,_xlfn.MAXIFS($BO$2:$BO1204,$O$2:$O1204,$O1205))</f>
        <v>11</v>
      </c>
      <c r="BP1205">
        <f t="shared" si="208"/>
        <v>30</v>
      </c>
      <c r="BQ1205">
        <f t="shared" si="210"/>
        <v>0</v>
      </c>
      <c r="BR1205">
        <f t="shared" si="211"/>
        <v>0</v>
      </c>
      <c r="BS1205">
        <f t="shared" si="212"/>
        <v>0</v>
      </c>
      <c r="BT1205">
        <f t="shared" si="213"/>
        <v>0</v>
      </c>
      <c r="BU1205">
        <f t="shared" si="214"/>
        <v>0</v>
      </c>
      <c r="BV1205">
        <f t="shared" si="215"/>
        <v>0</v>
      </c>
      <c r="BW1205">
        <f t="shared" si="209"/>
        <v>30</v>
      </c>
    </row>
    <row r="1206" spans="1:75" x14ac:dyDescent="0.3">
      <c r="A1206" s="38">
        <f t="shared" si="205"/>
        <v>45794</v>
      </c>
      <c r="B1206" s="3">
        <v>45794.849236111113</v>
      </c>
      <c r="C1206" t="s">
        <v>61</v>
      </c>
      <c r="D1206" t="s">
        <v>61</v>
      </c>
      <c r="E1206" t="s">
        <v>61</v>
      </c>
      <c r="F1206" t="s">
        <v>62</v>
      </c>
      <c r="G1206" s="2" t="s">
        <v>85</v>
      </c>
      <c r="H1206" t="s">
        <v>86</v>
      </c>
      <c r="I1206" t="s">
        <v>90</v>
      </c>
      <c r="J1206" t="s">
        <v>66</v>
      </c>
      <c r="K1206" t="s">
        <v>67</v>
      </c>
      <c r="L1206">
        <v>14</v>
      </c>
      <c r="M1206">
        <v>12</v>
      </c>
      <c r="N1206">
        <v>168</v>
      </c>
      <c r="O1206" s="41">
        <v>9999</v>
      </c>
      <c r="P1206" t="s">
        <v>62</v>
      </c>
      <c r="Q1206" s="1">
        <v>45786.608721180557</v>
      </c>
      <c r="R1206">
        <v>2.5000000000000001E-2</v>
      </c>
      <c r="S1206">
        <v>4.1000000000000002E-2</v>
      </c>
      <c r="T1206">
        <v>0.61</v>
      </c>
      <c r="U1206">
        <v>72</v>
      </c>
      <c r="V1206">
        <v>39</v>
      </c>
      <c r="W1206">
        <v>11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6</v>
      </c>
      <c r="AD1206">
        <v>1.25</v>
      </c>
      <c r="AE1206">
        <v>4.0903140000000002</v>
      </c>
      <c r="AF1206">
        <v>100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0.47</v>
      </c>
      <c r="AN1206">
        <v>19.178000000000001</v>
      </c>
      <c r="AO1206">
        <v>54.164999999999999</v>
      </c>
      <c r="AP1206">
        <v>15.275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 t="s">
        <v>68</v>
      </c>
      <c r="BD1206">
        <v>0</v>
      </c>
      <c r="BE1206" t="s">
        <v>69</v>
      </c>
      <c r="BF1206" t="s">
        <v>70</v>
      </c>
      <c r="BG1206">
        <v>1.3</v>
      </c>
      <c r="BH1206">
        <v>0</v>
      </c>
      <c r="BI1206" s="1">
        <v>45799.580542974538</v>
      </c>
      <c r="BJ1206">
        <v>3</v>
      </c>
      <c r="BK1206" s="4">
        <v>0.20330000000000001</v>
      </c>
      <c r="BL1206" s="42">
        <f>HLOOKUP($A1206,차량별코스!$E$1:$AD$20,_xlfn.XLOOKUP(탕데이터!$I1206,차량별코스!$D$2:$D$20,차량별코스!$A$2:$A$20),0)</f>
        <v>4</v>
      </c>
      <c r="BM1206">
        <f t="shared" si="206"/>
        <v>2410.788</v>
      </c>
      <c r="BN1206">
        <f t="shared" si="207"/>
        <v>5029.0960000000023</v>
      </c>
      <c r="BO1206">
        <f>IF(COUNTIFS($BL$2:$BL1206,$BL1206,$O$2:$O1206,$O1206)=1,_xlfn.MAXIFS($BO$2:$BO1205,$O$2:$O1205,$O1206)+1,_xlfn.MAXIFS($BO$2:$BO1205,$O$2:$O1205,$O1206))</f>
        <v>11</v>
      </c>
      <c r="BP1206">
        <f t="shared" si="208"/>
        <v>22</v>
      </c>
      <c r="BQ1206">
        <f t="shared" si="210"/>
        <v>0</v>
      </c>
      <c r="BR1206">
        <f t="shared" si="211"/>
        <v>0</v>
      </c>
      <c r="BS1206">
        <f t="shared" si="212"/>
        <v>0</v>
      </c>
      <c r="BT1206">
        <f t="shared" si="213"/>
        <v>0</v>
      </c>
      <c r="BU1206">
        <f t="shared" si="214"/>
        <v>0</v>
      </c>
      <c r="BV1206">
        <f t="shared" si="215"/>
        <v>0</v>
      </c>
      <c r="BW1206">
        <f t="shared" si="209"/>
        <v>22</v>
      </c>
    </row>
    <row r="1207" spans="1:75" x14ac:dyDescent="0.3">
      <c r="A1207" s="38">
        <f t="shared" si="205"/>
        <v>45794</v>
      </c>
      <c r="B1207" s="3">
        <v>45794.853206018517</v>
      </c>
      <c r="C1207" t="s">
        <v>61</v>
      </c>
      <c r="D1207" t="s">
        <v>61</v>
      </c>
      <c r="E1207" t="s">
        <v>61</v>
      </c>
      <c r="F1207" t="s">
        <v>62</v>
      </c>
      <c r="G1207" s="2" t="s">
        <v>85</v>
      </c>
      <c r="H1207" t="s">
        <v>86</v>
      </c>
      <c r="I1207" t="s">
        <v>90</v>
      </c>
      <c r="J1207" t="s">
        <v>66</v>
      </c>
      <c r="K1207" t="s">
        <v>67</v>
      </c>
      <c r="L1207">
        <v>14</v>
      </c>
      <c r="M1207">
        <v>12</v>
      </c>
      <c r="N1207">
        <v>168</v>
      </c>
      <c r="O1207" s="41">
        <v>9999</v>
      </c>
      <c r="P1207" t="s">
        <v>62</v>
      </c>
      <c r="Q1207" s="1">
        <v>45786.608721180557</v>
      </c>
      <c r="R1207">
        <v>69.088999999999999</v>
      </c>
      <c r="S1207">
        <v>18.98</v>
      </c>
      <c r="T1207">
        <v>3.64</v>
      </c>
      <c r="U1207">
        <v>5931</v>
      </c>
      <c r="V1207">
        <v>84</v>
      </c>
      <c r="W1207">
        <v>971</v>
      </c>
      <c r="X1207">
        <v>1768</v>
      </c>
      <c r="Y1207">
        <v>8</v>
      </c>
      <c r="Z1207">
        <v>23</v>
      </c>
      <c r="AA1207">
        <v>0</v>
      </c>
      <c r="AB1207">
        <v>0</v>
      </c>
      <c r="AC1207">
        <v>91</v>
      </c>
      <c r="AD1207">
        <v>41.94</v>
      </c>
      <c r="AE1207">
        <v>51.009084000000001</v>
      </c>
      <c r="AF1207">
        <v>85.1</v>
      </c>
      <c r="AG1207">
        <v>3.2</v>
      </c>
      <c r="AH1207">
        <v>4.5</v>
      </c>
      <c r="AI1207">
        <v>6.4</v>
      </c>
      <c r="AJ1207">
        <v>0.8</v>
      </c>
      <c r="AK1207">
        <v>0</v>
      </c>
      <c r="AL1207">
        <v>0</v>
      </c>
      <c r="AM1207">
        <v>2.8</v>
      </c>
      <c r="AN1207">
        <v>47.735999999999997</v>
      </c>
      <c r="AO1207">
        <v>1.4159999999999999</v>
      </c>
      <c r="AP1207">
        <v>16.372</v>
      </c>
      <c r="AQ1207">
        <v>0.246</v>
      </c>
      <c r="AR1207">
        <v>11.579000000000001</v>
      </c>
      <c r="AS1207">
        <v>33.29</v>
      </c>
      <c r="AT1207">
        <v>83.682000000000002</v>
      </c>
      <c r="AU1207">
        <v>3.1469999999999998</v>
      </c>
      <c r="AV1207">
        <v>4.4249999999999998</v>
      </c>
      <c r="AW1207">
        <v>6.2930000000000001</v>
      </c>
      <c r="AX1207">
        <v>0.78700000000000003</v>
      </c>
      <c r="AY1207">
        <v>0</v>
      </c>
      <c r="AZ1207">
        <v>0</v>
      </c>
      <c r="BA1207">
        <v>0</v>
      </c>
      <c r="BB1207">
        <v>138</v>
      </c>
      <c r="BC1207" t="s">
        <v>68</v>
      </c>
      <c r="BD1207">
        <v>0</v>
      </c>
      <c r="BE1207" t="s">
        <v>69</v>
      </c>
      <c r="BF1207" t="s">
        <v>70</v>
      </c>
      <c r="BG1207">
        <v>1.3</v>
      </c>
      <c r="BH1207">
        <v>0</v>
      </c>
      <c r="BI1207" s="1">
        <v>45799.580542974538</v>
      </c>
      <c r="BJ1207">
        <v>3</v>
      </c>
      <c r="BK1207" s="4">
        <v>1.2134</v>
      </c>
      <c r="BL1207" s="42">
        <f>HLOOKUP($A1207,차량별코스!$E$1:$AD$20,_xlfn.XLOOKUP(탕데이터!$I1207,차량별코스!$D$2:$D$20,차량별코스!$A$2:$A$20),0)</f>
        <v>4</v>
      </c>
      <c r="BM1207">
        <f t="shared" si="206"/>
        <v>2410.788</v>
      </c>
      <c r="BN1207">
        <f t="shared" si="207"/>
        <v>5029.0960000000023</v>
      </c>
      <c r="BO1207">
        <f>IF(COUNTIFS($BL$2:$BL1207,$BL1207,$O$2:$O1207,$O1207)=1,_xlfn.MAXIFS($BO$2:$BO1206,$O$2:$O1206,$O1207)+1,_xlfn.MAXIFS($BO$2:$BO1206,$O$2:$O1206,$O1207))</f>
        <v>11</v>
      </c>
      <c r="BP1207">
        <f t="shared" si="208"/>
        <v>3992.2809999999999</v>
      </c>
      <c r="BQ1207">
        <f t="shared" si="210"/>
        <v>189.792</v>
      </c>
      <c r="BR1207">
        <f t="shared" si="211"/>
        <v>266.89499999999998</v>
      </c>
      <c r="BS1207">
        <f t="shared" si="212"/>
        <v>379.584</v>
      </c>
      <c r="BT1207">
        <f t="shared" si="213"/>
        <v>47.448</v>
      </c>
      <c r="BU1207">
        <f t="shared" si="214"/>
        <v>0</v>
      </c>
      <c r="BV1207">
        <f t="shared" si="215"/>
        <v>0</v>
      </c>
      <c r="BW1207">
        <f t="shared" si="209"/>
        <v>4876.0000000000009</v>
      </c>
    </row>
    <row r="1208" spans="1:75" x14ac:dyDescent="0.3">
      <c r="A1208" s="38">
        <f t="shared" si="205"/>
        <v>45795</v>
      </c>
      <c r="B1208" s="3">
        <v>45795.279270833336</v>
      </c>
      <c r="C1208" t="s">
        <v>61</v>
      </c>
      <c r="D1208" t="s">
        <v>61</v>
      </c>
      <c r="E1208" t="s">
        <v>61</v>
      </c>
      <c r="F1208" t="s">
        <v>62</v>
      </c>
      <c r="G1208" s="2" t="s">
        <v>85</v>
      </c>
      <c r="H1208" t="s">
        <v>86</v>
      </c>
      <c r="I1208" t="s">
        <v>90</v>
      </c>
      <c r="J1208" t="s">
        <v>66</v>
      </c>
      <c r="K1208" t="s">
        <v>67</v>
      </c>
      <c r="L1208">
        <v>14</v>
      </c>
      <c r="M1208">
        <v>12</v>
      </c>
      <c r="N1208">
        <v>168</v>
      </c>
      <c r="O1208" s="41">
        <v>9999</v>
      </c>
      <c r="P1208" t="s">
        <v>62</v>
      </c>
      <c r="Q1208" s="1">
        <v>45786.608721180557</v>
      </c>
      <c r="R1208">
        <v>1E-3</v>
      </c>
      <c r="S1208">
        <v>1E-3</v>
      </c>
      <c r="T1208">
        <v>1</v>
      </c>
      <c r="U1208">
        <v>137</v>
      </c>
      <c r="V1208">
        <v>137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0.03</v>
      </c>
      <c r="AE1208" t="s">
        <v>61</v>
      </c>
      <c r="AF1208">
        <v>100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1</v>
      </c>
      <c r="AN1208" t="s">
        <v>61</v>
      </c>
      <c r="AO1208">
        <v>100</v>
      </c>
      <c r="AP1208">
        <v>0</v>
      </c>
      <c r="AQ1208">
        <v>0</v>
      </c>
      <c r="AR1208">
        <v>0</v>
      </c>
      <c r="AS1208">
        <v>0</v>
      </c>
      <c r="AT1208">
        <v>1.667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2</v>
      </c>
      <c r="BC1208" t="s">
        <v>68</v>
      </c>
      <c r="BD1208">
        <v>0</v>
      </c>
      <c r="BE1208" t="s">
        <v>69</v>
      </c>
      <c r="BF1208" t="s">
        <v>70</v>
      </c>
      <c r="BG1208">
        <v>1.3</v>
      </c>
      <c r="BH1208">
        <v>0</v>
      </c>
      <c r="BI1208" s="1">
        <v>45799.580542974538</v>
      </c>
      <c r="BJ1208">
        <v>3</v>
      </c>
      <c r="BK1208" s="4">
        <v>0.33329999999999999</v>
      </c>
      <c r="BL1208" s="42">
        <f>HLOOKUP($A1208,차량별코스!$E$1:$AD$20,_xlfn.XLOOKUP(탕데이터!$I1208,차량별코스!$D$2:$D$20,차량별코스!$A$2:$A$20),0)</f>
        <v>5</v>
      </c>
      <c r="BM1208">
        <f t="shared" si="206"/>
        <v>2410.788</v>
      </c>
      <c r="BN1208">
        <f t="shared" si="207"/>
        <v>3554.157000000002</v>
      </c>
      <c r="BO1208">
        <f>IF(COUNTIFS($BL$2:$BL1208,$BL1208,$O$2:$O1208,$O1208)=1,_xlfn.MAXIFS($BO$2:$BO1207,$O$2:$O1207,$O1208)+1,_xlfn.MAXIFS($BO$2:$BO1207,$O$2:$O1207,$O1208))</f>
        <v>11</v>
      </c>
      <c r="BP1208">
        <f t="shared" si="208"/>
        <v>0</v>
      </c>
      <c r="BQ1208">
        <f t="shared" si="210"/>
        <v>0</v>
      </c>
      <c r="BR1208">
        <f t="shared" si="211"/>
        <v>0</v>
      </c>
      <c r="BS1208">
        <f t="shared" si="212"/>
        <v>0</v>
      </c>
      <c r="BT1208">
        <f t="shared" si="213"/>
        <v>0</v>
      </c>
      <c r="BU1208">
        <f t="shared" si="214"/>
        <v>0</v>
      </c>
      <c r="BV1208">
        <f t="shared" si="215"/>
        <v>0</v>
      </c>
      <c r="BW1208">
        <f t="shared" si="209"/>
        <v>0</v>
      </c>
    </row>
    <row r="1209" spans="1:75" x14ac:dyDescent="0.3">
      <c r="A1209" s="38">
        <f t="shared" si="205"/>
        <v>45795</v>
      </c>
      <c r="B1209" s="3">
        <v>45795.289942129632</v>
      </c>
      <c r="C1209" t="s">
        <v>61</v>
      </c>
      <c r="D1209" t="s">
        <v>61</v>
      </c>
      <c r="E1209" t="s">
        <v>61</v>
      </c>
      <c r="F1209" t="s">
        <v>62</v>
      </c>
      <c r="G1209" s="2" t="s">
        <v>85</v>
      </c>
      <c r="H1209" t="s">
        <v>86</v>
      </c>
      <c r="I1209" t="s">
        <v>90</v>
      </c>
      <c r="J1209" t="s">
        <v>66</v>
      </c>
      <c r="K1209" t="s">
        <v>67</v>
      </c>
      <c r="L1209">
        <v>14</v>
      </c>
      <c r="M1209">
        <v>12</v>
      </c>
      <c r="N1209">
        <v>168</v>
      </c>
      <c r="O1209" s="41">
        <v>9999</v>
      </c>
      <c r="P1209" t="s">
        <v>62</v>
      </c>
      <c r="Q1209" s="1">
        <v>45786.608721180557</v>
      </c>
      <c r="R1209">
        <v>19.268999999999998</v>
      </c>
      <c r="S1209">
        <v>5.2190000000000003</v>
      </c>
      <c r="T1209">
        <v>3.6920000000000002</v>
      </c>
      <c r="U1209">
        <v>1593</v>
      </c>
      <c r="V1209">
        <v>147</v>
      </c>
      <c r="W1209">
        <v>231</v>
      </c>
      <c r="X1209">
        <v>541</v>
      </c>
      <c r="Y1209">
        <v>1</v>
      </c>
      <c r="Z1209">
        <v>5</v>
      </c>
      <c r="AA1209">
        <v>0</v>
      </c>
      <c r="AB1209">
        <v>0</v>
      </c>
      <c r="AC1209">
        <v>98</v>
      </c>
      <c r="AD1209">
        <v>43.55</v>
      </c>
      <c r="AE1209">
        <v>57.093164000000002</v>
      </c>
      <c r="AF1209">
        <v>98.2</v>
      </c>
      <c r="AG1209">
        <v>0.3</v>
      </c>
      <c r="AH1209">
        <v>0.4</v>
      </c>
      <c r="AI1209">
        <v>0.9</v>
      </c>
      <c r="AJ1209">
        <v>0.2</v>
      </c>
      <c r="AK1209">
        <v>0</v>
      </c>
      <c r="AL1209">
        <v>0</v>
      </c>
      <c r="AM1209">
        <v>2.84</v>
      </c>
      <c r="AN1209">
        <v>53.311</v>
      </c>
      <c r="AO1209">
        <v>9.2279999999999998</v>
      </c>
      <c r="AP1209">
        <v>14.500999999999999</v>
      </c>
      <c r="AQ1209">
        <v>0.25900000000000001</v>
      </c>
      <c r="AR1209">
        <v>5.19</v>
      </c>
      <c r="AS1209">
        <v>25.948</v>
      </c>
      <c r="AT1209">
        <v>24.55</v>
      </c>
      <c r="AU1209">
        <v>7.4999999999999997E-2</v>
      </c>
      <c r="AV1209">
        <v>0.1</v>
      </c>
      <c r="AW1209">
        <v>0.22500000000000001</v>
      </c>
      <c r="AX1209">
        <v>0.05</v>
      </c>
      <c r="AY1209">
        <v>0</v>
      </c>
      <c r="AZ1209">
        <v>0</v>
      </c>
      <c r="BA1209">
        <v>0</v>
      </c>
      <c r="BB1209">
        <v>38</v>
      </c>
      <c r="BC1209" t="s">
        <v>68</v>
      </c>
      <c r="BD1209">
        <v>0</v>
      </c>
      <c r="BE1209" t="s">
        <v>69</v>
      </c>
      <c r="BF1209" t="s">
        <v>70</v>
      </c>
      <c r="BG1209">
        <v>1.3</v>
      </c>
      <c r="BH1209">
        <v>0</v>
      </c>
      <c r="BI1209" s="1">
        <v>45799.580542974538</v>
      </c>
      <c r="BJ1209">
        <v>3</v>
      </c>
      <c r="BK1209" s="4">
        <v>1.2306999999999999</v>
      </c>
      <c r="BL1209" s="42">
        <f>HLOOKUP($A1209,차량별코스!$E$1:$AD$20,_xlfn.XLOOKUP(탕데이터!$I1209,차량별코스!$D$2:$D$20,차량별코스!$A$2:$A$20),0)</f>
        <v>5</v>
      </c>
      <c r="BM1209">
        <f t="shared" si="206"/>
        <v>2410.788</v>
      </c>
      <c r="BN1209">
        <f t="shared" si="207"/>
        <v>3554.157000000002</v>
      </c>
      <c r="BO1209">
        <f>IF(COUNTIFS($BL$2:$BL1209,$BL1209,$O$2:$O1209,$O1209)=1,_xlfn.MAXIFS($BO$2:$BO1208,$O$2:$O1208,$O1209)+1,_xlfn.MAXIFS($BO$2:$BO1208,$O$2:$O1208,$O1209))</f>
        <v>11</v>
      </c>
      <c r="BP1209">
        <f t="shared" si="208"/>
        <v>1186.326</v>
      </c>
      <c r="BQ1209">
        <f t="shared" si="210"/>
        <v>4.7789999999999999</v>
      </c>
      <c r="BR1209">
        <f t="shared" si="211"/>
        <v>6.3719999999999999</v>
      </c>
      <c r="BS1209">
        <f t="shared" si="212"/>
        <v>14.337000000000002</v>
      </c>
      <c r="BT1209">
        <f t="shared" si="213"/>
        <v>3.1859999999999999</v>
      </c>
      <c r="BU1209">
        <f t="shared" si="214"/>
        <v>0</v>
      </c>
      <c r="BV1209">
        <f t="shared" si="215"/>
        <v>0</v>
      </c>
      <c r="BW1209">
        <f t="shared" si="209"/>
        <v>1215</v>
      </c>
    </row>
    <row r="1210" spans="1:75" x14ac:dyDescent="0.3">
      <c r="A1210" s="38">
        <f t="shared" si="205"/>
        <v>45795</v>
      </c>
      <c r="B1210" s="3">
        <v>45795.311261574076</v>
      </c>
      <c r="C1210" t="s">
        <v>61</v>
      </c>
      <c r="D1210" t="s">
        <v>61</v>
      </c>
      <c r="E1210" t="s">
        <v>61</v>
      </c>
      <c r="F1210" t="s">
        <v>62</v>
      </c>
      <c r="G1210" s="2" t="s">
        <v>85</v>
      </c>
      <c r="H1210" t="s">
        <v>86</v>
      </c>
      <c r="I1210" t="s">
        <v>90</v>
      </c>
      <c r="J1210" t="s">
        <v>66</v>
      </c>
      <c r="K1210" t="s">
        <v>67</v>
      </c>
      <c r="L1210">
        <v>14</v>
      </c>
      <c r="M1210">
        <v>12</v>
      </c>
      <c r="N1210">
        <v>168</v>
      </c>
      <c r="O1210" s="41">
        <v>9999</v>
      </c>
      <c r="P1210" t="s">
        <v>62</v>
      </c>
      <c r="Q1210" s="1">
        <v>45786.608721180557</v>
      </c>
      <c r="R1210">
        <v>40.969000000000001</v>
      </c>
      <c r="S1210">
        <v>11.097</v>
      </c>
      <c r="T1210">
        <v>3.6920000000000002</v>
      </c>
      <c r="U1210">
        <v>3120</v>
      </c>
      <c r="V1210">
        <v>108</v>
      </c>
      <c r="W1210">
        <v>418</v>
      </c>
      <c r="X1210">
        <v>1099</v>
      </c>
      <c r="Y1210">
        <v>2</v>
      </c>
      <c r="Z1210">
        <v>7</v>
      </c>
      <c r="AA1210">
        <v>0</v>
      </c>
      <c r="AB1210">
        <v>0</v>
      </c>
      <c r="AC1210">
        <v>106</v>
      </c>
      <c r="AD1210">
        <v>47.27</v>
      </c>
      <c r="AE1210">
        <v>56.857560999999997</v>
      </c>
      <c r="AF1210">
        <v>86.6</v>
      </c>
      <c r="AG1210">
        <v>2.7</v>
      </c>
      <c r="AH1210">
        <v>3.4</v>
      </c>
      <c r="AI1210">
        <v>3.4</v>
      </c>
      <c r="AJ1210">
        <v>3.7</v>
      </c>
      <c r="AK1210">
        <v>0.3</v>
      </c>
      <c r="AL1210">
        <v>0</v>
      </c>
      <c r="AM1210">
        <v>2.84</v>
      </c>
      <c r="AN1210">
        <v>53.139000000000003</v>
      </c>
      <c r="AO1210">
        <v>3.4620000000000002</v>
      </c>
      <c r="AP1210">
        <v>13.397</v>
      </c>
      <c r="AQ1210">
        <v>0.24399999999999999</v>
      </c>
      <c r="AR1210">
        <v>4.8819999999999997</v>
      </c>
      <c r="AS1210">
        <v>17.085999999999999</v>
      </c>
      <c r="AT1210">
        <v>44.743000000000002</v>
      </c>
      <c r="AU1210">
        <v>1.395</v>
      </c>
      <c r="AV1210">
        <v>1.7569999999999999</v>
      </c>
      <c r="AW1210">
        <v>1.7569999999999999</v>
      </c>
      <c r="AX1210">
        <v>1.9119999999999999</v>
      </c>
      <c r="AY1210">
        <v>0.155</v>
      </c>
      <c r="AZ1210">
        <v>0</v>
      </c>
      <c r="BA1210">
        <v>0</v>
      </c>
      <c r="BB1210">
        <v>69</v>
      </c>
      <c r="BC1210" t="s">
        <v>68</v>
      </c>
      <c r="BD1210">
        <v>0</v>
      </c>
      <c r="BE1210" t="s">
        <v>69</v>
      </c>
      <c r="BF1210" t="s">
        <v>70</v>
      </c>
      <c r="BG1210">
        <v>1.3</v>
      </c>
      <c r="BH1210">
        <v>0</v>
      </c>
      <c r="BI1210" s="1">
        <v>45799.580542974538</v>
      </c>
      <c r="BJ1210">
        <v>3</v>
      </c>
      <c r="BK1210" s="4">
        <v>1.2305999999999999</v>
      </c>
      <c r="BL1210" s="42">
        <f>HLOOKUP($A1210,차량별코스!$E$1:$AD$20,_xlfn.XLOOKUP(탕데이터!$I1210,차량별코스!$D$2:$D$20,차량별코스!$A$2:$A$20),0)</f>
        <v>5</v>
      </c>
      <c r="BM1210">
        <f t="shared" si="206"/>
        <v>2410.788</v>
      </c>
      <c r="BN1210">
        <f t="shared" si="207"/>
        <v>3554.157000000002</v>
      </c>
      <c r="BO1210">
        <f>IF(COUNTIFS($BL$2:$BL1210,$BL1210,$O$2:$O1210,$O1210)=1,_xlfn.MAXIFS($BO$2:$BO1209,$O$2:$O1209,$O1210)+1,_xlfn.MAXIFS($BO$2:$BO1209,$O$2:$O1209,$O1210))</f>
        <v>11</v>
      </c>
      <c r="BP1210">
        <f t="shared" si="208"/>
        <v>2175.92</v>
      </c>
      <c r="BQ1210">
        <f t="shared" si="210"/>
        <v>84.240000000000009</v>
      </c>
      <c r="BR1210">
        <f t="shared" si="211"/>
        <v>106.08000000000001</v>
      </c>
      <c r="BS1210">
        <f t="shared" si="212"/>
        <v>106.08000000000001</v>
      </c>
      <c r="BT1210">
        <f t="shared" si="213"/>
        <v>115.44000000000001</v>
      </c>
      <c r="BU1210">
        <f t="shared" si="214"/>
        <v>9.36</v>
      </c>
      <c r="BV1210">
        <f t="shared" si="215"/>
        <v>0</v>
      </c>
      <c r="BW1210">
        <f t="shared" si="209"/>
        <v>2597.12</v>
      </c>
    </row>
    <row r="1211" spans="1:75" x14ac:dyDescent="0.3">
      <c r="A1211" s="38">
        <f t="shared" si="205"/>
        <v>45795</v>
      </c>
      <c r="B1211" s="3">
        <v>45795.353634259256</v>
      </c>
      <c r="C1211" t="s">
        <v>61</v>
      </c>
      <c r="D1211" t="s">
        <v>61</v>
      </c>
      <c r="E1211" t="s">
        <v>61</v>
      </c>
      <c r="F1211" t="s">
        <v>62</v>
      </c>
      <c r="G1211" s="2" t="s">
        <v>85</v>
      </c>
      <c r="H1211" t="s">
        <v>86</v>
      </c>
      <c r="I1211" t="s">
        <v>90</v>
      </c>
      <c r="J1211" t="s">
        <v>66</v>
      </c>
      <c r="K1211" t="s">
        <v>67</v>
      </c>
      <c r="L1211">
        <v>14</v>
      </c>
      <c r="M1211">
        <v>12</v>
      </c>
      <c r="N1211">
        <v>168</v>
      </c>
      <c r="O1211" s="41">
        <v>9999</v>
      </c>
      <c r="P1211" t="s">
        <v>62</v>
      </c>
      <c r="Q1211" s="1">
        <v>45786.608721180557</v>
      </c>
      <c r="R1211">
        <v>17.436</v>
      </c>
      <c r="S1211">
        <v>4.609</v>
      </c>
      <c r="T1211">
        <v>3.7829999999999999</v>
      </c>
      <c r="U1211">
        <v>1378</v>
      </c>
      <c r="V1211">
        <v>81</v>
      </c>
      <c r="W1211">
        <v>217</v>
      </c>
      <c r="X1211">
        <v>498</v>
      </c>
      <c r="Y1211">
        <v>1</v>
      </c>
      <c r="Z1211">
        <v>3</v>
      </c>
      <c r="AA1211">
        <v>0</v>
      </c>
      <c r="AB1211">
        <v>0</v>
      </c>
      <c r="AC1211">
        <v>103</v>
      </c>
      <c r="AD1211">
        <v>45.55</v>
      </c>
      <c r="AE1211">
        <v>58.12</v>
      </c>
      <c r="AF1211">
        <v>98.2</v>
      </c>
      <c r="AG1211">
        <v>0.3</v>
      </c>
      <c r="AH1211">
        <v>0.4</v>
      </c>
      <c r="AI1211">
        <v>0.5</v>
      </c>
      <c r="AJ1211">
        <v>0.6</v>
      </c>
      <c r="AK1211">
        <v>0</v>
      </c>
      <c r="AL1211">
        <v>0</v>
      </c>
      <c r="AM1211">
        <v>2.91</v>
      </c>
      <c r="AN1211">
        <v>52.968000000000004</v>
      </c>
      <c r="AO1211">
        <v>5.8780000000000001</v>
      </c>
      <c r="AP1211">
        <v>15.747</v>
      </c>
      <c r="AQ1211">
        <v>0.22900000000000001</v>
      </c>
      <c r="AR1211">
        <v>5.7350000000000003</v>
      </c>
      <c r="AS1211">
        <v>17.206</v>
      </c>
      <c r="AT1211">
        <v>21.277000000000001</v>
      </c>
      <c r="AU1211">
        <v>6.5000000000000002E-2</v>
      </c>
      <c r="AV1211">
        <v>8.6999999999999994E-2</v>
      </c>
      <c r="AW1211">
        <v>0.108</v>
      </c>
      <c r="AX1211">
        <v>0.13</v>
      </c>
      <c r="AY1211">
        <v>0</v>
      </c>
      <c r="AZ1211">
        <v>0</v>
      </c>
      <c r="BA1211">
        <v>0</v>
      </c>
      <c r="BB1211">
        <v>31</v>
      </c>
      <c r="BC1211" t="s">
        <v>68</v>
      </c>
      <c r="BD1211">
        <v>0</v>
      </c>
      <c r="BE1211" t="s">
        <v>69</v>
      </c>
      <c r="BF1211" t="s">
        <v>70</v>
      </c>
      <c r="BG1211">
        <v>1.3</v>
      </c>
      <c r="BH1211">
        <v>0</v>
      </c>
      <c r="BI1211" s="1">
        <v>45799.580542974538</v>
      </c>
      <c r="BJ1211">
        <v>3</v>
      </c>
      <c r="BK1211" s="4">
        <v>1.2609999999999999</v>
      </c>
      <c r="BL1211" s="42">
        <f>HLOOKUP($A1211,차량별코스!$E$1:$AD$20,_xlfn.XLOOKUP(탕데이터!$I1211,차량별코스!$D$2:$D$20,차량별코스!$A$2:$A$20),0)</f>
        <v>5</v>
      </c>
      <c r="BM1211">
        <f t="shared" si="206"/>
        <v>2410.788</v>
      </c>
      <c r="BN1211">
        <f t="shared" si="207"/>
        <v>3554.157000000002</v>
      </c>
      <c r="BO1211">
        <f>IF(COUNTIFS($BL$2:$BL1211,$BL1211,$O$2:$O1211,$O1211)=1,_xlfn.MAXIFS($BO$2:$BO1210,$O$2:$O1210,$O1211)+1,_xlfn.MAXIFS($BO$2:$BO1210,$O$2:$O1210,$O1211))</f>
        <v>11</v>
      </c>
      <c r="BP1211">
        <f t="shared" si="208"/>
        <v>1055.1959999999999</v>
      </c>
      <c r="BQ1211">
        <f t="shared" si="210"/>
        <v>4.1340000000000003</v>
      </c>
      <c r="BR1211">
        <f t="shared" si="211"/>
        <v>5.5120000000000005</v>
      </c>
      <c r="BS1211">
        <f t="shared" si="212"/>
        <v>6.8900000000000006</v>
      </c>
      <c r="BT1211">
        <f t="shared" si="213"/>
        <v>8.2680000000000007</v>
      </c>
      <c r="BU1211">
        <f t="shared" si="214"/>
        <v>0</v>
      </c>
      <c r="BV1211">
        <f t="shared" si="215"/>
        <v>0</v>
      </c>
      <c r="BW1211">
        <f t="shared" si="209"/>
        <v>1080</v>
      </c>
    </row>
    <row r="1212" spans="1:75" x14ac:dyDescent="0.3">
      <c r="A1212" s="38">
        <f t="shared" si="205"/>
        <v>45795</v>
      </c>
      <c r="B1212" s="3">
        <v>45795.470543981479</v>
      </c>
      <c r="C1212" t="s">
        <v>61</v>
      </c>
      <c r="D1212" t="s">
        <v>61</v>
      </c>
      <c r="E1212" t="s">
        <v>61</v>
      </c>
      <c r="F1212" t="s">
        <v>62</v>
      </c>
      <c r="G1212" s="2" t="s">
        <v>85</v>
      </c>
      <c r="H1212" t="s">
        <v>86</v>
      </c>
      <c r="I1212" t="s">
        <v>90</v>
      </c>
      <c r="J1212" t="s">
        <v>66</v>
      </c>
      <c r="K1212" t="s">
        <v>67</v>
      </c>
      <c r="L1212">
        <v>14</v>
      </c>
      <c r="M1212">
        <v>12</v>
      </c>
      <c r="N1212">
        <v>168</v>
      </c>
      <c r="O1212" s="41">
        <v>9999</v>
      </c>
      <c r="P1212" t="s">
        <v>62</v>
      </c>
      <c r="Q1212" s="1">
        <v>45786.608721180557</v>
      </c>
      <c r="R1212">
        <v>8.8999999999999996E-2</v>
      </c>
      <c r="S1212">
        <v>0.19600000000000001</v>
      </c>
      <c r="T1212">
        <v>0.45400000000000001</v>
      </c>
      <c r="U1212">
        <v>306</v>
      </c>
      <c r="V1212">
        <v>151</v>
      </c>
      <c r="W1212">
        <v>69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10</v>
      </c>
      <c r="AD1212">
        <v>1.05</v>
      </c>
      <c r="AE1212">
        <v>3.7254079999999998</v>
      </c>
      <c r="AF1212">
        <v>100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0.35</v>
      </c>
      <c r="AN1212">
        <v>25.021999999999998</v>
      </c>
      <c r="AO1212">
        <v>49.345999999999997</v>
      </c>
      <c r="AP1212">
        <v>22.547999999999998</v>
      </c>
      <c r="AQ1212">
        <v>0</v>
      </c>
      <c r="AR1212">
        <v>0</v>
      </c>
      <c r="AS1212">
        <v>0</v>
      </c>
      <c r="AT1212">
        <v>5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4</v>
      </c>
      <c r="BC1212" t="s">
        <v>68</v>
      </c>
      <c r="BD1212">
        <v>0</v>
      </c>
      <c r="BE1212" t="s">
        <v>69</v>
      </c>
      <c r="BF1212" t="s">
        <v>70</v>
      </c>
      <c r="BG1212">
        <v>1.3</v>
      </c>
      <c r="BH1212">
        <v>0</v>
      </c>
      <c r="BI1212" s="1">
        <v>45799.580542974538</v>
      </c>
      <c r="BJ1212">
        <v>3</v>
      </c>
      <c r="BK1212" s="4">
        <v>0.15140000000000001</v>
      </c>
      <c r="BL1212" s="42">
        <f>HLOOKUP($A1212,차량별코스!$E$1:$AD$20,_xlfn.XLOOKUP(탕데이터!$I1212,차량별코스!$D$2:$D$20,차량별코스!$A$2:$A$20),0)</f>
        <v>5</v>
      </c>
      <c r="BM1212">
        <f t="shared" si="206"/>
        <v>2410.788</v>
      </c>
      <c r="BN1212">
        <f t="shared" si="207"/>
        <v>3554.157000000002</v>
      </c>
      <c r="BO1212">
        <f>IF(COUNTIFS($BL$2:$BL1212,$BL1212,$O$2:$O1212,$O1212)=1,_xlfn.MAXIFS($BO$2:$BO1211,$O$2:$O1211,$O1212)+1,_xlfn.MAXIFS($BO$2:$BO1211,$O$2:$O1211,$O1212))</f>
        <v>11</v>
      </c>
      <c r="BP1212">
        <f t="shared" si="208"/>
        <v>86</v>
      </c>
      <c r="BQ1212">
        <f t="shared" si="210"/>
        <v>0</v>
      </c>
      <c r="BR1212">
        <f t="shared" si="211"/>
        <v>0</v>
      </c>
      <c r="BS1212">
        <f t="shared" si="212"/>
        <v>0</v>
      </c>
      <c r="BT1212">
        <f t="shared" si="213"/>
        <v>0</v>
      </c>
      <c r="BU1212">
        <f t="shared" si="214"/>
        <v>0</v>
      </c>
      <c r="BV1212">
        <f t="shared" si="215"/>
        <v>0</v>
      </c>
      <c r="BW1212">
        <f t="shared" si="209"/>
        <v>86</v>
      </c>
    </row>
    <row r="1213" spans="1:75" x14ac:dyDescent="0.3">
      <c r="A1213" s="38">
        <f t="shared" si="205"/>
        <v>45795</v>
      </c>
      <c r="B1213" s="3">
        <v>45795.475960648146</v>
      </c>
      <c r="C1213" t="s">
        <v>61</v>
      </c>
      <c r="D1213" t="s">
        <v>61</v>
      </c>
      <c r="E1213" t="s">
        <v>61</v>
      </c>
      <c r="F1213" t="s">
        <v>62</v>
      </c>
      <c r="G1213" s="2" t="s">
        <v>85</v>
      </c>
      <c r="H1213" t="s">
        <v>86</v>
      </c>
      <c r="I1213" t="s">
        <v>90</v>
      </c>
      <c r="J1213" t="s">
        <v>66</v>
      </c>
      <c r="K1213" t="s">
        <v>67</v>
      </c>
      <c r="L1213">
        <v>14</v>
      </c>
      <c r="M1213">
        <v>12</v>
      </c>
      <c r="N1213">
        <v>168</v>
      </c>
      <c r="O1213" s="41">
        <v>9999</v>
      </c>
      <c r="P1213" t="s">
        <v>62</v>
      </c>
      <c r="Q1213" s="1">
        <v>45786.608721180557</v>
      </c>
      <c r="R1213">
        <v>17.585000000000001</v>
      </c>
      <c r="S1213">
        <v>4.2009999999999996</v>
      </c>
      <c r="T1213">
        <v>4.1859999999999999</v>
      </c>
      <c r="U1213">
        <v>1904</v>
      </c>
      <c r="V1213">
        <v>16</v>
      </c>
      <c r="W1213">
        <v>597</v>
      </c>
      <c r="X1213">
        <v>368</v>
      </c>
      <c r="Y1213">
        <v>2</v>
      </c>
      <c r="Z1213">
        <v>4</v>
      </c>
      <c r="AA1213">
        <v>0</v>
      </c>
      <c r="AB1213">
        <v>0</v>
      </c>
      <c r="AC1213">
        <v>88</v>
      </c>
      <c r="AD1213">
        <v>33.25</v>
      </c>
      <c r="AE1213">
        <v>49.036420999999997</v>
      </c>
      <c r="AF1213">
        <v>95.5</v>
      </c>
      <c r="AG1213">
        <v>0.7</v>
      </c>
      <c r="AH1213">
        <v>1.4</v>
      </c>
      <c r="AI1213">
        <v>2.2999999999999998</v>
      </c>
      <c r="AJ1213">
        <v>0.1</v>
      </c>
      <c r="AK1213">
        <v>0</v>
      </c>
      <c r="AL1213">
        <v>0</v>
      </c>
      <c r="AM1213">
        <v>3.22</v>
      </c>
      <c r="AN1213">
        <v>38.72</v>
      </c>
      <c r="AO1213">
        <v>0.84</v>
      </c>
      <c r="AP1213">
        <v>31.355</v>
      </c>
      <c r="AQ1213">
        <v>0.17100000000000001</v>
      </c>
      <c r="AR1213">
        <v>11.372999999999999</v>
      </c>
      <c r="AS1213">
        <v>22.747</v>
      </c>
      <c r="AT1213">
        <v>30.242000000000001</v>
      </c>
      <c r="AU1213">
        <v>0.222</v>
      </c>
      <c r="AV1213">
        <v>0.443</v>
      </c>
      <c r="AW1213">
        <v>0.72799999999999998</v>
      </c>
      <c r="AX1213">
        <v>3.2000000000000001E-2</v>
      </c>
      <c r="AY1213">
        <v>0</v>
      </c>
      <c r="AZ1213">
        <v>0</v>
      </c>
      <c r="BA1213">
        <v>0</v>
      </c>
      <c r="BB1213">
        <v>46</v>
      </c>
      <c r="BC1213" t="s">
        <v>68</v>
      </c>
      <c r="BD1213">
        <v>0</v>
      </c>
      <c r="BE1213" t="s">
        <v>69</v>
      </c>
      <c r="BF1213" t="s">
        <v>70</v>
      </c>
      <c r="BG1213">
        <v>1.3</v>
      </c>
      <c r="BH1213">
        <v>0</v>
      </c>
      <c r="BI1213" s="1">
        <v>45799.580542974538</v>
      </c>
      <c r="BJ1213">
        <v>3</v>
      </c>
      <c r="BK1213" s="4">
        <v>1.3953</v>
      </c>
      <c r="BL1213" s="42">
        <f>HLOOKUP($A1213,차량별코스!$E$1:$AD$20,_xlfn.XLOOKUP(탕데이터!$I1213,차량별코스!$D$2:$D$20,차량별코스!$A$2:$A$20),0)</f>
        <v>5</v>
      </c>
      <c r="BM1213">
        <f t="shared" si="206"/>
        <v>2410.788</v>
      </c>
      <c r="BN1213">
        <f t="shared" si="207"/>
        <v>3554.157000000002</v>
      </c>
      <c r="BO1213">
        <f>IF(COUNTIFS($BL$2:$BL1213,$BL1213,$O$2:$O1213,$O1213)=1,_xlfn.MAXIFS($BO$2:$BO1212,$O$2:$O1212,$O1213)+1,_xlfn.MAXIFS($BO$2:$BO1212,$O$2:$O1212,$O1213))</f>
        <v>11</v>
      </c>
      <c r="BP1213">
        <f t="shared" si="208"/>
        <v>1205.32</v>
      </c>
      <c r="BQ1213">
        <f t="shared" si="210"/>
        <v>13.327999999999999</v>
      </c>
      <c r="BR1213">
        <f t="shared" si="211"/>
        <v>26.655999999999999</v>
      </c>
      <c r="BS1213">
        <f t="shared" si="212"/>
        <v>43.792000000000002</v>
      </c>
      <c r="BT1213">
        <f t="shared" si="213"/>
        <v>1.9040000000000001</v>
      </c>
      <c r="BU1213">
        <f t="shared" si="214"/>
        <v>0</v>
      </c>
      <c r="BV1213">
        <f t="shared" si="215"/>
        <v>0</v>
      </c>
      <c r="BW1213">
        <f t="shared" si="209"/>
        <v>1290.9999999999998</v>
      </c>
    </row>
    <row r="1214" spans="1:75" x14ac:dyDescent="0.3">
      <c r="A1214" s="38">
        <f t="shared" si="205"/>
        <v>45795</v>
      </c>
      <c r="B1214" s="3">
        <v>45795.502546296295</v>
      </c>
      <c r="C1214" t="s">
        <v>61</v>
      </c>
      <c r="D1214" t="s">
        <v>61</v>
      </c>
      <c r="E1214" t="s">
        <v>61</v>
      </c>
      <c r="F1214" t="s">
        <v>62</v>
      </c>
      <c r="G1214" s="2" t="s">
        <v>85</v>
      </c>
      <c r="H1214" t="s">
        <v>86</v>
      </c>
      <c r="I1214" t="s">
        <v>90</v>
      </c>
      <c r="J1214" t="s">
        <v>66</v>
      </c>
      <c r="K1214" t="s">
        <v>67</v>
      </c>
      <c r="L1214">
        <v>14</v>
      </c>
      <c r="M1214">
        <v>12</v>
      </c>
      <c r="N1214">
        <v>168</v>
      </c>
      <c r="O1214" s="41">
        <v>9999</v>
      </c>
      <c r="P1214" t="s">
        <v>62</v>
      </c>
      <c r="Q1214" s="1">
        <v>45786.608721180557</v>
      </c>
      <c r="R1214">
        <v>41.430999999999997</v>
      </c>
      <c r="S1214">
        <v>10.99</v>
      </c>
      <c r="T1214">
        <v>3.77</v>
      </c>
      <c r="U1214">
        <v>3434</v>
      </c>
      <c r="V1214">
        <v>86</v>
      </c>
      <c r="W1214">
        <v>551</v>
      </c>
      <c r="X1214">
        <v>1228</v>
      </c>
      <c r="Y1214">
        <v>5</v>
      </c>
      <c r="Z1214">
        <v>14</v>
      </c>
      <c r="AA1214">
        <v>0</v>
      </c>
      <c r="AB1214">
        <v>0</v>
      </c>
      <c r="AC1214">
        <v>102</v>
      </c>
      <c r="AD1214">
        <v>43.43</v>
      </c>
      <c r="AE1214">
        <v>53.325524000000001</v>
      </c>
      <c r="AF1214">
        <v>94.9</v>
      </c>
      <c r="AG1214">
        <v>1.3</v>
      </c>
      <c r="AH1214">
        <v>1.4</v>
      </c>
      <c r="AI1214">
        <v>1.4</v>
      </c>
      <c r="AJ1214">
        <v>1</v>
      </c>
      <c r="AK1214">
        <v>0</v>
      </c>
      <c r="AL1214">
        <v>0</v>
      </c>
      <c r="AM1214">
        <v>2.9</v>
      </c>
      <c r="AN1214">
        <v>48.247999999999998</v>
      </c>
      <c r="AO1214">
        <v>2.504</v>
      </c>
      <c r="AP1214">
        <v>16.045000000000002</v>
      </c>
      <c r="AQ1214">
        <v>0.28999999999999998</v>
      </c>
      <c r="AR1214">
        <v>12.068</v>
      </c>
      <c r="AS1214">
        <v>33.790999999999997</v>
      </c>
      <c r="AT1214">
        <v>53.777000000000001</v>
      </c>
      <c r="AU1214">
        <v>0.73699999999999999</v>
      </c>
      <c r="AV1214">
        <v>0.79300000000000004</v>
      </c>
      <c r="AW1214">
        <v>0.79300000000000004</v>
      </c>
      <c r="AX1214">
        <v>0.56699999999999995</v>
      </c>
      <c r="AY1214">
        <v>0</v>
      </c>
      <c r="AZ1214">
        <v>0</v>
      </c>
      <c r="BA1214">
        <v>0</v>
      </c>
      <c r="BB1214">
        <v>83</v>
      </c>
      <c r="BC1214" t="s">
        <v>68</v>
      </c>
      <c r="BD1214">
        <v>0</v>
      </c>
      <c r="BE1214" t="s">
        <v>69</v>
      </c>
      <c r="BF1214" t="s">
        <v>70</v>
      </c>
      <c r="BG1214">
        <v>1.3</v>
      </c>
      <c r="BH1214">
        <v>0</v>
      </c>
      <c r="BI1214" s="1">
        <v>45799.580542974538</v>
      </c>
      <c r="BJ1214">
        <v>3</v>
      </c>
      <c r="BK1214" s="4">
        <v>1.2565999999999999</v>
      </c>
      <c r="BL1214" s="42">
        <f>HLOOKUP($A1214,차량별코스!$E$1:$AD$20,_xlfn.XLOOKUP(탕데이터!$I1214,차량별코스!$D$2:$D$20,차량별코스!$A$2:$A$20),0)</f>
        <v>5</v>
      </c>
      <c r="BM1214">
        <f t="shared" si="206"/>
        <v>2410.788</v>
      </c>
      <c r="BN1214">
        <f t="shared" si="207"/>
        <v>3554.157000000002</v>
      </c>
      <c r="BO1214">
        <f>IF(COUNTIFS($BL$2:$BL1214,$BL1214,$O$2:$O1214,$O1214)=1,_xlfn.MAXIFS($BO$2:$BO1213,$O$2:$O1213,$O1214)+1,_xlfn.MAXIFS($BO$2:$BO1213,$O$2:$O1213,$O1214))</f>
        <v>11</v>
      </c>
      <c r="BP1214">
        <f t="shared" si="208"/>
        <v>2621.8660000000004</v>
      </c>
      <c r="BQ1214">
        <f t="shared" si="210"/>
        <v>44.642000000000003</v>
      </c>
      <c r="BR1214">
        <f t="shared" si="211"/>
        <v>48.075999999999993</v>
      </c>
      <c r="BS1214">
        <f t="shared" si="212"/>
        <v>48.075999999999993</v>
      </c>
      <c r="BT1214">
        <f t="shared" si="213"/>
        <v>34.340000000000003</v>
      </c>
      <c r="BU1214">
        <f t="shared" si="214"/>
        <v>0</v>
      </c>
      <c r="BV1214">
        <f t="shared" si="215"/>
        <v>0</v>
      </c>
      <c r="BW1214">
        <f t="shared" si="209"/>
        <v>2797.0000000000005</v>
      </c>
    </row>
    <row r="1215" spans="1:75" x14ac:dyDescent="0.3">
      <c r="A1215" s="38">
        <f t="shared" si="205"/>
        <v>45795</v>
      </c>
      <c r="B1215" s="3">
        <v>45795.558136574073</v>
      </c>
      <c r="C1215" t="s">
        <v>61</v>
      </c>
      <c r="D1215" t="s">
        <v>61</v>
      </c>
      <c r="E1215" t="s">
        <v>61</v>
      </c>
      <c r="F1215" t="s">
        <v>62</v>
      </c>
      <c r="G1215" s="2" t="s">
        <v>85</v>
      </c>
      <c r="H1215" t="s">
        <v>86</v>
      </c>
      <c r="I1215" t="s">
        <v>90</v>
      </c>
      <c r="J1215" t="s">
        <v>66</v>
      </c>
      <c r="K1215" t="s">
        <v>67</v>
      </c>
      <c r="L1215">
        <v>14</v>
      </c>
      <c r="M1215">
        <v>12</v>
      </c>
      <c r="N1215">
        <v>168</v>
      </c>
      <c r="O1215" s="41">
        <v>9999</v>
      </c>
      <c r="P1215" t="s">
        <v>62</v>
      </c>
      <c r="Q1215" s="1">
        <v>45786.608721180557</v>
      </c>
      <c r="R1215">
        <v>26.164999999999999</v>
      </c>
      <c r="S1215">
        <v>7.0129999999999999</v>
      </c>
      <c r="T1215">
        <v>3.7309999999999999</v>
      </c>
      <c r="U1215">
        <v>2186</v>
      </c>
      <c r="V1215">
        <v>75</v>
      </c>
      <c r="W1215">
        <v>264</v>
      </c>
      <c r="X1215">
        <v>620</v>
      </c>
      <c r="Y1215">
        <v>4</v>
      </c>
      <c r="Z1215">
        <v>7</v>
      </c>
      <c r="AA1215">
        <v>0</v>
      </c>
      <c r="AB1215">
        <v>0</v>
      </c>
      <c r="AC1215">
        <v>104</v>
      </c>
      <c r="AD1215">
        <v>43.09</v>
      </c>
      <c r="AE1215">
        <v>50.998331</v>
      </c>
      <c r="AF1215">
        <v>95.1</v>
      </c>
      <c r="AG1215">
        <v>1</v>
      </c>
      <c r="AH1215">
        <v>1.8</v>
      </c>
      <c r="AI1215">
        <v>1.1000000000000001</v>
      </c>
      <c r="AJ1215">
        <v>0.9</v>
      </c>
      <c r="AK1215">
        <v>0.1</v>
      </c>
      <c r="AL1215">
        <v>0</v>
      </c>
      <c r="AM1215">
        <v>2.87</v>
      </c>
      <c r="AN1215">
        <v>46.259</v>
      </c>
      <c r="AO1215">
        <v>3.431</v>
      </c>
      <c r="AP1215">
        <v>12.077</v>
      </c>
      <c r="AQ1215">
        <v>0.22900000000000001</v>
      </c>
      <c r="AR1215">
        <v>15.288</v>
      </c>
      <c r="AS1215">
        <v>26.753</v>
      </c>
      <c r="AT1215">
        <v>33.284999999999997</v>
      </c>
      <c r="AU1215">
        <v>0.35</v>
      </c>
      <c r="AV1215">
        <v>0.63</v>
      </c>
      <c r="AW1215">
        <v>0.38500000000000001</v>
      </c>
      <c r="AX1215">
        <v>0.315</v>
      </c>
      <c r="AY1215">
        <v>3.5000000000000003E-2</v>
      </c>
      <c r="AZ1215">
        <v>0</v>
      </c>
      <c r="BA1215">
        <v>0</v>
      </c>
      <c r="BB1215">
        <v>50</v>
      </c>
      <c r="BC1215" t="s">
        <v>68</v>
      </c>
      <c r="BD1215">
        <v>0</v>
      </c>
      <c r="BE1215" t="s">
        <v>69</v>
      </c>
      <c r="BF1215" t="s">
        <v>70</v>
      </c>
      <c r="BG1215">
        <v>1.3</v>
      </c>
      <c r="BH1215">
        <v>0</v>
      </c>
      <c r="BI1215" s="1">
        <v>45799.580542974538</v>
      </c>
      <c r="BJ1215">
        <v>3</v>
      </c>
      <c r="BK1215" s="4">
        <v>1.2436</v>
      </c>
      <c r="BL1215" s="42">
        <f>HLOOKUP($A1215,차량별코스!$E$1:$AD$20,_xlfn.XLOOKUP(탕데이터!$I1215,차량별코스!$D$2:$D$20,차량별코스!$A$2:$A$20),0)</f>
        <v>5</v>
      </c>
      <c r="BM1215">
        <f t="shared" si="206"/>
        <v>2410.788</v>
      </c>
      <c r="BN1215">
        <f t="shared" si="207"/>
        <v>3554.157000000002</v>
      </c>
      <c r="BO1215">
        <f>IF(COUNTIFS($BL$2:$BL1215,$BL1215,$O$2:$O1215,$O1215)=1,_xlfn.MAXIFS($BO$2:$BO1214,$O$2:$O1214,$O1215)+1,_xlfn.MAXIFS($BO$2:$BO1214,$O$2:$O1214,$O1215))</f>
        <v>11</v>
      </c>
      <c r="BP1215">
        <f t="shared" si="208"/>
        <v>1739.886</v>
      </c>
      <c r="BQ1215">
        <f t="shared" si="210"/>
        <v>21.86</v>
      </c>
      <c r="BR1215">
        <f t="shared" si="211"/>
        <v>39.348000000000006</v>
      </c>
      <c r="BS1215">
        <f t="shared" si="212"/>
        <v>24.046000000000003</v>
      </c>
      <c r="BT1215">
        <f t="shared" si="213"/>
        <v>19.674000000000003</v>
      </c>
      <c r="BU1215">
        <f t="shared" si="214"/>
        <v>2.1859999999999999</v>
      </c>
      <c r="BV1215">
        <f t="shared" si="215"/>
        <v>0</v>
      </c>
      <c r="BW1215">
        <f t="shared" si="209"/>
        <v>1846.9999999999998</v>
      </c>
    </row>
    <row r="1216" spans="1:75" x14ac:dyDescent="0.3">
      <c r="A1216" s="38">
        <f t="shared" si="205"/>
        <v>45795</v>
      </c>
      <c r="B1216" s="3">
        <v>45795.593136574076</v>
      </c>
      <c r="C1216" t="s">
        <v>61</v>
      </c>
      <c r="D1216" t="s">
        <v>61</v>
      </c>
      <c r="E1216" t="s">
        <v>61</v>
      </c>
      <c r="F1216" t="s">
        <v>62</v>
      </c>
      <c r="G1216" s="2" t="s">
        <v>85</v>
      </c>
      <c r="H1216" t="s">
        <v>86</v>
      </c>
      <c r="I1216" t="s">
        <v>90</v>
      </c>
      <c r="J1216" t="s">
        <v>66</v>
      </c>
      <c r="K1216" t="s">
        <v>67</v>
      </c>
      <c r="L1216">
        <v>14</v>
      </c>
      <c r="M1216">
        <v>12</v>
      </c>
      <c r="N1216">
        <v>168</v>
      </c>
      <c r="O1216" s="41">
        <v>9999</v>
      </c>
      <c r="P1216" t="s">
        <v>62</v>
      </c>
      <c r="Q1216" s="1">
        <v>45786.608721180557</v>
      </c>
      <c r="R1216">
        <v>40.807000000000002</v>
      </c>
      <c r="S1216">
        <v>12.606</v>
      </c>
      <c r="T1216">
        <v>3.2370000000000001</v>
      </c>
      <c r="U1216">
        <v>4781</v>
      </c>
      <c r="V1216">
        <v>55</v>
      </c>
      <c r="W1216">
        <v>1389</v>
      </c>
      <c r="X1216">
        <v>1123</v>
      </c>
      <c r="Y1216">
        <v>2</v>
      </c>
      <c r="Z1216">
        <v>16</v>
      </c>
      <c r="AA1216">
        <v>1</v>
      </c>
      <c r="AB1216">
        <v>8</v>
      </c>
      <c r="AC1216">
        <v>95</v>
      </c>
      <c r="AD1216">
        <v>30.73</v>
      </c>
      <c r="AE1216">
        <v>44.023108000000001</v>
      </c>
      <c r="AF1216">
        <v>86</v>
      </c>
      <c r="AG1216">
        <v>3.8</v>
      </c>
      <c r="AH1216">
        <v>5.6</v>
      </c>
      <c r="AI1216">
        <v>3.6</v>
      </c>
      <c r="AJ1216">
        <v>1</v>
      </c>
      <c r="AK1216">
        <v>0</v>
      </c>
      <c r="AL1216">
        <v>0</v>
      </c>
      <c r="AM1216">
        <v>2.4900000000000002</v>
      </c>
      <c r="AN1216">
        <v>46.011000000000003</v>
      </c>
      <c r="AO1216">
        <v>1.1499999999999999</v>
      </c>
      <c r="AP1216">
        <v>29.052</v>
      </c>
      <c r="AQ1216">
        <v>0.27</v>
      </c>
      <c r="AR1216">
        <v>4.9009999999999998</v>
      </c>
      <c r="AS1216">
        <v>39.209000000000003</v>
      </c>
      <c r="AT1216">
        <v>67.367000000000004</v>
      </c>
      <c r="AU1216">
        <v>2.9769999999999999</v>
      </c>
      <c r="AV1216">
        <v>4.3869999999999996</v>
      </c>
      <c r="AW1216">
        <v>2.82</v>
      </c>
      <c r="AX1216">
        <v>0.78300000000000003</v>
      </c>
      <c r="AY1216">
        <v>0</v>
      </c>
      <c r="AZ1216">
        <v>0</v>
      </c>
      <c r="BA1216">
        <v>0</v>
      </c>
      <c r="BB1216">
        <v>108</v>
      </c>
      <c r="BC1216" t="s">
        <v>68</v>
      </c>
      <c r="BD1216">
        <v>0</v>
      </c>
      <c r="BE1216" t="s">
        <v>69</v>
      </c>
      <c r="BF1216" t="s">
        <v>70</v>
      </c>
      <c r="BG1216">
        <v>1.3</v>
      </c>
      <c r="BH1216">
        <v>0</v>
      </c>
      <c r="BI1216" s="1">
        <v>45799.580542974538</v>
      </c>
      <c r="BJ1216">
        <v>3</v>
      </c>
      <c r="BK1216" s="4">
        <v>1.079</v>
      </c>
      <c r="BL1216" s="42">
        <f>HLOOKUP($A1216,차량별코스!$E$1:$AD$20,_xlfn.XLOOKUP(탕데이터!$I1216,차량별코스!$D$2:$D$20,차량별코스!$A$2:$A$20),0)</f>
        <v>5</v>
      </c>
      <c r="BM1216">
        <f t="shared" si="206"/>
        <v>2410.788</v>
      </c>
      <c r="BN1216">
        <f t="shared" si="207"/>
        <v>3554.157000000002</v>
      </c>
      <c r="BO1216">
        <f>IF(COUNTIFS($BL$2:$BL1216,$BL1216,$O$2:$O1216,$O1216)=1,_xlfn.MAXIFS($BO$2:$BO1215,$O$2:$O1215,$O1216)+1,_xlfn.MAXIFS($BO$2:$BO1215,$O$2:$O1215,$O1216))</f>
        <v>11</v>
      </c>
      <c r="BP1216">
        <f t="shared" si="208"/>
        <v>2667.66</v>
      </c>
      <c r="BQ1216">
        <f t="shared" si="210"/>
        <v>181.678</v>
      </c>
      <c r="BR1216">
        <f t="shared" si="211"/>
        <v>267.73599999999999</v>
      </c>
      <c r="BS1216">
        <f t="shared" si="212"/>
        <v>172.11600000000001</v>
      </c>
      <c r="BT1216">
        <f t="shared" si="213"/>
        <v>47.81</v>
      </c>
      <c r="BU1216">
        <f t="shared" si="214"/>
        <v>0</v>
      </c>
      <c r="BV1216">
        <f t="shared" si="215"/>
        <v>0</v>
      </c>
      <c r="BW1216">
        <f t="shared" si="209"/>
        <v>3336.9999999999995</v>
      </c>
    </row>
    <row r="1217" spans="1:75" x14ac:dyDescent="0.3">
      <c r="A1217" s="38">
        <f t="shared" si="205"/>
        <v>45795</v>
      </c>
      <c r="B1217" s="3">
        <v>45795.728263888886</v>
      </c>
      <c r="C1217" t="s">
        <v>61</v>
      </c>
      <c r="D1217" t="s">
        <v>61</v>
      </c>
      <c r="E1217" t="s">
        <v>61</v>
      </c>
      <c r="F1217" t="s">
        <v>62</v>
      </c>
      <c r="G1217" s="2" t="s">
        <v>85</v>
      </c>
      <c r="H1217" t="s">
        <v>86</v>
      </c>
      <c r="I1217" t="s">
        <v>90</v>
      </c>
      <c r="J1217" t="s">
        <v>66</v>
      </c>
      <c r="K1217" t="s">
        <v>67</v>
      </c>
      <c r="L1217">
        <v>14</v>
      </c>
      <c r="M1217">
        <v>12</v>
      </c>
      <c r="N1217">
        <v>168</v>
      </c>
      <c r="O1217" s="41">
        <v>9999</v>
      </c>
      <c r="P1217" t="s">
        <v>62</v>
      </c>
      <c r="Q1217" s="1">
        <v>45786.608721180557</v>
      </c>
      <c r="R1217">
        <v>60.665999999999997</v>
      </c>
      <c r="S1217">
        <v>18.741</v>
      </c>
      <c r="T1217">
        <v>3.2370000000000001</v>
      </c>
      <c r="U1217">
        <v>6123</v>
      </c>
      <c r="V1217">
        <v>157</v>
      </c>
      <c r="W1217">
        <v>1692</v>
      </c>
      <c r="X1217">
        <v>1581</v>
      </c>
      <c r="Y1217">
        <v>2</v>
      </c>
      <c r="Z1217">
        <v>12</v>
      </c>
      <c r="AA1217">
        <v>1</v>
      </c>
      <c r="AB1217">
        <v>207</v>
      </c>
      <c r="AC1217">
        <v>107</v>
      </c>
      <c r="AD1217">
        <v>35.67</v>
      </c>
      <c r="AE1217">
        <v>51.099119999999999</v>
      </c>
      <c r="AF1217">
        <v>78.8</v>
      </c>
      <c r="AG1217">
        <v>5.3</v>
      </c>
      <c r="AH1217">
        <v>5.2</v>
      </c>
      <c r="AI1217">
        <v>5.2</v>
      </c>
      <c r="AJ1217">
        <v>5.0999999999999996</v>
      </c>
      <c r="AK1217">
        <v>0.3</v>
      </c>
      <c r="AL1217">
        <v>0</v>
      </c>
      <c r="AM1217">
        <v>2.4900000000000002</v>
      </c>
      <c r="AN1217">
        <v>54.601999999999997</v>
      </c>
      <c r="AO1217">
        <v>2.5640000000000001</v>
      </c>
      <c r="AP1217">
        <v>27.634</v>
      </c>
      <c r="AQ1217">
        <v>0.247</v>
      </c>
      <c r="AR1217">
        <v>3.2970000000000002</v>
      </c>
      <c r="AS1217">
        <v>19.78</v>
      </c>
      <c r="AT1217">
        <v>80.113</v>
      </c>
      <c r="AU1217">
        <v>5.3879999999999999</v>
      </c>
      <c r="AV1217">
        <v>5.2869999999999999</v>
      </c>
      <c r="AW1217">
        <v>5.2869999999999999</v>
      </c>
      <c r="AX1217">
        <v>5.1849999999999996</v>
      </c>
      <c r="AY1217">
        <v>0.30499999999999999</v>
      </c>
      <c r="AZ1217">
        <v>0</v>
      </c>
      <c r="BA1217">
        <v>0</v>
      </c>
      <c r="BB1217">
        <v>145</v>
      </c>
      <c r="BC1217" t="s">
        <v>68</v>
      </c>
      <c r="BD1217">
        <v>0</v>
      </c>
      <c r="BE1217" t="s">
        <v>69</v>
      </c>
      <c r="BF1217" t="s">
        <v>70</v>
      </c>
      <c r="BG1217">
        <v>1.3</v>
      </c>
      <c r="BH1217">
        <v>0</v>
      </c>
      <c r="BI1217" s="1">
        <v>45799.580542974538</v>
      </c>
      <c r="BJ1217">
        <v>3</v>
      </c>
      <c r="BK1217" s="4">
        <v>1.079</v>
      </c>
      <c r="BL1217" s="42">
        <f>HLOOKUP($A1217,차량별코스!$E$1:$AD$20,_xlfn.XLOOKUP(탕데이터!$I1217,차량별코스!$D$2:$D$20,차량별코스!$A$2:$A$20),0)</f>
        <v>5</v>
      </c>
      <c r="BM1217">
        <f t="shared" si="206"/>
        <v>2410.788</v>
      </c>
      <c r="BN1217">
        <f t="shared" si="207"/>
        <v>3554.157000000002</v>
      </c>
      <c r="BO1217">
        <f>IF(COUNTIFS($BL$2:$BL1217,$BL1217,$O$2:$O1217,$O1217)=1,_xlfn.MAXIFS($BO$2:$BO1216,$O$2:$O1216,$O1217)+1,_xlfn.MAXIFS($BO$2:$BO1216,$O$2:$O1216,$O1217))</f>
        <v>11</v>
      </c>
      <c r="BP1217">
        <f t="shared" si="208"/>
        <v>2975.924</v>
      </c>
      <c r="BQ1217">
        <f t="shared" si="210"/>
        <v>324.51900000000001</v>
      </c>
      <c r="BR1217">
        <f t="shared" si="211"/>
        <v>318.39600000000002</v>
      </c>
      <c r="BS1217">
        <f t="shared" si="212"/>
        <v>318.39600000000002</v>
      </c>
      <c r="BT1217">
        <f t="shared" si="213"/>
        <v>312.27299999999997</v>
      </c>
      <c r="BU1217">
        <f t="shared" si="214"/>
        <v>18.369</v>
      </c>
      <c r="BV1217">
        <f t="shared" si="215"/>
        <v>0</v>
      </c>
      <c r="BW1217">
        <f t="shared" si="209"/>
        <v>4267.8770000000004</v>
      </c>
    </row>
    <row r="1218" spans="1:75" x14ac:dyDescent="0.3">
      <c r="A1218" s="38">
        <f t="shared" si="205"/>
        <v>45796</v>
      </c>
      <c r="B1218" s="3">
        <v>45796.256226851852</v>
      </c>
      <c r="C1218" t="s">
        <v>61</v>
      </c>
      <c r="D1218" t="s">
        <v>61</v>
      </c>
      <c r="E1218" t="s">
        <v>61</v>
      </c>
      <c r="F1218" t="s">
        <v>62</v>
      </c>
      <c r="G1218" s="2" t="s">
        <v>85</v>
      </c>
      <c r="H1218" t="s">
        <v>86</v>
      </c>
      <c r="I1218" t="s">
        <v>90</v>
      </c>
      <c r="J1218" t="s">
        <v>66</v>
      </c>
      <c r="K1218" t="s">
        <v>67</v>
      </c>
      <c r="L1218">
        <v>14</v>
      </c>
      <c r="M1218">
        <v>12</v>
      </c>
      <c r="N1218">
        <v>168</v>
      </c>
      <c r="O1218" s="41">
        <v>9999</v>
      </c>
      <c r="P1218" t="s">
        <v>62</v>
      </c>
      <c r="Q1218" s="1">
        <v>45786.608721180557</v>
      </c>
      <c r="R1218">
        <v>1E-3</v>
      </c>
      <c r="S1218">
        <v>7.6999999999999999E-2</v>
      </c>
      <c r="T1218">
        <v>1.2999999999999999E-2</v>
      </c>
      <c r="U1218">
        <v>208</v>
      </c>
      <c r="V1218">
        <v>208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0.02</v>
      </c>
      <c r="AE1218" t="s">
        <v>61</v>
      </c>
      <c r="AF1218">
        <v>100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0.01</v>
      </c>
      <c r="AN1218" t="s">
        <v>61</v>
      </c>
      <c r="AO1218">
        <v>100</v>
      </c>
      <c r="AP1218">
        <v>0</v>
      </c>
      <c r="AQ1218">
        <v>0</v>
      </c>
      <c r="AR1218">
        <v>0</v>
      </c>
      <c r="AS1218">
        <v>0</v>
      </c>
      <c r="AT1218">
        <v>3.3330000000000002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5</v>
      </c>
      <c r="BC1218" t="s">
        <v>68</v>
      </c>
      <c r="BD1218">
        <v>0</v>
      </c>
      <c r="BE1218" t="s">
        <v>69</v>
      </c>
      <c r="BF1218" t="s">
        <v>70</v>
      </c>
      <c r="BG1218">
        <v>1.3</v>
      </c>
      <c r="BH1218">
        <v>0</v>
      </c>
      <c r="BI1218" s="1">
        <v>45799.580542974538</v>
      </c>
      <c r="BJ1218">
        <v>3</v>
      </c>
      <c r="BK1218" s="4">
        <v>4.3E-3</v>
      </c>
      <c r="BL1218" s="42">
        <f>HLOOKUP($A1218,차량별코스!$E$1:$AD$20,_xlfn.XLOOKUP(탕데이터!$I1218,차량별코스!$D$2:$D$20,차량별코스!$A$2:$A$20),0)</f>
        <v>6</v>
      </c>
      <c r="BM1218">
        <f t="shared" si="206"/>
        <v>2410.788</v>
      </c>
      <c r="BN1218">
        <f t="shared" si="207"/>
        <v>3898.6569999999997</v>
      </c>
      <c r="BO1218">
        <f>IF(COUNTIFS($BL$2:$BL1218,$BL1218,$O$2:$O1218,$O1218)=1,_xlfn.MAXIFS($BO$2:$BO1217,$O$2:$O1217,$O1218)+1,_xlfn.MAXIFS($BO$2:$BO1217,$O$2:$O1217,$O1218))</f>
        <v>11</v>
      </c>
      <c r="BP1218">
        <f t="shared" si="208"/>
        <v>0</v>
      </c>
      <c r="BQ1218">
        <f t="shared" si="210"/>
        <v>0</v>
      </c>
      <c r="BR1218">
        <f t="shared" si="211"/>
        <v>0</v>
      </c>
      <c r="BS1218">
        <f t="shared" si="212"/>
        <v>0</v>
      </c>
      <c r="BT1218">
        <f t="shared" si="213"/>
        <v>0</v>
      </c>
      <c r="BU1218">
        <f t="shared" si="214"/>
        <v>0</v>
      </c>
      <c r="BV1218">
        <f t="shared" si="215"/>
        <v>0</v>
      </c>
      <c r="BW1218">
        <f t="shared" si="209"/>
        <v>0</v>
      </c>
    </row>
    <row r="1219" spans="1:75" x14ac:dyDescent="0.3">
      <c r="A1219" s="38">
        <f t="shared" ref="A1219:A1282" si="216">DATE(YEAR(B1219),MONTH(B1219),DAY(B1219))</f>
        <v>45796</v>
      </c>
      <c r="B1219" s="3">
        <v>45796.268240740741</v>
      </c>
      <c r="C1219" t="s">
        <v>61</v>
      </c>
      <c r="D1219" t="s">
        <v>61</v>
      </c>
      <c r="E1219" t="s">
        <v>61</v>
      </c>
      <c r="F1219" t="s">
        <v>62</v>
      </c>
      <c r="G1219" s="2" t="s">
        <v>85</v>
      </c>
      <c r="H1219" t="s">
        <v>86</v>
      </c>
      <c r="I1219" t="s">
        <v>90</v>
      </c>
      <c r="J1219" t="s">
        <v>66</v>
      </c>
      <c r="K1219" t="s">
        <v>67</v>
      </c>
      <c r="L1219">
        <v>14</v>
      </c>
      <c r="M1219">
        <v>12</v>
      </c>
      <c r="N1219">
        <v>168</v>
      </c>
      <c r="O1219" s="41">
        <v>9999</v>
      </c>
      <c r="P1219" t="s">
        <v>62</v>
      </c>
      <c r="Q1219" s="1">
        <v>45786.608721180557</v>
      </c>
      <c r="R1219">
        <v>68.149000000000001</v>
      </c>
      <c r="S1219">
        <v>22.306999999999999</v>
      </c>
      <c r="T1219">
        <v>3.0550000000000002</v>
      </c>
      <c r="U1219">
        <v>8232</v>
      </c>
      <c r="V1219">
        <v>226</v>
      </c>
      <c r="W1219">
        <v>2311</v>
      </c>
      <c r="X1219">
        <v>2020</v>
      </c>
      <c r="Y1219">
        <v>6</v>
      </c>
      <c r="Z1219">
        <v>39</v>
      </c>
      <c r="AA1219">
        <v>0</v>
      </c>
      <c r="AB1219">
        <v>0</v>
      </c>
      <c r="AC1219">
        <v>96</v>
      </c>
      <c r="AD1219">
        <v>29.8</v>
      </c>
      <c r="AE1219">
        <v>43.079247000000002</v>
      </c>
      <c r="AF1219">
        <v>87.5</v>
      </c>
      <c r="AG1219">
        <v>3.8</v>
      </c>
      <c r="AH1219">
        <v>4.4000000000000004</v>
      </c>
      <c r="AI1219">
        <v>3.4</v>
      </c>
      <c r="AJ1219">
        <v>0.9</v>
      </c>
      <c r="AK1219">
        <v>0</v>
      </c>
      <c r="AL1219">
        <v>0</v>
      </c>
      <c r="AM1219">
        <v>2.35</v>
      </c>
      <c r="AN1219">
        <v>47.927999999999997</v>
      </c>
      <c r="AO1219">
        <v>2.7450000000000001</v>
      </c>
      <c r="AP1219">
        <v>28.073</v>
      </c>
      <c r="AQ1219">
        <v>0.29299999999999998</v>
      </c>
      <c r="AR1219">
        <v>8.8040000000000003</v>
      </c>
      <c r="AS1219">
        <v>57.228000000000002</v>
      </c>
      <c r="AT1219">
        <v>119.583</v>
      </c>
      <c r="AU1219">
        <v>5.1929999999999996</v>
      </c>
      <c r="AV1219">
        <v>6.0129999999999999</v>
      </c>
      <c r="AW1219">
        <v>4.6470000000000002</v>
      </c>
      <c r="AX1219">
        <v>1.23</v>
      </c>
      <c r="AY1219">
        <v>0</v>
      </c>
      <c r="AZ1219">
        <v>0</v>
      </c>
      <c r="BA1219">
        <v>0</v>
      </c>
      <c r="BB1219">
        <v>187</v>
      </c>
      <c r="BC1219" t="s">
        <v>68</v>
      </c>
      <c r="BD1219">
        <v>0</v>
      </c>
      <c r="BE1219" t="s">
        <v>69</v>
      </c>
      <c r="BF1219" t="s">
        <v>70</v>
      </c>
      <c r="BG1219">
        <v>1.3</v>
      </c>
      <c r="BH1219">
        <v>0</v>
      </c>
      <c r="BI1219" s="1">
        <v>45799.580542974538</v>
      </c>
      <c r="BJ1219">
        <v>3</v>
      </c>
      <c r="BK1219" s="4">
        <v>1.0183</v>
      </c>
      <c r="BL1219" s="42">
        <f>HLOOKUP($A1219,차량별코스!$E$1:$AD$20,_xlfn.XLOOKUP(탕데이터!$I1219,차량별코스!$D$2:$D$20,차량별코스!$A$2:$A$20),0)</f>
        <v>6</v>
      </c>
      <c r="BM1219">
        <f t="shared" ref="BM1219:BM1282" si="217">SUMIFS(R:R,I:I,I1219,O:O,O1219)</f>
        <v>2410.788</v>
      </c>
      <c r="BN1219">
        <f t="shared" ref="BN1219:BN1282" si="218">SUMIFS(R:R,O:O,O1219,BL:BL,BL1219)</f>
        <v>3898.6569999999997</v>
      </c>
      <c r="BO1219">
        <f>IF(COUNTIFS($BL$2:$BL1219,$BL1219,$O$2:$O1219,$O1219)=1,_xlfn.MAXIFS($BO$2:$BO1218,$O$2:$O1218,$O1219)+1,_xlfn.MAXIFS($BO$2:$BO1218,$O$2:$O1218,$O1219))</f>
        <v>11</v>
      </c>
      <c r="BP1219">
        <f t="shared" ref="BP1219:BP1282" si="219">$U1219*AF1219%-V1219-W1219</f>
        <v>4666</v>
      </c>
      <c r="BQ1219">
        <f t="shared" si="210"/>
        <v>312.81599999999997</v>
      </c>
      <c r="BR1219">
        <f t="shared" si="211"/>
        <v>362.20800000000003</v>
      </c>
      <c r="BS1219">
        <f t="shared" si="212"/>
        <v>279.88800000000003</v>
      </c>
      <c r="BT1219">
        <f t="shared" si="213"/>
        <v>74.088000000000008</v>
      </c>
      <c r="BU1219">
        <f t="shared" si="214"/>
        <v>0</v>
      </c>
      <c r="BV1219">
        <f t="shared" si="215"/>
        <v>0</v>
      </c>
      <c r="BW1219">
        <f t="shared" ref="BW1219:BW1282" si="220">SUM(BP1219:BV1219)</f>
        <v>5694.9999999999991</v>
      </c>
    </row>
    <row r="1220" spans="1:75" x14ac:dyDescent="0.3">
      <c r="A1220" s="38">
        <f t="shared" si="216"/>
        <v>45796</v>
      </c>
      <c r="B1220" s="3">
        <v>45796.365555555552</v>
      </c>
      <c r="C1220" t="s">
        <v>61</v>
      </c>
      <c r="D1220" t="s">
        <v>61</v>
      </c>
      <c r="E1220" t="s">
        <v>61</v>
      </c>
      <c r="F1220" t="s">
        <v>62</v>
      </c>
      <c r="G1220" s="2" t="s">
        <v>85</v>
      </c>
      <c r="H1220" t="s">
        <v>86</v>
      </c>
      <c r="I1220" t="s">
        <v>90</v>
      </c>
      <c r="J1220" t="s">
        <v>66</v>
      </c>
      <c r="K1220" t="s">
        <v>67</v>
      </c>
      <c r="L1220">
        <v>14</v>
      </c>
      <c r="M1220">
        <v>12</v>
      </c>
      <c r="N1220">
        <v>168</v>
      </c>
      <c r="O1220" s="41">
        <v>9999</v>
      </c>
      <c r="P1220" t="s">
        <v>62</v>
      </c>
      <c r="Q1220" s="1">
        <v>45786.608721180557</v>
      </c>
      <c r="R1220">
        <v>4.8000000000000001E-2</v>
      </c>
      <c r="S1220">
        <v>0.185</v>
      </c>
      <c r="T1220">
        <v>0.25900000000000001</v>
      </c>
      <c r="U1220">
        <v>378</v>
      </c>
      <c r="V1220">
        <v>61</v>
      </c>
      <c r="W1220">
        <v>266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13</v>
      </c>
      <c r="AD1220">
        <v>0.46</v>
      </c>
      <c r="AE1220">
        <v>3.3879160000000001</v>
      </c>
      <c r="AF1220">
        <v>100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0.2</v>
      </c>
      <c r="AN1220">
        <v>44.877000000000002</v>
      </c>
      <c r="AO1220">
        <v>16.137</v>
      </c>
      <c r="AP1220">
        <v>70.37</v>
      </c>
      <c r="AQ1220">
        <v>0</v>
      </c>
      <c r="AR1220">
        <v>0</v>
      </c>
      <c r="AS1220">
        <v>0</v>
      </c>
      <c r="AT1220">
        <v>5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7</v>
      </c>
      <c r="BC1220" t="s">
        <v>68</v>
      </c>
      <c r="BD1220">
        <v>0</v>
      </c>
      <c r="BE1220" t="s">
        <v>69</v>
      </c>
      <c r="BF1220" t="s">
        <v>70</v>
      </c>
      <c r="BG1220">
        <v>1.3</v>
      </c>
      <c r="BH1220">
        <v>0</v>
      </c>
      <c r="BI1220" s="1">
        <v>45799.580542974538</v>
      </c>
      <c r="BJ1220">
        <v>3</v>
      </c>
      <c r="BK1220" s="4">
        <v>8.6499999999999994E-2</v>
      </c>
      <c r="BL1220" s="42">
        <f>HLOOKUP($A1220,차량별코스!$E$1:$AD$20,_xlfn.XLOOKUP(탕데이터!$I1220,차량별코스!$D$2:$D$20,차량별코스!$A$2:$A$20),0)</f>
        <v>6</v>
      </c>
      <c r="BM1220">
        <f t="shared" si="217"/>
        <v>2410.788</v>
      </c>
      <c r="BN1220">
        <f t="shared" si="218"/>
        <v>3898.6569999999997</v>
      </c>
      <c r="BO1220">
        <f>IF(COUNTIFS($BL$2:$BL1220,$BL1220,$O$2:$O1220,$O1220)=1,_xlfn.MAXIFS($BO$2:$BO1219,$O$2:$O1219,$O1220)+1,_xlfn.MAXIFS($BO$2:$BO1219,$O$2:$O1219,$O1220))</f>
        <v>11</v>
      </c>
      <c r="BP1220">
        <f t="shared" si="219"/>
        <v>51</v>
      </c>
      <c r="BQ1220">
        <f t="shared" si="210"/>
        <v>0</v>
      </c>
      <c r="BR1220">
        <f t="shared" si="211"/>
        <v>0</v>
      </c>
      <c r="BS1220">
        <f t="shared" si="212"/>
        <v>0</v>
      </c>
      <c r="BT1220">
        <f t="shared" si="213"/>
        <v>0</v>
      </c>
      <c r="BU1220">
        <f t="shared" si="214"/>
        <v>0</v>
      </c>
      <c r="BV1220">
        <f t="shared" si="215"/>
        <v>0</v>
      </c>
      <c r="BW1220">
        <f t="shared" si="220"/>
        <v>51</v>
      </c>
    </row>
    <row r="1221" spans="1:75" x14ac:dyDescent="0.3">
      <c r="A1221" s="38">
        <f t="shared" si="216"/>
        <v>45796</v>
      </c>
      <c r="B1221" s="3">
        <v>45796.380659722221</v>
      </c>
      <c r="C1221" t="s">
        <v>61</v>
      </c>
      <c r="D1221" t="s">
        <v>61</v>
      </c>
      <c r="E1221" t="s">
        <v>61</v>
      </c>
      <c r="F1221" t="s">
        <v>62</v>
      </c>
      <c r="G1221" s="2" t="s">
        <v>85</v>
      </c>
      <c r="H1221" t="s">
        <v>86</v>
      </c>
      <c r="I1221" t="s">
        <v>90</v>
      </c>
      <c r="J1221" t="s">
        <v>66</v>
      </c>
      <c r="K1221" t="s">
        <v>67</v>
      </c>
      <c r="L1221">
        <v>14</v>
      </c>
      <c r="M1221">
        <v>12</v>
      </c>
      <c r="N1221">
        <v>168</v>
      </c>
      <c r="O1221" s="41">
        <v>9999</v>
      </c>
      <c r="P1221" t="s">
        <v>62</v>
      </c>
      <c r="Q1221" s="1">
        <v>45786.608721180557</v>
      </c>
      <c r="R1221">
        <v>8.2000000000000003E-2</v>
      </c>
      <c r="S1221">
        <v>4.7E-2</v>
      </c>
      <c r="T1221">
        <v>1.7450000000000001</v>
      </c>
      <c r="U1221">
        <v>74</v>
      </c>
      <c r="V1221">
        <v>20</v>
      </c>
      <c r="W1221">
        <v>9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14</v>
      </c>
      <c r="AD1221">
        <v>3.99</v>
      </c>
      <c r="AE1221">
        <v>6.56</v>
      </c>
      <c r="AF1221">
        <v>100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1.33</v>
      </c>
      <c r="AN1221">
        <v>7.8</v>
      </c>
      <c r="AO1221">
        <v>27.024999999999999</v>
      </c>
      <c r="AP1221">
        <v>12.162000000000001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 t="s">
        <v>68</v>
      </c>
      <c r="BD1221">
        <v>0</v>
      </c>
      <c r="BE1221" t="s">
        <v>69</v>
      </c>
      <c r="BF1221" t="s">
        <v>70</v>
      </c>
      <c r="BG1221">
        <v>1.3</v>
      </c>
      <c r="BH1221">
        <v>0</v>
      </c>
      <c r="BI1221" s="1">
        <v>45799.580542974538</v>
      </c>
      <c r="BJ1221">
        <v>3</v>
      </c>
      <c r="BK1221" s="4">
        <v>0.58160000000000001</v>
      </c>
      <c r="BL1221" s="42">
        <f>HLOOKUP($A1221,차량별코스!$E$1:$AD$20,_xlfn.XLOOKUP(탕데이터!$I1221,차량별코스!$D$2:$D$20,차량별코스!$A$2:$A$20),0)</f>
        <v>6</v>
      </c>
      <c r="BM1221">
        <f t="shared" si="217"/>
        <v>2410.788</v>
      </c>
      <c r="BN1221">
        <f t="shared" si="218"/>
        <v>3898.6569999999997</v>
      </c>
      <c r="BO1221">
        <f>IF(COUNTIFS($BL$2:$BL1221,$BL1221,$O$2:$O1221,$O1221)=1,_xlfn.MAXIFS($BO$2:$BO1220,$O$2:$O1220,$O1221)+1,_xlfn.MAXIFS($BO$2:$BO1220,$O$2:$O1220,$O1221))</f>
        <v>11</v>
      </c>
      <c r="BP1221">
        <f t="shared" si="219"/>
        <v>45</v>
      </c>
      <c r="BQ1221">
        <f t="shared" ref="BQ1221:BQ1284" si="221">$U1221*AG1221%</f>
        <v>0</v>
      </c>
      <c r="BR1221">
        <f t="shared" ref="BR1221:BR1284" si="222">$U1221*AH1221%</f>
        <v>0</v>
      </c>
      <c r="BS1221">
        <f t="shared" ref="BS1221:BS1284" si="223">$U1221*AI1221%</f>
        <v>0</v>
      </c>
      <c r="BT1221">
        <f t="shared" ref="BT1221:BT1284" si="224">$U1221*AJ1221%</f>
        <v>0</v>
      </c>
      <c r="BU1221">
        <f t="shared" ref="BU1221:BU1284" si="225">$U1221*AK1221%</f>
        <v>0</v>
      </c>
      <c r="BV1221">
        <f t="shared" ref="BV1221:BV1284" si="226">$U1221*AL1221%</f>
        <v>0</v>
      </c>
      <c r="BW1221">
        <f t="shared" si="220"/>
        <v>45</v>
      </c>
    </row>
    <row r="1222" spans="1:75" x14ac:dyDescent="0.3">
      <c r="A1222" s="38">
        <f t="shared" si="216"/>
        <v>45796</v>
      </c>
      <c r="B1222" s="3">
        <v>45796.468819444446</v>
      </c>
      <c r="C1222" t="s">
        <v>61</v>
      </c>
      <c r="D1222" t="s">
        <v>61</v>
      </c>
      <c r="E1222" t="s">
        <v>61</v>
      </c>
      <c r="F1222" t="s">
        <v>62</v>
      </c>
      <c r="G1222" s="2" t="s">
        <v>85</v>
      </c>
      <c r="H1222" t="s">
        <v>86</v>
      </c>
      <c r="I1222" t="s">
        <v>90</v>
      </c>
      <c r="J1222" t="s">
        <v>66</v>
      </c>
      <c r="K1222" t="s">
        <v>67</v>
      </c>
      <c r="L1222">
        <v>14</v>
      </c>
      <c r="M1222">
        <v>12</v>
      </c>
      <c r="N1222">
        <v>168</v>
      </c>
      <c r="O1222" s="41">
        <v>9999</v>
      </c>
      <c r="P1222" t="s">
        <v>62</v>
      </c>
      <c r="Q1222" s="1">
        <v>45786.608721180557</v>
      </c>
      <c r="R1222">
        <v>99.013999999999996</v>
      </c>
      <c r="S1222">
        <v>28.741</v>
      </c>
      <c r="T1222">
        <v>3.4449999999999998</v>
      </c>
      <c r="U1222">
        <v>8952</v>
      </c>
      <c r="V1222">
        <v>151</v>
      </c>
      <c r="W1222">
        <v>2659</v>
      </c>
      <c r="X1222">
        <v>2708</v>
      </c>
      <c r="Y1222">
        <v>7</v>
      </c>
      <c r="Z1222">
        <v>34</v>
      </c>
      <c r="AA1222">
        <v>1</v>
      </c>
      <c r="AB1222">
        <v>433</v>
      </c>
      <c r="AC1222">
        <v>106</v>
      </c>
      <c r="AD1222">
        <v>39.82</v>
      </c>
      <c r="AE1222">
        <v>58.034910000000004</v>
      </c>
      <c r="AF1222">
        <v>83.9</v>
      </c>
      <c r="AG1222">
        <v>2.5</v>
      </c>
      <c r="AH1222">
        <v>4</v>
      </c>
      <c r="AI1222">
        <v>4.3</v>
      </c>
      <c r="AJ1222">
        <v>4.8</v>
      </c>
      <c r="AK1222">
        <v>0.5</v>
      </c>
      <c r="AL1222">
        <v>0</v>
      </c>
      <c r="AM1222">
        <v>2.65</v>
      </c>
      <c r="AN1222">
        <v>58.588000000000001</v>
      </c>
      <c r="AO1222">
        <v>1.6870000000000001</v>
      </c>
      <c r="AP1222">
        <v>29.702999999999999</v>
      </c>
      <c r="AQ1222">
        <v>0.27300000000000002</v>
      </c>
      <c r="AR1222">
        <v>7.07</v>
      </c>
      <c r="AS1222">
        <v>34.338999999999999</v>
      </c>
      <c r="AT1222">
        <v>124.452</v>
      </c>
      <c r="AU1222">
        <v>3.7080000000000002</v>
      </c>
      <c r="AV1222">
        <v>5.9329999999999998</v>
      </c>
      <c r="AW1222">
        <v>6.3780000000000001</v>
      </c>
      <c r="AX1222">
        <v>7.12</v>
      </c>
      <c r="AY1222">
        <v>0.74199999999999999</v>
      </c>
      <c r="AZ1222">
        <v>0</v>
      </c>
      <c r="BA1222">
        <v>0</v>
      </c>
      <c r="BB1222">
        <v>218</v>
      </c>
      <c r="BC1222" t="s">
        <v>68</v>
      </c>
      <c r="BD1222">
        <v>0</v>
      </c>
      <c r="BE1222" t="s">
        <v>69</v>
      </c>
      <c r="BF1222" t="s">
        <v>70</v>
      </c>
      <c r="BG1222">
        <v>1.3</v>
      </c>
      <c r="BH1222">
        <v>0</v>
      </c>
      <c r="BI1222" s="1">
        <v>45799.580542974538</v>
      </c>
      <c r="BJ1222">
        <v>3</v>
      </c>
      <c r="BK1222" s="4">
        <v>1.1483000000000001</v>
      </c>
      <c r="BL1222" s="42">
        <f>HLOOKUP($A1222,차량별코스!$E$1:$AD$20,_xlfn.XLOOKUP(탕데이터!$I1222,차량별코스!$D$2:$D$20,차량별코스!$A$2:$A$20),0)</f>
        <v>6</v>
      </c>
      <c r="BM1222">
        <f t="shared" si="217"/>
        <v>2410.788</v>
      </c>
      <c r="BN1222">
        <f t="shared" si="218"/>
        <v>3898.6569999999997</v>
      </c>
      <c r="BO1222">
        <f>IF(COUNTIFS($BL$2:$BL1222,$BL1222,$O$2:$O1222,$O1222)=1,_xlfn.MAXIFS($BO$2:$BO1221,$O$2:$O1221,$O1222)+1,_xlfn.MAXIFS($BO$2:$BO1221,$O$2:$O1221,$O1222))</f>
        <v>11</v>
      </c>
      <c r="BP1222">
        <f t="shared" si="219"/>
        <v>4700.728000000001</v>
      </c>
      <c r="BQ1222">
        <f t="shared" si="221"/>
        <v>223.8</v>
      </c>
      <c r="BR1222">
        <f t="shared" si="222"/>
        <v>358.08</v>
      </c>
      <c r="BS1222">
        <f t="shared" si="223"/>
        <v>384.93599999999998</v>
      </c>
      <c r="BT1222">
        <f t="shared" si="224"/>
        <v>429.69600000000003</v>
      </c>
      <c r="BU1222">
        <f t="shared" si="225"/>
        <v>44.76</v>
      </c>
      <c r="BV1222">
        <f t="shared" si="226"/>
        <v>0</v>
      </c>
      <c r="BW1222">
        <f t="shared" si="220"/>
        <v>6142.0000000000009</v>
      </c>
    </row>
    <row r="1223" spans="1:75" x14ac:dyDescent="0.3">
      <c r="A1223" s="38">
        <f t="shared" si="216"/>
        <v>45796</v>
      </c>
      <c r="B1223" s="3">
        <v>45796.574513888889</v>
      </c>
      <c r="C1223" t="s">
        <v>61</v>
      </c>
      <c r="D1223" t="s">
        <v>61</v>
      </c>
      <c r="E1223" t="s">
        <v>61</v>
      </c>
      <c r="F1223" t="s">
        <v>62</v>
      </c>
      <c r="G1223" s="2" t="s">
        <v>85</v>
      </c>
      <c r="H1223" t="s">
        <v>86</v>
      </c>
      <c r="I1223" t="s">
        <v>90</v>
      </c>
      <c r="J1223" t="s">
        <v>66</v>
      </c>
      <c r="K1223" t="s">
        <v>67</v>
      </c>
      <c r="L1223">
        <v>14</v>
      </c>
      <c r="M1223">
        <v>12</v>
      </c>
      <c r="N1223">
        <v>168</v>
      </c>
      <c r="O1223" s="41">
        <v>9999</v>
      </c>
      <c r="P1223" t="s">
        <v>62</v>
      </c>
      <c r="Q1223" s="1">
        <v>45786.608721180557</v>
      </c>
      <c r="R1223">
        <v>5.0999999999999997E-2</v>
      </c>
      <c r="S1223">
        <v>5.6000000000000001E-2</v>
      </c>
      <c r="T1223">
        <v>0.91100000000000003</v>
      </c>
      <c r="U1223">
        <v>88</v>
      </c>
      <c r="V1223">
        <v>5</v>
      </c>
      <c r="W1223">
        <v>31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9</v>
      </c>
      <c r="AD1223">
        <v>2.09</v>
      </c>
      <c r="AE1223">
        <v>3.5306329999999999</v>
      </c>
      <c r="AF1223">
        <v>100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0.7</v>
      </c>
      <c r="AN1223">
        <v>8.23</v>
      </c>
      <c r="AO1223">
        <v>5.6779999999999999</v>
      </c>
      <c r="AP1223">
        <v>35.226999999999997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 t="s">
        <v>68</v>
      </c>
      <c r="BD1223">
        <v>0</v>
      </c>
      <c r="BE1223" t="s">
        <v>69</v>
      </c>
      <c r="BF1223" t="s">
        <v>70</v>
      </c>
      <c r="BG1223">
        <v>1.3</v>
      </c>
      <c r="BH1223">
        <v>0</v>
      </c>
      <c r="BI1223" s="1">
        <v>45799.580542974538</v>
      </c>
      <c r="BJ1223">
        <v>3</v>
      </c>
      <c r="BK1223" s="4">
        <v>0.30359999999999998</v>
      </c>
      <c r="BL1223" s="42">
        <f>HLOOKUP($A1223,차량별코스!$E$1:$AD$20,_xlfn.XLOOKUP(탕데이터!$I1223,차량별코스!$D$2:$D$20,차량별코스!$A$2:$A$20),0)</f>
        <v>6</v>
      </c>
      <c r="BM1223">
        <f t="shared" si="217"/>
        <v>2410.788</v>
      </c>
      <c r="BN1223">
        <f t="shared" si="218"/>
        <v>3898.6569999999997</v>
      </c>
      <c r="BO1223">
        <f>IF(COUNTIFS($BL$2:$BL1223,$BL1223,$O$2:$O1223,$O1223)=1,_xlfn.MAXIFS($BO$2:$BO1222,$O$2:$O1222,$O1223)+1,_xlfn.MAXIFS($BO$2:$BO1222,$O$2:$O1222,$O1223))</f>
        <v>11</v>
      </c>
      <c r="BP1223">
        <f t="shared" si="219"/>
        <v>52</v>
      </c>
      <c r="BQ1223">
        <f t="shared" si="221"/>
        <v>0</v>
      </c>
      <c r="BR1223">
        <f t="shared" si="222"/>
        <v>0</v>
      </c>
      <c r="BS1223">
        <f t="shared" si="223"/>
        <v>0</v>
      </c>
      <c r="BT1223">
        <f t="shared" si="224"/>
        <v>0</v>
      </c>
      <c r="BU1223">
        <f t="shared" si="225"/>
        <v>0</v>
      </c>
      <c r="BV1223">
        <f t="shared" si="226"/>
        <v>0</v>
      </c>
      <c r="BW1223">
        <f t="shared" si="220"/>
        <v>52</v>
      </c>
    </row>
    <row r="1224" spans="1:75" x14ac:dyDescent="0.3">
      <c r="A1224" s="38">
        <f t="shared" si="216"/>
        <v>45796</v>
      </c>
      <c r="B1224" s="3">
        <v>45796.689895833333</v>
      </c>
      <c r="C1224" t="s">
        <v>61</v>
      </c>
      <c r="D1224" t="s">
        <v>61</v>
      </c>
      <c r="E1224" t="s">
        <v>61</v>
      </c>
      <c r="F1224" t="s">
        <v>62</v>
      </c>
      <c r="G1224" s="2" t="s">
        <v>85</v>
      </c>
      <c r="H1224" t="s">
        <v>86</v>
      </c>
      <c r="I1224" t="s">
        <v>90</v>
      </c>
      <c r="J1224" t="s">
        <v>66</v>
      </c>
      <c r="K1224" t="s">
        <v>67</v>
      </c>
      <c r="L1224">
        <v>14</v>
      </c>
      <c r="M1224">
        <v>12</v>
      </c>
      <c r="N1224">
        <v>168</v>
      </c>
      <c r="O1224" s="41">
        <v>9999</v>
      </c>
      <c r="P1224" t="s">
        <v>62</v>
      </c>
      <c r="Q1224" s="1">
        <v>45786.608721180557</v>
      </c>
      <c r="R1224">
        <v>2.3E-2</v>
      </c>
      <c r="S1224">
        <v>7.0999999999999994E-2</v>
      </c>
      <c r="T1224">
        <v>0.32400000000000001</v>
      </c>
      <c r="U1224">
        <v>142</v>
      </c>
      <c r="V1224">
        <v>113</v>
      </c>
      <c r="W1224">
        <v>9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6</v>
      </c>
      <c r="AD1224">
        <v>0.57999999999999996</v>
      </c>
      <c r="AE1224">
        <v>4.1396680000000003</v>
      </c>
      <c r="AF1224">
        <v>100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0.25</v>
      </c>
      <c r="AN1224">
        <v>42.695</v>
      </c>
      <c r="AO1224">
        <v>79.575999999999993</v>
      </c>
      <c r="AP1224">
        <v>6.3380000000000001</v>
      </c>
      <c r="AQ1224">
        <v>0</v>
      </c>
      <c r="AR1224">
        <v>0</v>
      </c>
      <c r="AS1224">
        <v>0</v>
      </c>
      <c r="AT1224">
        <v>1.667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2</v>
      </c>
      <c r="BC1224" t="s">
        <v>68</v>
      </c>
      <c r="BD1224">
        <v>0</v>
      </c>
      <c r="BE1224" t="s">
        <v>69</v>
      </c>
      <c r="BF1224" t="s">
        <v>70</v>
      </c>
      <c r="BG1224">
        <v>1.3</v>
      </c>
      <c r="BH1224">
        <v>0</v>
      </c>
      <c r="BI1224" s="1">
        <v>45799.580542974538</v>
      </c>
      <c r="BJ1224">
        <v>3</v>
      </c>
      <c r="BK1224" s="4">
        <v>0.108</v>
      </c>
      <c r="BL1224" s="42">
        <f>HLOOKUP($A1224,차량별코스!$E$1:$AD$20,_xlfn.XLOOKUP(탕데이터!$I1224,차량별코스!$D$2:$D$20,차량별코스!$A$2:$A$20),0)</f>
        <v>6</v>
      </c>
      <c r="BM1224">
        <f t="shared" si="217"/>
        <v>2410.788</v>
      </c>
      <c r="BN1224">
        <f t="shared" si="218"/>
        <v>3898.6569999999997</v>
      </c>
      <c r="BO1224">
        <f>IF(COUNTIFS($BL$2:$BL1224,$BL1224,$O$2:$O1224,$O1224)=1,_xlfn.MAXIFS($BO$2:$BO1223,$O$2:$O1223,$O1224)+1,_xlfn.MAXIFS($BO$2:$BO1223,$O$2:$O1223,$O1224))</f>
        <v>11</v>
      </c>
      <c r="BP1224">
        <f t="shared" si="219"/>
        <v>20</v>
      </c>
      <c r="BQ1224">
        <f t="shared" si="221"/>
        <v>0</v>
      </c>
      <c r="BR1224">
        <f t="shared" si="222"/>
        <v>0</v>
      </c>
      <c r="BS1224">
        <f t="shared" si="223"/>
        <v>0</v>
      </c>
      <c r="BT1224">
        <f t="shared" si="224"/>
        <v>0</v>
      </c>
      <c r="BU1224">
        <f t="shared" si="225"/>
        <v>0</v>
      </c>
      <c r="BV1224">
        <f t="shared" si="226"/>
        <v>0</v>
      </c>
      <c r="BW1224">
        <f t="shared" si="220"/>
        <v>20</v>
      </c>
    </row>
    <row r="1225" spans="1:75" x14ac:dyDescent="0.3">
      <c r="A1225" s="38">
        <f t="shared" si="216"/>
        <v>45796</v>
      </c>
      <c r="B1225" s="3">
        <v>45796.697141203702</v>
      </c>
      <c r="C1225" t="s">
        <v>61</v>
      </c>
      <c r="D1225" t="s">
        <v>61</v>
      </c>
      <c r="E1225" t="s">
        <v>61</v>
      </c>
      <c r="F1225" t="s">
        <v>62</v>
      </c>
      <c r="G1225" s="2" t="s">
        <v>85</v>
      </c>
      <c r="H1225" t="s">
        <v>86</v>
      </c>
      <c r="I1225" t="s">
        <v>90</v>
      </c>
      <c r="J1225" t="s">
        <v>66</v>
      </c>
      <c r="K1225" t="s">
        <v>67</v>
      </c>
      <c r="L1225">
        <v>14</v>
      </c>
      <c r="M1225">
        <v>12</v>
      </c>
      <c r="N1225">
        <v>168</v>
      </c>
      <c r="O1225" s="41">
        <v>9999</v>
      </c>
      <c r="P1225" t="s">
        <v>62</v>
      </c>
      <c r="Q1225" s="1">
        <v>45786.608721180557</v>
      </c>
      <c r="R1225">
        <v>17.585999999999999</v>
      </c>
      <c r="S1225">
        <v>4.7469999999999999</v>
      </c>
      <c r="T1225">
        <v>3.7050000000000001</v>
      </c>
      <c r="U1225">
        <v>1552</v>
      </c>
      <c r="V1225">
        <v>59</v>
      </c>
      <c r="W1225">
        <v>363</v>
      </c>
      <c r="X1225">
        <v>372</v>
      </c>
      <c r="Y1225">
        <v>1</v>
      </c>
      <c r="Z1225">
        <v>9</v>
      </c>
      <c r="AA1225">
        <v>0</v>
      </c>
      <c r="AB1225">
        <v>0</v>
      </c>
      <c r="AC1225">
        <v>100</v>
      </c>
      <c r="AD1225">
        <v>40.79</v>
      </c>
      <c r="AE1225">
        <v>56.025995999999999</v>
      </c>
      <c r="AF1225">
        <v>96.7</v>
      </c>
      <c r="AG1225">
        <v>0.5</v>
      </c>
      <c r="AH1225">
        <v>0.6</v>
      </c>
      <c r="AI1225">
        <v>1.3</v>
      </c>
      <c r="AJ1225">
        <v>0.8</v>
      </c>
      <c r="AK1225">
        <v>0</v>
      </c>
      <c r="AL1225">
        <v>0</v>
      </c>
      <c r="AM1225">
        <v>2.85</v>
      </c>
      <c r="AN1225">
        <v>52.058</v>
      </c>
      <c r="AO1225">
        <v>3.8010000000000002</v>
      </c>
      <c r="AP1225">
        <v>23.388999999999999</v>
      </c>
      <c r="AQ1225">
        <v>0.17100000000000001</v>
      </c>
      <c r="AR1225">
        <v>5.6859999999999999</v>
      </c>
      <c r="AS1225">
        <v>51.177</v>
      </c>
      <c r="AT1225">
        <v>24.175000000000001</v>
      </c>
      <c r="AU1225">
        <v>0.125</v>
      </c>
      <c r="AV1225">
        <v>0.15</v>
      </c>
      <c r="AW1225">
        <v>0.32500000000000001</v>
      </c>
      <c r="AX1225">
        <v>0.2</v>
      </c>
      <c r="AY1225">
        <v>0</v>
      </c>
      <c r="AZ1225">
        <v>0</v>
      </c>
      <c r="BA1225">
        <v>0</v>
      </c>
      <c r="BB1225">
        <v>35</v>
      </c>
      <c r="BC1225" t="s">
        <v>68</v>
      </c>
      <c r="BD1225">
        <v>0</v>
      </c>
      <c r="BE1225" t="s">
        <v>69</v>
      </c>
      <c r="BF1225" t="s">
        <v>70</v>
      </c>
      <c r="BG1225">
        <v>1.3</v>
      </c>
      <c r="BH1225">
        <v>0</v>
      </c>
      <c r="BI1225" s="1">
        <v>45799.580542974538</v>
      </c>
      <c r="BJ1225">
        <v>3</v>
      </c>
      <c r="BK1225" s="4">
        <v>1.2349000000000001</v>
      </c>
      <c r="BL1225" s="42">
        <f>HLOOKUP($A1225,차량별코스!$E$1:$AD$20,_xlfn.XLOOKUP(탕데이터!$I1225,차량별코스!$D$2:$D$20,차량별코스!$A$2:$A$20),0)</f>
        <v>6</v>
      </c>
      <c r="BM1225">
        <f t="shared" si="217"/>
        <v>2410.788</v>
      </c>
      <c r="BN1225">
        <f t="shared" si="218"/>
        <v>3898.6569999999997</v>
      </c>
      <c r="BO1225">
        <f>IF(COUNTIFS($BL$2:$BL1225,$BL1225,$O$2:$O1225,$O1225)=1,_xlfn.MAXIFS($BO$2:$BO1224,$O$2:$O1224,$O1225)+1,_xlfn.MAXIFS($BO$2:$BO1224,$O$2:$O1224,$O1225))</f>
        <v>11</v>
      </c>
      <c r="BP1225">
        <f t="shared" si="219"/>
        <v>1078.7840000000001</v>
      </c>
      <c r="BQ1225">
        <f t="shared" si="221"/>
        <v>7.76</v>
      </c>
      <c r="BR1225">
        <f t="shared" si="222"/>
        <v>9.3119999999999994</v>
      </c>
      <c r="BS1225">
        <f t="shared" si="223"/>
        <v>20.176000000000002</v>
      </c>
      <c r="BT1225">
        <f t="shared" si="224"/>
        <v>12.416</v>
      </c>
      <c r="BU1225">
        <f t="shared" si="225"/>
        <v>0</v>
      </c>
      <c r="BV1225">
        <f t="shared" si="226"/>
        <v>0</v>
      </c>
      <c r="BW1225">
        <f t="shared" si="220"/>
        <v>1128.4479999999999</v>
      </c>
    </row>
    <row r="1226" spans="1:75" x14ac:dyDescent="0.3">
      <c r="A1226" s="38">
        <f t="shared" si="216"/>
        <v>45796</v>
      </c>
      <c r="B1226" s="3">
        <v>45796.721122685187</v>
      </c>
      <c r="C1226" t="s">
        <v>61</v>
      </c>
      <c r="D1226" t="s">
        <v>61</v>
      </c>
      <c r="E1226" t="s">
        <v>61</v>
      </c>
      <c r="F1226" t="s">
        <v>62</v>
      </c>
      <c r="G1226" s="2" t="s">
        <v>85</v>
      </c>
      <c r="H1226" t="s">
        <v>86</v>
      </c>
      <c r="I1226" t="s">
        <v>90</v>
      </c>
      <c r="J1226" t="s">
        <v>66</v>
      </c>
      <c r="K1226" t="s">
        <v>67</v>
      </c>
      <c r="L1226">
        <v>14</v>
      </c>
      <c r="M1226">
        <v>12</v>
      </c>
      <c r="N1226">
        <v>168</v>
      </c>
      <c r="O1226" s="41">
        <v>9999</v>
      </c>
      <c r="P1226" t="s">
        <v>62</v>
      </c>
      <c r="Q1226" s="1">
        <v>45786.608721180557</v>
      </c>
      <c r="R1226">
        <v>61.521000000000001</v>
      </c>
      <c r="S1226">
        <v>17.209</v>
      </c>
      <c r="T1226">
        <v>3.5750000000000002</v>
      </c>
      <c r="U1226">
        <v>5498</v>
      </c>
      <c r="V1226">
        <v>95</v>
      </c>
      <c r="W1226">
        <v>1171</v>
      </c>
      <c r="X1226">
        <v>1637</v>
      </c>
      <c r="Y1226">
        <v>11</v>
      </c>
      <c r="Z1226">
        <v>28</v>
      </c>
      <c r="AA1226">
        <v>0</v>
      </c>
      <c r="AB1226">
        <v>0</v>
      </c>
      <c r="AC1226">
        <v>101</v>
      </c>
      <c r="AD1226">
        <v>40.28</v>
      </c>
      <c r="AE1226">
        <v>52.333489</v>
      </c>
      <c r="AF1226">
        <v>87.7</v>
      </c>
      <c r="AG1226">
        <v>2.9</v>
      </c>
      <c r="AH1226">
        <v>3.1</v>
      </c>
      <c r="AI1226">
        <v>4</v>
      </c>
      <c r="AJ1226">
        <v>2.4</v>
      </c>
      <c r="AK1226">
        <v>0</v>
      </c>
      <c r="AL1226">
        <v>0</v>
      </c>
      <c r="AM1226">
        <v>2.75</v>
      </c>
      <c r="AN1226">
        <v>50.161999999999999</v>
      </c>
      <c r="AO1226">
        <v>1.728</v>
      </c>
      <c r="AP1226">
        <v>21.298999999999999</v>
      </c>
      <c r="AQ1226">
        <v>0.26</v>
      </c>
      <c r="AR1226">
        <v>17.88</v>
      </c>
      <c r="AS1226">
        <v>45.512999999999998</v>
      </c>
      <c r="AT1226">
        <v>78.930000000000007</v>
      </c>
      <c r="AU1226">
        <v>2.61</v>
      </c>
      <c r="AV1226">
        <v>2.79</v>
      </c>
      <c r="AW1226">
        <v>3.6</v>
      </c>
      <c r="AX1226">
        <v>2.16</v>
      </c>
      <c r="AY1226">
        <v>0</v>
      </c>
      <c r="AZ1226">
        <v>0</v>
      </c>
      <c r="BA1226">
        <v>0</v>
      </c>
      <c r="BB1226">
        <v>122</v>
      </c>
      <c r="BC1226" t="s">
        <v>68</v>
      </c>
      <c r="BD1226">
        <v>0</v>
      </c>
      <c r="BE1226" t="s">
        <v>69</v>
      </c>
      <c r="BF1226" t="s">
        <v>70</v>
      </c>
      <c r="BG1226">
        <v>1.3</v>
      </c>
      <c r="BH1226">
        <v>0</v>
      </c>
      <c r="BI1226" s="1">
        <v>45799.580542974538</v>
      </c>
      <c r="BJ1226">
        <v>3</v>
      </c>
      <c r="BK1226" s="4">
        <v>1.1916</v>
      </c>
      <c r="BL1226" s="42">
        <f>HLOOKUP($A1226,차량별코스!$E$1:$AD$20,_xlfn.XLOOKUP(탕데이터!$I1226,차량별코스!$D$2:$D$20,차량별코스!$A$2:$A$20),0)</f>
        <v>6</v>
      </c>
      <c r="BM1226">
        <f t="shared" si="217"/>
        <v>2410.788</v>
      </c>
      <c r="BN1226">
        <f t="shared" si="218"/>
        <v>3898.6569999999997</v>
      </c>
      <c r="BO1226">
        <f>IF(COUNTIFS($BL$2:$BL1226,$BL1226,$O$2:$O1226,$O1226)=1,_xlfn.MAXIFS($BO$2:$BO1225,$O$2:$O1225,$O1226)+1,_xlfn.MAXIFS($BO$2:$BO1225,$O$2:$O1225,$O1226))</f>
        <v>11</v>
      </c>
      <c r="BP1226">
        <f t="shared" si="219"/>
        <v>3555.7460000000001</v>
      </c>
      <c r="BQ1226">
        <f t="shared" si="221"/>
        <v>159.44199999999998</v>
      </c>
      <c r="BR1226">
        <f t="shared" si="222"/>
        <v>170.43799999999999</v>
      </c>
      <c r="BS1226">
        <f t="shared" si="223"/>
        <v>219.92000000000002</v>
      </c>
      <c r="BT1226">
        <f t="shared" si="224"/>
        <v>131.952</v>
      </c>
      <c r="BU1226">
        <f t="shared" si="225"/>
        <v>0</v>
      </c>
      <c r="BV1226">
        <f t="shared" si="226"/>
        <v>0</v>
      </c>
      <c r="BW1226">
        <f t="shared" si="220"/>
        <v>4237.4980000000005</v>
      </c>
    </row>
    <row r="1227" spans="1:75" x14ac:dyDescent="0.3">
      <c r="A1227" s="38">
        <f t="shared" si="216"/>
        <v>45796</v>
      </c>
      <c r="B1227" s="3">
        <v>45796.790578703702</v>
      </c>
      <c r="C1227" t="s">
        <v>61</v>
      </c>
      <c r="D1227" t="s">
        <v>61</v>
      </c>
      <c r="E1227" t="s">
        <v>61</v>
      </c>
      <c r="F1227" t="s">
        <v>62</v>
      </c>
      <c r="G1227" s="2" t="s">
        <v>85</v>
      </c>
      <c r="H1227" t="s">
        <v>86</v>
      </c>
      <c r="I1227" t="s">
        <v>90</v>
      </c>
      <c r="J1227" t="s">
        <v>66</v>
      </c>
      <c r="K1227" t="s">
        <v>67</v>
      </c>
      <c r="L1227">
        <v>14</v>
      </c>
      <c r="M1227">
        <v>12</v>
      </c>
      <c r="N1227">
        <v>168</v>
      </c>
      <c r="O1227" s="41">
        <v>9999</v>
      </c>
      <c r="P1227" t="s">
        <v>62</v>
      </c>
      <c r="Q1227" s="1">
        <v>45786.608721180557</v>
      </c>
      <c r="R1227">
        <v>40.835000000000001</v>
      </c>
      <c r="S1227">
        <v>11.178000000000001</v>
      </c>
      <c r="T1227">
        <v>3.653</v>
      </c>
      <c r="U1227">
        <v>3731</v>
      </c>
      <c r="V1227">
        <v>95</v>
      </c>
      <c r="W1227">
        <v>632</v>
      </c>
      <c r="X1227">
        <v>1194</v>
      </c>
      <c r="Y1227">
        <v>8</v>
      </c>
      <c r="Z1227">
        <v>15</v>
      </c>
      <c r="AA1227">
        <v>0</v>
      </c>
      <c r="AB1227">
        <v>0</v>
      </c>
      <c r="AC1227">
        <v>103</v>
      </c>
      <c r="AD1227">
        <v>39.4</v>
      </c>
      <c r="AE1227">
        <v>48.936717999999999</v>
      </c>
      <c r="AF1227">
        <v>94.5</v>
      </c>
      <c r="AG1227">
        <v>1.2</v>
      </c>
      <c r="AH1227">
        <v>2.2000000000000002</v>
      </c>
      <c r="AI1227">
        <v>1.5</v>
      </c>
      <c r="AJ1227">
        <v>0.6</v>
      </c>
      <c r="AK1227">
        <v>0</v>
      </c>
      <c r="AL1227">
        <v>0</v>
      </c>
      <c r="AM1227">
        <v>2.81</v>
      </c>
      <c r="AN1227">
        <v>45.164000000000001</v>
      </c>
      <c r="AO1227">
        <v>2.5459999999999998</v>
      </c>
      <c r="AP1227">
        <v>16.939</v>
      </c>
      <c r="AQ1227">
        <v>0.26900000000000002</v>
      </c>
      <c r="AR1227">
        <v>19.591000000000001</v>
      </c>
      <c r="AS1227">
        <v>36.732999999999997</v>
      </c>
      <c r="AT1227">
        <v>58.274999999999999</v>
      </c>
      <c r="AU1227">
        <v>0.74</v>
      </c>
      <c r="AV1227">
        <v>1.357</v>
      </c>
      <c r="AW1227">
        <v>0.92500000000000004</v>
      </c>
      <c r="AX1227">
        <v>0.37</v>
      </c>
      <c r="AY1227">
        <v>0</v>
      </c>
      <c r="AZ1227">
        <v>0</v>
      </c>
      <c r="BA1227">
        <v>0</v>
      </c>
      <c r="BB1227">
        <v>82</v>
      </c>
      <c r="BC1227" t="s">
        <v>68</v>
      </c>
      <c r="BD1227">
        <v>0</v>
      </c>
      <c r="BE1227" t="s">
        <v>69</v>
      </c>
      <c r="BF1227" t="s">
        <v>70</v>
      </c>
      <c r="BG1227">
        <v>1.3</v>
      </c>
      <c r="BH1227">
        <v>0</v>
      </c>
      <c r="BI1227" s="1">
        <v>45799.580542974538</v>
      </c>
      <c r="BJ1227">
        <v>3</v>
      </c>
      <c r="BK1227" s="4">
        <v>1.2177</v>
      </c>
      <c r="BL1227" s="42">
        <f>HLOOKUP($A1227,차량별코스!$E$1:$AD$20,_xlfn.XLOOKUP(탕데이터!$I1227,차량별코스!$D$2:$D$20,차량별코스!$A$2:$A$20),0)</f>
        <v>6</v>
      </c>
      <c r="BM1227">
        <f t="shared" si="217"/>
        <v>2410.788</v>
      </c>
      <c r="BN1227">
        <f t="shared" si="218"/>
        <v>3898.6569999999997</v>
      </c>
      <c r="BO1227">
        <f>IF(COUNTIFS($BL$2:$BL1227,$BL1227,$O$2:$O1227,$O1227)=1,_xlfn.MAXIFS($BO$2:$BO1226,$O$2:$O1226,$O1227)+1,_xlfn.MAXIFS($BO$2:$BO1226,$O$2:$O1226,$O1227))</f>
        <v>11</v>
      </c>
      <c r="BP1227">
        <f t="shared" si="219"/>
        <v>2798.7949999999996</v>
      </c>
      <c r="BQ1227">
        <f t="shared" si="221"/>
        <v>44.771999999999998</v>
      </c>
      <c r="BR1227">
        <f t="shared" si="222"/>
        <v>82.082000000000008</v>
      </c>
      <c r="BS1227">
        <f t="shared" si="223"/>
        <v>55.964999999999996</v>
      </c>
      <c r="BT1227">
        <f t="shared" si="224"/>
        <v>22.385999999999999</v>
      </c>
      <c r="BU1227">
        <f t="shared" si="225"/>
        <v>0</v>
      </c>
      <c r="BV1227">
        <f t="shared" si="226"/>
        <v>0</v>
      </c>
      <c r="BW1227">
        <f t="shared" si="220"/>
        <v>3003.9999999999995</v>
      </c>
    </row>
    <row r="1228" spans="1:75" x14ac:dyDescent="0.3">
      <c r="A1228" s="38">
        <f t="shared" si="216"/>
        <v>45796</v>
      </c>
      <c r="B1228" s="3">
        <v>45796.87537037037</v>
      </c>
      <c r="C1228" t="s">
        <v>61</v>
      </c>
      <c r="D1228" t="s">
        <v>61</v>
      </c>
      <c r="E1228" t="s">
        <v>61</v>
      </c>
      <c r="F1228" t="s">
        <v>62</v>
      </c>
      <c r="G1228" s="2" t="s">
        <v>85</v>
      </c>
      <c r="H1228" t="s">
        <v>86</v>
      </c>
      <c r="I1228" t="s">
        <v>90</v>
      </c>
      <c r="J1228" t="s">
        <v>66</v>
      </c>
      <c r="K1228" t="s">
        <v>67</v>
      </c>
      <c r="L1228">
        <v>14</v>
      </c>
      <c r="M1228">
        <v>12</v>
      </c>
      <c r="N1228">
        <v>168</v>
      </c>
      <c r="O1228" s="41">
        <v>9999</v>
      </c>
      <c r="P1228" t="s">
        <v>62</v>
      </c>
      <c r="Q1228" s="1">
        <v>45786.608721180557</v>
      </c>
      <c r="R1228">
        <v>2.8000000000000001E-2</v>
      </c>
      <c r="S1228">
        <v>3.6999999999999998E-2</v>
      </c>
      <c r="T1228">
        <v>0.75700000000000001</v>
      </c>
      <c r="U1228">
        <v>73</v>
      </c>
      <c r="V1228">
        <v>52</v>
      </c>
      <c r="W1228">
        <v>4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9</v>
      </c>
      <c r="AD1228">
        <v>1.38</v>
      </c>
      <c r="AE1228">
        <v>5.9296899999999999</v>
      </c>
      <c r="AF1228">
        <v>100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0.59</v>
      </c>
      <c r="AN1228">
        <v>23.059000000000001</v>
      </c>
      <c r="AO1228">
        <v>71.233000000000004</v>
      </c>
      <c r="AP1228">
        <v>5.4790000000000001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 t="s">
        <v>68</v>
      </c>
      <c r="BD1228">
        <v>0</v>
      </c>
      <c r="BE1228" t="s">
        <v>69</v>
      </c>
      <c r="BF1228" t="s">
        <v>70</v>
      </c>
      <c r="BG1228">
        <v>1.3</v>
      </c>
      <c r="BH1228">
        <v>0</v>
      </c>
      <c r="BI1228" s="1">
        <v>45799.580542974538</v>
      </c>
      <c r="BJ1228">
        <v>3</v>
      </c>
      <c r="BK1228" s="4">
        <v>0.25230000000000002</v>
      </c>
      <c r="BL1228" s="42">
        <f>HLOOKUP($A1228,차량별코스!$E$1:$AD$20,_xlfn.XLOOKUP(탕데이터!$I1228,차량별코스!$D$2:$D$20,차량별코스!$A$2:$A$20),0)</f>
        <v>6</v>
      </c>
      <c r="BM1228">
        <f t="shared" si="217"/>
        <v>2410.788</v>
      </c>
      <c r="BN1228">
        <f t="shared" si="218"/>
        <v>3898.6569999999997</v>
      </c>
      <c r="BO1228">
        <f>IF(COUNTIFS($BL$2:$BL1228,$BL1228,$O$2:$O1228,$O1228)=1,_xlfn.MAXIFS($BO$2:$BO1227,$O$2:$O1227,$O1228)+1,_xlfn.MAXIFS($BO$2:$BO1227,$O$2:$O1227,$O1228))</f>
        <v>11</v>
      </c>
      <c r="BP1228">
        <f t="shared" si="219"/>
        <v>17</v>
      </c>
      <c r="BQ1228">
        <f t="shared" si="221"/>
        <v>0</v>
      </c>
      <c r="BR1228">
        <f t="shared" si="222"/>
        <v>0</v>
      </c>
      <c r="BS1228">
        <f t="shared" si="223"/>
        <v>0</v>
      </c>
      <c r="BT1228">
        <f t="shared" si="224"/>
        <v>0</v>
      </c>
      <c r="BU1228">
        <f t="shared" si="225"/>
        <v>0</v>
      </c>
      <c r="BV1228">
        <f t="shared" si="226"/>
        <v>0</v>
      </c>
      <c r="BW1228">
        <f t="shared" si="220"/>
        <v>17</v>
      </c>
    </row>
    <row r="1229" spans="1:75" x14ac:dyDescent="0.3">
      <c r="A1229" s="38">
        <f t="shared" si="216"/>
        <v>45796</v>
      </c>
      <c r="B1229" s="3">
        <v>45796.879675925928</v>
      </c>
      <c r="C1229" t="s">
        <v>61</v>
      </c>
      <c r="D1229" t="s">
        <v>61</v>
      </c>
      <c r="E1229" t="s">
        <v>61</v>
      </c>
      <c r="F1229" t="s">
        <v>62</v>
      </c>
      <c r="G1229" s="2" t="s">
        <v>85</v>
      </c>
      <c r="H1229" t="s">
        <v>86</v>
      </c>
      <c r="I1229" t="s">
        <v>90</v>
      </c>
      <c r="J1229" t="s">
        <v>66</v>
      </c>
      <c r="K1229" t="s">
        <v>67</v>
      </c>
      <c r="L1229">
        <v>14</v>
      </c>
      <c r="M1229">
        <v>12</v>
      </c>
      <c r="N1229">
        <v>168</v>
      </c>
      <c r="O1229" s="41">
        <v>9999</v>
      </c>
      <c r="P1229" t="s">
        <v>62</v>
      </c>
      <c r="Q1229" s="1">
        <v>45786.608721180557</v>
      </c>
      <c r="R1229">
        <v>67.117000000000004</v>
      </c>
      <c r="S1229">
        <v>19.631</v>
      </c>
      <c r="T1229">
        <v>3.419</v>
      </c>
      <c r="U1229">
        <v>7249</v>
      </c>
      <c r="V1229">
        <v>219</v>
      </c>
      <c r="W1229">
        <v>1948</v>
      </c>
      <c r="X1229">
        <v>1296</v>
      </c>
      <c r="Y1229">
        <v>1</v>
      </c>
      <c r="Z1229">
        <v>35</v>
      </c>
      <c r="AA1229">
        <v>0</v>
      </c>
      <c r="AB1229">
        <v>0</v>
      </c>
      <c r="AC1229">
        <v>94</v>
      </c>
      <c r="AD1229">
        <v>33.33</v>
      </c>
      <c r="AE1229">
        <v>47.544497999999997</v>
      </c>
      <c r="AF1229">
        <v>91.9</v>
      </c>
      <c r="AG1229">
        <v>2.1</v>
      </c>
      <c r="AH1229">
        <v>2.9</v>
      </c>
      <c r="AI1229">
        <v>2.1</v>
      </c>
      <c r="AJ1229">
        <v>1</v>
      </c>
      <c r="AK1229">
        <v>0</v>
      </c>
      <c r="AL1229">
        <v>0</v>
      </c>
      <c r="AM1229">
        <v>2.63</v>
      </c>
      <c r="AN1229">
        <v>47.203000000000003</v>
      </c>
      <c r="AO1229">
        <v>3.0209999999999999</v>
      </c>
      <c r="AP1229">
        <v>26.873000000000001</v>
      </c>
      <c r="AQ1229">
        <v>0.17899999999999999</v>
      </c>
      <c r="AR1229">
        <v>1.49</v>
      </c>
      <c r="AS1229">
        <v>52.148000000000003</v>
      </c>
      <c r="AT1229">
        <v>110.28</v>
      </c>
      <c r="AU1229">
        <v>2.52</v>
      </c>
      <c r="AV1229">
        <v>3.48</v>
      </c>
      <c r="AW1229">
        <v>2.52</v>
      </c>
      <c r="AX1229">
        <v>1.2</v>
      </c>
      <c r="AY1229">
        <v>0</v>
      </c>
      <c r="AZ1229">
        <v>0</v>
      </c>
      <c r="BA1229">
        <v>0</v>
      </c>
      <c r="BB1229">
        <v>161</v>
      </c>
      <c r="BC1229" t="s">
        <v>68</v>
      </c>
      <c r="BD1229">
        <v>0</v>
      </c>
      <c r="BE1229" t="s">
        <v>69</v>
      </c>
      <c r="BF1229" t="s">
        <v>70</v>
      </c>
      <c r="BG1229">
        <v>1.3</v>
      </c>
      <c r="BH1229">
        <v>0</v>
      </c>
      <c r="BI1229" s="1">
        <v>45799.580542974538</v>
      </c>
      <c r="BJ1229">
        <v>3</v>
      </c>
      <c r="BK1229" s="4">
        <v>1.1395999999999999</v>
      </c>
      <c r="BL1229" s="42">
        <f>HLOOKUP($A1229,차량별코스!$E$1:$AD$20,_xlfn.XLOOKUP(탕데이터!$I1229,차량별코스!$D$2:$D$20,차량별코스!$A$2:$A$20),0)</f>
        <v>6</v>
      </c>
      <c r="BM1229">
        <f t="shared" si="217"/>
        <v>2410.788</v>
      </c>
      <c r="BN1229">
        <f t="shared" si="218"/>
        <v>3898.6569999999997</v>
      </c>
      <c r="BO1229">
        <f>IF(COUNTIFS($BL$2:$BL1229,$BL1229,$O$2:$O1229,$O1229)=1,_xlfn.MAXIFS($BO$2:$BO1228,$O$2:$O1228,$O1229)+1,_xlfn.MAXIFS($BO$2:$BO1228,$O$2:$O1228,$O1229))</f>
        <v>11</v>
      </c>
      <c r="BP1229">
        <f t="shared" si="219"/>
        <v>4494.8310000000001</v>
      </c>
      <c r="BQ1229">
        <f t="shared" si="221"/>
        <v>152.22900000000001</v>
      </c>
      <c r="BR1229">
        <f t="shared" si="222"/>
        <v>210.22099999999998</v>
      </c>
      <c r="BS1229">
        <f t="shared" si="223"/>
        <v>152.22900000000001</v>
      </c>
      <c r="BT1229">
        <f t="shared" si="224"/>
        <v>72.489999999999995</v>
      </c>
      <c r="BU1229">
        <f t="shared" si="225"/>
        <v>0</v>
      </c>
      <c r="BV1229">
        <f t="shared" si="226"/>
        <v>0</v>
      </c>
      <c r="BW1229">
        <f t="shared" si="220"/>
        <v>5082</v>
      </c>
    </row>
    <row r="1230" spans="1:75" x14ac:dyDescent="0.3">
      <c r="A1230" s="38">
        <f t="shared" si="216"/>
        <v>45797</v>
      </c>
      <c r="B1230" s="3">
        <v>45797.301666666666</v>
      </c>
      <c r="C1230" t="s">
        <v>61</v>
      </c>
      <c r="D1230" t="s">
        <v>61</v>
      </c>
      <c r="E1230" t="s">
        <v>61</v>
      </c>
      <c r="F1230" t="s">
        <v>62</v>
      </c>
      <c r="G1230" s="2" t="s">
        <v>85</v>
      </c>
      <c r="H1230" t="s">
        <v>86</v>
      </c>
      <c r="I1230" t="s">
        <v>90</v>
      </c>
      <c r="J1230" t="s">
        <v>66</v>
      </c>
      <c r="K1230" t="s">
        <v>67</v>
      </c>
      <c r="L1230">
        <v>14</v>
      </c>
      <c r="M1230">
        <v>12</v>
      </c>
      <c r="N1230">
        <v>168</v>
      </c>
      <c r="O1230" s="41">
        <v>9999</v>
      </c>
      <c r="P1230" t="s">
        <v>62</v>
      </c>
      <c r="Q1230" s="1">
        <v>45786.608721180557</v>
      </c>
      <c r="R1230">
        <v>3.5000000000000003E-2</v>
      </c>
      <c r="S1230">
        <v>0.16800000000000001</v>
      </c>
      <c r="T1230">
        <v>0.20799999999999999</v>
      </c>
      <c r="U1230">
        <v>294</v>
      </c>
      <c r="V1230">
        <v>93</v>
      </c>
      <c r="W1230">
        <v>151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4</v>
      </c>
      <c r="AD1230">
        <v>0.43</v>
      </c>
      <c r="AE1230">
        <v>2.5199790000000002</v>
      </c>
      <c r="AF1230">
        <v>100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0.16</v>
      </c>
      <c r="AN1230">
        <v>40.039000000000001</v>
      </c>
      <c r="AO1230">
        <v>31.632999999999999</v>
      </c>
      <c r="AP1230">
        <v>51.36</v>
      </c>
      <c r="AQ1230">
        <v>0</v>
      </c>
      <c r="AR1230">
        <v>0</v>
      </c>
      <c r="AS1230">
        <v>0</v>
      </c>
      <c r="AT1230">
        <v>3.3330000000000002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6</v>
      </c>
      <c r="BC1230" t="s">
        <v>68</v>
      </c>
      <c r="BD1230">
        <v>0</v>
      </c>
      <c r="BE1230" t="s">
        <v>69</v>
      </c>
      <c r="BF1230" t="s">
        <v>70</v>
      </c>
      <c r="BG1230">
        <v>1.3</v>
      </c>
      <c r="BH1230">
        <v>0</v>
      </c>
      <c r="BI1230" s="1">
        <v>45799.580542974538</v>
      </c>
      <c r="BJ1230">
        <v>3</v>
      </c>
      <c r="BK1230" s="4">
        <v>6.9400000000000003E-2</v>
      </c>
      <c r="BL1230" s="42">
        <f>HLOOKUP($A1230,차량별코스!$E$1:$AD$20,_xlfn.XLOOKUP(탕데이터!$I1230,차량별코스!$D$2:$D$20,차량별코스!$A$2:$A$20),0)</f>
        <v>7</v>
      </c>
      <c r="BM1230">
        <f t="shared" si="217"/>
        <v>2410.788</v>
      </c>
      <c r="BN1230">
        <f t="shared" si="218"/>
        <v>4271.6819999999989</v>
      </c>
      <c r="BO1230">
        <f>IF(COUNTIFS($BL$2:$BL1230,$BL1230,$O$2:$O1230,$O1230)=1,_xlfn.MAXIFS($BO$2:$BO1229,$O$2:$O1229,$O1230)+1,_xlfn.MAXIFS($BO$2:$BO1229,$O$2:$O1229,$O1230))</f>
        <v>11</v>
      </c>
      <c r="BP1230">
        <f t="shared" si="219"/>
        <v>50</v>
      </c>
      <c r="BQ1230">
        <f t="shared" si="221"/>
        <v>0</v>
      </c>
      <c r="BR1230">
        <f t="shared" si="222"/>
        <v>0</v>
      </c>
      <c r="BS1230">
        <f t="shared" si="223"/>
        <v>0</v>
      </c>
      <c r="BT1230">
        <f t="shared" si="224"/>
        <v>0</v>
      </c>
      <c r="BU1230">
        <f t="shared" si="225"/>
        <v>0</v>
      </c>
      <c r="BV1230">
        <f t="shared" si="226"/>
        <v>0</v>
      </c>
      <c r="BW1230">
        <f t="shared" si="220"/>
        <v>50</v>
      </c>
    </row>
    <row r="1231" spans="1:75" x14ac:dyDescent="0.3">
      <c r="A1231" s="38">
        <f t="shared" si="216"/>
        <v>45797</v>
      </c>
      <c r="B1231" s="3">
        <v>45797.317291666666</v>
      </c>
      <c r="C1231" t="s">
        <v>61</v>
      </c>
      <c r="D1231" t="s">
        <v>61</v>
      </c>
      <c r="E1231" t="s">
        <v>61</v>
      </c>
      <c r="F1231" t="s">
        <v>62</v>
      </c>
      <c r="G1231" s="2" t="s">
        <v>85</v>
      </c>
      <c r="H1231" t="s">
        <v>86</v>
      </c>
      <c r="I1231" t="s">
        <v>90</v>
      </c>
      <c r="J1231" t="s">
        <v>66</v>
      </c>
      <c r="K1231" t="s">
        <v>67</v>
      </c>
      <c r="L1231">
        <v>14</v>
      </c>
      <c r="M1231">
        <v>12</v>
      </c>
      <c r="N1231">
        <v>168</v>
      </c>
      <c r="O1231" s="41">
        <v>9999</v>
      </c>
      <c r="P1231" t="s">
        <v>62</v>
      </c>
      <c r="Q1231" s="1">
        <v>45786.608721180557</v>
      </c>
      <c r="R1231">
        <v>60.969000000000001</v>
      </c>
      <c r="S1231">
        <v>18.988</v>
      </c>
      <c r="T1231">
        <v>3.2109999999999999</v>
      </c>
      <c r="U1231">
        <v>6507</v>
      </c>
      <c r="V1231">
        <v>212</v>
      </c>
      <c r="W1231">
        <v>1695</v>
      </c>
      <c r="X1231">
        <v>1119</v>
      </c>
      <c r="Y1231">
        <v>0</v>
      </c>
      <c r="Z1231">
        <v>29</v>
      </c>
      <c r="AA1231">
        <v>1</v>
      </c>
      <c r="AB1231">
        <v>12</v>
      </c>
      <c r="AC1231">
        <v>102</v>
      </c>
      <c r="AD1231">
        <v>33.729999999999997</v>
      </c>
      <c r="AE1231">
        <v>47.714823000000003</v>
      </c>
      <c r="AF1231">
        <v>77.900000000000006</v>
      </c>
      <c r="AG1231">
        <v>6.4</v>
      </c>
      <c r="AH1231">
        <v>6.4</v>
      </c>
      <c r="AI1231">
        <v>4.2</v>
      </c>
      <c r="AJ1231">
        <v>5.2</v>
      </c>
      <c r="AK1231">
        <v>0</v>
      </c>
      <c r="AL1231">
        <v>0</v>
      </c>
      <c r="AM1231">
        <v>2.4700000000000002</v>
      </c>
      <c r="AN1231">
        <v>50.997</v>
      </c>
      <c r="AO1231">
        <v>3.258</v>
      </c>
      <c r="AP1231">
        <v>26.048999999999999</v>
      </c>
      <c r="AQ1231">
        <v>0.18</v>
      </c>
      <c r="AR1231">
        <v>0</v>
      </c>
      <c r="AS1231">
        <v>47.564999999999998</v>
      </c>
      <c r="AT1231">
        <v>84.391999999999996</v>
      </c>
      <c r="AU1231">
        <v>6.9329999999999998</v>
      </c>
      <c r="AV1231">
        <v>6.9329999999999998</v>
      </c>
      <c r="AW1231">
        <v>4.55</v>
      </c>
      <c r="AX1231">
        <v>5.633</v>
      </c>
      <c r="AY1231">
        <v>0</v>
      </c>
      <c r="AZ1231">
        <v>0</v>
      </c>
      <c r="BA1231">
        <v>0</v>
      </c>
      <c r="BB1231">
        <v>145</v>
      </c>
      <c r="BC1231" t="s">
        <v>68</v>
      </c>
      <c r="BD1231">
        <v>0</v>
      </c>
      <c r="BE1231" t="s">
        <v>69</v>
      </c>
      <c r="BF1231" t="s">
        <v>70</v>
      </c>
      <c r="BG1231">
        <v>1.3</v>
      </c>
      <c r="BH1231">
        <v>0</v>
      </c>
      <c r="BI1231" s="1">
        <v>45799.580542974538</v>
      </c>
      <c r="BJ1231">
        <v>3</v>
      </c>
      <c r="BK1231" s="4">
        <v>1.0703</v>
      </c>
      <c r="BL1231" s="42">
        <f>HLOOKUP($A1231,차량별코스!$E$1:$AD$20,_xlfn.XLOOKUP(탕데이터!$I1231,차량별코스!$D$2:$D$20,차량별코스!$A$2:$A$20),0)</f>
        <v>7</v>
      </c>
      <c r="BM1231">
        <f t="shared" si="217"/>
        <v>2410.788</v>
      </c>
      <c r="BN1231">
        <f t="shared" si="218"/>
        <v>4271.6819999999989</v>
      </c>
      <c r="BO1231">
        <f>IF(COUNTIFS($BL$2:$BL1231,$BL1231,$O$2:$O1231,$O1231)=1,_xlfn.MAXIFS($BO$2:$BO1230,$O$2:$O1230,$O1231)+1,_xlfn.MAXIFS($BO$2:$BO1230,$O$2:$O1230,$O1231))</f>
        <v>11</v>
      </c>
      <c r="BP1231">
        <f t="shared" si="219"/>
        <v>3161.9530000000004</v>
      </c>
      <c r="BQ1231">
        <f t="shared" si="221"/>
        <v>416.44800000000004</v>
      </c>
      <c r="BR1231">
        <f t="shared" si="222"/>
        <v>416.44800000000004</v>
      </c>
      <c r="BS1231">
        <f t="shared" si="223"/>
        <v>273.29400000000004</v>
      </c>
      <c r="BT1231">
        <f t="shared" si="224"/>
        <v>338.36400000000003</v>
      </c>
      <c r="BU1231">
        <f t="shared" si="225"/>
        <v>0</v>
      </c>
      <c r="BV1231">
        <f t="shared" si="226"/>
        <v>0</v>
      </c>
      <c r="BW1231">
        <f t="shared" si="220"/>
        <v>4606.5069999999996</v>
      </c>
    </row>
    <row r="1232" spans="1:75" x14ac:dyDescent="0.3">
      <c r="A1232" s="38">
        <f t="shared" si="216"/>
        <v>45797</v>
      </c>
      <c r="B1232" s="3">
        <v>45797.431168981479</v>
      </c>
      <c r="C1232" t="s">
        <v>61</v>
      </c>
      <c r="D1232" t="s">
        <v>61</v>
      </c>
      <c r="E1232" t="s">
        <v>61</v>
      </c>
      <c r="F1232" t="s">
        <v>62</v>
      </c>
      <c r="G1232" s="2" t="s">
        <v>85</v>
      </c>
      <c r="H1232" t="s">
        <v>86</v>
      </c>
      <c r="I1232" t="s">
        <v>90</v>
      </c>
      <c r="J1232" t="s">
        <v>66</v>
      </c>
      <c r="K1232" t="s">
        <v>67</v>
      </c>
      <c r="L1232">
        <v>14</v>
      </c>
      <c r="M1232">
        <v>12</v>
      </c>
      <c r="N1232">
        <v>168</v>
      </c>
      <c r="O1232" s="41">
        <v>9999</v>
      </c>
      <c r="P1232" t="s">
        <v>62</v>
      </c>
      <c r="Q1232" s="1">
        <v>45786.608721180557</v>
      </c>
      <c r="R1232">
        <v>2.8000000000000001E-2</v>
      </c>
      <c r="S1232">
        <v>7.6999999999999999E-2</v>
      </c>
      <c r="T1232">
        <v>0.36399999999999999</v>
      </c>
      <c r="U1232">
        <v>122</v>
      </c>
      <c r="V1232">
        <v>103</v>
      </c>
      <c r="W1232">
        <v>2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10</v>
      </c>
      <c r="AD1232">
        <v>0.83</v>
      </c>
      <c r="AE1232">
        <v>5.9296899999999999</v>
      </c>
      <c r="AF1232">
        <v>100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0.28000000000000003</v>
      </c>
      <c r="AN1232">
        <v>57.59</v>
      </c>
      <c r="AO1232">
        <v>84.427999999999997</v>
      </c>
      <c r="AP1232">
        <v>1.6379999999999999</v>
      </c>
      <c r="AQ1232">
        <v>0</v>
      </c>
      <c r="AR1232">
        <v>0</v>
      </c>
      <c r="AS1232">
        <v>0</v>
      </c>
      <c r="AT1232">
        <v>1.667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2</v>
      </c>
      <c r="BC1232" t="s">
        <v>68</v>
      </c>
      <c r="BD1232">
        <v>0</v>
      </c>
      <c r="BE1232" t="s">
        <v>69</v>
      </c>
      <c r="BF1232" t="s">
        <v>70</v>
      </c>
      <c r="BG1232">
        <v>1.3</v>
      </c>
      <c r="BH1232">
        <v>0</v>
      </c>
      <c r="BI1232" s="1">
        <v>45799.580542974538</v>
      </c>
      <c r="BJ1232">
        <v>3</v>
      </c>
      <c r="BK1232" s="4">
        <v>0.1212</v>
      </c>
      <c r="BL1232" s="42">
        <f>HLOOKUP($A1232,차량별코스!$E$1:$AD$20,_xlfn.XLOOKUP(탕데이터!$I1232,차량별코스!$D$2:$D$20,차량별코스!$A$2:$A$20),0)</f>
        <v>7</v>
      </c>
      <c r="BM1232">
        <f t="shared" si="217"/>
        <v>2410.788</v>
      </c>
      <c r="BN1232">
        <f t="shared" si="218"/>
        <v>4271.6819999999989</v>
      </c>
      <c r="BO1232">
        <f>IF(COUNTIFS($BL$2:$BL1232,$BL1232,$O$2:$O1232,$O1232)=1,_xlfn.MAXIFS($BO$2:$BO1231,$O$2:$O1231,$O1232)+1,_xlfn.MAXIFS($BO$2:$BO1231,$O$2:$O1231,$O1232))</f>
        <v>11</v>
      </c>
      <c r="BP1232">
        <f t="shared" si="219"/>
        <v>17</v>
      </c>
      <c r="BQ1232">
        <f t="shared" si="221"/>
        <v>0</v>
      </c>
      <c r="BR1232">
        <f t="shared" si="222"/>
        <v>0</v>
      </c>
      <c r="BS1232">
        <f t="shared" si="223"/>
        <v>0</v>
      </c>
      <c r="BT1232">
        <f t="shared" si="224"/>
        <v>0</v>
      </c>
      <c r="BU1232">
        <f t="shared" si="225"/>
        <v>0</v>
      </c>
      <c r="BV1232">
        <f t="shared" si="226"/>
        <v>0</v>
      </c>
      <c r="BW1232">
        <f t="shared" si="220"/>
        <v>17</v>
      </c>
    </row>
    <row r="1233" spans="1:75" x14ac:dyDescent="0.3">
      <c r="A1233" s="38">
        <f t="shared" si="216"/>
        <v>45797</v>
      </c>
      <c r="B1233" s="3">
        <v>45797.435740740744</v>
      </c>
      <c r="C1233" t="s">
        <v>61</v>
      </c>
      <c r="D1233" t="s">
        <v>61</v>
      </c>
      <c r="E1233" t="s">
        <v>61</v>
      </c>
      <c r="F1233" t="s">
        <v>62</v>
      </c>
      <c r="G1233" s="2" t="s">
        <v>85</v>
      </c>
      <c r="H1233" t="s">
        <v>86</v>
      </c>
      <c r="I1233" t="s">
        <v>90</v>
      </c>
      <c r="J1233" t="s">
        <v>66</v>
      </c>
      <c r="K1233" t="s">
        <v>67</v>
      </c>
      <c r="L1233">
        <v>14</v>
      </c>
      <c r="M1233">
        <v>12</v>
      </c>
      <c r="N1233">
        <v>168</v>
      </c>
      <c r="O1233" s="41">
        <v>9999</v>
      </c>
      <c r="P1233" t="s">
        <v>62</v>
      </c>
      <c r="Q1233" s="1">
        <v>45786.608721180557</v>
      </c>
      <c r="R1233">
        <v>107.911</v>
      </c>
      <c r="S1233">
        <v>29.751999999999999</v>
      </c>
      <c r="T1233">
        <v>3.6269999999999998</v>
      </c>
      <c r="U1233">
        <v>10436</v>
      </c>
      <c r="V1233">
        <v>196</v>
      </c>
      <c r="W1233">
        <v>2186</v>
      </c>
      <c r="X1233">
        <v>2082</v>
      </c>
      <c r="Y1233">
        <v>0</v>
      </c>
      <c r="Z1233">
        <v>24</v>
      </c>
      <c r="AA1233">
        <v>0</v>
      </c>
      <c r="AB1233">
        <v>0</v>
      </c>
      <c r="AC1233">
        <v>102</v>
      </c>
      <c r="AD1233">
        <v>37.22</v>
      </c>
      <c r="AE1233">
        <v>48.234372</v>
      </c>
      <c r="AF1233">
        <v>87.7</v>
      </c>
      <c r="AG1233">
        <v>3.5</v>
      </c>
      <c r="AH1233">
        <v>3.4</v>
      </c>
      <c r="AI1233">
        <v>3.5</v>
      </c>
      <c r="AJ1233">
        <v>1.9</v>
      </c>
      <c r="AK1233">
        <v>0</v>
      </c>
      <c r="AL1233">
        <v>0</v>
      </c>
      <c r="AM1233">
        <v>2.79</v>
      </c>
      <c r="AN1233">
        <v>44.83</v>
      </c>
      <c r="AO1233">
        <v>1.8779999999999999</v>
      </c>
      <c r="AP1233">
        <v>20.946999999999999</v>
      </c>
      <c r="AQ1233">
        <v>0.185</v>
      </c>
      <c r="AR1233">
        <v>0</v>
      </c>
      <c r="AS1233">
        <v>22.241</v>
      </c>
      <c r="AT1233">
        <v>152.01300000000001</v>
      </c>
      <c r="AU1233">
        <v>6.0670000000000002</v>
      </c>
      <c r="AV1233">
        <v>5.8929999999999998</v>
      </c>
      <c r="AW1233">
        <v>6.0670000000000002</v>
      </c>
      <c r="AX1233">
        <v>3.2930000000000001</v>
      </c>
      <c r="AY1233">
        <v>0</v>
      </c>
      <c r="AZ1233">
        <v>0</v>
      </c>
      <c r="BA1233">
        <v>0</v>
      </c>
      <c r="BB1233">
        <v>248</v>
      </c>
      <c r="BC1233" t="s">
        <v>68</v>
      </c>
      <c r="BD1233">
        <v>0</v>
      </c>
      <c r="BE1233" t="s">
        <v>69</v>
      </c>
      <c r="BF1233" t="s">
        <v>70</v>
      </c>
      <c r="BG1233">
        <v>1.3</v>
      </c>
      <c r="BH1233">
        <v>0</v>
      </c>
      <c r="BI1233" s="1">
        <v>45799.580542974538</v>
      </c>
      <c r="BJ1233">
        <v>3</v>
      </c>
      <c r="BK1233" s="4">
        <v>1.2090000000000001</v>
      </c>
      <c r="BL1233" s="42">
        <f>HLOOKUP($A1233,차량별코스!$E$1:$AD$20,_xlfn.XLOOKUP(탕데이터!$I1233,차량별코스!$D$2:$D$20,차량별코스!$A$2:$A$20),0)</f>
        <v>7</v>
      </c>
      <c r="BM1233">
        <f t="shared" si="217"/>
        <v>2410.788</v>
      </c>
      <c r="BN1233">
        <f t="shared" si="218"/>
        <v>4271.6819999999989</v>
      </c>
      <c r="BO1233">
        <f>IF(COUNTIFS($BL$2:$BL1233,$BL1233,$O$2:$O1233,$O1233)=1,_xlfn.MAXIFS($BO$2:$BO1232,$O$2:$O1232,$O1233)+1,_xlfn.MAXIFS($BO$2:$BO1232,$O$2:$O1232,$O1233))</f>
        <v>11</v>
      </c>
      <c r="BP1233">
        <f t="shared" si="219"/>
        <v>6770.3719999999994</v>
      </c>
      <c r="BQ1233">
        <f t="shared" si="221"/>
        <v>365.26000000000005</v>
      </c>
      <c r="BR1233">
        <f t="shared" si="222"/>
        <v>354.82400000000001</v>
      </c>
      <c r="BS1233">
        <f t="shared" si="223"/>
        <v>365.26000000000005</v>
      </c>
      <c r="BT1233">
        <f t="shared" si="224"/>
        <v>198.28399999999999</v>
      </c>
      <c r="BU1233">
        <f t="shared" si="225"/>
        <v>0</v>
      </c>
      <c r="BV1233">
        <f t="shared" si="226"/>
        <v>0</v>
      </c>
      <c r="BW1233">
        <f t="shared" si="220"/>
        <v>8053.9999999999991</v>
      </c>
    </row>
    <row r="1234" spans="1:75" x14ac:dyDescent="0.3">
      <c r="A1234" s="38">
        <f t="shared" si="216"/>
        <v>45797</v>
      </c>
      <c r="B1234" s="3">
        <v>45797.616712962961</v>
      </c>
      <c r="C1234" t="s">
        <v>61</v>
      </c>
      <c r="D1234" t="s">
        <v>61</v>
      </c>
      <c r="E1234" t="s">
        <v>61</v>
      </c>
      <c r="F1234" t="s">
        <v>62</v>
      </c>
      <c r="G1234" s="2" t="s">
        <v>85</v>
      </c>
      <c r="H1234" t="s">
        <v>86</v>
      </c>
      <c r="I1234" t="s">
        <v>90</v>
      </c>
      <c r="J1234" t="s">
        <v>66</v>
      </c>
      <c r="K1234" t="s">
        <v>67</v>
      </c>
      <c r="L1234">
        <v>14</v>
      </c>
      <c r="M1234">
        <v>12</v>
      </c>
      <c r="N1234">
        <v>168</v>
      </c>
      <c r="O1234" s="41">
        <v>9999</v>
      </c>
      <c r="P1234" t="s">
        <v>62</v>
      </c>
      <c r="Q1234" s="1">
        <v>45786.608721180557</v>
      </c>
      <c r="R1234">
        <v>2.5999999999999999E-2</v>
      </c>
      <c r="S1234">
        <v>1.7999999999999999E-2</v>
      </c>
      <c r="T1234">
        <v>1.444</v>
      </c>
      <c r="U1234">
        <v>31</v>
      </c>
      <c r="V1234">
        <v>7</v>
      </c>
      <c r="W1234">
        <v>7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8</v>
      </c>
      <c r="AD1234">
        <v>3.02</v>
      </c>
      <c r="AE1234">
        <v>5.504975</v>
      </c>
      <c r="AF1234">
        <v>100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1.1299999999999999</v>
      </c>
      <c r="AN1234">
        <v>7.5860000000000003</v>
      </c>
      <c r="AO1234">
        <v>22.576000000000001</v>
      </c>
      <c r="AP1234">
        <v>22.576000000000001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 t="s">
        <v>68</v>
      </c>
      <c r="BD1234">
        <v>0</v>
      </c>
      <c r="BE1234" t="s">
        <v>69</v>
      </c>
      <c r="BF1234" t="s">
        <v>70</v>
      </c>
      <c r="BG1234">
        <v>1.3</v>
      </c>
      <c r="BH1234">
        <v>0</v>
      </c>
      <c r="BI1234" s="1">
        <v>45799.580542974538</v>
      </c>
      <c r="BJ1234">
        <v>3</v>
      </c>
      <c r="BK1234" s="4">
        <v>0.48149999999999998</v>
      </c>
      <c r="BL1234" s="42">
        <f>HLOOKUP($A1234,차량별코스!$E$1:$AD$20,_xlfn.XLOOKUP(탕데이터!$I1234,차량별코스!$D$2:$D$20,차량별코스!$A$2:$A$20),0)</f>
        <v>7</v>
      </c>
      <c r="BM1234">
        <f t="shared" si="217"/>
        <v>2410.788</v>
      </c>
      <c r="BN1234">
        <f t="shared" si="218"/>
        <v>4271.6819999999989</v>
      </c>
      <c r="BO1234">
        <f>IF(COUNTIFS($BL$2:$BL1234,$BL1234,$O$2:$O1234,$O1234)=1,_xlfn.MAXIFS($BO$2:$BO1233,$O$2:$O1233,$O1234)+1,_xlfn.MAXIFS($BO$2:$BO1233,$O$2:$O1233,$O1234))</f>
        <v>11</v>
      </c>
      <c r="BP1234">
        <f t="shared" si="219"/>
        <v>17</v>
      </c>
      <c r="BQ1234">
        <f t="shared" si="221"/>
        <v>0</v>
      </c>
      <c r="BR1234">
        <f t="shared" si="222"/>
        <v>0</v>
      </c>
      <c r="BS1234">
        <f t="shared" si="223"/>
        <v>0</v>
      </c>
      <c r="BT1234">
        <f t="shared" si="224"/>
        <v>0</v>
      </c>
      <c r="BU1234">
        <f t="shared" si="225"/>
        <v>0</v>
      </c>
      <c r="BV1234">
        <f t="shared" si="226"/>
        <v>0</v>
      </c>
      <c r="BW1234">
        <f t="shared" si="220"/>
        <v>17</v>
      </c>
    </row>
    <row r="1235" spans="1:75" x14ac:dyDescent="0.3">
      <c r="A1235" s="38">
        <f t="shared" si="216"/>
        <v>45797</v>
      </c>
      <c r="B1235" s="3">
        <v>45797.619988425926</v>
      </c>
      <c r="C1235" t="s">
        <v>61</v>
      </c>
      <c r="D1235" t="s">
        <v>61</v>
      </c>
      <c r="E1235" t="s">
        <v>61</v>
      </c>
      <c r="F1235" t="s">
        <v>62</v>
      </c>
      <c r="G1235" s="2" t="s">
        <v>85</v>
      </c>
      <c r="H1235" t="s">
        <v>86</v>
      </c>
      <c r="I1235" t="s">
        <v>90</v>
      </c>
      <c r="J1235" t="s">
        <v>66</v>
      </c>
      <c r="K1235" t="s">
        <v>67</v>
      </c>
      <c r="L1235">
        <v>14</v>
      </c>
      <c r="M1235">
        <v>12</v>
      </c>
      <c r="N1235">
        <v>168</v>
      </c>
      <c r="O1235" s="41">
        <v>9999</v>
      </c>
      <c r="P1235" t="s">
        <v>62</v>
      </c>
      <c r="Q1235" s="1">
        <v>45786.608721180557</v>
      </c>
      <c r="R1235">
        <v>17.545000000000002</v>
      </c>
      <c r="S1235">
        <v>4.0529999999999999</v>
      </c>
      <c r="T1235">
        <v>4.3289999999999997</v>
      </c>
      <c r="U1235">
        <v>1778</v>
      </c>
      <c r="V1235">
        <v>156</v>
      </c>
      <c r="W1235">
        <v>384</v>
      </c>
      <c r="X1235">
        <v>395</v>
      </c>
      <c r="Y1235">
        <v>0</v>
      </c>
      <c r="Z1235">
        <v>3</v>
      </c>
      <c r="AA1235">
        <v>0</v>
      </c>
      <c r="AB1235">
        <v>0</v>
      </c>
      <c r="AC1235">
        <v>87</v>
      </c>
      <c r="AD1235">
        <v>35.520000000000003</v>
      </c>
      <c r="AE1235">
        <v>51.019368999999998</v>
      </c>
      <c r="AF1235">
        <v>85.1</v>
      </c>
      <c r="AG1235">
        <v>3.1</v>
      </c>
      <c r="AH1235">
        <v>2.6</v>
      </c>
      <c r="AI1235">
        <v>7.9</v>
      </c>
      <c r="AJ1235">
        <v>1.3</v>
      </c>
      <c r="AK1235">
        <v>0</v>
      </c>
      <c r="AL1235">
        <v>0</v>
      </c>
      <c r="AM1235">
        <v>3.33</v>
      </c>
      <c r="AN1235">
        <v>38.957999999999998</v>
      </c>
      <c r="AO1235">
        <v>8.7739999999999991</v>
      </c>
      <c r="AP1235">
        <v>21.597000000000001</v>
      </c>
      <c r="AQ1235">
        <v>0.17100000000000001</v>
      </c>
      <c r="AR1235">
        <v>0</v>
      </c>
      <c r="AS1235">
        <v>17.099</v>
      </c>
      <c r="AT1235">
        <v>24.111999999999998</v>
      </c>
      <c r="AU1235">
        <v>0.878</v>
      </c>
      <c r="AV1235">
        <v>0.73699999999999999</v>
      </c>
      <c r="AW1235">
        <v>2.238</v>
      </c>
      <c r="AX1235">
        <v>0.36799999999999999</v>
      </c>
      <c r="AY1235">
        <v>0</v>
      </c>
      <c r="AZ1235">
        <v>0</v>
      </c>
      <c r="BA1235">
        <v>0</v>
      </c>
      <c r="BB1235">
        <v>39</v>
      </c>
      <c r="BC1235" t="s">
        <v>68</v>
      </c>
      <c r="BD1235">
        <v>0</v>
      </c>
      <c r="BE1235" t="s">
        <v>69</v>
      </c>
      <c r="BF1235" t="s">
        <v>70</v>
      </c>
      <c r="BG1235">
        <v>1.3</v>
      </c>
      <c r="BH1235">
        <v>0</v>
      </c>
      <c r="BI1235" s="1">
        <v>45799.580542974538</v>
      </c>
      <c r="BJ1235">
        <v>3</v>
      </c>
      <c r="BK1235" s="4">
        <v>1.4430000000000001</v>
      </c>
      <c r="BL1235" s="42">
        <f>HLOOKUP($A1235,차량별코스!$E$1:$AD$20,_xlfn.XLOOKUP(탕데이터!$I1235,차량별코스!$D$2:$D$20,차량별코스!$A$2:$A$20),0)</f>
        <v>7</v>
      </c>
      <c r="BM1235">
        <f t="shared" si="217"/>
        <v>2410.788</v>
      </c>
      <c r="BN1235">
        <f t="shared" si="218"/>
        <v>4271.6819999999989</v>
      </c>
      <c r="BO1235">
        <f>IF(COUNTIFS($BL$2:$BL1235,$BL1235,$O$2:$O1235,$O1235)=1,_xlfn.MAXIFS($BO$2:$BO1234,$O$2:$O1234,$O1235)+1,_xlfn.MAXIFS($BO$2:$BO1234,$O$2:$O1234,$O1235))</f>
        <v>11</v>
      </c>
      <c r="BP1235">
        <f t="shared" si="219"/>
        <v>973.07799999999997</v>
      </c>
      <c r="BQ1235">
        <f t="shared" si="221"/>
        <v>55.118000000000002</v>
      </c>
      <c r="BR1235">
        <f t="shared" si="222"/>
        <v>46.228000000000002</v>
      </c>
      <c r="BS1235">
        <f t="shared" si="223"/>
        <v>140.46199999999999</v>
      </c>
      <c r="BT1235">
        <f t="shared" si="224"/>
        <v>23.114000000000001</v>
      </c>
      <c r="BU1235">
        <f t="shared" si="225"/>
        <v>0</v>
      </c>
      <c r="BV1235">
        <f t="shared" si="226"/>
        <v>0</v>
      </c>
      <c r="BW1235">
        <f t="shared" si="220"/>
        <v>1238</v>
      </c>
    </row>
    <row r="1236" spans="1:75" x14ac:dyDescent="0.3">
      <c r="A1236" s="38">
        <f t="shared" si="216"/>
        <v>45797</v>
      </c>
      <c r="B1236" s="3">
        <v>45797.645312499997</v>
      </c>
      <c r="C1236" t="s">
        <v>61</v>
      </c>
      <c r="D1236" t="s">
        <v>61</v>
      </c>
      <c r="E1236" t="s">
        <v>61</v>
      </c>
      <c r="F1236" t="s">
        <v>62</v>
      </c>
      <c r="G1236" s="2" t="s">
        <v>85</v>
      </c>
      <c r="H1236" t="s">
        <v>86</v>
      </c>
      <c r="I1236" t="s">
        <v>90</v>
      </c>
      <c r="J1236" t="s">
        <v>66</v>
      </c>
      <c r="K1236" t="s">
        <v>67</v>
      </c>
      <c r="L1236">
        <v>14</v>
      </c>
      <c r="M1236">
        <v>12</v>
      </c>
      <c r="N1236">
        <v>168</v>
      </c>
      <c r="O1236" s="41">
        <v>9999</v>
      </c>
      <c r="P1236" t="s">
        <v>62</v>
      </c>
      <c r="Q1236" s="1">
        <v>45786.608721180557</v>
      </c>
      <c r="R1236">
        <v>82.635999999999996</v>
      </c>
      <c r="S1236">
        <v>24.17</v>
      </c>
      <c r="T1236">
        <v>3.419</v>
      </c>
      <c r="U1236">
        <v>7713</v>
      </c>
      <c r="V1236">
        <v>84</v>
      </c>
      <c r="W1236">
        <v>1801</v>
      </c>
      <c r="X1236">
        <v>1642</v>
      </c>
      <c r="Y1236">
        <v>0</v>
      </c>
      <c r="Z1236">
        <v>28</v>
      </c>
      <c r="AA1236">
        <v>0</v>
      </c>
      <c r="AB1236">
        <v>0</v>
      </c>
      <c r="AC1236">
        <v>111</v>
      </c>
      <c r="AD1236">
        <v>38.57</v>
      </c>
      <c r="AE1236">
        <v>51.044851000000001</v>
      </c>
      <c r="AF1236">
        <v>59.6</v>
      </c>
      <c r="AG1236">
        <v>10.3</v>
      </c>
      <c r="AH1236">
        <v>11.5</v>
      </c>
      <c r="AI1236">
        <v>9.8000000000000007</v>
      </c>
      <c r="AJ1236">
        <v>7.6</v>
      </c>
      <c r="AK1236">
        <v>1.2</v>
      </c>
      <c r="AL1236">
        <v>0</v>
      </c>
      <c r="AM1236">
        <v>2.63</v>
      </c>
      <c r="AN1236">
        <v>51.231000000000002</v>
      </c>
      <c r="AO1236">
        <v>1.089</v>
      </c>
      <c r="AP1236">
        <v>23.35</v>
      </c>
      <c r="AQ1236">
        <v>0.19400000000000001</v>
      </c>
      <c r="AR1236">
        <v>0</v>
      </c>
      <c r="AS1236">
        <v>33.884</v>
      </c>
      <c r="AT1236">
        <v>76.486999999999995</v>
      </c>
      <c r="AU1236">
        <v>13.218</v>
      </c>
      <c r="AV1236">
        <v>14.757999999999999</v>
      </c>
      <c r="AW1236">
        <v>12.577</v>
      </c>
      <c r="AX1236">
        <v>9.7530000000000001</v>
      </c>
      <c r="AY1236">
        <v>1.54</v>
      </c>
      <c r="AZ1236">
        <v>0</v>
      </c>
      <c r="BA1236">
        <v>0</v>
      </c>
      <c r="BB1236">
        <v>175</v>
      </c>
      <c r="BC1236" t="s">
        <v>68</v>
      </c>
      <c r="BD1236">
        <v>0</v>
      </c>
      <c r="BE1236" t="s">
        <v>69</v>
      </c>
      <c r="BF1236" t="s">
        <v>70</v>
      </c>
      <c r="BG1236">
        <v>1.3</v>
      </c>
      <c r="BH1236">
        <v>0</v>
      </c>
      <c r="BI1236" s="1">
        <v>45799.580542974538</v>
      </c>
      <c r="BJ1236">
        <v>3</v>
      </c>
      <c r="BK1236" s="4">
        <v>1.1395999999999999</v>
      </c>
      <c r="BL1236" s="42">
        <f>HLOOKUP($A1236,차량별코스!$E$1:$AD$20,_xlfn.XLOOKUP(탕데이터!$I1236,차량별코스!$D$2:$D$20,차량별코스!$A$2:$A$20),0)</f>
        <v>7</v>
      </c>
      <c r="BM1236">
        <f t="shared" si="217"/>
        <v>2410.788</v>
      </c>
      <c r="BN1236">
        <f t="shared" si="218"/>
        <v>4271.6819999999989</v>
      </c>
      <c r="BO1236">
        <f>IF(COUNTIFS($BL$2:$BL1236,$BL1236,$O$2:$O1236,$O1236)=1,_xlfn.MAXIFS($BO$2:$BO1235,$O$2:$O1235,$O1236)+1,_xlfn.MAXIFS($BO$2:$BO1235,$O$2:$O1235,$O1236))</f>
        <v>11</v>
      </c>
      <c r="BP1236">
        <f t="shared" si="219"/>
        <v>2711.9479999999994</v>
      </c>
      <c r="BQ1236">
        <f t="shared" si="221"/>
        <v>794.43900000000008</v>
      </c>
      <c r="BR1236">
        <f t="shared" si="222"/>
        <v>886.995</v>
      </c>
      <c r="BS1236">
        <f t="shared" si="223"/>
        <v>755.87400000000002</v>
      </c>
      <c r="BT1236">
        <f t="shared" si="224"/>
        <v>586.18799999999999</v>
      </c>
      <c r="BU1236">
        <f t="shared" si="225"/>
        <v>92.555999999999997</v>
      </c>
      <c r="BV1236">
        <f t="shared" si="226"/>
        <v>0</v>
      </c>
      <c r="BW1236">
        <f t="shared" si="220"/>
        <v>5827.9999999999991</v>
      </c>
    </row>
    <row r="1237" spans="1:75" x14ac:dyDescent="0.3">
      <c r="A1237" s="38">
        <f t="shared" si="216"/>
        <v>45797</v>
      </c>
      <c r="B1237" s="3">
        <v>45797.790763888886</v>
      </c>
      <c r="C1237" t="s">
        <v>61</v>
      </c>
      <c r="D1237" t="s">
        <v>61</v>
      </c>
      <c r="E1237" t="s">
        <v>61</v>
      </c>
      <c r="F1237" t="s">
        <v>62</v>
      </c>
      <c r="G1237" s="2" t="s">
        <v>85</v>
      </c>
      <c r="H1237" t="s">
        <v>86</v>
      </c>
      <c r="I1237" t="s">
        <v>90</v>
      </c>
      <c r="J1237" t="s">
        <v>66</v>
      </c>
      <c r="K1237" t="s">
        <v>67</v>
      </c>
      <c r="L1237">
        <v>14</v>
      </c>
      <c r="M1237">
        <v>12</v>
      </c>
      <c r="N1237">
        <v>168</v>
      </c>
      <c r="O1237" s="41">
        <v>9999</v>
      </c>
      <c r="P1237" t="s">
        <v>62</v>
      </c>
      <c r="Q1237" s="1">
        <v>45786.608721180557</v>
      </c>
      <c r="R1237">
        <v>0.03</v>
      </c>
      <c r="S1237">
        <v>9.6000000000000002E-2</v>
      </c>
      <c r="T1237">
        <v>0.313</v>
      </c>
      <c r="U1237">
        <v>151</v>
      </c>
      <c r="V1237">
        <v>127</v>
      </c>
      <c r="W1237">
        <v>4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8</v>
      </c>
      <c r="AD1237">
        <v>0.72</v>
      </c>
      <c r="AE1237">
        <v>5.3995680000000004</v>
      </c>
      <c r="AF1237">
        <v>100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0.24</v>
      </c>
      <c r="AN1237">
        <v>60.944000000000003</v>
      </c>
      <c r="AO1237">
        <v>84.105000000000004</v>
      </c>
      <c r="AP1237">
        <v>2.649</v>
      </c>
      <c r="AQ1237">
        <v>0</v>
      </c>
      <c r="AR1237">
        <v>0</v>
      </c>
      <c r="AS1237">
        <v>0</v>
      </c>
      <c r="AT1237">
        <v>1.667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3</v>
      </c>
      <c r="BC1237" t="s">
        <v>68</v>
      </c>
      <c r="BD1237">
        <v>0</v>
      </c>
      <c r="BE1237" t="s">
        <v>69</v>
      </c>
      <c r="BF1237" t="s">
        <v>70</v>
      </c>
      <c r="BG1237">
        <v>1.3</v>
      </c>
      <c r="BH1237">
        <v>0</v>
      </c>
      <c r="BI1237" s="1">
        <v>45799.580542974538</v>
      </c>
      <c r="BJ1237">
        <v>3</v>
      </c>
      <c r="BK1237" s="4">
        <v>0.1042</v>
      </c>
      <c r="BL1237" s="42">
        <f>HLOOKUP($A1237,차량별코스!$E$1:$AD$20,_xlfn.XLOOKUP(탕데이터!$I1237,차량별코스!$D$2:$D$20,차량별코스!$A$2:$A$20),0)</f>
        <v>7</v>
      </c>
      <c r="BM1237">
        <f t="shared" si="217"/>
        <v>2410.788</v>
      </c>
      <c r="BN1237">
        <f t="shared" si="218"/>
        <v>4271.6819999999989</v>
      </c>
      <c r="BO1237">
        <f>IF(COUNTIFS($BL$2:$BL1237,$BL1237,$O$2:$O1237,$O1237)=1,_xlfn.MAXIFS($BO$2:$BO1236,$O$2:$O1236,$O1237)+1,_xlfn.MAXIFS($BO$2:$BO1236,$O$2:$O1236,$O1237))</f>
        <v>11</v>
      </c>
      <c r="BP1237">
        <f t="shared" si="219"/>
        <v>20</v>
      </c>
      <c r="BQ1237">
        <f t="shared" si="221"/>
        <v>0</v>
      </c>
      <c r="BR1237">
        <f t="shared" si="222"/>
        <v>0</v>
      </c>
      <c r="BS1237">
        <f t="shared" si="223"/>
        <v>0</v>
      </c>
      <c r="BT1237">
        <f t="shared" si="224"/>
        <v>0</v>
      </c>
      <c r="BU1237">
        <f t="shared" si="225"/>
        <v>0</v>
      </c>
      <c r="BV1237">
        <f t="shared" si="226"/>
        <v>0</v>
      </c>
      <c r="BW1237">
        <f t="shared" si="220"/>
        <v>20</v>
      </c>
    </row>
    <row r="1238" spans="1:75" x14ac:dyDescent="0.3">
      <c r="A1238" s="38">
        <f t="shared" si="216"/>
        <v>45797</v>
      </c>
      <c r="B1238" s="3">
        <v>45797.795416666668</v>
      </c>
      <c r="C1238" t="s">
        <v>61</v>
      </c>
      <c r="D1238" t="s">
        <v>61</v>
      </c>
      <c r="E1238" t="s">
        <v>61</v>
      </c>
      <c r="F1238" t="s">
        <v>62</v>
      </c>
      <c r="G1238" s="2" t="s">
        <v>85</v>
      </c>
      <c r="H1238" t="s">
        <v>86</v>
      </c>
      <c r="I1238" t="s">
        <v>90</v>
      </c>
      <c r="J1238" t="s">
        <v>66</v>
      </c>
      <c r="K1238" t="s">
        <v>67</v>
      </c>
      <c r="L1238">
        <v>14</v>
      </c>
      <c r="M1238">
        <v>12</v>
      </c>
      <c r="N1238">
        <v>168</v>
      </c>
      <c r="O1238" s="41">
        <v>9999</v>
      </c>
      <c r="P1238" t="s">
        <v>62</v>
      </c>
      <c r="Q1238" s="1">
        <v>45786.608721180557</v>
      </c>
      <c r="R1238">
        <v>39.908999999999999</v>
      </c>
      <c r="S1238">
        <v>11.003</v>
      </c>
      <c r="T1238">
        <v>3.6269999999999998</v>
      </c>
      <c r="U1238">
        <v>4543</v>
      </c>
      <c r="V1238">
        <v>283</v>
      </c>
      <c r="W1238">
        <v>1070</v>
      </c>
      <c r="X1238">
        <v>747</v>
      </c>
      <c r="Y1238">
        <v>0</v>
      </c>
      <c r="Z1238">
        <v>11</v>
      </c>
      <c r="AA1238">
        <v>0</v>
      </c>
      <c r="AB1238">
        <v>0</v>
      </c>
      <c r="AC1238">
        <v>94</v>
      </c>
      <c r="AD1238">
        <v>31.63</v>
      </c>
      <c r="AE1238">
        <v>45.038375000000002</v>
      </c>
      <c r="AF1238">
        <v>95.3</v>
      </c>
      <c r="AG1238">
        <v>1.1000000000000001</v>
      </c>
      <c r="AH1238">
        <v>1.8</v>
      </c>
      <c r="AI1238">
        <v>1.6</v>
      </c>
      <c r="AJ1238">
        <v>0.2</v>
      </c>
      <c r="AK1238">
        <v>0</v>
      </c>
      <c r="AL1238">
        <v>0</v>
      </c>
      <c r="AM1238">
        <v>2.79</v>
      </c>
      <c r="AN1238">
        <v>41.420999999999999</v>
      </c>
      <c r="AO1238">
        <v>6.2290000000000001</v>
      </c>
      <c r="AP1238">
        <v>23.553000000000001</v>
      </c>
      <c r="AQ1238">
        <v>0.17499999999999999</v>
      </c>
      <c r="AR1238">
        <v>0</v>
      </c>
      <c r="AS1238">
        <v>27.562999999999999</v>
      </c>
      <c r="AT1238">
        <v>71.474999999999994</v>
      </c>
      <c r="AU1238">
        <v>0.82499999999999996</v>
      </c>
      <c r="AV1238">
        <v>1.35</v>
      </c>
      <c r="AW1238">
        <v>1.2</v>
      </c>
      <c r="AX1238">
        <v>0.15</v>
      </c>
      <c r="AY1238">
        <v>0</v>
      </c>
      <c r="AZ1238">
        <v>0</v>
      </c>
      <c r="BA1238">
        <v>0</v>
      </c>
      <c r="BB1238">
        <v>104</v>
      </c>
      <c r="BC1238" t="s">
        <v>68</v>
      </c>
      <c r="BD1238">
        <v>0</v>
      </c>
      <c r="BE1238" t="s">
        <v>69</v>
      </c>
      <c r="BF1238" t="s">
        <v>70</v>
      </c>
      <c r="BG1238">
        <v>1.3</v>
      </c>
      <c r="BH1238">
        <v>0</v>
      </c>
      <c r="BI1238" s="1">
        <v>45799.580542974538</v>
      </c>
      <c r="BJ1238">
        <v>3</v>
      </c>
      <c r="BK1238" s="4">
        <v>1.2090000000000001</v>
      </c>
      <c r="BL1238" s="42">
        <f>HLOOKUP($A1238,차량별코스!$E$1:$AD$20,_xlfn.XLOOKUP(탕데이터!$I1238,차량별코스!$D$2:$D$20,차량별코스!$A$2:$A$20),0)</f>
        <v>7</v>
      </c>
      <c r="BM1238">
        <f t="shared" si="217"/>
        <v>2410.788</v>
      </c>
      <c r="BN1238">
        <f t="shared" si="218"/>
        <v>4271.6819999999989</v>
      </c>
      <c r="BO1238">
        <f>IF(COUNTIFS($BL$2:$BL1238,$BL1238,$O$2:$O1238,$O1238)=1,_xlfn.MAXIFS($BO$2:$BO1237,$O$2:$O1237,$O1238)+1,_xlfn.MAXIFS($BO$2:$BO1237,$O$2:$O1237,$O1238))</f>
        <v>11</v>
      </c>
      <c r="BP1238">
        <f t="shared" si="219"/>
        <v>2976.4789999999994</v>
      </c>
      <c r="BQ1238">
        <f t="shared" si="221"/>
        <v>49.973000000000006</v>
      </c>
      <c r="BR1238">
        <f t="shared" si="222"/>
        <v>81.774000000000015</v>
      </c>
      <c r="BS1238">
        <f t="shared" si="223"/>
        <v>72.688000000000002</v>
      </c>
      <c r="BT1238">
        <f t="shared" si="224"/>
        <v>9.0860000000000003</v>
      </c>
      <c r="BU1238">
        <f t="shared" si="225"/>
        <v>0</v>
      </c>
      <c r="BV1238">
        <f t="shared" si="226"/>
        <v>0</v>
      </c>
      <c r="BW1238">
        <f t="shared" si="220"/>
        <v>3189.9999999999991</v>
      </c>
    </row>
    <row r="1239" spans="1:75" x14ac:dyDescent="0.3">
      <c r="A1239" s="38">
        <f t="shared" si="216"/>
        <v>45797</v>
      </c>
      <c r="B1239" s="3">
        <v>45797.852731481478</v>
      </c>
      <c r="C1239" t="s">
        <v>61</v>
      </c>
      <c r="D1239" t="s">
        <v>61</v>
      </c>
      <c r="E1239" t="s">
        <v>61</v>
      </c>
      <c r="F1239" t="s">
        <v>62</v>
      </c>
      <c r="G1239" s="2" t="s">
        <v>85</v>
      </c>
      <c r="H1239" t="s">
        <v>86</v>
      </c>
      <c r="I1239" t="s">
        <v>90</v>
      </c>
      <c r="J1239" t="s">
        <v>66</v>
      </c>
      <c r="K1239" t="s">
        <v>67</v>
      </c>
      <c r="L1239">
        <v>14</v>
      </c>
      <c r="M1239">
        <v>12</v>
      </c>
      <c r="N1239">
        <v>168</v>
      </c>
      <c r="O1239" s="41">
        <v>9999</v>
      </c>
      <c r="P1239" t="s">
        <v>62</v>
      </c>
      <c r="Q1239" s="1">
        <v>45786.608721180557</v>
      </c>
      <c r="R1239">
        <v>34.825000000000003</v>
      </c>
      <c r="S1239">
        <v>9.1430000000000007</v>
      </c>
      <c r="T1239">
        <v>3.8090000000000002</v>
      </c>
      <c r="U1239">
        <v>3380</v>
      </c>
      <c r="V1239">
        <v>153</v>
      </c>
      <c r="W1239">
        <v>498</v>
      </c>
      <c r="X1239">
        <v>683</v>
      </c>
      <c r="Y1239">
        <v>0</v>
      </c>
      <c r="Z1239">
        <v>17</v>
      </c>
      <c r="AA1239">
        <v>0</v>
      </c>
      <c r="AB1239">
        <v>0</v>
      </c>
      <c r="AC1239">
        <v>92</v>
      </c>
      <c r="AD1239">
        <v>37.090000000000003</v>
      </c>
      <c r="AE1239">
        <v>45.939937999999998</v>
      </c>
      <c r="AF1239">
        <v>93.6</v>
      </c>
      <c r="AG1239">
        <v>2.2999999999999998</v>
      </c>
      <c r="AH1239">
        <v>2.2999999999999998</v>
      </c>
      <c r="AI1239">
        <v>1.4</v>
      </c>
      <c r="AJ1239">
        <v>0.3</v>
      </c>
      <c r="AK1239">
        <v>0</v>
      </c>
      <c r="AL1239">
        <v>0</v>
      </c>
      <c r="AM1239">
        <v>2.93</v>
      </c>
      <c r="AN1239">
        <v>40.064999999999998</v>
      </c>
      <c r="AO1239">
        <v>4.5270000000000001</v>
      </c>
      <c r="AP1239">
        <v>14.734</v>
      </c>
      <c r="AQ1239">
        <v>0.17199999999999999</v>
      </c>
      <c r="AR1239">
        <v>0</v>
      </c>
      <c r="AS1239">
        <v>48.816000000000003</v>
      </c>
      <c r="AT1239">
        <v>51.48</v>
      </c>
      <c r="AU1239">
        <v>1.2649999999999999</v>
      </c>
      <c r="AV1239">
        <v>1.2649999999999999</v>
      </c>
      <c r="AW1239">
        <v>0.77</v>
      </c>
      <c r="AX1239">
        <v>0.16500000000000001</v>
      </c>
      <c r="AY1239">
        <v>0</v>
      </c>
      <c r="AZ1239">
        <v>0</v>
      </c>
      <c r="BA1239">
        <v>0</v>
      </c>
      <c r="BB1239">
        <v>80</v>
      </c>
      <c r="BC1239" t="s">
        <v>68</v>
      </c>
      <c r="BD1239">
        <v>0</v>
      </c>
      <c r="BE1239" t="s">
        <v>69</v>
      </c>
      <c r="BF1239" t="s">
        <v>70</v>
      </c>
      <c r="BG1239">
        <v>1.3</v>
      </c>
      <c r="BH1239">
        <v>0</v>
      </c>
      <c r="BI1239" s="1">
        <v>45799.580542974538</v>
      </c>
      <c r="BJ1239">
        <v>3</v>
      </c>
      <c r="BK1239" s="4">
        <v>1.2696000000000001</v>
      </c>
      <c r="BL1239" s="42">
        <f>HLOOKUP($A1239,차량별코스!$E$1:$AD$20,_xlfn.XLOOKUP(탕데이터!$I1239,차량별코스!$D$2:$D$20,차량별코스!$A$2:$A$20),0)</f>
        <v>7</v>
      </c>
      <c r="BM1239">
        <f t="shared" si="217"/>
        <v>2410.788</v>
      </c>
      <c r="BN1239">
        <f t="shared" si="218"/>
        <v>4271.6819999999989</v>
      </c>
      <c r="BO1239">
        <f>IF(COUNTIFS($BL$2:$BL1239,$BL1239,$O$2:$O1239,$O1239)=1,_xlfn.MAXIFS($BO$2:$BO1238,$O$2:$O1238,$O1239)+1,_xlfn.MAXIFS($BO$2:$BO1238,$O$2:$O1238,$O1239))</f>
        <v>11</v>
      </c>
      <c r="BP1239">
        <f t="shared" si="219"/>
        <v>2512.6799999999998</v>
      </c>
      <c r="BQ1239">
        <f t="shared" si="221"/>
        <v>77.739999999999995</v>
      </c>
      <c r="BR1239">
        <f t="shared" si="222"/>
        <v>77.739999999999995</v>
      </c>
      <c r="BS1239">
        <f t="shared" si="223"/>
        <v>47.319999999999993</v>
      </c>
      <c r="BT1239">
        <f t="shared" si="224"/>
        <v>10.14</v>
      </c>
      <c r="BU1239">
        <f t="shared" si="225"/>
        <v>0</v>
      </c>
      <c r="BV1239">
        <f t="shared" si="226"/>
        <v>0</v>
      </c>
      <c r="BW1239">
        <f t="shared" si="220"/>
        <v>2725.6199999999994</v>
      </c>
    </row>
    <row r="1240" spans="1:75" x14ac:dyDescent="0.3">
      <c r="A1240" s="38">
        <f t="shared" si="216"/>
        <v>45798</v>
      </c>
      <c r="B1240" s="3">
        <v>45798.275393518517</v>
      </c>
      <c r="C1240" t="s">
        <v>61</v>
      </c>
      <c r="D1240" t="s">
        <v>61</v>
      </c>
      <c r="E1240" t="s">
        <v>61</v>
      </c>
      <c r="F1240" t="s">
        <v>62</v>
      </c>
      <c r="G1240" s="2" t="s">
        <v>85</v>
      </c>
      <c r="H1240" t="s">
        <v>86</v>
      </c>
      <c r="I1240" t="s">
        <v>90</v>
      </c>
      <c r="J1240" t="s">
        <v>66</v>
      </c>
      <c r="K1240" t="s">
        <v>67</v>
      </c>
      <c r="L1240">
        <v>14</v>
      </c>
      <c r="M1240">
        <v>12</v>
      </c>
      <c r="N1240">
        <v>168</v>
      </c>
      <c r="O1240" s="41">
        <v>9999</v>
      </c>
      <c r="P1240" t="s">
        <v>62</v>
      </c>
      <c r="Q1240" s="1">
        <v>45786.608721180557</v>
      </c>
      <c r="R1240">
        <v>1E-3</v>
      </c>
      <c r="S1240">
        <v>7.6999999999999999E-2</v>
      </c>
      <c r="T1240">
        <v>1.2999999999999999E-2</v>
      </c>
      <c r="U1240">
        <v>275</v>
      </c>
      <c r="V1240">
        <v>275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0.01</v>
      </c>
      <c r="AE1240" t="s">
        <v>61</v>
      </c>
      <c r="AF1240">
        <v>100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0.01</v>
      </c>
      <c r="AN1240" t="s">
        <v>61</v>
      </c>
      <c r="AO1240">
        <v>100</v>
      </c>
      <c r="AP1240">
        <v>0</v>
      </c>
      <c r="AQ1240">
        <v>0</v>
      </c>
      <c r="AR1240">
        <v>0</v>
      </c>
      <c r="AS1240">
        <v>0</v>
      </c>
      <c r="AT1240">
        <v>3.3330000000000002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7</v>
      </c>
      <c r="BC1240" t="s">
        <v>68</v>
      </c>
      <c r="BD1240">
        <v>0</v>
      </c>
      <c r="BE1240" t="s">
        <v>69</v>
      </c>
      <c r="BF1240" t="s">
        <v>70</v>
      </c>
      <c r="BG1240">
        <v>1.3</v>
      </c>
      <c r="BH1240">
        <v>0</v>
      </c>
      <c r="BI1240" s="1">
        <v>45799.580542974538</v>
      </c>
      <c r="BJ1240">
        <v>3</v>
      </c>
      <c r="BK1240" s="4">
        <v>4.3E-3</v>
      </c>
      <c r="BL1240" s="42">
        <f>HLOOKUP($A1240,차량별코스!$E$1:$AD$20,_xlfn.XLOOKUP(탕데이터!$I1240,차량별코스!$D$2:$D$20,차량별코스!$A$2:$A$20),0)</f>
        <v>8</v>
      </c>
      <c r="BM1240">
        <f t="shared" si="217"/>
        <v>2410.788</v>
      </c>
      <c r="BN1240">
        <f t="shared" si="218"/>
        <v>4829.6470000000018</v>
      </c>
      <c r="BO1240">
        <f>IF(COUNTIFS($BL$2:$BL1240,$BL1240,$O$2:$O1240,$O1240)=1,_xlfn.MAXIFS($BO$2:$BO1239,$O$2:$O1239,$O1240)+1,_xlfn.MAXIFS($BO$2:$BO1239,$O$2:$O1239,$O1240))</f>
        <v>11</v>
      </c>
      <c r="BP1240">
        <f t="shared" si="219"/>
        <v>0</v>
      </c>
      <c r="BQ1240">
        <f t="shared" si="221"/>
        <v>0</v>
      </c>
      <c r="BR1240">
        <f t="shared" si="222"/>
        <v>0</v>
      </c>
      <c r="BS1240">
        <f t="shared" si="223"/>
        <v>0</v>
      </c>
      <c r="BT1240">
        <f t="shared" si="224"/>
        <v>0</v>
      </c>
      <c r="BU1240">
        <f t="shared" si="225"/>
        <v>0</v>
      </c>
      <c r="BV1240">
        <f t="shared" si="226"/>
        <v>0</v>
      </c>
      <c r="BW1240">
        <f t="shared" si="220"/>
        <v>0</v>
      </c>
    </row>
    <row r="1241" spans="1:75" x14ac:dyDescent="0.3">
      <c r="A1241" s="38">
        <f t="shared" si="216"/>
        <v>45798</v>
      </c>
      <c r="B1241" s="3">
        <v>45798.287777777776</v>
      </c>
      <c r="C1241" t="s">
        <v>61</v>
      </c>
      <c r="D1241" t="s">
        <v>61</v>
      </c>
      <c r="E1241" t="s">
        <v>61</v>
      </c>
      <c r="F1241" t="s">
        <v>62</v>
      </c>
      <c r="G1241" s="2" t="s">
        <v>85</v>
      </c>
      <c r="H1241" t="s">
        <v>86</v>
      </c>
      <c r="I1241" t="s">
        <v>90</v>
      </c>
      <c r="J1241" t="s">
        <v>66</v>
      </c>
      <c r="K1241" t="s">
        <v>67</v>
      </c>
      <c r="L1241">
        <v>14</v>
      </c>
      <c r="M1241">
        <v>12</v>
      </c>
      <c r="N1241">
        <v>168</v>
      </c>
      <c r="O1241" s="41">
        <v>9999</v>
      </c>
      <c r="P1241" t="s">
        <v>62</v>
      </c>
      <c r="Q1241" s="1">
        <v>45786.608721180557</v>
      </c>
      <c r="R1241">
        <v>25.757999999999999</v>
      </c>
      <c r="S1241">
        <v>5.8789999999999996</v>
      </c>
      <c r="T1241">
        <v>4.3810000000000002</v>
      </c>
      <c r="U1241">
        <v>2660</v>
      </c>
      <c r="V1241">
        <v>340</v>
      </c>
      <c r="W1241">
        <v>401</v>
      </c>
      <c r="X1241">
        <v>537</v>
      </c>
      <c r="Y1241">
        <v>0</v>
      </c>
      <c r="Z1241">
        <v>11</v>
      </c>
      <c r="AA1241">
        <v>0</v>
      </c>
      <c r="AB1241">
        <v>0</v>
      </c>
      <c r="AC1241">
        <v>94</v>
      </c>
      <c r="AD1241">
        <v>34.86</v>
      </c>
      <c r="AE1241">
        <v>48.321376999999998</v>
      </c>
      <c r="AF1241">
        <v>96.3</v>
      </c>
      <c r="AG1241">
        <v>1.2</v>
      </c>
      <c r="AH1241">
        <v>1.3</v>
      </c>
      <c r="AI1241">
        <v>1</v>
      </c>
      <c r="AJ1241">
        <v>0.2</v>
      </c>
      <c r="AK1241">
        <v>0</v>
      </c>
      <c r="AL1241">
        <v>0</v>
      </c>
      <c r="AM1241">
        <v>3.37</v>
      </c>
      <c r="AN1241">
        <v>35.97</v>
      </c>
      <c r="AO1241">
        <v>12.782</v>
      </c>
      <c r="AP1241">
        <v>15.074999999999999</v>
      </c>
      <c r="AQ1241">
        <v>0.19400000000000001</v>
      </c>
      <c r="AR1241">
        <v>0</v>
      </c>
      <c r="AS1241">
        <v>42.704999999999998</v>
      </c>
      <c r="AT1241">
        <v>41.73</v>
      </c>
      <c r="AU1241">
        <v>0.52</v>
      </c>
      <c r="AV1241">
        <v>0.56299999999999994</v>
      </c>
      <c r="AW1241">
        <v>0.433</v>
      </c>
      <c r="AX1241">
        <v>8.6999999999999994E-2</v>
      </c>
      <c r="AY1241">
        <v>0</v>
      </c>
      <c r="AZ1241">
        <v>0</v>
      </c>
      <c r="BA1241">
        <v>0</v>
      </c>
      <c r="BB1241">
        <v>57</v>
      </c>
      <c r="BC1241" t="s">
        <v>68</v>
      </c>
      <c r="BD1241">
        <v>0</v>
      </c>
      <c r="BE1241" t="s">
        <v>69</v>
      </c>
      <c r="BF1241" t="s">
        <v>70</v>
      </c>
      <c r="BG1241">
        <v>1.3</v>
      </c>
      <c r="BH1241">
        <v>0</v>
      </c>
      <c r="BI1241" s="1">
        <v>45799.580542974538</v>
      </c>
      <c r="BJ1241">
        <v>3</v>
      </c>
      <c r="BK1241" s="4">
        <v>1.4604999999999999</v>
      </c>
      <c r="BL1241" s="42">
        <f>HLOOKUP($A1241,차량별코스!$E$1:$AD$20,_xlfn.XLOOKUP(탕데이터!$I1241,차량별코스!$D$2:$D$20,차량별코스!$A$2:$A$20),0)</f>
        <v>8</v>
      </c>
      <c r="BM1241">
        <f t="shared" si="217"/>
        <v>2410.788</v>
      </c>
      <c r="BN1241">
        <f t="shared" si="218"/>
        <v>4829.6470000000018</v>
      </c>
      <c r="BO1241">
        <f>IF(COUNTIFS($BL$2:$BL1241,$BL1241,$O$2:$O1241,$O1241)=1,_xlfn.MAXIFS($BO$2:$BO1240,$O$2:$O1240,$O1241)+1,_xlfn.MAXIFS($BO$2:$BO1240,$O$2:$O1240,$O1241))</f>
        <v>11</v>
      </c>
      <c r="BP1241">
        <f t="shared" si="219"/>
        <v>1820.58</v>
      </c>
      <c r="BQ1241">
        <f t="shared" si="221"/>
        <v>31.92</v>
      </c>
      <c r="BR1241">
        <f t="shared" si="222"/>
        <v>34.580000000000005</v>
      </c>
      <c r="BS1241">
        <f t="shared" si="223"/>
        <v>26.6</v>
      </c>
      <c r="BT1241">
        <f t="shared" si="224"/>
        <v>5.32</v>
      </c>
      <c r="BU1241">
        <f t="shared" si="225"/>
        <v>0</v>
      </c>
      <c r="BV1241">
        <f t="shared" si="226"/>
        <v>0</v>
      </c>
      <c r="BW1241">
        <f t="shared" si="220"/>
        <v>1918.9999999999998</v>
      </c>
    </row>
    <row r="1242" spans="1:75" x14ac:dyDescent="0.3">
      <c r="A1242" s="38">
        <f t="shared" si="216"/>
        <v>45798</v>
      </c>
      <c r="B1242" s="3">
        <v>45798.33425925926</v>
      </c>
      <c r="C1242" t="s">
        <v>61</v>
      </c>
      <c r="D1242" t="s">
        <v>61</v>
      </c>
      <c r="E1242" t="s">
        <v>61</v>
      </c>
      <c r="F1242" t="s">
        <v>62</v>
      </c>
      <c r="G1242" s="2" t="s">
        <v>85</v>
      </c>
      <c r="H1242" t="s">
        <v>86</v>
      </c>
      <c r="I1242" t="s">
        <v>90</v>
      </c>
      <c r="J1242" t="s">
        <v>66</v>
      </c>
      <c r="K1242" t="s">
        <v>67</v>
      </c>
      <c r="L1242">
        <v>14</v>
      </c>
      <c r="M1242">
        <v>12</v>
      </c>
      <c r="N1242">
        <v>168</v>
      </c>
      <c r="O1242" s="41">
        <v>9999</v>
      </c>
      <c r="P1242" t="s">
        <v>62</v>
      </c>
      <c r="Q1242" s="1">
        <v>45786.608721180557</v>
      </c>
      <c r="R1242">
        <v>37.225000000000001</v>
      </c>
      <c r="S1242">
        <v>10.154</v>
      </c>
      <c r="T1242">
        <v>3.6659999999999999</v>
      </c>
      <c r="U1242">
        <v>3391</v>
      </c>
      <c r="V1242">
        <v>1</v>
      </c>
      <c r="W1242">
        <v>567</v>
      </c>
      <c r="X1242">
        <v>613</v>
      </c>
      <c r="Y1242">
        <v>1</v>
      </c>
      <c r="Z1242">
        <v>12</v>
      </c>
      <c r="AA1242">
        <v>0</v>
      </c>
      <c r="AB1242">
        <v>0</v>
      </c>
      <c r="AC1242">
        <v>97</v>
      </c>
      <c r="AD1242">
        <v>39.520000000000003</v>
      </c>
      <c r="AE1242">
        <v>47.470754999999997</v>
      </c>
      <c r="AF1242">
        <v>95</v>
      </c>
      <c r="AG1242">
        <v>1.6</v>
      </c>
      <c r="AH1242">
        <v>1.6</v>
      </c>
      <c r="AI1242">
        <v>1</v>
      </c>
      <c r="AJ1242">
        <v>0.7</v>
      </c>
      <c r="AK1242">
        <v>0</v>
      </c>
      <c r="AL1242">
        <v>0</v>
      </c>
      <c r="AM1242">
        <v>2.82</v>
      </c>
      <c r="AN1242">
        <v>43.451000000000001</v>
      </c>
      <c r="AO1242">
        <v>2.9000000000000001E-2</v>
      </c>
      <c r="AP1242">
        <v>16.721</v>
      </c>
      <c r="AQ1242">
        <v>0.161</v>
      </c>
      <c r="AR1242">
        <v>2.6859999999999999</v>
      </c>
      <c r="AS1242">
        <v>32.235999999999997</v>
      </c>
      <c r="AT1242">
        <v>52.25</v>
      </c>
      <c r="AU1242">
        <v>0.88</v>
      </c>
      <c r="AV1242">
        <v>0.88</v>
      </c>
      <c r="AW1242">
        <v>0.55000000000000004</v>
      </c>
      <c r="AX1242">
        <v>0.38500000000000001</v>
      </c>
      <c r="AY1242">
        <v>0</v>
      </c>
      <c r="AZ1242">
        <v>0</v>
      </c>
      <c r="BA1242">
        <v>0</v>
      </c>
      <c r="BB1242">
        <v>76</v>
      </c>
      <c r="BC1242" t="s">
        <v>68</v>
      </c>
      <c r="BD1242">
        <v>0</v>
      </c>
      <c r="BE1242" t="s">
        <v>69</v>
      </c>
      <c r="BF1242" t="s">
        <v>70</v>
      </c>
      <c r="BG1242">
        <v>1.3</v>
      </c>
      <c r="BH1242">
        <v>0</v>
      </c>
      <c r="BI1242" s="1">
        <v>45799.580542974538</v>
      </c>
      <c r="BJ1242">
        <v>3</v>
      </c>
      <c r="BK1242" s="4">
        <v>1.222</v>
      </c>
      <c r="BL1242" s="42">
        <f>HLOOKUP($A1242,차량별코스!$E$1:$AD$20,_xlfn.XLOOKUP(탕데이터!$I1242,차량별코스!$D$2:$D$20,차량별코스!$A$2:$A$20),0)</f>
        <v>8</v>
      </c>
      <c r="BM1242">
        <f t="shared" si="217"/>
        <v>2410.788</v>
      </c>
      <c r="BN1242">
        <f t="shared" si="218"/>
        <v>4829.6470000000018</v>
      </c>
      <c r="BO1242">
        <f>IF(COUNTIFS($BL$2:$BL1242,$BL1242,$O$2:$O1242,$O1242)=1,_xlfn.MAXIFS($BO$2:$BO1241,$O$2:$O1241,$O1242)+1,_xlfn.MAXIFS($BO$2:$BO1241,$O$2:$O1241,$O1242))</f>
        <v>11</v>
      </c>
      <c r="BP1242">
        <f t="shared" si="219"/>
        <v>2653.45</v>
      </c>
      <c r="BQ1242">
        <f t="shared" si="221"/>
        <v>54.256</v>
      </c>
      <c r="BR1242">
        <f t="shared" si="222"/>
        <v>54.256</v>
      </c>
      <c r="BS1242">
        <f t="shared" si="223"/>
        <v>33.910000000000004</v>
      </c>
      <c r="BT1242">
        <f t="shared" si="224"/>
        <v>23.736999999999998</v>
      </c>
      <c r="BU1242">
        <f t="shared" si="225"/>
        <v>0</v>
      </c>
      <c r="BV1242">
        <f t="shared" si="226"/>
        <v>0</v>
      </c>
      <c r="BW1242">
        <f t="shared" si="220"/>
        <v>2819.6089999999995</v>
      </c>
    </row>
    <row r="1243" spans="1:75" x14ac:dyDescent="0.3">
      <c r="A1243" s="38">
        <f t="shared" si="216"/>
        <v>45798</v>
      </c>
      <c r="B1243" s="3">
        <v>45798.378958333335</v>
      </c>
      <c r="C1243" t="s">
        <v>61</v>
      </c>
      <c r="D1243" t="s">
        <v>61</v>
      </c>
      <c r="E1243" t="s">
        <v>61</v>
      </c>
      <c r="F1243" t="s">
        <v>62</v>
      </c>
      <c r="G1243" s="2" t="s">
        <v>85</v>
      </c>
      <c r="H1243" t="s">
        <v>86</v>
      </c>
      <c r="I1243" t="s">
        <v>90</v>
      </c>
      <c r="J1243" t="s">
        <v>66</v>
      </c>
      <c r="K1243" t="s">
        <v>67</v>
      </c>
      <c r="L1243">
        <v>14</v>
      </c>
      <c r="M1243">
        <v>12</v>
      </c>
      <c r="N1243">
        <v>168</v>
      </c>
      <c r="O1243" s="41">
        <v>9999</v>
      </c>
      <c r="P1243" t="s">
        <v>62</v>
      </c>
      <c r="Q1243" s="1">
        <v>45786.608721180557</v>
      </c>
      <c r="R1243">
        <v>66.846000000000004</v>
      </c>
      <c r="S1243">
        <v>21.335999999999999</v>
      </c>
      <c r="T1243">
        <v>3.133</v>
      </c>
      <c r="U1243">
        <v>6803</v>
      </c>
      <c r="V1243">
        <v>8</v>
      </c>
      <c r="W1243">
        <v>1813</v>
      </c>
      <c r="X1243">
        <v>1266</v>
      </c>
      <c r="Y1243">
        <v>1</v>
      </c>
      <c r="Z1243">
        <v>37</v>
      </c>
      <c r="AA1243">
        <v>1</v>
      </c>
      <c r="AB1243">
        <v>57</v>
      </c>
      <c r="AC1243">
        <v>102</v>
      </c>
      <c r="AD1243">
        <v>35.369999999999997</v>
      </c>
      <c r="AE1243">
        <v>48.303006000000003</v>
      </c>
      <c r="AF1243">
        <v>89.2</v>
      </c>
      <c r="AG1243">
        <v>2.7</v>
      </c>
      <c r="AH1243">
        <v>3.8</v>
      </c>
      <c r="AI1243">
        <v>2.6</v>
      </c>
      <c r="AJ1243">
        <v>1.6</v>
      </c>
      <c r="AK1243">
        <v>0.1</v>
      </c>
      <c r="AL1243">
        <v>0</v>
      </c>
      <c r="AM1243">
        <v>2.41</v>
      </c>
      <c r="AN1243">
        <v>53.082999999999998</v>
      </c>
      <c r="AO1243">
        <v>0.11799999999999999</v>
      </c>
      <c r="AP1243">
        <v>26.65</v>
      </c>
      <c r="AQ1243">
        <v>0.18</v>
      </c>
      <c r="AR1243">
        <v>1.496</v>
      </c>
      <c r="AS1243">
        <v>55.350999999999999</v>
      </c>
      <c r="AT1243">
        <v>101.093</v>
      </c>
      <c r="AU1243">
        <v>3.06</v>
      </c>
      <c r="AV1243">
        <v>4.3070000000000004</v>
      </c>
      <c r="AW1243">
        <v>2.9470000000000001</v>
      </c>
      <c r="AX1243">
        <v>1.8129999999999999</v>
      </c>
      <c r="AY1243">
        <v>0.113</v>
      </c>
      <c r="AZ1243">
        <v>0</v>
      </c>
      <c r="BA1243">
        <v>0</v>
      </c>
      <c r="BB1243">
        <v>154</v>
      </c>
      <c r="BC1243" t="s">
        <v>68</v>
      </c>
      <c r="BD1243">
        <v>0</v>
      </c>
      <c r="BE1243" t="s">
        <v>69</v>
      </c>
      <c r="BF1243" t="s">
        <v>70</v>
      </c>
      <c r="BG1243">
        <v>1.3</v>
      </c>
      <c r="BH1243">
        <v>0</v>
      </c>
      <c r="BI1243" s="1">
        <v>45799.580542974538</v>
      </c>
      <c r="BJ1243">
        <v>3</v>
      </c>
      <c r="BK1243" s="4">
        <v>1.0443</v>
      </c>
      <c r="BL1243" s="42">
        <f>HLOOKUP($A1243,차량별코스!$E$1:$AD$20,_xlfn.XLOOKUP(탕데이터!$I1243,차량별코스!$D$2:$D$20,차량별코스!$A$2:$A$20),0)</f>
        <v>8</v>
      </c>
      <c r="BM1243">
        <f t="shared" si="217"/>
        <v>2410.788</v>
      </c>
      <c r="BN1243">
        <f t="shared" si="218"/>
        <v>4829.6470000000018</v>
      </c>
      <c r="BO1243">
        <f>IF(COUNTIFS($BL$2:$BL1243,$BL1243,$O$2:$O1243,$O1243)=1,_xlfn.MAXIFS($BO$2:$BO1242,$O$2:$O1242,$O1243)+1,_xlfn.MAXIFS($BO$2:$BO1242,$O$2:$O1242,$O1243))</f>
        <v>11</v>
      </c>
      <c r="BP1243">
        <f t="shared" si="219"/>
        <v>4247.2759999999998</v>
      </c>
      <c r="BQ1243">
        <f t="shared" si="221"/>
        <v>183.68100000000001</v>
      </c>
      <c r="BR1243">
        <f t="shared" si="222"/>
        <v>258.51400000000001</v>
      </c>
      <c r="BS1243">
        <f t="shared" si="223"/>
        <v>176.87800000000001</v>
      </c>
      <c r="BT1243">
        <f t="shared" si="224"/>
        <v>108.848</v>
      </c>
      <c r="BU1243">
        <f t="shared" si="225"/>
        <v>6.8029999999999999</v>
      </c>
      <c r="BV1243">
        <f t="shared" si="226"/>
        <v>0</v>
      </c>
      <c r="BW1243">
        <f t="shared" si="220"/>
        <v>4981.9999999999991</v>
      </c>
    </row>
    <row r="1244" spans="1:75" x14ac:dyDescent="0.3">
      <c r="A1244" s="38">
        <f t="shared" si="216"/>
        <v>45798</v>
      </c>
      <c r="B1244" s="3">
        <v>45798.513344907406</v>
      </c>
      <c r="C1244" t="s">
        <v>61</v>
      </c>
      <c r="D1244" t="s">
        <v>61</v>
      </c>
      <c r="E1244" t="s">
        <v>61</v>
      </c>
      <c r="F1244" t="s">
        <v>62</v>
      </c>
      <c r="G1244" s="2" t="s">
        <v>85</v>
      </c>
      <c r="H1244" t="s">
        <v>86</v>
      </c>
      <c r="I1244" t="s">
        <v>90</v>
      </c>
      <c r="J1244" t="s">
        <v>66</v>
      </c>
      <c r="K1244" t="s">
        <v>67</v>
      </c>
      <c r="L1244">
        <v>14</v>
      </c>
      <c r="M1244">
        <v>12</v>
      </c>
      <c r="N1244">
        <v>168</v>
      </c>
      <c r="O1244" s="41">
        <v>9999</v>
      </c>
      <c r="P1244" t="s">
        <v>62</v>
      </c>
      <c r="Q1244" s="1">
        <v>45786.608721180557</v>
      </c>
      <c r="R1244">
        <v>102.792</v>
      </c>
      <c r="S1244">
        <v>30.766999999999999</v>
      </c>
      <c r="T1244">
        <v>3.3410000000000002</v>
      </c>
      <c r="U1244">
        <v>10805</v>
      </c>
      <c r="V1244">
        <v>134</v>
      </c>
      <c r="W1244">
        <v>3127</v>
      </c>
      <c r="X1244">
        <v>2078</v>
      </c>
      <c r="Y1244">
        <v>1</v>
      </c>
      <c r="Z1244">
        <v>29</v>
      </c>
      <c r="AA1244">
        <v>1</v>
      </c>
      <c r="AB1244">
        <v>195</v>
      </c>
      <c r="AC1244">
        <v>102</v>
      </c>
      <c r="AD1244">
        <v>34.25</v>
      </c>
      <c r="AE1244">
        <v>49.052399000000001</v>
      </c>
      <c r="AF1244">
        <v>91.1</v>
      </c>
      <c r="AG1244">
        <v>2.2000000000000002</v>
      </c>
      <c r="AH1244">
        <v>2.6</v>
      </c>
      <c r="AI1244">
        <v>2.7</v>
      </c>
      <c r="AJ1244">
        <v>1.3</v>
      </c>
      <c r="AK1244">
        <v>0</v>
      </c>
      <c r="AL1244">
        <v>0</v>
      </c>
      <c r="AM1244">
        <v>2.57</v>
      </c>
      <c r="AN1244">
        <v>50.290999999999997</v>
      </c>
      <c r="AO1244">
        <v>1.24</v>
      </c>
      <c r="AP1244">
        <v>28.94</v>
      </c>
      <c r="AQ1244">
        <v>0.19500000000000001</v>
      </c>
      <c r="AR1244">
        <v>0.97299999999999998</v>
      </c>
      <c r="AS1244">
        <v>28.212</v>
      </c>
      <c r="AT1244">
        <v>163.98</v>
      </c>
      <c r="AU1244">
        <v>3.96</v>
      </c>
      <c r="AV1244">
        <v>4.68</v>
      </c>
      <c r="AW1244">
        <v>4.8600000000000003</v>
      </c>
      <c r="AX1244">
        <v>2.34</v>
      </c>
      <c r="AY1244">
        <v>0</v>
      </c>
      <c r="AZ1244">
        <v>0</v>
      </c>
      <c r="BA1244">
        <v>0</v>
      </c>
      <c r="BB1244">
        <v>254</v>
      </c>
      <c r="BC1244" t="s">
        <v>68</v>
      </c>
      <c r="BD1244">
        <v>0</v>
      </c>
      <c r="BE1244" t="s">
        <v>69</v>
      </c>
      <c r="BF1244" t="s">
        <v>70</v>
      </c>
      <c r="BG1244">
        <v>1.3</v>
      </c>
      <c r="BH1244">
        <v>0</v>
      </c>
      <c r="BI1244" s="1">
        <v>45799.580542974538</v>
      </c>
      <c r="BJ1244">
        <v>3</v>
      </c>
      <c r="BK1244" s="4">
        <v>1.1136999999999999</v>
      </c>
      <c r="BL1244" s="42">
        <f>HLOOKUP($A1244,차량별코스!$E$1:$AD$20,_xlfn.XLOOKUP(탕데이터!$I1244,차량별코스!$D$2:$D$20,차량별코스!$A$2:$A$20),0)</f>
        <v>8</v>
      </c>
      <c r="BM1244">
        <f t="shared" si="217"/>
        <v>2410.788</v>
      </c>
      <c r="BN1244">
        <f t="shared" si="218"/>
        <v>4829.6470000000018</v>
      </c>
      <c r="BO1244">
        <f>IF(COUNTIFS($BL$2:$BL1244,$BL1244,$O$2:$O1244,$O1244)=1,_xlfn.MAXIFS($BO$2:$BO1243,$O$2:$O1243,$O1244)+1,_xlfn.MAXIFS($BO$2:$BO1243,$O$2:$O1243,$O1244))</f>
        <v>11</v>
      </c>
      <c r="BP1244">
        <f t="shared" si="219"/>
        <v>6582.3549999999996</v>
      </c>
      <c r="BQ1244">
        <f t="shared" si="221"/>
        <v>237.71000000000004</v>
      </c>
      <c r="BR1244">
        <f t="shared" si="222"/>
        <v>280.93</v>
      </c>
      <c r="BS1244">
        <f t="shared" si="223"/>
        <v>291.73500000000001</v>
      </c>
      <c r="BT1244">
        <f t="shared" si="224"/>
        <v>140.465</v>
      </c>
      <c r="BU1244">
        <f t="shared" si="225"/>
        <v>0</v>
      </c>
      <c r="BV1244">
        <f t="shared" si="226"/>
        <v>0</v>
      </c>
      <c r="BW1244">
        <f t="shared" si="220"/>
        <v>7533.1949999999997</v>
      </c>
    </row>
    <row r="1245" spans="1:75" x14ac:dyDescent="0.3">
      <c r="A1245" s="38">
        <f t="shared" si="216"/>
        <v>45798</v>
      </c>
      <c r="B1245" s="3">
        <v>45798.683055555557</v>
      </c>
      <c r="C1245" t="s">
        <v>61</v>
      </c>
      <c r="D1245" t="s">
        <v>61</v>
      </c>
      <c r="E1245" t="s">
        <v>61</v>
      </c>
      <c r="F1245" t="s">
        <v>62</v>
      </c>
      <c r="G1245" s="2" t="s">
        <v>85</v>
      </c>
      <c r="H1245" t="s">
        <v>86</v>
      </c>
      <c r="I1245" t="s">
        <v>90</v>
      </c>
      <c r="J1245" t="s">
        <v>66</v>
      </c>
      <c r="K1245" t="s">
        <v>67</v>
      </c>
      <c r="L1245">
        <v>14</v>
      </c>
      <c r="M1245">
        <v>12</v>
      </c>
      <c r="N1245">
        <v>168</v>
      </c>
      <c r="O1245" s="41">
        <v>9999</v>
      </c>
      <c r="P1245" t="s">
        <v>62</v>
      </c>
      <c r="Q1245" s="1">
        <v>45786.608721180557</v>
      </c>
      <c r="R1245">
        <v>26.053000000000001</v>
      </c>
      <c r="S1245">
        <v>7.5060000000000002</v>
      </c>
      <c r="T1245">
        <v>3.4710000000000001</v>
      </c>
      <c r="U1245">
        <v>2928</v>
      </c>
      <c r="V1245">
        <v>22</v>
      </c>
      <c r="W1245">
        <v>608</v>
      </c>
      <c r="X1245">
        <v>523</v>
      </c>
      <c r="Y1245">
        <v>0</v>
      </c>
      <c r="Z1245">
        <v>2</v>
      </c>
      <c r="AA1245">
        <v>1</v>
      </c>
      <c r="AB1245">
        <v>47</v>
      </c>
      <c r="AC1245">
        <v>83</v>
      </c>
      <c r="AD1245">
        <v>32.03</v>
      </c>
      <c r="AE1245">
        <v>40.814056000000001</v>
      </c>
      <c r="AF1245">
        <v>87.4</v>
      </c>
      <c r="AG1245">
        <v>4.9000000000000004</v>
      </c>
      <c r="AH1245">
        <v>3.7</v>
      </c>
      <c r="AI1245">
        <v>4</v>
      </c>
      <c r="AJ1245">
        <v>0.1</v>
      </c>
      <c r="AK1245">
        <v>0</v>
      </c>
      <c r="AL1245">
        <v>0</v>
      </c>
      <c r="AM1245">
        <v>2.67</v>
      </c>
      <c r="AN1245">
        <v>38.869</v>
      </c>
      <c r="AO1245">
        <v>0.751</v>
      </c>
      <c r="AP1245">
        <v>20.765000000000001</v>
      </c>
      <c r="AQ1245">
        <v>0.192</v>
      </c>
      <c r="AR1245">
        <v>0</v>
      </c>
      <c r="AS1245">
        <v>7.6769999999999996</v>
      </c>
      <c r="AT1245">
        <v>42.243000000000002</v>
      </c>
      <c r="AU1245">
        <v>2.3679999999999999</v>
      </c>
      <c r="AV1245">
        <v>1.788</v>
      </c>
      <c r="AW1245">
        <v>1.9330000000000001</v>
      </c>
      <c r="AX1245">
        <v>4.8000000000000001E-2</v>
      </c>
      <c r="AY1245">
        <v>0</v>
      </c>
      <c r="AZ1245">
        <v>0</v>
      </c>
      <c r="BA1245">
        <v>0</v>
      </c>
      <c r="BB1245">
        <v>64</v>
      </c>
      <c r="BC1245" t="s">
        <v>68</v>
      </c>
      <c r="BD1245">
        <v>0</v>
      </c>
      <c r="BE1245" t="s">
        <v>69</v>
      </c>
      <c r="BF1245" t="s">
        <v>70</v>
      </c>
      <c r="BG1245">
        <v>1.3</v>
      </c>
      <c r="BH1245">
        <v>0</v>
      </c>
      <c r="BI1245" s="1">
        <v>45799.580542974538</v>
      </c>
      <c r="BJ1245">
        <v>3</v>
      </c>
      <c r="BK1245" s="4">
        <v>1.157</v>
      </c>
      <c r="BL1245" s="42">
        <f>HLOOKUP($A1245,차량별코스!$E$1:$AD$20,_xlfn.XLOOKUP(탕데이터!$I1245,차량별코스!$D$2:$D$20,차량별코스!$A$2:$A$20),0)</f>
        <v>8</v>
      </c>
      <c r="BM1245">
        <f t="shared" si="217"/>
        <v>2410.788</v>
      </c>
      <c r="BN1245">
        <f t="shared" si="218"/>
        <v>4829.6470000000018</v>
      </c>
      <c r="BO1245">
        <f>IF(COUNTIFS($BL$2:$BL1245,$BL1245,$O$2:$O1245,$O1245)=1,_xlfn.MAXIFS($BO$2:$BO1244,$O$2:$O1244,$O1245)+1,_xlfn.MAXIFS($BO$2:$BO1244,$O$2:$O1244,$O1245))</f>
        <v>11</v>
      </c>
      <c r="BP1245">
        <f t="shared" si="219"/>
        <v>1929.0720000000001</v>
      </c>
      <c r="BQ1245">
        <f t="shared" si="221"/>
        <v>143.47200000000001</v>
      </c>
      <c r="BR1245">
        <f t="shared" si="222"/>
        <v>108.33600000000001</v>
      </c>
      <c r="BS1245">
        <f t="shared" si="223"/>
        <v>117.12</v>
      </c>
      <c r="BT1245">
        <f t="shared" si="224"/>
        <v>2.9279999999999999</v>
      </c>
      <c r="BU1245">
        <f t="shared" si="225"/>
        <v>0</v>
      </c>
      <c r="BV1245">
        <f t="shared" si="226"/>
        <v>0</v>
      </c>
      <c r="BW1245">
        <f t="shared" si="220"/>
        <v>2300.9279999999999</v>
      </c>
    </row>
    <row r="1246" spans="1:75" x14ac:dyDescent="0.3">
      <c r="A1246" s="38">
        <f t="shared" si="216"/>
        <v>45798</v>
      </c>
      <c r="B1246" s="3">
        <v>45798.721898148149</v>
      </c>
      <c r="C1246" t="s">
        <v>61</v>
      </c>
      <c r="D1246" t="s">
        <v>61</v>
      </c>
      <c r="E1246" t="s">
        <v>61</v>
      </c>
      <c r="F1246" t="s">
        <v>62</v>
      </c>
      <c r="G1246" s="2" t="s">
        <v>85</v>
      </c>
      <c r="H1246" t="s">
        <v>86</v>
      </c>
      <c r="I1246" t="s">
        <v>90</v>
      </c>
      <c r="J1246" t="s">
        <v>66</v>
      </c>
      <c r="K1246" t="s">
        <v>67</v>
      </c>
      <c r="L1246">
        <v>14</v>
      </c>
      <c r="M1246">
        <v>12</v>
      </c>
      <c r="N1246">
        <v>168</v>
      </c>
      <c r="O1246" s="41">
        <v>9999</v>
      </c>
      <c r="P1246" t="s">
        <v>62</v>
      </c>
      <c r="Q1246" s="1">
        <v>45786.608721180557</v>
      </c>
      <c r="R1246">
        <v>32.128</v>
      </c>
      <c r="S1246">
        <v>7.2050000000000001</v>
      </c>
      <c r="T1246">
        <v>4.4589999999999996</v>
      </c>
      <c r="U1246">
        <v>2466</v>
      </c>
      <c r="V1246">
        <v>34</v>
      </c>
      <c r="W1246">
        <v>109</v>
      </c>
      <c r="X1246">
        <v>675</v>
      </c>
      <c r="Y1246">
        <v>0</v>
      </c>
      <c r="Z1246">
        <v>3</v>
      </c>
      <c r="AA1246">
        <v>0</v>
      </c>
      <c r="AB1246">
        <v>0</v>
      </c>
      <c r="AC1246">
        <v>92</v>
      </c>
      <c r="AD1246">
        <v>46.9</v>
      </c>
      <c r="AE1246">
        <v>49.789315000000002</v>
      </c>
      <c r="AF1246">
        <v>94.4</v>
      </c>
      <c r="AG1246">
        <v>1.5</v>
      </c>
      <c r="AH1246">
        <v>1.8</v>
      </c>
      <c r="AI1246">
        <v>1.8</v>
      </c>
      <c r="AJ1246">
        <v>0.5</v>
      </c>
      <c r="AK1246">
        <v>0</v>
      </c>
      <c r="AL1246">
        <v>0</v>
      </c>
      <c r="AM1246">
        <v>3.43</v>
      </c>
      <c r="AN1246">
        <v>36.524000000000001</v>
      </c>
      <c r="AO1246">
        <v>1.379</v>
      </c>
      <c r="AP1246">
        <v>4.42</v>
      </c>
      <c r="AQ1246">
        <v>0.187</v>
      </c>
      <c r="AR1246">
        <v>0</v>
      </c>
      <c r="AS1246">
        <v>9.3379999999999992</v>
      </c>
      <c r="AT1246">
        <v>37.76</v>
      </c>
      <c r="AU1246">
        <v>0.6</v>
      </c>
      <c r="AV1246">
        <v>0.72</v>
      </c>
      <c r="AW1246">
        <v>0.72</v>
      </c>
      <c r="AX1246">
        <v>0.2</v>
      </c>
      <c r="AY1246">
        <v>0</v>
      </c>
      <c r="AZ1246">
        <v>0</v>
      </c>
      <c r="BA1246">
        <v>0</v>
      </c>
      <c r="BB1246">
        <v>56</v>
      </c>
      <c r="BC1246" t="s">
        <v>68</v>
      </c>
      <c r="BD1246">
        <v>0</v>
      </c>
      <c r="BE1246" t="s">
        <v>69</v>
      </c>
      <c r="BF1246" t="s">
        <v>70</v>
      </c>
      <c r="BG1246">
        <v>1.3</v>
      </c>
      <c r="BH1246">
        <v>0</v>
      </c>
      <c r="BI1246" s="1">
        <v>45799.580542974538</v>
      </c>
      <c r="BJ1246">
        <v>3</v>
      </c>
      <c r="BK1246" s="4">
        <v>1.4863999999999999</v>
      </c>
      <c r="BL1246" s="42">
        <f>HLOOKUP($A1246,차량별코스!$E$1:$AD$20,_xlfn.XLOOKUP(탕데이터!$I1246,차량별코스!$D$2:$D$20,차량별코스!$A$2:$A$20),0)</f>
        <v>8</v>
      </c>
      <c r="BM1246">
        <f t="shared" si="217"/>
        <v>2410.788</v>
      </c>
      <c r="BN1246">
        <f t="shared" si="218"/>
        <v>4829.6470000000018</v>
      </c>
      <c r="BO1246">
        <f>IF(COUNTIFS($BL$2:$BL1246,$BL1246,$O$2:$O1246,$O1246)=1,_xlfn.MAXIFS($BO$2:$BO1245,$O$2:$O1245,$O1246)+1,_xlfn.MAXIFS($BO$2:$BO1245,$O$2:$O1245,$O1246))</f>
        <v>11</v>
      </c>
      <c r="BP1246">
        <f t="shared" si="219"/>
        <v>2184.904</v>
      </c>
      <c r="BQ1246">
        <f t="shared" si="221"/>
        <v>36.99</v>
      </c>
      <c r="BR1246">
        <f t="shared" si="222"/>
        <v>44.388000000000005</v>
      </c>
      <c r="BS1246">
        <f t="shared" si="223"/>
        <v>44.388000000000005</v>
      </c>
      <c r="BT1246">
        <f t="shared" si="224"/>
        <v>12.33</v>
      </c>
      <c r="BU1246">
        <f t="shared" si="225"/>
        <v>0</v>
      </c>
      <c r="BV1246">
        <f t="shared" si="226"/>
        <v>0</v>
      </c>
      <c r="BW1246">
        <f t="shared" si="220"/>
        <v>2322.9999999999995</v>
      </c>
    </row>
    <row r="1247" spans="1:75" x14ac:dyDescent="0.3">
      <c r="A1247" s="38">
        <f t="shared" si="216"/>
        <v>45798</v>
      </c>
      <c r="B1247" s="3">
        <v>45798.759837962964</v>
      </c>
      <c r="C1247" t="s">
        <v>61</v>
      </c>
      <c r="D1247" t="s">
        <v>61</v>
      </c>
      <c r="E1247" t="s">
        <v>61</v>
      </c>
      <c r="F1247" t="s">
        <v>62</v>
      </c>
      <c r="G1247" s="2" t="s">
        <v>85</v>
      </c>
      <c r="H1247" t="s">
        <v>86</v>
      </c>
      <c r="I1247" t="s">
        <v>90</v>
      </c>
      <c r="J1247" t="s">
        <v>66</v>
      </c>
      <c r="K1247" t="s">
        <v>67</v>
      </c>
      <c r="L1247">
        <v>14</v>
      </c>
      <c r="M1247">
        <v>12</v>
      </c>
      <c r="N1247">
        <v>168</v>
      </c>
      <c r="O1247" s="41">
        <v>9999</v>
      </c>
      <c r="P1247" t="s">
        <v>62</v>
      </c>
      <c r="Q1247" s="1">
        <v>45786.608721180557</v>
      </c>
      <c r="R1247">
        <v>40.466999999999999</v>
      </c>
      <c r="S1247">
        <v>12.451000000000001</v>
      </c>
      <c r="T1247">
        <v>3.25</v>
      </c>
      <c r="U1247">
        <v>5151</v>
      </c>
      <c r="V1247">
        <v>55</v>
      </c>
      <c r="W1247">
        <v>1097</v>
      </c>
      <c r="X1247">
        <v>846</v>
      </c>
      <c r="Y1247">
        <v>0</v>
      </c>
      <c r="Z1247">
        <v>13</v>
      </c>
      <c r="AA1247">
        <v>0</v>
      </c>
      <c r="AB1247">
        <v>0</v>
      </c>
      <c r="AC1247">
        <v>91</v>
      </c>
      <c r="AD1247">
        <v>28.28</v>
      </c>
      <c r="AE1247">
        <v>36.429385000000003</v>
      </c>
      <c r="AF1247">
        <v>94.7</v>
      </c>
      <c r="AG1247">
        <v>1.9</v>
      </c>
      <c r="AH1247">
        <v>1.9</v>
      </c>
      <c r="AI1247">
        <v>1.2</v>
      </c>
      <c r="AJ1247">
        <v>0.3</v>
      </c>
      <c r="AK1247">
        <v>0</v>
      </c>
      <c r="AL1247">
        <v>0</v>
      </c>
      <c r="AM1247">
        <v>2.5</v>
      </c>
      <c r="AN1247">
        <v>36.793999999999997</v>
      </c>
      <c r="AO1247">
        <v>1.0680000000000001</v>
      </c>
      <c r="AP1247">
        <v>21.297000000000001</v>
      </c>
      <c r="AQ1247">
        <v>0.19800000000000001</v>
      </c>
      <c r="AR1247">
        <v>0</v>
      </c>
      <c r="AS1247">
        <v>32.125</v>
      </c>
      <c r="AT1247">
        <v>80.495000000000005</v>
      </c>
      <c r="AU1247">
        <v>1.615</v>
      </c>
      <c r="AV1247">
        <v>1.615</v>
      </c>
      <c r="AW1247">
        <v>1.02</v>
      </c>
      <c r="AX1247">
        <v>0.255</v>
      </c>
      <c r="AY1247">
        <v>0</v>
      </c>
      <c r="AZ1247">
        <v>0</v>
      </c>
      <c r="BA1247">
        <v>0</v>
      </c>
      <c r="BB1247">
        <v>107</v>
      </c>
      <c r="BC1247" t="s">
        <v>68</v>
      </c>
      <c r="BD1247">
        <v>0</v>
      </c>
      <c r="BE1247" t="s">
        <v>69</v>
      </c>
      <c r="BF1247" t="s">
        <v>70</v>
      </c>
      <c r="BG1247">
        <v>1.3</v>
      </c>
      <c r="BH1247">
        <v>0</v>
      </c>
      <c r="BI1247" s="1">
        <v>45799.580542974538</v>
      </c>
      <c r="BJ1247">
        <v>3</v>
      </c>
      <c r="BK1247" s="4">
        <v>1.0833999999999999</v>
      </c>
      <c r="BL1247" s="42">
        <f>HLOOKUP($A1247,차량별코스!$E$1:$AD$20,_xlfn.XLOOKUP(탕데이터!$I1247,차량별코스!$D$2:$D$20,차량별코스!$A$2:$A$20),0)</f>
        <v>8</v>
      </c>
      <c r="BM1247">
        <f t="shared" si="217"/>
        <v>2410.788</v>
      </c>
      <c r="BN1247">
        <f t="shared" si="218"/>
        <v>4829.6470000000018</v>
      </c>
      <c r="BO1247">
        <f>IF(COUNTIFS($BL$2:$BL1247,$BL1247,$O$2:$O1247,$O1247)=1,_xlfn.MAXIFS($BO$2:$BO1246,$O$2:$O1246,$O1247)+1,_xlfn.MAXIFS($BO$2:$BO1246,$O$2:$O1246,$O1247))</f>
        <v>11</v>
      </c>
      <c r="BP1247">
        <f t="shared" si="219"/>
        <v>3725.9970000000003</v>
      </c>
      <c r="BQ1247">
        <f t="shared" si="221"/>
        <v>97.869</v>
      </c>
      <c r="BR1247">
        <f t="shared" si="222"/>
        <v>97.869</v>
      </c>
      <c r="BS1247">
        <f t="shared" si="223"/>
        <v>61.812000000000005</v>
      </c>
      <c r="BT1247">
        <f t="shared" si="224"/>
        <v>15.453000000000001</v>
      </c>
      <c r="BU1247">
        <f t="shared" si="225"/>
        <v>0</v>
      </c>
      <c r="BV1247">
        <f t="shared" si="226"/>
        <v>0</v>
      </c>
      <c r="BW1247">
        <f t="shared" si="220"/>
        <v>3999.0000000000005</v>
      </c>
    </row>
    <row r="1248" spans="1:75" x14ac:dyDescent="0.3">
      <c r="A1248" s="38">
        <f t="shared" si="216"/>
        <v>45798</v>
      </c>
      <c r="B1248" s="3">
        <v>45798.835428240738</v>
      </c>
      <c r="C1248" t="s">
        <v>61</v>
      </c>
      <c r="D1248" t="s">
        <v>61</v>
      </c>
      <c r="E1248" t="s">
        <v>61</v>
      </c>
      <c r="F1248" t="s">
        <v>62</v>
      </c>
      <c r="G1248" s="2" t="s">
        <v>85</v>
      </c>
      <c r="H1248" t="s">
        <v>86</v>
      </c>
      <c r="I1248" t="s">
        <v>90</v>
      </c>
      <c r="J1248" t="s">
        <v>66</v>
      </c>
      <c r="K1248" t="s">
        <v>67</v>
      </c>
      <c r="L1248">
        <v>14</v>
      </c>
      <c r="M1248">
        <v>12</v>
      </c>
      <c r="N1248">
        <v>168</v>
      </c>
      <c r="O1248" s="41">
        <v>9999</v>
      </c>
      <c r="P1248" t="s">
        <v>62</v>
      </c>
      <c r="Q1248" s="1">
        <v>45786.608721180557</v>
      </c>
      <c r="R1248">
        <v>1.0999999999999999E-2</v>
      </c>
      <c r="S1248">
        <v>8.9999999999999993E-3</v>
      </c>
      <c r="T1248">
        <v>1.222</v>
      </c>
      <c r="U1248">
        <v>16</v>
      </c>
      <c r="V1248">
        <v>3</v>
      </c>
      <c r="W1248">
        <v>4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5</v>
      </c>
      <c r="AD1248">
        <v>2.48</v>
      </c>
      <c r="AE1248">
        <v>4.4000000000000004</v>
      </c>
      <c r="AF1248">
        <v>100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0.93</v>
      </c>
      <c r="AN1248">
        <v>7.2210000000000001</v>
      </c>
      <c r="AO1248">
        <v>18.744</v>
      </c>
      <c r="AP1248">
        <v>25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 t="s">
        <v>68</v>
      </c>
      <c r="BD1248">
        <v>0</v>
      </c>
      <c r="BE1248" t="s">
        <v>69</v>
      </c>
      <c r="BF1248" t="s">
        <v>70</v>
      </c>
      <c r="BG1248">
        <v>1.3</v>
      </c>
      <c r="BH1248">
        <v>0</v>
      </c>
      <c r="BI1248" s="1">
        <v>45799.580542974538</v>
      </c>
      <c r="BJ1248">
        <v>3</v>
      </c>
      <c r="BK1248" s="4">
        <v>0.40739999999999998</v>
      </c>
      <c r="BL1248" s="42">
        <f>HLOOKUP($A1248,차량별코스!$E$1:$AD$20,_xlfn.XLOOKUP(탕데이터!$I1248,차량별코스!$D$2:$D$20,차량별코스!$A$2:$A$20),0)</f>
        <v>8</v>
      </c>
      <c r="BM1248">
        <f t="shared" si="217"/>
        <v>2410.788</v>
      </c>
      <c r="BN1248">
        <f t="shared" si="218"/>
        <v>4829.6470000000018</v>
      </c>
      <c r="BO1248">
        <f>IF(COUNTIFS($BL$2:$BL1248,$BL1248,$O$2:$O1248,$O1248)=1,_xlfn.MAXIFS($BO$2:$BO1247,$O$2:$O1247,$O1248)+1,_xlfn.MAXIFS($BO$2:$BO1247,$O$2:$O1247,$O1248))</f>
        <v>11</v>
      </c>
      <c r="BP1248">
        <f t="shared" si="219"/>
        <v>9</v>
      </c>
      <c r="BQ1248">
        <f t="shared" si="221"/>
        <v>0</v>
      </c>
      <c r="BR1248">
        <f t="shared" si="222"/>
        <v>0</v>
      </c>
      <c r="BS1248">
        <f t="shared" si="223"/>
        <v>0</v>
      </c>
      <c r="BT1248">
        <f t="shared" si="224"/>
        <v>0</v>
      </c>
      <c r="BU1248">
        <f t="shared" si="225"/>
        <v>0</v>
      </c>
      <c r="BV1248">
        <f t="shared" si="226"/>
        <v>0</v>
      </c>
      <c r="BW1248">
        <f t="shared" si="220"/>
        <v>9</v>
      </c>
    </row>
    <row r="1249" spans="1:75" x14ac:dyDescent="0.3">
      <c r="A1249" s="38">
        <f t="shared" si="216"/>
        <v>45798</v>
      </c>
      <c r="B1249" s="3">
        <v>45798.855381944442</v>
      </c>
      <c r="C1249" t="s">
        <v>61</v>
      </c>
      <c r="D1249" t="s">
        <v>61</v>
      </c>
      <c r="E1249" t="s">
        <v>61</v>
      </c>
      <c r="F1249" t="s">
        <v>62</v>
      </c>
      <c r="G1249" s="2" t="s">
        <v>85</v>
      </c>
      <c r="H1249" t="s">
        <v>86</v>
      </c>
      <c r="I1249" t="s">
        <v>90</v>
      </c>
      <c r="J1249" t="s">
        <v>66</v>
      </c>
      <c r="K1249" t="s">
        <v>67</v>
      </c>
      <c r="L1249">
        <v>14</v>
      </c>
      <c r="M1249">
        <v>12</v>
      </c>
      <c r="N1249">
        <v>168</v>
      </c>
      <c r="O1249" s="41">
        <v>9999</v>
      </c>
      <c r="P1249" t="s">
        <v>62</v>
      </c>
      <c r="Q1249" s="1">
        <v>45786.608721180557</v>
      </c>
      <c r="R1249">
        <v>40.805</v>
      </c>
      <c r="S1249">
        <v>12.555</v>
      </c>
      <c r="T1249">
        <v>3.25</v>
      </c>
      <c r="U1249">
        <v>5185</v>
      </c>
      <c r="V1249">
        <v>8</v>
      </c>
      <c r="W1249">
        <v>1761</v>
      </c>
      <c r="X1249">
        <v>814</v>
      </c>
      <c r="Y1249">
        <v>1</v>
      </c>
      <c r="Z1249">
        <v>23</v>
      </c>
      <c r="AA1249">
        <v>1</v>
      </c>
      <c r="AB1249">
        <v>163</v>
      </c>
      <c r="AC1249">
        <v>94</v>
      </c>
      <c r="AD1249">
        <v>28.33</v>
      </c>
      <c r="AE1249">
        <v>43.002921999999998</v>
      </c>
      <c r="AF1249">
        <v>94.9</v>
      </c>
      <c r="AG1249">
        <v>1.5</v>
      </c>
      <c r="AH1249">
        <v>1.9</v>
      </c>
      <c r="AI1249">
        <v>1.5</v>
      </c>
      <c r="AJ1249">
        <v>0.3</v>
      </c>
      <c r="AK1249">
        <v>0</v>
      </c>
      <c r="AL1249">
        <v>0</v>
      </c>
      <c r="AM1249">
        <v>2.5</v>
      </c>
      <c r="AN1249">
        <v>44.606999999999999</v>
      </c>
      <c r="AO1249">
        <v>0.154</v>
      </c>
      <c r="AP1249">
        <v>33.963000000000001</v>
      </c>
      <c r="AQ1249">
        <v>0.19600000000000001</v>
      </c>
      <c r="AR1249">
        <v>2.4510000000000001</v>
      </c>
      <c r="AS1249">
        <v>56.366</v>
      </c>
      <c r="AT1249">
        <v>80.665000000000006</v>
      </c>
      <c r="AU1249">
        <v>1.2749999999999999</v>
      </c>
      <c r="AV1249">
        <v>1.615</v>
      </c>
      <c r="AW1249">
        <v>1.2749999999999999</v>
      </c>
      <c r="AX1249">
        <v>0.255</v>
      </c>
      <c r="AY1249">
        <v>0</v>
      </c>
      <c r="AZ1249">
        <v>0</v>
      </c>
      <c r="BA1249">
        <v>0</v>
      </c>
      <c r="BB1249">
        <v>113</v>
      </c>
      <c r="BC1249" t="s">
        <v>68</v>
      </c>
      <c r="BD1249">
        <v>0</v>
      </c>
      <c r="BE1249" t="s">
        <v>69</v>
      </c>
      <c r="BF1249" t="s">
        <v>70</v>
      </c>
      <c r="BG1249">
        <v>1.3</v>
      </c>
      <c r="BH1249">
        <v>0</v>
      </c>
      <c r="BI1249" s="1">
        <v>45799.580542974538</v>
      </c>
      <c r="BJ1249">
        <v>3</v>
      </c>
      <c r="BK1249" s="4">
        <v>1.0833999999999999</v>
      </c>
      <c r="BL1249" s="42">
        <f>HLOOKUP($A1249,차량별코스!$E$1:$AD$20,_xlfn.XLOOKUP(탕데이터!$I1249,차량별코스!$D$2:$D$20,차량별코스!$A$2:$A$20),0)</f>
        <v>8</v>
      </c>
      <c r="BM1249">
        <f t="shared" si="217"/>
        <v>2410.788</v>
      </c>
      <c r="BN1249">
        <f t="shared" si="218"/>
        <v>4829.6470000000018</v>
      </c>
      <c r="BO1249">
        <f>IF(COUNTIFS($BL$2:$BL1249,$BL1249,$O$2:$O1249,$O1249)=1,_xlfn.MAXIFS($BO$2:$BO1248,$O$2:$O1248,$O1249)+1,_xlfn.MAXIFS($BO$2:$BO1248,$O$2:$O1248,$O1249))</f>
        <v>11</v>
      </c>
      <c r="BP1249">
        <f t="shared" si="219"/>
        <v>3151.5650000000005</v>
      </c>
      <c r="BQ1249">
        <f t="shared" si="221"/>
        <v>77.774999999999991</v>
      </c>
      <c r="BR1249">
        <f t="shared" si="222"/>
        <v>98.515000000000001</v>
      </c>
      <c r="BS1249">
        <f t="shared" si="223"/>
        <v>77.774999999999991</v>
      </c>
      <c r="BT1249">
        <f t="shared" si="224"/>
        <v>15.555</v>
      </c>
      <c r="BU1249">
        <f t="shared" si="225"/>
        <v>0</v>
      </c>
      <c r="BV1249">
        <f t="shared" si="226"/>
        <v>0</v>
      </c>
      <c r="BW1249">
        <f t="shared" si="220"/>
        <v>3421.1850000000004</v>
      </c>
    </row>
    <row r="1250" spans="1:75" x14ac:dyDescent="0.3">
      <c r="A1250" s="38">
        <f t="shared" si="216"/>
        <v>45799</v>
      </c>
      <c r="B1250" s="3">
        <v>45799.251423611109</v>
      </c>
      <c r="C1250" t="s">
        <v>61</v>
      </c>
      <c r="D1250" t="s">
        <v>61</v>
      </c>
      <c r="E1250" t="s">
        <v>61</v>
      </c>
      <c r="F1250" t="s">
        <v>62</v>
      </c>
      <c r="G1250" s="2" t="s">
        <v>85</v>
      </c>
      <c r="H1250" t="s">
        <v>86</v>
      </c>
      <c r="I1250" t="s">
        <v>90</v>
      </c>
      <c r="J1250" t="s">
        <v>66</v>
      </c>
      <c r="K1250" t="s">
        <v>67</v>
      </c>
      <c r="L1250">
        <v>14</v>
      </c>
      <c r="M1250">
        <v>12</v>
      </c>
      <c r="N1250">
        <v>168</v>
      </c>
      <c r="O1250" s="41">
        <v>9999</v>
      </c>
      <c r="P1250" t="s">
        <v>62</v>
      </c>
      <c r="Q1250" s="1">
        <v>45786.608721180557</v>
      </c>
      <c r="R1250">
        <v>1E-3</v>
      </c>
      <c r="S1250">
        <v>1E-3</v>
      </c>
      <c r="T1250">
        <v>1</v>
      </c>
      <c r="U1250">
        <v>603</v>
      </c>
      <c r="V1250">
        <v>603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0.01</v>
      </c>
      <c r="AE1250" t="s">
        <v>61</v>
      </c>
      <c r="AF1250">
        <v>100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1</v>
      </c>
      <c r="AN1250" t="s">
        <v>61</v>
      </c>
      <c r="AO1250">
        <v>100</v>
      </c>
      <c r="AP1250">
        <v>0</v>
      </c>
      <c r="AQ1250">
        <v>0</v>
      </c>
      <c r="AR1250">
        <v>0</v>
      </c>
      <c r="AS1250">
        <v>0</v>
      </c>
      <c r="AT1250">
        <v>10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15</v>
      </c>
      <c r="BC1250" t="s">
        <v>68</v>
      </c>
      <c r="BD1250">
        <v>0</v>
      </c>
      <c r="BE1250" t="s">
        <v>69</v>
      </c>
      <c r="BF1250" t="s">
        <v>70</v>
      </c>
      <c r="BG1250">
        <v>1.3</v>
      </c>
      <c r="BH1250">
        <v>0</v>
      </c>
      <c r="BI1250" s="1">
        <v>45799.580542974538</v>
      </c>
      <c r="BJ1250">
        <v>3</v>
      </c>
      <c r="BK1250" s="4">
        <v>0.33329999999999999</v>
      </c>
      <c r="BL1250" s="42">
        <f>HLOOKUP($A1250,차량별코스!$E$1:$AD$20,_xlfn.XLOOKUP(탕데이터!$I1250,차량별코스!$D$2:$D$20,차량별코스!$A$2:$A$20),0)</f>
        <v>1</v>
      </c>
      <c r="BM1250">
        <f t="shared" si="217"/>
        <v>2410.788</v>
      </c>
      <c r="BN1250">
        <f t="shared" si="218"/>
        <v>4124.9780000000028</v>
      </c>
      <c r="BO1250">
        <f>IF(COUNTIFS($BL$2:$BL1250,$BL1250,$O$2:$O1250,$O1250)=1,_xlfn.MAXIFS($BO$2:$BO1249,$O$2:$O1249,$O1250)+1,_xlfn.MAXIFS($BO$2:$BO1249,$O$2:$O1249,$O1250))</f>
        <v>11</v>
      </c>
      <c r="BP1250">
        <f t="shared" si="219"/>
        <v>0</v>
      </c>
      <c r="BQ1250">
        <f t="shared" si="221"/>
        <v>0</v>
      </c>
      <c r="BR1250">
        <f t="shared" si="222"/>
        <v>0</v>
      </c>
      <c r="BS1250">
        <f t="shared" si="223"/>
        <v>0</v>
      </c>
      <c r="BT1250">
        <f t="shared" si="224"/>
        <v>0</v>
      </c>
      <c r="BU1250">
        <f t="shared" si="225"/>
        <v>0</v>
      </c>
      <c r="BV1250">
        <f t="shared" si="226"/>
        <v>0</v>
      </c>
      <c r="BW1250">
        <f t="shared" si="220"/>
        <v>0</v>
      </c>
    </row>
    <row r="1251" spans="1:75" x14ac:dyDescent="0.3">
      <c r="A1251" s="38">
        <f t="shared" si="216"/>
        <v>45799</v>
      </c>
      <c r="B1251" s="3">
        <v>45799.269861111112</v>
      </c>
      <c r="C1251" t="s">
        <v>61</v>
      </c>
      <c r="D1251" t="s">
        <v>61</v>
      </c>
      <c r="E1251" t="s">
        <v>61</v>
      </c>
      <c r="F1251" t="s">
        <v>62</v>
      </c>
      <c r="G1251" s="2" t="s">
        <v>85</v>
      </c>
      <c r="H1251" t="s">
        <v>86</v>
      </c>
      <c r="I1251" t="s">
        <v>90</v>
      </c>
      <c r="J1251" t="s">
        <v>66</v>
      </c>
      <c r="K1251" t="s">
        <v>67</v>
      </c>
      <c r="L1251">
        <v>14</v>
      </c>
      <c r="M1251">
        <v>12</v>
      </c>
      <c r="N1251">
        <v>168</v>
      </c>
      <c r="O1251" s="41">
        <v>9999</v>
      </c>
      <c r="P1251" t="s">
        <v>62</v>
      </c>
      <c r="Q1251" s="1">
        <v>45786.608721180557</v>
      </c>
      <c r="R1251">
        <v>40.700000000000003</v>
      </c>
      <c r="S1251">
        <v>10.067</v>
      </c>
      <c r="T1251">
        <v>4.0430000000000001</v>
      </c>
      <c r="U1251">
        <v>3926</v>
      </c>
      <c r="V1251">
        <v>90</v>
      </c>
      <c r="W1251">
        <v>589</v>
      </c>
      <c r="X1251">
        <v>742</v>
      </c>
      <c r="Y1251">
        <v>0</v>
      </c>
      <c r="Z1251">
        <v>17</v>
      </c>
      <c r="AA1251">
        <v>0</v>
      </c>
      <c r="AB1251">
        <v>0</v>
      </c>
      <c r="AC1251">
        <v>92</v>
      </c>
      <c r="AD1251">
        <v>37.32</v>
      </c>
      <c r="AE1251">
        <v>45.124752000000001</v>
      </c>
      <c r="AF1251">
        <v>82.6</v>
      </c>
      <c r="AG1251">
        <v>4.7</v>
      </c>
      <c r="AH1251">
        <v>7</v>
      </c>
      <c r="AI1251">
        <v>4.3</v>
      </c>
      <c r="AJ1251">
        <v>1.6</v>
      </c>
      <c r="AK1251">
        <v>0</v>
      </c>
      <c r="AL1251">
        <v>0</v>
      </c>
      <c r="AM1251">
        <v>3.11</v>
      </c>
      <c r="AN1251">
        <v>36.527999999999999</v>
      </c>
      <c r="AO1251">
        <v>2.2919999999999998</v>
      </c>
      <c r="AP1251">
        <v>15.003</v>
      </c>
      <c r="AQ1251">
        <v>0.17199999999999999</v>
      </c>
      <c r="AR1251">
        <v>0</v>
      </c>
      <c r="AS1251">
        <v>41.768999999999998</v>
      </c>
      <c r="AT1251">
        <v>53.69</v>
      </c>
      <c r="AU1251">
        <v>3.0550000000000002</v>
      </c>
      <c r="AV1251">
        <v>4.55</v>
      </c>
      <c r="AW1251">
        <v>2.7949999999999999</v>
      </c>
      <c r="AX1251">
        <v>1.04</v>
      </c>
      <c r="AY1251">
        <v>0</v>
      </c>
      <c r="AZ1251">
        <v>0</v>
      </c>
      <c r="BA1251">
        <v>0</v>
      </c>
      <c r="BB1251">
        <v>83</v>
      </c>
      <c r="BC1251" t="s">
        <v>68</v>
      </c>
      <c r="BD1251">
        <v>0</v>
      </c>
      <c r="BE1251" t="s">
        <v>69</v>
      </c>
      <c r="BF1251" t="s">
        <v>70</v>
      </c>
      <c r="BG1251">
        <v>1.3</v>
      </c>
      <c r="BH1251">
        <v>0</v>
      </c>
      <c r="BI1251" s="1">
        <v>45799.580542974538</v>
      </c>
      <c r="BJ1251">
        <v>3</v>
      </c>
      <c r="BK1251" s="4">
        <v>1.3475999999999999</v>
      </c>
      <c r="BL1251" s="42">
        <f>HLOOKUP($A1251,차량별코스!$E$1:$AD$20,_xlfn.XLOOKUP(탕데이터!$I1251,차량별코스!$D$2:$D$20,차량별코스!$A$2:$A$20),0)</f>
        <v>1</v>
      </c>
      <c r="BM1251">
        <f t="shared" si="217"/>
        <v>2410.788</v>
      </c>
      <c r="BN1251">
        <f t="shared" si="218"/>
        <v>4124.9780000000028</v>
      </c>
      <c r="BO1251">
        <f>IF(COUNTIFS($BL$2:$BL1251,$BL1251,$O$2:$O1251,$O1251)=1,_xlfn.MAXIFS($BO$2:$BO1250,$O$2:$O1250,$O1251)+1,_xlfn.MAXIFS($BO$2:$BO1250,$O$2:$O1250,$O1251))</f>
        <v>11</v>
      </c>
      <c r="BP1251">
        <f t="shared" si="219"/>
        <v>2563.8759999999997</v>
      </c>
      <c r="BQ1251">
        <f t="shared" si="221"/>
        <v>184.52199999999999</v>
      </c>
      <c r="BR1251">
        <f t="shared" si="222"/>
        <v>274.82000000000005</v>
      </c>
      <c r="BS1251">
        <f t="shared" si="223"/>
        <v>168.81799999999998</v>
      </c>
      <c r="BT1251">
        <f t="shared" si="224"/>
        <v>62.816000000000003</v>
      </c>
      <c r="BU1251">
        <f t="shared" si="225"/>
        <v>0</v>
      </c>
      <c r="BV1251">
        <f t="shared" si="226"/>
        <v>0</v>
      </c>
      <c r="BW1251">
        <f t="shared" si="220"/>
        <v>3254.8519999999999</v>
      </c>
    </row>
    <row r="1252" spans="1:75" x14ac:dyDescent="0.3">
      <c r="A1252" s="38">
        <f t="shared" si="216"/>
        <v>45799</v>
      </c>
      <c r="B1252" s="3">
        <v>45799.379027777781</v>
      </c>
      <c r="C1252" t="s">
        <v>61</v>
      </c>
      <c r="D1252" t="s">
        <v>61</v>
      </c>
      <c r="E1252" t="s">
        <v>61</v>
      </c>
      <c r="F1252" t="s">
        <v>62</v>
      </c>
      <c r="G1252" s="2" t="s">
        <v>85</v>
      </c>
      <c r="H1252" t="s">
        <v>86</v>
      </c>
      <c r="I1252" t="s">
        <v>90</v>
      </c>
      <c r="J1252" t="s">
        <v>66</v>
      </c>
      <c r="K1252" t="s">
        <v>67</v>
      </c>
      <c r="L1252">
        <v>14</v>
      </c>
      <c r="M1252">
        <v>12</v>
      </c>
      <c r="N1252">
        <v>168</v>
      </c>
      <c r="O1252" s="41">
        <v>9999</v>
      </c>
      <c r="P1252" t="s">
        <v>62</v>
      </c>
      <c r="Q1252" s="1">
        <v>45786.608721180557</v>
      </c>
      <c r="R1252">
        <v>2.9000000000000001E-2</v>
      </c>
      <c r="S1252">
        <v>6.8000000000000005E-2</v>
      </c>
      <c r="T1252">
        <v>0.42599999999999999</v>
      </c>
      <c r="U1252">
        <v>137</v>
      </c>
      <c r="V1252">
        <v>0</v>
      </c>
      <c r="W1252">
        <v>122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10</v>
      </c>
      <c r="AD1252">
        <v>0.76</v>
      </c>
      <c r="AE1252">
        <v>6.9594430000000003</v>
      </c>
      <c r="AF1252">
        <v>100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0.33</v>
      </c>
      <c r="AN1252">
        <v>56.927</v>
      </c>
      <c r="AO1252">
        <v>0</v>
      </c>
      <c r="AP1252">
        <v>89.05</v>
      </c>
      <c r="AQ1252">
        <v>0</v>
      </c>
      <c r="AR1252">
        <v>0</v>
      </c>
      <c r="AS1252">
        <v>0</v>
      </c>
      <c r="AT1252">
        <v>1.667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2</v>
      </c>
      <c r="BC1252" t="s">
        <v>68</v>
      </c>
      <c r="BD1252">
        <v>0</v>
      </c>
      <c r="BE1252" t="s">
        <v>69</v>
      </c>
      <c r="BF1252" t="s">
        <v>70</v>
      </c>
      <c r="BG1252">
        <v>1.3</v>
      </c>
      <c r="BH1252">
        <v>0</v>
      </c>
      <c r="BI1252" s="1">
        <v>45799.580542974538</v>
      </c>
      <c r="BJ1252">
        <v>3</v>
      </c>
      <c r="BK1252" s="4">
        <v>0.14219999999999999</v>
      </c>
      <c r="BL1252" s="42">
        <f>HLOOKUP($A1252,차량별코스!$E$1:$AD$20,_xlfn.XLOOKUP(탕데이터!$I1252,차량별코스!$D$2:$D$20,차량별코스!$A$2:$A$20),0)</f>
        <v>1</v>
      </c>
      <c r="BM1252">
        <f t="shared" si="217"/>
        <v>2410.788</v>
      </c>
      <c r="BN1252">
        <f t="shared" si="218"/>
        <v>4124.9780000000028</v>
      </c>
      <c r="BO1252">
        <f>IF(COUNTIFS($BL$2:$BL1252,$BL1252,$O$2:$O1252,$O1252)=1,_xlfn.MAXIFS($BO$2:$BO1251,$O$2:$O1251,$O1252)+1,_xlfn.MAXIFS($BO$2:$BO1251,$O$2:$O1251,$O1252))</f>
        <v>11</v>
      </c>
      <c r="BP1252">
        <f t="shared" si="219"/>
        <v>15</v>
      </c>
      <c r="BQ1252">
        <f t="shared" si="221"/>
        <v>0</v>
      </c>
      <c r="BR1252">
        <f t="shared" si="222"/>
        <v>0</v>
      </c>
      <c r="BS1252">
        <f t="shared" si="223"/>
        <v>0</v>
      </c>
      <c r="BT1252">
        <f t="shared" si="224"/>
        <v>0</v>
      </c>
      <c r="BU1252">
        <f t="shared" si="225"/>
        <v>0</v>
      </c>
      <c r="BV1252">
        <f t="shared" si="226"/>
        <v>0</v>
      </c>
      <c r="BW1252">
        <f t="shared" si="220"/>
        <v>15</v>
      </c>
    </row>
    <row r="1253" spans="1:75" x14ac:dyDescent="0.3">
      <c r="A1253" s="38">
        <f t="shared" si="216"/>
        <v>45799</v>
      </c>
      <c r="B1253" s="3">
        <v>45799.38858796296</v>
      </c>
      <c r="C1253" t="s">
        <v>61</v>
      </c>
      <c r="D1253" t="s">
        <v>61</v>
      </c>
      <c r="E1253" t="s">
        <v>61</v>
      </c>
      <c r="F1253" t="s">
        <v>62</v>
      </c>
      <c r="G1253" s="2" t="s">
        <v>85</v>
      </c>
      <c r="H1253" t="s">
        <v>86</v>
      </c>
      <c r="I1253" t="s">
        <v>90</v>
      </c>
      <c r="J1253" t="s">
        <v>66</v>
      </c>
      <c r="K1253" t="s">
        <v>67</v>
      </c>
      <c r="L1253">
        <v>14</v>
      </c>
      <c r="M1253">
        <v>12</v>
      </c>
      <c r="N1253">
        <v>168</v>
      </c>
      <c r="O1253" s="41">
        <v>9999</v>
      </c>
      <c r="P1253" t="s">
        <v>62</v>
      </c>
      <c r="Q1253" s="1">
        <v>45786.608721180557</v>
      </c>
      <c r="R1253">
        <v>67.364999999999995</v>
      </c>
      <c r="S1253">
        <v>17.506</v>
      </c>
      <c r="T1253">
        <v>3.8479999999999999</v>
      </c>
      <c r="U1253">
        <v>6820</v>
      </c>
      <c r="V1253">
        <v>27</v>
      </c>
      <c r="W1253">
        <v>1390</v>
      </c>
      <c r="X1253">
        <v>1352</v>
      </c>
      <c r="Y1253">
        <v>1</v>
      </c>
      <c r="Z1253">
        <v>22</v>
      </c>
      <c r="AA1253">
        <v>0</v>
      </c>
      <c r="AB1253">
        <v>0</v>
      </c>
      <c r="AC1253">
        <v>89</v>
      </c>
      <c r="AD1253">
        <v>35.56</v>
      </c>
      <c r="AE1253">
        <v>44.885072999999998</v>
      </c>
      <c r="AF1253">
        <v>56.8</v>
      </c>
      <c r="AG1253">
        <v>12.6</v>
      </c>
      <c r="AH1253">
        <v>17.3</v>
      </c>
      <c r="AI1253">
        <v>10</v>
      </c>
      <c r="AJ1253">
        <v>3.4</v>
      </c>
      <c r="AK1253">
        <v>0</v>
      </c>
      <c r="AL1253">
        <v>0</v>
      </c>
      <c r="AM1253">
        <v>2.96</v>
      </c>
      <c r="AN1253">
        <v>38.441000000000003</v>
      </c>
      <c r="AO1253">
        <v>0.39600000000000002</v>
      </c>
      <c r="AP1253">
        <v>20.381</v>
      </c>
      <c r="AQ1253">
        <v>0.193</v>
      </c>
      <c r="AR1253">
        <v>1.484</v>
      </c>
      <c r="AS1253">
        <v>32.658000000000001</v>
      </c>
      <c r="AT1253">
        <v>64.373000000000005</v>
      </c>
      <c r="AU1253">
        <v>14.28</v>
      </c>
      <c r="AV1253">
        <v>19.606999999999999</v>
      </c>
      <c r="AW1253">
        <v>11.333</v>
      </c>
      <c r="AX1253">
        <v>3.8530000000000002</v>
      </c>
      <c r="AY1253">
        <v>0</v>
      </c>
      <c r="AZ1253">
        <v>0</v>
      </c>
      <c r="BA1253">
        <v>0</v>
      </c>
      <c r="BB1253">
        <v>153</v>
      </c>
      <c r="BC1253" t="s">
        <v>68</v>
      </c>
      <c r="BD1253">
        <v>0</v>
      </c>
      <c r="BE1253" t="s">
        <v>69</v>
      </c>
      <c r="BF1253" t="s">
        <v>70</v>
      </c>
      <c r="BG1253">
        <v>1.3</v>
      </c>
      <c r="BH1253">
        <v>0</v>
      </c>
      <c r="BI1253" s="1">
        <v>45799.580542974538</v>
      </c>
      <c r="BJ1253">
        <v>3</v>
      </c>
      <c r="BK1253" s="4">
        <v>1.2827</v>
      </c>
      <c r="BL1253" s="42">
        <f>HLOOKUP($A1253,차량별코스!$E$1:$AD$20,_xlfn.XLOOKUP(탕데이터!$I1253,차량별코스!$D$2:$D$20,차량별코스!$A$2:$A$20),0)</f>
        <v>1</v>
      </c>
      <c r="BM1253">
        <f t="shared" si="217"/>
        <v>2410.788</v>
      </c>
      <c r="BN1253">
        <f t="shared" si="218"/>
        <v>4124.9780000000028</v>
      </c>
      <c r="BO1253">
        <f>IF(COUNTIFS($BL$2:$BL1253,$BL1253,$O$2:$O1253,$O1253)=1,_xlfn.MAXIFS($BO$2:$BO1252,$O$2:$O1252,$O1253)+1,_xlfn.MAXIFS($BO$2:$BO1252,$O$2:$O1252,$O1253))</f>
        <v>11</v>
      </c>
      <c r="BP1253">
        <f t="shared" si="219"/>
        <v>2456.7599999999998</v>
      </c>
      <c r="BQ1253">
        <f t="shared" si="221"/>
        <v>859.32</v>
      </c>
      <c r="BR1253">
        <f t="shared" si="222"/>
        <v>1179.8600000000001</v>
      </c>
      <c r="BS1253">
        <f t="shared" si="223"/>
        <v>682</v>
      </c>
      <c r="BT1253">
        <f t="shared" si="224"/>
        <v>231.88000000000002</v>
      </c>
      <c r="BU1253">
        <f t="shared" si="225"/>
        <v>0</v>
      </c>
      <c r="BV1253">
        <f t="shared" si="226"/>
        <v>0</v>
      </c>
      <c r="BW1253">
        <f t="shared" si="220"/>
        <v>5409.8200000000006</v>
      </c>
    </row>
    <row r="1254" spans="1:75" x14ac:dyDescent="0.3">
      <c r="A1254" s="38">
        <f t="shared" si="216"/>
        <v>45799</v>
      </c>
      <c r="B1254" s="3">
        <v>45799.50917824074</v>
      </c>
      <c r="C1254" t="s">
        <v>61</v>
      </c>
      <c r="D1254" t="s">
        <v>61</v>
      </c>
      <c r="E1254" t="s">
        <v>61</v>
      </c>
      <c r="F1254" t="s">
        <v>62</v>
      </c>
      <c r="G1254" s="2" t="s">
        <v>85</v>
      </c>
      <c r="H1254" t="s">
        <v>86</v>
      </c>
      <c r="I1254" t="s">
        <v>90</v>
      </c>
      <c r="J1254" t="s">
        <v>66</v>
      </c>
      <c r="K1254" t="s">
        <v>67</v>
      </c>
      <c r="L1254">
        <v>14</v>
      </c>
      <c r="M1254">
        <v>12</v>
      </c>
      <c r="N1254">
        <v>168</v>
      </c>
      <c r="O1254" s="41">
        <v>9999</v>
      </c>
      <c r="P1254" t="s">
        <v>62</v>
      </c>
      <c r="Q1254" s="1">
        <v>45786.608721180557</v>
      </c>
      <c r="R1254">
        <v>60.805</v>
      </c>
      <c r="S1254">
        <v>15.749000000000001</v>
      </c>
      <c r="T1254">
        <v>3.8610000000000002</v>
      </c>
      <c r="U1254">
        <v>6152</v>
      </c>
      <c r="V1254">
        <v>45</v>
      </c>
      <c r="W1254">
        <v>1509</v>
      </c>
      <c r="X1254">
        <v>1278</v>
      </c>
      <c r="Y1254">
        <v>3</v>
      </c>
      <c r="Z1254">
        <v>11</v>
      </c>
      <c r="AA1254">
        <v>1</v>
      </c>
      <c r="AB1254">
        <v>48</v>
      </c>
      <c r="AC1254">
        <v>91</v>
      </c>
      <c r="AD1254">
        <v>35.58</v>
      </c>
      <c r="AE1254">
        <v>47.607227999999999</v>
      </c>
      <c r="AF1254">
        <v>94.2</v>
      </c>
      <c r="AG1254">
        <v>1.6</v>
      </c>
      <c r="AH1254">
        <v>1.7</v>
      </c>
      <c r="AI1254">
        <v>1.9</v>
      </c>
      <c r="AJ1254">
        <v>0.6</v>
      </c>
      <c r="AK1254">
        <v>0</v>
      </c>
      <c r="AL1254">
        <v>0</v>
      </c>
      <c r="AM1254">
        <v>2.97</v>
      </c>
      <c r="AN1254">
        <v>41.167000000000002</v>
      </c>
      <c r="AO1254">
        <v>0.73099999999999998</v>
      </c>
      <c r="AP1254">
        <v>24.529</v>
      </c>
      <c r="AQ1254">
        <v>0.19700000000000001</v>
      </c>
      <c r="AR1254">
        <v>4.9340000000000002</v>
      </c>
      <c r="AS1254">
        <v>18.091000000000001</v>
      </c>
      <c r="AT1254">
        <v>95.77</v>
      </c>
      <c r="AU1254">
        <v>1.627</v>
      </c>
      <c r="AV1254">
        <v>1.728</v>
      </c>
      <c r="AW1254">
        <v>1.9319999999999999</v>
      </c>
      <c r="AX1254">
        <v>0.61</v>
      </c>
      <c r="AY1254">
        <v>0</v>
      </c>
      <c r="AZ1254">
        <v>0</v>
      </c>
      <c r="BA1254">
        <v>0</v>
      </c>
      <c r="BB1254">
        <v>147</v>
      </c>
      <c r="BC1254" t="s">
        <v>68</v>
      </c>
      <c r="BD1254">
        <v>0</v>
      </c>
      <c r="BE1254" t="s">
        <v>69</v>
      </c>
      <c r="BF1254" t="s">
        <v>70</v>
      </c>
      <c r="BG1254">
        <v>1.3</v>
      </c>
      <c r="BH1254">
        <v>0</v>
      </c>
      <c r="BI1254" s="1">
        <v>45799.580542974538</v>
      </c>
      <c r="BJ1254">
        <v>3</v>
      </c>
      <c r="BK1254" s="4">
        <v>1.2869999999999999</v>
      </c>
      <c r="BL1254" s="42">
        <f>HLOOKUP($A1254,차량별코스!$E$1:$AD$20,_xlfn.XLOOKUP(탕데이터!$I1254,차량별코스!$D$2:$D$20,차량별코스!$A$2:$A$20),0)</f>
        <v>1</v>
      </c>
      <c r="BM1254">
        <f t="shared" si="217"/>
        <v>2410.788</v>
      </c>
      <c r="BN1254">
        <f t="shared" si="218"/>
        <v>4124.9780000000028</v>
      </c>
      <c r="BO1254">
        <f>IF(COUNTIFS($BL$2:$BL1254,$BL1254,$O$2:$O1254,$O1254)=1,_xlfn.MAXIFS($BO$2:$BO1253,$O$2:$O1253,$O1254)+1,_xlfn.MAXIFS($BO$2:$BO1253,$O$2:$O1253,$O1254))</f>
        <v>11</v>
      </c>
      <c r="BP1254">
        <f t="shared" si="219"/>
        <v>4241.1840000000002</v>
      </c>
      <c r="BQ1254">
        <f t="shared" si="221"/>
        <v>98.432000000000002</v>
      </c>
      <c r="BR1254">
        <f t="shared" si="222"/>
        <v>104.584</v>
      </c>
      <c r="BS1254">
        <f t="shared" si="223"/>
        <v>116.88799999999999</v>
      </c>
      <c r="BT1254">
        <f t="shared" si="224"/>
        <v>36.911999999999999</v>
      </c>
      <c r="BU1254">
        <f t="shared" si="225"/>
        <v>0</v>
      </c>
      <c r="BV1254">
        <f t="shared" si="226"/>
        <v>0</v>
      </c>
      <c r="BW1254">
        <f t="shared" si="220"/>
        <v>4598</v>
      </c>
    </row>
    <row r="1255" spans="1:75" x14ac:dyDescent="0.3">
      <c r="A1255" s="38">
        <f t="shared" si="216"/>
        <v>45791</v>
      </c>
      <c r="B1255" s="3">
        <v>45791.000462962962</v>
      </c>
      <c r="C1255" t="s">
        <v>61</v>
      </c>
      <c r="D1255" t="s">
        <v>61</v>
      </c>
      <c r="E1255" t="s">
        <v>61</v>
      </c>
      <c r="F1255" t="s">
        <v>62</v>
      </c>
      <c r="G1255" s="2" t="s">
        <v>85</v>
      </c>
      <c r="H1255" t="s">
        <v>86</v>
      </c>
      <c r="I1255" t="s">
        <v>91</v>
      </c>
      <c r="J1255" t="s">
        <v>66</v>
      </c>
      <c r="K1255" t="s">
        <v>67</v>
      </c>
      <c r="L1255">
        <v>19</v>
      </c>
      <c r="M1255">
        <v>8</v>
      </c>
      <c r="N1255">
        <v>168</v>
      </c>
      <c r="O1255" s="41">
        <v>9999</v>
      </c>
      <c r="P1255" t="s">
        <v>62</v>
      </c>
      <c r="Q1255" s="1">
        <v>45786.608721180557</v>
      </c>
      <c r="R1255">
        <v>1E-3</v>
      </c>
      <c r="S1255">
        <v>8.0000000000000002E-3</v>
      </c>
      <c r="T1255">
        <v>0.125</v>
      </c>
      <c r="U1255">
        <v>12</v>
      </c>
      <c r="V1255">
        <v>12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0.3</v>
      </c>
      <c r="AE1255" t="s">
        <v>61</v>
      </c>
      <c r="AF1255">
        <v>100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0.1</v>
      </c>
      <c r="AN1255" t="s">
        <v>61</v>
      </c>
      <c r="AO1255">
        <v>100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 t="s">
        <v>75</v>
      </c>
      <c r="BD1255">
        <v>0</v>
      </c>
      <c r="BE1255" t="s">
        <v>69</v>
      </c>
      <c r="BF1255" t="s">
        <v>76</v>
      </c>
      <c r="BG1255">
        <v>1.3</v>
      </c>
      <c r="BH1255">
        <v>0</v>
      </c>
      <c r="BI1255" s="1">
        <v>45799.291262418985</v>
      </c>
      <c r="BJ1255">
        <v>3</v>
      </c>
      <c r="BK1255" s="4">
        <v>4.1700000000000001E-2</v>
      </c>
      <c r="BL1255" s="42">
        <f>HLOOKUP($A1255,차량별코스!$E$1:$AD$20,_xlfn.XLOOKUP(탕데이터!$I1255,차량별코스!$D$2:$D$20,차량별코스!$A$2:$A$20),0)</f>
        <v>5</v>
      </c>
      <c r="BM1255">
        <f t="shared" si="217"/>
        <v>2449.5110000000004</v>
      </c>
      <c r="BN1255">
        <f t="shared" si="218"/>
        <v>3554.157000000002</v>
      </c>
      <c r="BO1255">
        <f>IF(COUNTIFS($BL$2:$BL1255,$BL1255,$O$2:$O1255,$O1255)=1,_xlfn.MAXIFS($BO$2:$BO1254,$O$2:$O1254,$O1255)+1,_xlfn.MAXIFS($BO$2:$BO1254,$O$2:$O1254,$O1255))</f>
        <v>11</v>
      </c>
      <c r="BP1255">
        <f t="shared" si="219"/>
        <v>0</v>
      </c>
      <c r="BQ1255">
        <f t="shared" si="221"/>
        <v>0</v>
      </c>
      <c r="BR1255">
        <f t="shared" si="222"/>
        <v>0</v>
      </c>
      <c r="BS1255">
        <f t="shared" si="223"/>
        <v>0</v>
      </c>
      <c r="BT1255">
        <f t="shared" si="224"/>
        <v>0</v>
      </c>
      <c r="BU1255">
        <f t="shared" si="225"/>
        <v>0</v>
      </c>
      <c r="BV1255">
        <f t="shared" si="226"/>
        <v>0</v>
      </c>
      <c r="BW1255">
        <f t="shared" si="220"/>
        <v>0</v>
      </c>
    </row>
    <row r="1256" spans="1:75" x14ac:dyDescent="0.3">
      <c r="A1256" s="38">
        <f t="shared" si="216"/>
        <v>45791</v>
      </c>
      <c r="B1256" s="3">
        <v>45791.000833333332</v>
      </c>
      <c r="C1256" t="s">
        <v>61</v>
      </c>
      <c r="D1256" t="s">
        <v>61</v>
      </c>
      <c r="E1256" t="s">
        <v>61</v>
      </c>
      <c r="F1256" t="s">
        <v>62</v>
      </c>
      <c r="G1256" s="2" t="s">
        <v>85</v>
      </c>
      <c r="H1256" t="s">
        <v>86</v>
      </c>
      <c r="I1256" t="s">
        <v>91</v>
      </c>
      <c r="J1256" t="s">
        <v>66</v>
      </c>
      <c r="K1256" t="s">
        <v>67</v>
      </c>
      <c r="L1256">
        <v>19</v>
      </c>
      <c r="M1256">
        <v>8</v>
      </c>
      <c r="N1256">
        <v>168</v>
      </c>
      <c r="O1256" s="41">
        <v>9999</v>
      </c>
      <c r="P1256" t="s">
        <v>62</v>
      </c>
      <c r="Q1256" s="1">
        <v>45786.608721180557</v>
      </c>
      <c r="R1256">
        <v>1E-3</v>
      </c>
      <c r="S1256">
        <v>3.7999999999999999E-2</v>
      </c>
      <c r="T1256">
        <v>2.5999999999999999E-2</v>
      </c>
      <c r="U1256">
        <v>77</v>
      </c>
      <c r="V1256">
        <v>77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0.05</v>
      </c>
      <c r="AE1256" t="s">
        <v>61</v>
      </c>
      <c r="AF1256">
        <v>100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0.02</v>
      </c>
      <c r="AN1256" t="s">
        <v>61</v>
      </c>
      <c r="AO1256">
        <v>100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1</v>
      </c>
      <c r="BC1256" t="s">
        <v>75</v>
      </c>
      <c r="BD1256">
        <v>0</v>
      </c>
      <c r="BE1256" t="s">
        <v>69</v>
      </c>
      <c r="BF1256" t="s">
        <v>76</v>
      </c>
      <c r="BG1256">
        <v>1.3</v>
      </c>
      <c r="BH1256">
        <v>0</v>
      </c>
      <c r="BI1256" s="1">
        <v>45799.291262418985</v>
      </c>
      <c r="BJ1256">
        <v>3</v>
      </c>
      <c r="BK1256" s="4">
        <v>8.8000000000000005E-3</v>
      </c>
      <c r="BL1256" s="42">
        <f>HLOOKUP($A1256,차량별코스!$E$1:$AD$20,_xlfn.XLOOKUP(탕데이터!$I1256,차량별코스!$D$2:$D$20,차량별코스!$A$2:$A$20),0)</f>
        <v>5</v>
      </c>
      <c r="BM1256">
        <f t="shared" si="217"/>
        <v>2449.5110000000004</v>
      </c>
      <c r="BN1256">
        <f t="shared" si="218"/>
        <v>3554.157000000002</v>
      </c>
      <c r="BO1256">
        <f>IF(COUNTIFS($BL$2:$BL1256,$BL1256,$O$2:$O1256,$O1256)=1,_xlfn.MAXIFS($BO$2:$BO1255,$O$2:$O1255,$O1256)+1,_xlfn.MAXIFS($BO$2:$BO1255,$O$2:$O1255,$O1256))</f>
        <v>11</v>
      </c>
      <c r="BP1256">
        <f t="shared" si="219"/>
        <v>0</v>
      </c>
      <c r="BQ1256">
        <f t="shared" si="221"/>
        <v>0</v>
      </c>
      <c r="BR1256">
        <f t="shared" si="222"/>
        <v>0</v>
      </c>
      <c r="BS1256">
        <f t="shared" si="223"/>
        <v>0</v>
      </c>
      <c r="BT1256">
        <f t="shared" si="224"/>
        <v>0</v>
      </c>
      <c r="BU1256">
        <f t="shared" si="225"/>
        <v>0</v>
      </c>
      <c r="BV1256">
        <f t="shared" si="226"/>
        <v>0</v>
      </c>
      <c r="BW1256">
        <f t="shared" si="220"/>
        <v>0</v>
      </c>
    </row>
    <row r="1257" spans="1:75" x14ac:dyDescent="0.3">
      <c r="A1257" s="38">
        <f t="shared" si="216"/>
        <v>45791</v>
      </c>
      <c r="B1257" s="3">
        <v>45791.07503472222</v>
      </c>
      <c r="C1257" t="s">
        <v>61</v>
      </c>
      <c r="D1257" t="s">
        <v>61</v>
      </c>
      <c r="E1257" t="s">
        <v>61</v>
      </c>
      <c r="F1257" t="s">
        <v>62</v>
      </c>
      <c r="G1257" s="2" t="s">
        <v>85</v>
      </c>
      <c r="H1257" t="s">
        <v>86</v>
      </c>
      <c r="I1257" t="s">
        <v>91</v>
      </c>
      <c r="J1257" t="s">
        <v>66</v>
      </c>
      <c r="K1257" t="s">
        <v>67</v>
      </c>
      <c r="L1257">
        <v>19</v>
      </c>
      <c r="M1257">
        <v>8</v>
      </c>
      <c r="N1257">
        <v>168</v>
      </c>
      <c r="O1257" s="41">
        <v>9999</v>
      </c>
      <c r="P1257" t="s">
        <v>62</v>
      </c>
      <c r="Q1257" s="1">
        <v>45786.608721180557</v>
      </c>
      <c r="R1257">
        <v>60.426000000000002</v>
      </c>
      <c r="S1257">
        <v>19.611999999999998</v>
      </c>
      <c r="T1257">
        <v>3.081</v>
      </c>
      <c r="U1257">
        <v>8359</v>
      </c>
      <c r="V1257">
        <v>22</v>
      </c>
      <c r="W1257">
        <v>3357</v>
      </c>
      <c r="X1257">
        <v>1193</v>
      </c>
      <c r="Y1257">
        <v>0</v>
      </c>
      <c r="Z1257">
        <v>1</v>
      </c>
      <c r="AA1257">
        <v>2</v>
      </c>
      <c r="AB1257">
        <v>1413</v>
      </c>
      <c r="AC1257">
        <v>100</v>
      </c>
      <c r="AD1257">
        <v>26.02</v>
      </c>
      <c r="AE1257">
        <v>43.681455999999997</v>
      </c>
      <c r="AF1257">
        <v>80.400000000000006</v>
      </c>
      <c r="AG1257">
        <v>6.8</v>
      </c>
      <c r="AH1257">
        <v>5.3</v>
      </c>
      <c r="AI1257">
        <v>6.3</v>
      </c>
      <c r="AJ1257">
        <v>1.3</v>
      </c>
      <c r="AK1257">
        <v>0</v>
      </c>
      <c r="AL1257">
        <v>0</v>
      </c>
      <c r="AM1257">
        <v>2.37</v>
      </c>
      <c r="AN1257">
        <v>48.390999999999998</v>
      </c>
      <c r="AO1257">
        <v>0.26300000000000001</v>
      </c>
      <c r="AP1257">
        <v>40.159999999999997</v>
      </c>
      <c r="AQ1257">
        <v>0.182</v>
      </c>
      <c r="AR1257">
        <v>0</v>
      </c>
      <c r="AS1257">
        <v>1.655</v>
      </c>
      <c r="AT1257">
        <v>111.22</v>
      </c>
      <c r="AU1257">
        <v>9.407</v>
      </c>
      <c r="AV1257">
        <v>7.3319999999999999</v>
      </c>
      <c r="AW1257">
        <v>8.7149999999999999</v>
      </c>
      <c r="AX1257">
        <v>1.798</v>
      </c>
      <c r="AY1257">
        <v>0</v>
      </c>
      <c r="AZ1257">
        <v>0</v>
      </c>
      <c r="BA1257">
        <v>0</v>
      </c>
      <c r="BB1257">
        <v>211</v>
      </c>
      <c r="BC1257" t="s">
        <v>75</v>
      </c>
      <c r="BD1257">
        <v>0</v>
      </c>
      <c r="BE1257" t="s">
        <v>69</v>
      </c>
      <c r="BF1257" t="s">
        <v>76</v>
      </c>
      <c r="BG1257">
        <v>1.3</v>
      </c>
      <c r="BH1257">
        <v>0</v>
      </c>
      <c r="BI1257" s="1">
        <v>45799.291262418985</v>
      </c>
      <c r="BJ1257">
        <v>3</v>
      </c>
      <c r="BK1257" s="4">
        <v>1.0269999999999999</v>
      </c>
      <c r="BL1257" s="42">
        <f>HLOOKUP($A1257,차량별코스!$E$1:$AD$20,_xlfn.XLOOKUP(탕데이터!$I1257,차량별코스!$D$2:$D$20,차량별코스!$A$2:$A$20),0)</f>
        <v>5</v>
      </c>
      <c r="BM1257">
        <f t="shared" si="217"/>
        <v>2449.5110000000004</v>
      </c>
      <c r="BN1257">
        <f t="shared" si="218"/>
        <v>3554.157000000002</v>
      </c>
      <c r="BO1257">
        <f>IF(COUNTIFS($BL$2:$BL1257,$BL1257,$O$2:$O1257,$O1257)=1,_xlfn.MAXIFS($BO$2:$BO1256,$O$2:$O1256,$O1257)+1,_xlfn.MAXIFS($BO$2:$BO1256,$O$2:$O1256,$O1257))</f>
        <v>11</v>
      </c>
      <c r="BP1257">
        <f t="shared" si="219"/>
        <v>3341.6360000000004</v>
      </c>
      <c r="BQ1257">
        <f t="shared" si="221"/>
        <v>568.41200000000003</v>
      </c>
      <c r="BR1257">
        <f t="shared" si="222"/>
        <v>443.02699999999999</v>
      </c>
      <c r="BS1257">
        <f t="shared" si="223"/>
        <v>526.61699999999996</v>
      </c>
      <c r="BT1257">
        <f t="shared" si="224"/>
        <v>108.66700000000002</v>
      </c>
      <c r="BU1257">
        <f t="shared" si="225"/>
        <v>0</v>
      </c>
      <c r="BV1257">
        <f t="shared" si="226"/>
        <v>0</v>
      </c>
      <c r="BW1257">
        <f t="shared" si="220"/>
        <v>4988.3590000000013</v>
      </c>
    </row>
    <row r="1258" spans="1:75" x14ac:dyDescent="0.3">
      <c r="A1258" s="38">
        <f t="shared" si="216"/>
        <v>45791</v>
      </c>
      <c r="B1258" s="3">
        <v>45791.833749999998</v>
      </c>
      <c r="C1258" t="s">
        <v>61</v>
      </c>
      <c r="D1258" t="s">
        <v>61</v>
      </c>
      <c r="E1258" t="s">
        <v>61</v>
      </c>
      <c r="F1258" t="s">
        <v>62</v>
      </c>
      <c r="G1258" s="2" t="s">
        <v>85</v>
      </c>
      <c r="H1258" t="s">
        <v>86</v>
      </c>
      <c r="I1258" t="s">
        <v>91</v>
      </c>
      <c r="J1258" t="s">
        <v>66</v>
      </c>
      <c r="K1258" t="s">
        <v>67</v>
      </c>
      <c r="L1258">
        <v>19</v>
      </c>
      <c r="M1258">
        <v>8</v>
      </c>
      <c r="N1258">
        <v>168</v>
      </c>
      <c r="O1258" s="41">
        <v>9999</v>
      </c>
      <c r="P1258" t="s">
        <v>62</v>
      </c>
      <c r="Q1258" s="1">
        <v>45786.608721180557</v>
      </c>
      <c r="R1258">
        <v>6.6000000000000003E-2</v>
      </c>
      <c r="S1258">
        <v>5.5E-2</v>
      </c>
      <c r="T1258">
        <v>1.2</v>
      </c>
      <c r="U1258">
        <v>64</v>
      </c>
      <c r="V1258">
        <v>2</v>
      </c>
      <c r="W1258">
        <v>22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10</v>
      </c>
      <c r="AD1258">
        <v>3.71</v>
      </c>
      <c r="AE1258">
        <v>5.9400589999999998</v>
      </c>
      <c r="AF1258">
        <v>100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0.93</v>
      </c>
      <c r="AN1258">
        <v>12.199</v>
      </c>
      <c r="AO1258">
        <v>3.1219999999999999</v>
      </c>
      <c r="AP1258">
        <v>34.375999999999998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1</v>
      </c>
      <c r="BC1258" t="s">
        <v>75</v>
      </c>
      <c r="BD1258">
        <v>0</v>
      </c>
      <c r="BE1258" t="s">
        <v>69</v>
      </c>
      <c r="BF1258" t="s">
        <v>76</v>
      </c>
      <c r="BG1258">
        <v>1.3</v>
      </c>
      <c r="BH1258">
        <v>0</v>
      </c>
      <c r="BI1258" s="1">
        <v>45799.291262418985</v>
      </c>
      <c r="BJ1258">
        <v>3</v>
      </c>
      <c r="BK1258" s="4">
        <v>0.4</v>
      </c>
      <c r="BL1258" s="42">
        <f>HLOOKUP($A1258,차량별코스!$E$1:$AD$20,_xlfn.XLOOKUP(탕데이터!$I1258,차량별코스!$D$2:$D$20,차량별코스!$A$2:$A$20),0)</f>
        <v>5</v>
      </c>
      <c r="BM1258">
        <f t="shared" si="217"/>
        <v>2449.5110000000004</v>
      </c>
      <c r="BN1258">
        <f t="shared" si="218"/>
        <v>3554.157000000002</v>
      </c>
      <c r="BO1258">
        <f>IF(COUNTIFS($BL$2:$BL1258,$BL1258,$O$2:$O1258,$O1258)=1,_xlfn.MAXIFS($BO$2:$BO1257,$O$2:$O1257,$O1258)+1,_xlfn.MAXIFS($BO$2:$BO1257,$O$2:$O1257,$O1258))</f>
        <v>11</v>
      </c>
      <c r="BP1258">
        <f t="shared" si="219"/>
        <v>40</v>
      </c>
      <c r="BQ1258">
        <f t="shared" si="221"/>
        <v>0</v>
      </c>
      <c r="BR1258">
        <f t="shared" si="222"/>
        <v>0</v>
      </c>
      <c r="BS1258">
        <f t="shared" si="223"/>
        <v>0</v>
      </c>
      <c r="BT1258">
        <f t="shared" si="224"/>
        <v>0</v>
      </c>
      <c r="BU1258">
        <f t="shared" si="225"/>
        <v>0</v>
      </c>
      <c r="BV1258">
        <f t="shared" si="226"/>
        <v>0</v>
      </c>
      <c r="BW1258">
        <f t="shared" si="220"/>
        <v>40</v>
      </c>
    </row>
    <row r="1259" spans="1:75" x14ac:dyDescent="0.3">
      <c r="A1259" s="38">
        <f t="shared" si="216"/>
        <v>45792</v>
      </c>
      <c r="B1259" s="3">
        <v>45792.248657407406</v>
      </c>
      <c r="C1259" t="s">
        <v>61</v>
      </c>
      <c r="D1259" t="s">
        <v>61</v>
      </c>
      <c r="E1259" t="s">
        <v>61</v>
      </c>
      <c r="F1259" t="s">
        <v>62</v>
      </c>
      <c r="G1259" s="2" t="s">
        <v>85</v>
      </c>
      <c r="H1259" t="s">
        <v>86</v>
      </c>
      <c r="I1259" t="s">
        <v>91</v>
      </c>
      <c r="J1259" t="s">
        <v>66</v>
      </c>
      <c r="K1259" t="s">
        <v>67</v>
      </c>
      <c r="L1259">
        <v>19</v>
      </c>
      <c r="M1259">
        <v>8</v>
      </c>
      <c r="N1259">
        <v>168</v>
      </c>
      <c r="O1259" s="41">
        <v>9999</v>
      </c>
      <c r="P1259" t="s">
        <v>62</v>
      </c>
      <c r="Q1259" s="1">
        <v>45786.608721180557</v>
      </c>
      <c r="R1259">
        <v>1E-3</v>
      </c>
      <c r="S1259">
        <v>1E-3</v>
      </c>
      <c r="T1259">
        <v>1</v>
      </c>
      <c r="U1259">
        <v>212</v>
      </c>
      <c r="V1259">
        <v>212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0.02</v>
      </c>
      <c r="AE1259" t="s">
        <v>61</v>
      </c>
      <c r="AF1259">
        <v>100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1</v>
      </c>
      <c r="AN1259" t="s">
        <v>61</v>
      </c>
      <c r="AO1259">
        <v>100</v>
      </c>
      <c r="AP1259">
        <v>0</v>
      </c>
      <c r="AQ1259">
        <v>0</v>
      </c>
      <c r="AR1259">
        <v>0</v>
      </c>
      <c r="AS1259">
        <v>0</v>
      </c>
      <c r="AT1259">
        <v>3.3330000000000002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5</v>
      </c>
      <c r="BC1259" t="s">
        <v>75</v>
      </c>
      <c r="BD1259">
        <v>0</v>
      </c>
      <c r="BE1259" t="s">
        <v>69</v>
      </c>
      <c r="BF1259" t="s">
        <v>76</v>
      </c>
      <c r="BG1259">
        <v>1.3</v>
      </c>
      <c r="BH1259">
        <v>0</v>
      </c>
      <c r="BI1259" s="1">
        <v>45799.291262418985</v>
      </c>
      <c r="BJ1259">
        <v>3</v>
      </c>
      <c r="BK1259" s="4">
        <v>0.33329999999999999</v>
      </c>
      <c r="BL1259" s="42">
        <f>HLOOKUP($A1259,차량별코스!$E$1:$AD$20,_xlfn.XLOOKUP(탕데이터!$I1259,차량별코스!$D$2:$D$20,차량별코스!$A$2:$A$20),0)</f>
        <v>6</v>
      </c>
      <c r="BM1259">
        <f t="shared" si="217"/>
        <v>2449.5110000000004</v>
      </c>
      <c r="BN1259">
        <f t="shared" si="218"/>
        <v>3898.6569999999997</v>
      </c>
      <c r="BO1259">
        <f>IF(COUNTIFS($BL$2:$BL1259,$BL1259,$O$2:$O1259,$O1259)=1,_xlfn.MAXIFS($BO$2:$BO1258,$O$2:$O1258,$O1259)+1,_xlfn.MAXIFS($BO$2:$BO1258,$O$2:$O1258,$O1259))</f>
        <v>11</v>
      </c>
      <c r="BP1259">
        <f t="shared" si="219"/>
        <v>0</v>
      </c>
      <c r="BQ1259">
        <f t="shared" si="221"/>
        <v>0</v>
      </c>
      <c r="BR1259">
        <f t="shared" si="222"/>
        <v>0</v>
      </c>
      <c r="BS1259">
        <f t="shared" si="223"/>
        <v>0</v>
      </c>
      <c r="BT1259">
        <f t="shared" si="224"/>
        <v>0</v>
      </c>
      <c r="BU1259">
        <f t="shared" si="225"/>
        <v>0</v>
      </c>
      <c r="BV1259">
        <f t="shared" si="226"/>
        <v>0</v>
      </c>
      <c r="BW1259">
        <f t="shared" si="220"/>
        <v>0</v>
      </c>
    </row>
    <row r="1260" spans="1:75" x14ac:dyDescent="0.3">
      <c r="A1260" s="38">
        <f t="shared" si="216"/>
        <v>45792</v>
      </c>
      <c r="B1260" s="3">
        <v>45792.265717592592</v>
      </c>
      <c r="C1260" t="s">
        <v>61</v>
      </c>
      <c r="D1260" t="s">
        <v>61</v>
      </c>
      <c r="E1260" t="s">
        <v>61</v>
      </c>
      <c r="F1260" t="s">
        <v>62</v>
      </c>
      <c r="G1260" s="2" t="s">
        <v>85</v>
      </c>
      <c r="H1260" t="s">
        <v>86</v>
      </c>
      <c r="I1260" t="s">
        <v>91</v>
      </c>
      <c r="J1260" t="s">
        <v>66</v>
      </c>
      <c r="K1260" t="s">
        <v>67</v>
      </c>
      <c r="L1260">
        <v>19</v>
      </c>
      <c r="M1260">
        <v>8</v>
      </c>
      <c r="N1260">
        <v>168</v>
      </c>
      <c r="O1260" s="41">
        <v>9999</v>
      </c>
      <c r="P1260" t="s">
        <v>62</v>
      </c>
      <c r="Q1260" s="1">
        <v>45786.608721180557</v>
      </c>
      <c r="R1260">
        <v>67.730999999999995</v>
      </c>
      <c r="S1260">
        <v>21.093</v>
      </c>
      <c r="T1260">
        <v>3.2109999999999999</v>
      </c>
      <c r="U1260">
        <v>8471</v>
      </c>
      <c r="V1260">
        <v>449</v>
      </c>
      <c r="W1260">
        <v>2222</v>
      </c>
      <c r="X1260">
        <v>1728</v>
      </c>
      <c r="Y1260">
        <v>1</v>
      </c>
      <c r="Z1260">
        <v>14</v>
      </c>
      <c r="AA1260">
        <v>1</v>
      </c>
      <c r="AB1260">
        <v>10</v>
      </c>
      <c r="AC1260">
        <v>94</v>
      </c>
      <c r="AD1260">
        <v>28.78</v>
      </c>
      <c r="AE1260">
        <v>42.039932999999998</v>
      </c>
      <c r="AF1260">
        <v>82.6</v>
      </c>
      <c r="AG1260">
        <v>5.7</v>
      </c>
      <c r="AH1260">
        <v>7</v>
      </c>
      <c r="AI1260">
        <v>3.2</v>
      </c>
      <c r="AJ1260">
        <v>1.5</v>
      </c>
      <c r="AK1260">
        <v>0</v>
      </c>
      <c r="AL1260">
        <v>0</v>
      </c>
      <c r="AM1260">
        <v>2.4700000000000002</v>
      </c>
      <c r="AN1260">
        <v>44.118000000000002</v>
      </c>
      <c r="AO1260">
        <v>5.3</v>
      </c>
      <c r="AP1260">
        <v>26.231000000000002</v>
      </c>
      <c r="AQ1260">
        <v>0.251</v>
      </c>
      <c r="AR1260">
        <v>1.476</v>
      </c>
      <c r="AS1260">
        <v>20.67</v>
      </c>
      <c r="AT1260">
        <v>115.64</v>
      </c>
      <c r="AU1260">
        <v>7.98</v>
      </c>
      <c r="AV1260">
        <v>9.8000000000000007</v>
      </c>
      <c r="AW1260">
        <v>4.4800000000000004</v>
      </c>
      <c r="AX1260">
        <v>2.1</v>
      </c>
      <c r="AY1260">
        <v>0</v>
      </c>
      <c r="AZ1260">
        <v>0</v>
      </c>
      <c r="BA1260">
        <v>0</v>
      </c>
      <c r="BB1260">
        <v>191</v>
      </c>
      <c r="BC1260" t="s">
        <v>75</v>
      </c>
      <c r="BD1260">
        <v>0</v>
      </c>
      <c r="BE1260" t="s">
        <v>69</v>
      </c>
      <c r="BF1260" t="s">
        <v>76</v>
      </c>
      <c r="BG1260">
        <v>1.3</v>
      </c>
      <c r="BH1260">
        <v>0</v>
      </c>
      <c r="BI1260" s="1">
        <v>45799.291262418985</v>
      </c>
      <c r="BJ1260">
        <v>3</v>
      </c>
      <c r="BK1260" s="4">
        <v>1.0704</v>
      </c>
      <c r="BL1260" s="42">
        <f>HLOOKUP($A1260,차량별코스!$E$1:$AD$20,_xlfn.XLOOKUP(탕데이터!$I1260,차량별코스!$D$2:$D$20,차량별코스!$A$2:$A$20),0)</f>
        <v>6</v>
      </c>
      <c r="BM1260">
        <f t="shared" si="217"/>
        <v>2449.5110000000004</v>
      </c>
      <c r="BN1260">
        <f t="shared" si="218"/>
        <v>3898.6569999999997</v>
      </c>
      <c r="BO1260">
        <f>IF(COUNTIFS($BL$2:$BL1260,$BL1260,$O$2:$O1260,$O1260)=1,_xlfn.MAXIFS($BO$2:$BO1259,$O$2:$O1259,$O1260)+1,_xlfn.MAXIFS($BO$2:$BO1259,$O$2:$O1259,$O1260))</f>
        <v>11</v>
      </c>
      <c r="BP1260">
        <f t="shared" si="219"/>
        <v>4326.0459999999994</v>
      </c>
      <c r="BQ1260">
        <f t="shared" si="221"/>
        <v>482.84700000000004</v>
      </c>
      <c r="BR1260">
        <f t="shared" si="222"/>
        <v>592.97</v>
      </c>
      <c r="BS1260">
        <f t="shared" si="223"/>
        <v>271.072</v>
      </c>
      <c r="BT1260">
        <f t="shared" si="224"/>
        <v>127.065</v>
      </c>
      <c r="BU1260">
        <f t="shared" si="225"/>
        <v>0</v>
      </c>
      <c r="BV1260">
        <f t="shared" si="226"/>
        <v>0</v>
      </c>
      <c r="BW1260">
        <f t="shared" si="220"/>
        <v>5799.9999999999991</v>
      </c>
    </row>
    <row r="1261" spans="1:75" x14ac:dyDescent="0.3">
      <c r="A1261" s="38">
        <f t="shared" si="216"/>
        <v>45792</v>
      </c>
      <c r="B1261" s="3">
        <v>45792.466099537036</v>
      </c>
      <c r="C1261" t="s">
        <v>61</v>
      </c>
      <c r="D1261" t="s">
        <v>61</v>
      </c>
      <c r="E1261" t="s">
        <v>61</v>
      </c>
      <c r="F1261" t="s">
        <v>62</v>
      </c>
      <c r="G1261" s="2" t="s">
        <v>85</v>
      </c>
      <c r="H1261" t="s">
        <v>86</v>
      </c>
      <c r="I1261" t="s">
        <v>91</v>
      </c>
      <c r="J1261" t="s">
        <v>66</v>
      </c>
      <c r="K1261" t="s">
        <v>67</v>
      </c>
      <c r="L1261">
        <v>19</v>
      </c>
      <c r="M1261">
        <v>8</v>
      </c>
      <c r="N1261">
        <v>168</v>
      </c>
      <c r="O1261" s="41">
        <v>9999</v>
      </c>
      <c r="P1261" t="s">
        <v>62</v>
      </c>
      <c r="Q1261" s="1">
        <v>45786.608721180557</v>
      </c>
      <c r="R1261">
        <v>2.5999999999999999E-2</v>
      </c>
      <c r="S1261">
        <v>0.05</v>
      </c>
      <c r="T1261">
        <v>0.52</v>
      </c>
      <c r="U1261">
        <v>59</v>
      </c>
      <c r="V1261">
        <v>18</v>
      </c>
      <c r="W1261">
        <v>17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5</v>
      </c>
      <c r="AD1261">
        <v>1.59</v>
      </c>
      <c r="AE1261">
        <v>3.9003899999999998</v>
      </c>
      <c r="AF1261">
        <v>100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0.4</v>
      </c>
      <c r="AN1261">
        <v>22.501000000000001</v>
      </c>
      <c r="AO1261">
        <v>30.51</v>
      </c>
      <c r="AP1261">
        <v>28.814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 t="s">
        <v>75</v>
      </c>
      <c r="BD1261">
        <v>0</v>
      </c>
      <c r="BE1261" t="s">
        <v>69</v>
      </c>
      <c r="BF1261" t="s">
        <v>76</v>
      </c>
      <c r="BG1261">
        <v>1.3</v>
      </c>
      <c r="BH1261">
        <v>0</v>
      </c>
      <c r="BI1261" s="1">
        <v>45799.291262418985</v>
      </c>
      <c r="BJ1261">
        <v>3</v>
      </c>
      <c r="BK1261" s="4">
        <v>0.17330000000000001</v>
      </c>
      <c r="BL1261" s="42">
        <f>HLOOKUP($A1261,차량별코스!$E$1:$AD$20,_xlfn.XLOOKUP(탕데이터!$I1261,차량별코스!$D$2:$D$20,차량별코스!$A$2:$A$20),0)</f>
        <v>6</v>
      </c>
      <c r="BM1261">
        <f t="shared" si="217"/>
        <v>2449.5110000000004</v>
      </c>
      <c r="BN1261">
        <f t="shared" si="218"/>
        <v>3898.6569999999997</v>
      </c>
      <c r="BO1261">
        <f>IF(COUNTIFS($BL$2:$BL1261,$BL1261,$O$2:$O1261,$O1261)=1,_xlfn.MAXIFS($BO$2:$BO1260,$O$2:$O1260,$O1261)+1,_xlfn.MAXIFS($BO$2:$BO1260,$O$2:$O1260,$O1261))</f>
        <v>11</v>
      </c>
      <c r="BP1261">
        <f t="shared" si="219"/>
        <v>24</v>
      </c>
      <c r="BQ1261">
        <f t="shared" si="221"/>
        <v>0</v>
      </c>
      <c r="BR1261">
        <f t="shared" si="222"/>
        <v>0</v>
      </c>
      <c r="BS1261">
        <f t="shared" si="223"/>
        <v>0</v>
      </c>
      <c r="BT1261">
        <f t="shared" si="224"/>
        <v>0</v>
      </c>
      <c r="BU1261">
        <f t="shared" si="225"/>
        <v>0</v>
      </c>
      <c r="BV1261">
        <f t="shared" si="226"/>
        <v>0</v>
      </c>
      <c r="BW1261">
        <f t="shared" si="220"/>
        <v>24</v>
      </c>
    </row>
    <row r="1262" spans="1:75" x14ac:dyDescent="0.3">
      <c r="A1262" s="38">
        <f t="shared" si="216"/>
        <v>45792</v>
      </c>
      <c r="B1262" s="3">
        <v>45792.478194444448</v>
      </c>
      <c r="C1262" t="s">
        <v>61</v>
      </c>
      <c r="D1262" t="s">
        <v>61</v>
      </c>
      <c r="E1262" t="s">
        <v>61</v>
      </c>
      <c r="F1262" t="s">
        <v>62</v>
      </c>
      <c r="G1262" s="2" t="s">
        <v>85</v>
      </c>
      <c r="H1262" t="s">
        <v>86</v>
      </c>
      <c r="I1262" t="s">
        <v>91</v>
      </c>
      <c r="J1262" t="s">
        <v>66</v>
      </c>
      <c r="K1262" t="s">
        <v>67</v>
      </c>
      <c r="L1262">
        <v>19</v>
      </c>
      <c r="M1262">
        <v>8</v>
      </c>
      <c r="N1262">
        <v>168</v>
      </c>
      <c r="O1262" s="41">
        <v>9999</v>
      </c>
      <c r="P1262" t="s">
        <v>62</v>
      </c>
      <c r="Q1262" s="1">
        <v>45786.608721180557</v>
      </c>
      <c r="R1262">
        <v>98.382999999999996</v>
      </c>
      <c r="S1262">
        <v>23.65</v>
      </c>
      <c r="T1262">
        <v>4.16</v>
      </c>
      <c r="U1262">
        <v>8728</v>
      </c>
      <c r="V1262">
        <v>87</v>
      </c>
      <c r="W1262">
        <v>1730</v>
      </c>
      <c r="X1262">
        <v>2019</v>
      </c>
      <c r="Y1262">
        <v>1</v>
      </c>
      <c r="Z1262">
        <v>2</v>
      </c>
      <c r="AA1262">
        <v>0</v>
      </c>
      <c r="AB1262">
        <v>0</v>
      </c>
      <c r="AC1262">
        <v>100</v>
      </c>
      <c r="AD1262">
        <v>40.58</v>
      </c>
      <c r="AE1262">
        <v>51.248539000000001</v>
      </c>
      <c r="AF1262">
        <v>90</v>
      </c>
      <c r="AG1262">
        <v>2</v>
      </c>
      <c r="AH1262">
        <v>2.7</v>
      </c>
      <c r="AI1262">
        <v>3.7</v>
      </c>
      <c r="AJ1262">
        <v>1.5</v>
      </c>
      <c r="AK1262">
        <v>0</v>
      </c>
      <c r="AL1262">
        <v>0</v>
      </c>
      <c r="AM1262">
        <v>3.2</v>
      </c>
      <c r="AN1262">
        <v>40.991</v>
      </c>
      <c r="AO1262">
        <v>0.997</v>
      </c>
      <c r="AP1262">
        <v>19.821000000000002</v>
      </c>
      <c r="AQ1262">
        <v>0.20300000000000001</v>
      </c>
      <c r="AR1262">
        <v>1.016</v>
      </c>
      <c r="AS1262">
        <v>2.0329999999999999</v>
      </c>
      <c r="AT1262">
        <v>130.5</v>
      </c>
      <c r="AU1262">
        <v>2.9</v>
      </c>
      <c r="AV1262">
        <v>3.915</v>
      </c>
      <c r="AW1262">
        <v>5.3650000000000002</v>
      </c>
      <c r="AX1262">
        <v>2.1749999999999998</v>
      </c>
      <c r="AY1262">
        <v>0</v>
      </c>
      <c r="AZ1262">
        <v>0</v>
      </c>
      <c r="BA1262">
        <v>0</v>
      </c>
      <c r="BB1262">
        <v>203</v>
      </c>
      <c r="BC1262" t="s">
        <v>75</v>
      </c>
      <c r="BD1262">
        <v>0</v>
      </c>
      <c r="BE1262" t="s">
        <v>69</v>
      </c>
      <c r="BF1262" t="s">
        <v>76</v>
      </c>
      <c r="BG1262">
        <v>1.3</v>
      </c>
      <c r="BH1262">
        <v>0</v>
      </c>
      <c r="BI1262" s="1">
        <v>45799.291262418985</v>
      </c>
      <c r="BJ1262">
        <v>3</v>
      </c>
      <c r="BK1262" s="4">
        <v>1.3867</v>
      </c>
      <c r="BL1262" s="42">
        <f>HLOOKUP($A1262,차량별코스!$E$1:$AD$20,_xlfn.XLOOKUP(탕데이터!$I1262,차량별코스!$D$2:$D$20,차량별코스!$A$2:$A$20),0)</f>
        <v>6</v>
      </c>
      <c r="BM1262">
        <f t="shared" si="217"/>
        <v>2449.5110000000004</v>
      </c>
      <c r="BN1262">
        <f t="shared" si="218"/>
        <v>3898.6569999999997</v>
      </c>
      <c r="BO1262">
        <f>IF(COUNTIFS($BL$2:$BL1262,$BL1262,$O$2:$O1262,$O1262)=1,_xlfn.MAXIFS($BO$2:$BO1261,$O$2:$O1261,$O1262)+1,_xlfn.MAXIFS($BO$2:$BO1261,$O$2:$O1261,$O1262))</f>
        <v>11</v>
      </c>
      <c r="BP1262">
        <f t="shared" si="219"/>
        <v>6038.2</v>
      </c>
      <c r="BQ1262">
        <f t="shared" si="221"/>
        <v>174.56</v>
      </c>
      <c r="BR1262">
        <f t="shared" si="222"/>
        <v>235.65600000000003</v>
      </c>
      <c r="BS1262">
        <f t="shared" si="223"/>
        <v>322.93600000000004</v>
      </c>
      <c r="BT1262">
        <f t="shared" si="224"/>
        <v>130.91999999999999</v>
      </c>
      <c r="BU1262">
        <f t="shared" si="225"/>
        <v>0</v>
      </c>
      <c r="BV1262">
        <f t="shared" si="226"/>
        <v>0</v>
      </c>
      <c r="BW1262">
        <f t="shared" si="220"/>
        <v>6902.2719999999999</v>
      </c>
    </row>
    <row r="1263" spans="1:75" x14ac:dyDescent="0.3">
      <c r="A1263" s="38">
        <f t="shared" si="216"/>
        <v>45792</v>
      </c>
      <c r="B1263" s="3">
        <v>45792.691689814812</v>
      </c>
      <c r="C1263" t="s">
        <v>61</v>
      </c>
      <c r="D1263" t="s">
        <v>61</v>
      </c>
      <c r="E1263" t="s">
        <v>61</v>
      </c>
      <c r="F1263" t="s">
        <v>62</v>
      </c>
      <c r="G1263" s="2" t="s">
        <v>85</v>
      </c>
      <c r="H1263" t="s">
        <v>86</v>
      </c>
      <c r="I1263" t="s">
        <v>91</v>
      </c>
      <c r="J1263" t="s">
        <v>66</v>
      </c>
      <c r="K1263" t="s">
        <v>67</v>
      </c>
      <c r="L1263">
        <v>19</v>
      </c>
      <c r="M1263">
        <v>8</v>
      </c>
      <c r="N1263">
        <v>168</v>
      </c>
      <c r="O1263" s="41">
        <v>9999</v>
      </c>
      <c r="P1263" t="s">
        <v>62</v>
      </c>
      <c r="Q1263" s="1">
        <v>45786.608721180557</v>
      </c>
      <c r="R1263">
        <v>4.5999999999999999E-2</v>
      </c>
      <c r="S1263">
        <v>7.6999999999999999E-2</v>
      </c>
      <c r="T1263">
        <v>0.59699999999999998</v>
      </c>
      <c r="U1263">
        <v>90</v>
      </c>
      <c r="V1263">
        <v>36</v>
      </c>
      <c r="W1263">
        <v>20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8</v>
      </c>
      <c r="AD1263">
        <v>1.84</v>
      </c>
      <c r="AE1263">
        <v>4.8703010000000004</v>
      </c>
      <c r="AF1263">
        <v>100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0.46</v>
      </c>
      <c r="AN1263">
        <v>24.763000000000002</v>
      </c>
      <c r="AO1263">
        <v>40</v>
      </c>
      <c r="AP1263">
        <v>22.22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 t="s">
        <v>75</v>
      </c>
      <c r="BD1263">
        <v>0</v>
      </c>
      <c r="BE1263" t="s">
        <v>69</v>
      </c>
      <c r="BF1263" t="s">
        <v>76</v>
      </c>
      <c r="BG1263">
        <v>1.3</v>
      </c>
      <c r="BH1263">
        <v>0</v>
      </c>
      <c r="BI1263" s="1">
        <v>45799.291262418985</v>
      </c>
      <c r="BJ1263">
        <v>3</v>
      </c>
      <c r="BK1263" s="4">
        <v>0.1991</v>
      </c>
      <c r="BL1263" s="42">
        <f>HLOOKUP($A1263,차량별코스!$E$1:$AD$20,_xlfn.XLOOKUP(탕데이터!$I1263,차량별코스!$D$2:$D$20,차량별코스!$A$2:$A$20),0)</f>
        <v>6</v>
      </c>
      <c r="BM1263">
        <f t="shared" si="217"/>
        <v>2449.5110000000004</v>
      </c>
      <c r="BN1263">
        <f t="shared" si="218"/>
        <v>3898.6569999999997</v>
      </c>
      <c r="BO1263">
        <f>IF(COUNTIFS($BL$2:$BL1263,$BL1263,$O$2:$O1263,$O1263)=1,_xlfn.MAXIFS($BO$2:$BO1262,$O$2:$O1262,$O1263)+1,_xlfn.MAXIFS($BO$2:$BO1262,$O$2:$O1262,$O1263))</f>
        <v>11</v>
      </c>
      <c r="BP1263">
        <f t="shared" si="219"/>
        <v>34</v>
      </c>
      <c r="BQ1263">
        <f t="shared" si="221"/>
        <v>0</v>
      </c>
      <c r="BR1263">
        <f t="shared" si="222"/>
        <v>0</v>
      </c>
      <c r="BS1263">
        <f t="shared" si="223"/>
        <v>0</v>
      </c>
      <c r="BT1263">
        <f t="shared" si="224"/>
        <v>0</v>
      </c>
      <c r="BU1263">
        <f t="shared" si="225"/>
        <v>0</v>
      </c>
      <c r="BV1263">
        <f t="shared" si="226"/>
        <v>0</v>
      </c>
      <c r="BW1263">
        <f t="shared" si="220"/>
        <v>34</v>
      </c>
    </row>
    <row r="1264" spans="1:75" x14ac:dyDescent="0.3">
      <c r="A1264" s="38">
        <f t="shared" si="216"/>
        <v>45792</v>
      </c>
      <c r="B1264" s="3">
        <v>45792.696493055555</v>
      </c>
      <c r="C1264" t="s">
        <v>61</v>
      </c>
      <c r="D1264" t="s">
        <v>61</v>
      </c>
      <c r="E1264" t="s">
        <v>61</v>
      </c>
      <c r="F1264" t="s">
        <v>62</v>
      </c>
      <c r="G1264" s="2" t="s">
        <v>85</v>
      </c>
      <c r="H1264" t="s">
        <v>86</v>
      </c>
      <c r="I1264" t="s">
        <v>91</v>
      </c>
      <c r="J1264" t="s">
        <v>66</v>
      </c>
      <c r="K1264" t="s">
        <v>67</v>
      </c>
      <c r="L1264">
        <v>19</v>
      </c>
      <c r="M1264">
        <v>8</v>
      </c>
      <c r="N1264">
        <v>168</v>
      </c>
      <c r="O1264" s="41">
        <v>9999</v>
      </c>
      <c r="P1264" t="s">
        <v>62</v>
      </c>
      <c r="Q1264" s="1">
        <v>45786.608721180557</v>
      </c>
      <c r="R1264">
        <v>78.247</v>
      </c>
      <c r="S1264">
        <v>18.239000000000001</v>
      </c>
      <c r="T1264">
        <v>4.29</v>
      </c>
      <c r="U1264">
        <v>7994</v>
      </c>
      <c r="V1264">
        <v>158</v>
      </c>
      <c r="W1264">
        <v>1982</v>
      </c>
      <c r="X1264">
        <v>1424</v>
      </c>
      <c r="Y1264">
        <v>0</v>
      </c>
      <c r="Z1264">
        <v>7</v>
      </c>
      <c r="AA1264">
        <v>1</v>
      </c>
      <c r="AB1264">
        <v>3</v>
      </c>
      <c r="AC1264">
        <v>107</v>
      </c>
      <c r="AD1264">
        <v>35.24</v>
      </c>
      <c r="AE1264">
        <v>48.119070999999998</v>
      </c>
      <c r="AF1264">
        <v>86.4</v>
      </c>
      <c r="AG1264">
        <v>3.3</v>
      </c>
      <c r="AH1264">
        <v>4.2</v>
      </c>
      <c r="AI1264">
        <v>4.5</v>
      </c>
      <c r="AJ1264">
        <v>1.4</v>
      </c>
      <c r="AK1264">
        <v>0.1</v>
      </c>
      <c r="AL1264">
        <v>0</v>
      </c>
      <c r="AM1264">
        <v>3.3</v>
      </c>
      <c r="AN1264">
        <v>36.698</v>
      </c>
      <c r="AO1264">
        <v>1.976</v>
      </c>
      <c r="AP1264">
        <v>24.794</v>
      </c>
      <c r="AQ1264">
        <v>0.17899999999999999</v>
      </c>
      <c r="AR1264">
        <v>0</v>
      </c>
      <c r="AS1264">
        <v>8.9459999999999997</v>
      </c>
      <c r="AT1264">
        <v>113.76</v>
      </c>
      <c r="AU1264">
        <v>4.3449999999999998</v>
      </c>
      <c r="AV1264">
        <v>5.53</v>
      </c>
      <c r="AW1264">
        <v>5.9249999999999998</v>
      </c>
      <c r="AX1264">
        <v>1.843</v>
      </c>
      <c r="AY1264">
        <v>0.13200000000000001</v>
      </c>
      <c r="AZ1264">
        <v>0</v>
      </c>
      <c r="BA1264">
        <v>0</v>
      </c>
      <c r="BB1264">
        <v>190</v>
      </c>
      <c r="BC1264" t="s">
        <v>75</v>
      </c>
      <c r="BD1264">
        <v>0</v>
      </c>
      <c r="BE1264" t="s">
        <v>69</v>
      </c>
      <c r="BF1264" t="s">
        <v>76</v>
      </c>
      <c r="BG1264">
        <v>1.3</v>
      </c>
      <c r="BH1264">
        <v>0</v>
      </c>
      <c r="BI1264" s="1">
        <v>45799.291262418985</v>
      </c>
      <c r="BJ1264">
        <v>3</v>
      </c>
      <c r="BK1264" s="4">
        <v>1.43</v>
      </c>
      <c r="BL1264" s="42">
        <f>HLOOKUP($A1264,차량별코스!$E$1:$AD$20,_xlfn.XLOOKUP(탕데이터!$I1264,차량별코스!$D$2:$D$20,차량별코스!$A$2:$A$20),0)</f>
        <v>6</v>
      </c>
      <c r="BM1264">
        <f t="shared" si="217"/>
        <v>2449.5110000000004</v>
      </c>
      <c r="BN1264">
        <f t="shared" si="218"/>
        <v>3898.6569999999997</v>
      </c>
      <c r="BO1264">
        <f>IF(COUNTIFS($BL$2:$BL1264,$BL1264,$O$2:$O1264,$O1264)=1,_xlfn.MAXIFS($BO$2:$BO1263,$O$2:$O1263,$O1264)+1,_xlfn.MAXIFS($BO$2:$BO1263,$O$2:$O1263,$O1264))</f>
        <v>11</v>
      </c>
      <c r="BP1264">
        <f t="shared" si="219"/>
        <v>4766.8160000000007</v>
      </c>
      <c r="BQ1264">
        <f t="shared" si="221"/>
        <v>263.80200000000002</v>
      </c>
      <c r="BR1264">
        <f t="shared" si="222"/>
        <v>335.74800000000005</v>
      </c>
      <c r="BS1264">
        <f t="shared" si="223"/>
        <v>359.72999999999996</v>
      </c>
      <c r="BT1264">
        <f t="shared" si="224"/>
        <v>111.91599999999998</v>
      </c>
      <c r="BU1264">
        <f t="shared" si="225"/>
        <v>7.9939999999999998</v>
      </c>
      <c r="BV1264">
        <f t="shared" si="226"/>
        <v>0</v>
      </c>
      <c r="BW1264">
        <f t="shared" si="220"/>
        <v>5846.0059999999994</v>
      </c>
    </row>
    <row r="1265" spans="1:75" x14ac:dyDescent="0.3">
      <c r="A1265" s="38">
        <f t="shared" si="216"/>
        <v>45792</v>
      </c>
      <c r="B1265" s="3">
        <v>45792.791342592594</v>
      </c>
      <c r="C1265" t="s">
        <v>61</v>
      </c>
      <c r="D1265" t="s">
        <v>61</v>
      </c>
      <c r="E1265" t="s">
        <v>61</v>
      </c>
      <c r="F1265" t="s">
        <v>62</v>
      </c>
      <c r="G1265" s="2" t="s">
        <v>85</v>
      </c>
      <c r="H1265" t="s">
        <v>86</v>
      </c>
      <c r="I1265" t="s">
        <v>91</v>
      </c>
      <c r="J1265" t="s">
        <v>66</v>
      </c>
      <c r="K1265" t="s">
        <v>67</v>
      </c>
      <c r="L1265">
        <v>19</v>
      </c>
      <c r="M1265">
        <v>8</v>
      </c>
      <c r="N1265">
        <v>168</v>
      </c>
      <c r="O1265" s="41">
        <v>9999</v>
      </c>
      <c r="P1265" t="s">
        <v>62</v>
      </c>
      <c r="Q1265" s="1">
        <v>45786.608721180557</v>
      </c>
      <c r="R1265">
        <v>41.715000000000003</v>
      </c>
      <c r="S1265">
        <v>7.7320000000000002</v>
      </c>
      <c r="T1265">
        <v>5.3949999999999996</v>
      </c>
      <c r="U1265">
        <v>4024</v>
      </c>
      <c r="V1265">
        <v>57</v>
      </c>
      <c r="W1265">
        <v>619</v>
      </c>
      <c r="X1265">
        <v>618</v>
      </c>
      <c r="Y1265">
        <v>0</v>
      </c>
      <c r="Z1265">
        <v>0</v>
      </c>
      <c r="AA1265">
        <v>0</v>
      </c>
      <c r="AB1265">
        <v>0</v>
      </c>
      <c r="AC1265">
        <v>86</v>
      </c>
      <c r="AD1265">
        <v>37.32</v>
      </c>
      <c r="AE1265">
        <v>44.854838000000001</v>
      </c>
      <c r="AF1265">
        <v>89.2</v>
      </c>
      <c r="AG1265">
        <v>3.6</v>
      </c>
      <c r="AH1265">
        <v>3.4</v>
      </c>
      <c r="AI1265">
        <v>3.6</v>
      </c>
      <c r="AJ1265">
        <v>0.1</v>
      </c>
      <c r="AK1265">
        <v>0</v>
      </c>
      <c r="AL1265">
        <v>0</v>
      </c>
      <c r="AM1265">
        <v>4.1500000000000004</v>
      </c>
      <c r="AN1265">
        <v>25.452000000000002</v>
      </c>
      <c r="AO1265">
        <v>1.4159999999999999</v>
      </c>
      <c r="AP1265">
        <v>15.382999999999999</v>
      </c>
      <c r="AQ1265">
        <v>0.14399999999999999</v>
      </c>
      <c r="AR1265">
        <v>0</v>
      </c>
      <c r="AS1265">
        <v>0</v>
      </c>
      <c r="AT1265">
        <v>59.466999999999999</v>
      </c>
      <c r="AU1265">
        <v>2.4</v>
      </c>
      <c r="AV1265">
        <v>2.2669999999999999</v>
      </c>
      <c r="AW1265">
        <v>2.4</v>
      </c>
      <c r="AX1265">
        <v>6.7000000000000004E-2</v>
      </c>
      <c r="AY1265">
        <v>0</v>
      </c>
      <c r="AZ1265">
        <v>0</v>
      </c>
      <c r="BA1265">
        <v>0</v>
      </c>
      <c r="BB1265">
        <v>97</v>
      </c>
      <c r="BC1265" t="s">
        <v>75</v>
      </c>
      <c r="BD1265">
        <v>0</v>
      </c>
      <c r="BE1265" t="s">
        <v>69</v>
      </c>
      <c r="BF1265" t="s">
        <v>76</v>
      </c>
      <c r="BG1265">
        <v>1.3</v>
      </c>
      <c r="BH1265">
        <v>0</v>
      </c>
      <c r="BI1265" s="1">
        <v>45799.291262418985</v>
      </c>
      <c r="BJ1265">
        <v>3</v>
      </c>
      <c r="BK1265" s="4">
        <v>1.7984</v>
      </c>
      <c r="BL1265" s="42">
        <f>HLOOKUP($A1265,차량별코스!$E$1:$AD$20,_xlfn.XLOOKUP(탕데이터!$I1265,차량별코스!$D$2:$D$20,차량별코스!$A$2:$A$20),0)</f>
        <v>6</v>
      </c>
      <c r="BM1265">
        <f t="shared" si="217"/>
        <v>2449.5110000000004</v>
      </c>
      <c r="BN1265">
        <f t="shared" si="218"/>
        <v>3898.6569999999997</v>
      </c>
      <c r="BO1265">
        <f>IF(COUNTIFS($BL$2:$BL1265,$BL1265,$O$2:$O1265,$O1265)=1,_xlfn.MAXIFS($BO$2:$BO1264,$O$2:$O1264,$O1265)+1,_xlfn.MAXIFS($BO$2:$BO1264,$O$2:$O1264,$O1265))</f>
        <v>11</v>
      </c>
      <c r="BP1265">
        <f t="shared" si="219"/>
        <v>2913.4079999999999</v>
      </c>
      <c r="BQ1265">
        <f t="shared" si="221"/>
        <v>144.864</v>
      </c>
      <c r="BR1265">
        <f t="shared" si="222"/>
        <v>136.816</v>
      </c>
      <c r="BS1265">
        <f t="shared" si="223"/>
        <v>144.864</v>
      </c>
      <c r="BT1265">
        <f t="shared" si="224"/>
        <v>4.024</v>
      </c>
      <c r="BU1265">
        <f t="shared" si="225"/>
        <v>0</v>
      </c>
      <c r="BV1265">
        <f t="shared" si="226"/>
        <v>0</v>
      </c>
      <c r="BW1265">
        <f t="shared" si="220"/>
        <v>3343.9759999999997</v>
      </c>
    </row>
    <row r="1266" spans="1:75" x14ac:dyDescent="0.3">
      <c r="A1266" s="38">
        <f t="shared" si="216"/>
        <v>45792</v>
      </c>
      <c r="B1266" s="3">
        <v>45792.854490740741</v>
      </c>
      <c r="C1266" t="s">
        <v>61</v>
      </c>
      <c r="D1266" t="s">
        <v>61</v>
      </c>
      <c r="E1266" t="s">
        <v>61</v>
      </c>
      <c r="F1266" t="s">
        <v>62</v>
      </c>
      <c r="G1266" s="2" t="s">
        <v>85</v>
      </c>
      <c r="H1266" t="s">
        <v>86</v>
      </c>
      <c r="I1266" t="s">
        <v>91</v>
      </c>
      <c r="J1266" t="s">
        <v>66</v>
      </c>
      <c r="K1266" t="s">
        <v>67</v>
      </c>
      <c r="L1266">
        <v>19</v>
      </c>
      <c r="M1266">
        <v>8</v>
      </c>
      <c r="N1266">
        <v>168</v>
      </c>
      <c r="O1266" s="41">
        <v>9999</v>
      </c>
      <c r="P1266" t="s">
        <v>62</v>
      </c>
      <c r="Q1266" s="1">
        <v>45786.608721180557</v>
      </c>
      <c r="R1266">
        <v>66.375</v>
      </c>
      <c r="S1266">
        <v>22.492000000000001</v>
      </c>
      <c r="T1266">
        <v>2.9510000000000001</v>
      </c>
      <c r="U1266">
        <v>9283</v>
      </c>
      <c r="V1266">
        <v>29</v>
      </c>
      <c r="W1266">
        <v>3861</v>
      </c>
      <c r="X1266">
        <v>1495</v>
      </c>
      <c r="Y1266">
        <v>0</v>
      </c>
      <c r="Z1266">
        <v>15</v>
      </c>
      <c r="AA1266">
        <v>2</v>
      </c>
      <c r="AB1266">
        <v>1573</v>
      </c>
      <c r="AC1266">
        <v>107</v>
      </c>
      <c r="AD1266">
        <v>25.74</v>
      </c>
      <c r="AE1266">
        <v>44.307422000000003</v>
      </c>
      <c r="AF1266">
        <v>80.7</v>
      </c>
      <c r="AG1266">
        <v>6.1</v>
      </c>
      <c r="AH1266">
        <v>6.8</v>
      </c>
      <c r="AI1266">
        <v>5</v>
      </c>
      <c r="AJ1266">
        <v>0.9</v>
      </c>
      <c r="AK1266">
        <v>0.5</v>
      </c>
      <c r="AL1266">
        <v>0</v>
      </c>
      <c r="AM1266">
        <v>2.27</v>
      </c>
      <c r="AN1266">
        <v>51.524000000000001</v>
      </c>
      <c r="AO1266">
        <v>0.312</v>
      </c>
      <c r="AP1266">
        <v>41.591999999999999</v>
      </c>
      <c r="AQ1266">
        <v>0.21099999999999999</v>
      </c>
      <c r="AR1266">
        <v>0</v>
      </c>
      <c r="AS1266">
        <v>22.599</v>
      </c>
      <c r="AT1266">
        <v>123.74</v>
      </c>
      <c r="AU1266">
        <v>9.3529999999999998</v>
      </c>
      <c r="AV1266">
        <v>10.427</v>
      </c>
      <c r="AW1266">
        <v>7.6669999999999998</v>
      </c>
      <c r="AX1266">
        <v>1.38</v>
      </c>
      <c r="AY1266">
        <v>0.76700000000000002</v>
      </c>
      <c r="AZ1266">
        <v>0</v>
      </c>
      <c r="BA1266">
        <v>0</v>
      </c>
      <c r="BB1266">
        <v>213</v>
      </c>
      <c r="BC1266" t="s">
        <v>75</v>
      </c>
      <c r="BD1266">
        <v>0</v>
      </c>
      <c r="BE1266" t="s">
        <v>69</v>
      </c>
      <c r="BF1266" t="s">
        <v>76</v>
      </c>
      <c r="BG1266">
        <v>1.3</v>
      </c>
      <c r="BH1266">
        <v>0</v>
      </c>
      <c r="BI1266" s="1">
        <v>45799.291262418985</v>
      </c>
      <c r="BJ1266">
        <v>3</v>
      </c>
      <c r="BK1266" s="4">
        <v>0.98370000000000002</v>
      </c>
      <c r="BL1266" s="42">
        <f>HLOOKUP($A1266,차량별코스!$E$1:$AD$20,_xlfn.XLOOKUP(탕데이터!$I1266,차량별코스!$D$2:$D$20,차량별코스!$A$2:$A$20),0)</f>
        <v>6</v>
      </c>
      <c r="BM1266">
        <f t="shared" si="217"/>
        <v>2449.5110000000004</v>
      </c>
      <c r="BN1266">
        <f t="shared" si="218"/>
        <v>3898.6569999999997</v>
      </c>
      <c r="BO1266">
        <f>IF(COUNTIFS($BL$2:$BL1266,$BL1266,$O$2:$O1266,$O1266)=1,_xlfn.MAXIFS($BO$2:$BO1265,$O$2:$O1265,$O1266)+1,_xlfn.MAXIFS($BO$2:$BO1265,$O$2:$O1265,$O1266))</f>
        <v>11</v>
      </c>
      <c r="BP1266">
        <f t="shared" si="219"/>
        <v>3601.3810000000003</v>
      </c>
      <c r="BQ1266">
        <f t="shared" si="221"/>
        <v>566.26300000000003</v>
      </c>
      <c r="BR1266">
        <f t="shared" si="222"/>
        <v>631.24400000000003</v>
      </c>
      <c r="BS1266">
        <f t="shared" si="223"/>
        <v>464.15000000000003</v>
      </c>
      <c r="BT1266">
        <f t="shared" si="224"/>
        <v>83.547000000000011</v>
      </c>
      <c r="BU1266">
        <f t="shared" si="225"/>
        <v>46.414999999999999</v>
      </c>
      <c r="BV1266">
        <f t="shared" si="226"/>
        <v>0</v>
      </c>
      <c r="BW1266">
        <f t="shared" si="220"/>
        <v>5392.9999999999991</v>
      </c>
    </row>
    <row r="1267" spans="1:75" x14ac:dyDescent="0.3">
      <c r="A1267" s="38">
        <f t="shared" si="216"/>
        <v>45793</v>
      </c>
      <c r="B1267" s="3">
        <v>45793.292291666665</v>
      </c>
      <c r="C1267" t="s">
        <v>61</v>
      </c>
      <c r="D1267" t="s">
        <v>61</v>
      </c>
      <c r="E1267" t="s">
        <v>61</v>
      </c>
      <c r="F1267" t="s">
        <v>62</v>
      </c>
      <c r="G1267" s="2" t="s">
        <v>85</v>
      </c>
      <c r="H1267" t="s">
        <v>86</v>
      </c>
      <c r="I1267" t="s">
        <v>91</v>
      </c>
      <c r="J1267" t="s">
        <v>66</v>
      </c>
      <c r="K1267" t="s">
        <v>67</v>
      </c>
      <c r="L1267">
        <v>19</v>
      </c>
      <c r="M1267">
        <v>8</v>
      </c>
      <c r="N1267">
        <v>168</v>
      </c>
      <c r="O1267" s="41">
        <v>9999</v>
      </c>
      <c r="P1267" t="s">
        <v>62</v>
      </c>
      <c r="Q1267" s="1">
        <v>45786.608721180557</v>
      </c>
      <c r="R1267">
        <v>2.7E-2</v>
      </c>
      <c r="S1267">
        <v>0.23100000000000001</v>
      </c>
      <c r="T1267">
        <v>0.11700000000000001</v>
      </c>
      <c r="U1267">
        <v>252</v>
      </c>
      <c r="V1267">
        <v>204</v>
      </c>
      <c r="W1267">
        <v>19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9</v>
      </c>
      <c r="AD1267">
        <v>0.39</v>
      </c>
      <c r="AE1267">
        <v>3.3511229999999999</v>
      </c>
      <c r="AF1267">
        <v>100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0.09</v>
      </c>
      <c r="AN1267">
        <v>105.94499999999999</v>
      </c>
      <c r="AO1267">
        <v>80.950999999999993</v>
      </c>
      <c r="AP1267">
        <v>7.5389999999999997</v>
      </c>
      <c r="AQ1267">
        <v>0</v>
      </c>
      <c r="AR1267">
        <v>0</v>
      </c>
      <c r="AS1267">
        <v>0</v>
      </c>
      <c r="AT1267">
        <v>3.3330000000000002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6</v>
      </c>
      <c r="BC1267" t="s">
        <v>75</v>
      </c>
      <c r="BD1267">
        <v>0</v>
      </c>
      <c r="BE1267" t="s">
        <v>69</v>
      </c>
      <c r="BF1267" t="s">
        <v>76</v>
      </c>
      <c r="BG1267">
        <v>1.3</v>
      </c>
      <c r="BH1267">
        <v>0</v>
      </c>
      <c r="BI1267" s="1">
        <v>45799.291262418985</v>
      </c>
      <c r="BJ1267">
        <v>3</v>
      </c>
      <c r="BK1267" s="4">
        <v>3.9E-2</v>
      </c>
      <c r="BL1267" s="42">
        <f>HLOOKUP($A1267,차량별코스!$E$1:$AD$20,_xlfn.XLOOKUP(탕데이터!$I1267,차량별코스!$D$2:$D$20,차량별코스!$A$2:$A$20),0)</f>
        <v>7</v>
      </c>
      <c r="BM1267">
        <f t="shared" si="217"/>
        <v>2449.5110000000004</v>
      </c>
      <c r="BN1267">
        <f t="shared" si="218"/>
        <v>4271.6819999999989</v>
      </c>
      <c r="BO1267">
        <f>IF(COUNTIFS($BL$2:$BL1267,$BL1267,$O$2:$O1267,$O1267)=1,_xlfn.MAXIFS($BO$2:$BO1266,$O$2:$O1266,$O1267)+1,_xlfn.MAXIFS($BO$2:$BO1266,$O$2:$O1266,$O1267))</f>
        <v>11</v>
      </c>
      <c r="BP1267">
        <f t="shared" si="219"/>
        <v>29</v>
      </c>
      <c r="BQ1267">
        <f t="shared" si="221"/>
        <v>0</v>
      </c>
      <c r="BR1267">
        <f t="shared" si="222"/>
        <v>0</v>
      </c>
      <c r="BS1267">
        <f t="shared" si="223"/>
        <v>0</v>
      </c>
      <c r="BT1267">
        <f t="shared" si="224"/>
        <v>0</v>
      </c>
      <c r="BU1267">
        <f t="shared" si="225"/>
        <v>0</v>
      </c>
      <c r="BV1267">
        <f t="shared" si="226"/>
        <v>0</v>
      </c>
      <c r="BW1267">
        <f t="shared" si="220"/>
        <v>29</v>
      </c>
    </row>
    <row r="1268" spans="1:75" x14ac:dyDescent="0.3">
      <c r="A1268" s="38">
        <f t="shared" si="216"/>
        <v>45793</v>
      </c>
      <c r="B1268" s="3">
        <v>45793.316192129627</v>
      </c>
      <c r="C1268" t="s">
        <v>61</v>
      </c>
      <c r="D1268" t="s">
        <v>61</v>
      </c>
      <c r="E1268" t="s">
        <v>61</v>
      </c>
      <c r="F1268" t="s">
        <v>62</v>
      </c>
      <c r="G1268" s="2" t="s">
        <v>85</v>
      </c>
      <c r="H1268" t="s">
        <v>86</v>
      </c>
      <c r="I1268" t="s">
        <v>91</v>
      </c>
      <c r="J1268" t="s">
        <v>66</v>
      </c>
      <c r="K1268" t="s">
        <v>67</v>
      </c>
      <c r="L1268">
        <v>19</v>
      </c>
      <c r="M1268">
        <v>8</v>
      </c>
      <c r="N1268">
        <v>168</v>
      </c>
      <c r="O1268" s="41">
        <v>9999</v>
      </c>
      <c r="P1268" t="s">
        <v>62</v>
      </c>
      <c r="Q1268" s="1">
        <v>45786.608721180557</v>
      </c>
      <c r="R1268">
        <v>60.734999999999999</v>
      </c>
      <c r="S1268">
        <v>16.45</v>
      </c>
      <c r="T1268">
        <v>3.6920000000000002</v>
      </c>
      <c r="U1268">
        <v>6605</v>
      </c>
      <c r="V1268">
        <v>286</v>
      </c>
      <c r="W1268">
        <v>1579</v>
      </c>
      <c r="X1268">
        <v>1455</v>
      </c>
      <c r="Y1268">
        <v>0</v>
      </c>
      <c r="Z1268">
        <v>2</v>
      </c>
      <c r="AA1268">
        <v>1</v>
      </c>
      <c r="AB1268">
        <v>20</v>
      </c>
      <c r="AC1268">
        <v>100</v>
      </c>
      <c r="AD1268">
        <v>33.1</v>
      </c>
      <c r="AE1268">
        <v>46.127836000000002</v>
      </c>
      <c r="AF1268">
        <v>93.9</v>
      </c>
      <c r="AG1268">
        <v>2</v>
      </c>
      <c r="AH1268">
        <v>1.7</v>
      </c>
      <c r="AI1268">
        <v>1.4</v>
      </c>
      <c r="AJ1268">
        <v>1</v>
      </c>
      <c r="AK1268">
        <v>0</v>
      </c>
      <c r="AL1268">
        <v>0</v>
      </c>
      <c r="AM1268">
        <v>2.84</v>
      </c>
      <c r="AN1268">
        <v>41.771000000000001</v>
      </c>
      <c r="AO1268">
        <v>4.33</v>
      </c>
      <c r="AP1268">
        <v>23.905999999999999</v>
      </c>
      <c r="AQ1268">
        <v>0.23100000000000001</v>
      </c>
      <c r="AR1268">
        <v>0</v>
      </c>
      <c r="AS1268">
        <v>3.2930000000000001</v>
      </c>
      <c r="AT1268">
        <v>103.29</v>
      </c>
      <c r="AU1268">
        <v>2.2000000000000002</v>
      </c>
      <c r="AV1268">
        <v>1.87</v>
      </c>
      <c r="AW1268">
        <v>1.54</v>
      </c>
      <c r="AX1268">
        <v>1.1000000000000001</v>
      </c>
      <c r="AY1268">
        <v>0</v>
      </c>
      <c r="AZ1268">
        <v>0</v>
      </c>
      <c r="BA1268">
        <v>0</v>
      </c>
      <c r="BB1268">
        <v>151</v>
      </c>
      <c r="BC1268" t="s">
        <v>75</v>
      </c>
      <c r="BD1268">
        <v>0</v>
      </c>
      <c r="BE1268" t="s">
        <v>69</v>
      </c>
      <c r="BF1268" t="s">
        <v>76</v>
      </c>
      <c r="BG1268">
        <v>1.3</v>
      </c>
      <c r="BH1268">
        <v>0</v>
      </c>
      <c r="BI1268" s="1">
        <v>45799.291262418985</v>
      </c>
      <c r="BJ1268">
        <v>3</v>
      </c>
      <c r="BK1268" s="4">
        <v>1.2306999999999999</v>
      </c>
      <c r="BL1268" s="42">
        <f>HLOOKUP($A1268,차량별코스!$E$1:$AD$20,_xlfn.XLOOKUP(탕데이터!$I1268,차량별코스!$D$2:$D$20,차량별코스!$A$2:$A$20),0)</f>
        <v>7</v>
      </c>
      <c r="BM1268">
        <f t="shared" si="217"/>
        <v>2449.5110000000004</v>
      </c>
      <c r="BN1268">
        <f t="shared" si="218"/>
        <v>4271.6819999999989</v>
      </c>
      <c r="BO1268">
        <f>IF(COUNTIFS($BL$2:$BL1268,$BL1268,$O$2:$O1268,$O1268)=1,_xlfn.MAXIFS($BO$2:$BO1267,$O$2:$O1267,$O1268)+1,_xlfn.MAXIFS($BO$2:$BO1267,$O$2:$O1267,$O1268))</f>
        <v>11</v>
      </c>
      <c r="BP1268">
        <f t="shared" si="219"/>
        <v>4337.0950000000003</v>
      </c>
      <c r="BQ1268">
        <f t="shared" si="221"/>
        <v>132.1</v>
      </c>
      <c r="BR1268">
        <f t="shared" si="222"/>
        <v>112.28500000000001</v>
      </c>
      <c r="BS1268">
        <f t="shared" si="223"/>
        <v>92.469999999999985</v>
      </c>
      <c r="BT1268">
        <f t="shared" si="224"/>
        <v>66.05</v>
      </c>
      <c r="BU1268">
        <f t="shared" si="225"/>
        <v>0</v>
      </c>
      <c r="BV1268">
        <f t="shared" si="226"/>
        <v>0</v>
      </c>
      <c r="BW1268">
        <f t="shared" si="220"/>
        <v>4740.0000000000009</v>
      </c>
    </row>
    <row r="1269" spans="1:75" x14ac:dyDescent="0.3">
      <c r="A1269" s="38">
        <f t="shared" si="216"/>
        <v>45793</v>
      </c>
      <c r="B1269" s="3">
        <v>45793.431377314817</v>
      </c>
      <c r="C1269" t="s">
        <v>61</v>
      </c>
      <c r="D1269" t="s">
        <v>61</v>
      </c>
      <c r="E1269" t="s">
        <v>61</v>
      </c>
      <c r="F1269" t="s">
        <v>62</v>
      </c>
      <c r="G1269" s="2" t="s">
        <v>85</v>
      </c>
      <c r="H1269" t="s">
        <v>86</v>
      </c>
      <c r="I1269" t="s">
        <v>91</v>
      </c>
      <c r="J1269" t="s">
        <v>66</v>
      </c>
      <c r="K1269" t="s">
        <v>67</v>
      </c>
      <c r="L1269">
        <v>19</v>
      </c>
      <c r="M1269">
        <v>8</v>
      </c>
      <c r="N1269">
        <v>168</v>
      </c>
      <c r="O1269" s="41">
        <v>9999</v>
      </c>
      <c r="P1269" t="s">
        <v>62</v>
      </c>
      <c r="Q1269" s="1">
        <v>45786.608721180557</v>
      </c>
      <c r="R1269">
        <v>107.315</v>
      </c>
      <c r="S1269">
        <v>29.273</v>
      </c>
      <c r="T1269">
        <v>3.6659999999999999</v>
      </c>
      <c r="U1269">
        <v>11419</v>
      </c>
      <c r="V1269">
        <v>6</v>
      </c>
      <c r="W1269">
        <v>3100</v>
      </c>
      <c r="X1269">
        <v>2323</v>
      </c>
      <c r="Y1269">
        <v>0</v>
      </c>
      <c r="Z1269">
        <v>8</v>
      </c>
      <c r="AA1269">
        <v>1</v>
      </c>
      <c r="AB1269">
        <v>213</v>
      </c>
      <c r="AC1269">
        <v>104</v>
      </c>
      <c r="AD1269">
        <v>33.83</v>
      </c>
      <c r="AE1269">
        <v>46.473467999999997</v>
      </c>
      <c r="AF1269">
        <v>40.5</v>
      </c>
      <c r="AG1269">
        <v>17.600000000000001</v>
      </c>
      <c r="AH1269">
        <v>17.7</v>
      </c>
      <c r="AI1269">
        <v>17.399999999999999</v>
      </c>
      <c r="AJ1269">
        <v>6.8</v>
      </c>
      <c r="AK1269">
        <v>0.1</v>
      </c>
      <c r="AL1269">
        <v>0</v>
      </c>
      <c r="AM1269">
        <v>2.82</v>
      </c>
      <c r="AN1269">
        <v>42.451000000000001</v>
      </c>
      <c r="AO1269">
        <v>5.2999999999999999E-2</v>
      </c>
      <c r="AP1269">
        <v>27.148</v>
      </c>
      <c r="AQ1269">
        <v>0.214</v>
      </c>
      <c r="AR1269">
        <v>0</v>
      </c>
      <c r="AS1269">
        <v>7.4550000000000001</v>
      </c>
      <c r="AT1269">
        <v>76.95</v>
      </c>
      <c r="AU1269">
        <v>33.44</v>
      </c>
      <c r="AV1269">
        <v>33.630000000000003</v>
      </c>
      <c r="AW1269">
        <v>33.06</v>
      </c>
      <c r="AX1269">
        <v>12.92</v>
      </c>
      <c r="AY1269">
        <v>0.19</v>
      </c>
      <c r="AZ1269">
        <v>0</v>
      </c>
      <c r="BA1269">
        <v>0</v>
      </c>
      <c r="BB1269">
        <v>265</v>
      </c>
      <c r="BC1269" t="s">
        <v>75</v>
      </c>
      <c r="BD1269">
        <v>0</v>
      </c>
      <c r="BE1269" t="s">
        <v>69</v>
      </c>
      <c r="BF1269" t="s">
        <v>76</v>
      </c>
      <c r="BG1269">
        <v>1.3</v>
      </c>
      <c r="BH1269">
        <v>0</v>
      </c>
      <c r="BI1269" s="1">
        <v>45799.291262418985</v>
      </c>
      <c r="BJ1269">
        <v>3</v>
      </c>
      <c r="BK1269" s="4">
        <v>1.222</v>
      </c>
      <c r="BL1269" s="42">
        <f>HLOOKUP($A1269,차량별코스!$E$1:$AD$20,_xlfn.XLOOKUP(탕데이터!$I1269,차량별코스!$D$2:$D$20,차량별코스!$A$2:$A$20),0)</f>
        <v>7</v>
      </c>
      <c r="BM1269">
        <f t="shared" si="217"/>
        <v>2449.5110000000004</v>
      </c>
      <c r="BN1269">
        <f t="shared" si="218"/>
        <v>4271.6819999999989</v>
      </c>
      <c r="BO1269">
        <f>IF(COUNTIFS($BL$2:$BL1269,$BL1269,$O$2:$O1269,$O1269)=1,_xlfn.MAXIFS($BO$2:$BO1268,$O$2:$O1268,$O1269)+1,_xlfn.MAXIFS($BO$2:$BO1268,$O$2:$O1268,$O1269))</f>
        <v>11</v>
      </c>
      <c r="BP1269">
        <f t="shared" si="219"/>
        <v>1518.6950000000006</v>
      </c>
      <c r="BQ1269">
        <f t="shared" si="221"/>
        <v>2009.7440000000001</v>
      </c>
      <c r="BR1269">
        <f t="shared" si="222"/>
        <v>2021.1629999999998</v>
      </c>
      <c r="BS1269">
        <f t="shared" si="223"/>
        <v>1986.9059999999999</v>
      </c>
      <c r="BT1269">
        <f t="shared" si="224"/>
        <v>776.49200000000008</v>
      </c>
      <c r="BU1269">
        <f t="shared" si="225"/>
        <v>11.419</v>
      </c>
      <c r="BV1269">
        <f t="shared" si="226"/>
        <v>0</v>
      </c>
      <c r="BW1269">
        <f t="shared" si="220"/>
        <v>8324.4189999999999</v>
      </c>
    </row>
    <row r="1270" spans="1:75" x14ac:dyDescent="0.3">
      <c r="A1270" s="38">
        <f t="shared" si="216"/>
        <v>45793</v>
      </c>
      <c r="B1270" s="3">
        <v>45793.617152777777</v>
      </c>
      <c r="C1270" t="s">
        <v>61</v>
      </c>
      <c r="D1270" t="s">
        <v>61</v>
      </c>
      <c r="E1270" t="s">
        <v>61</v>
      </c>
      <c r="F1270" t="s">
        <v>62</v>
      </c>
      <c r="G1270" s="2" t="s">
        <v>85</v>
      </c>
      <c r="H1270" t="s">
        <v>86</v>
      </c>
      <c r="I1270" t="s">
        <v>91</v>
      </c>
      <c r="J1270" t="s">
        <v>66</v>
      </c>
      <c r="K1270" t="s">
        <v>67</v>
      </c>
      <c r="L1270">
        <v>19</v>
      </c>
      <c r="M1270">
        <v>8</v>
      </c>
      <c r="N1270">
        <v>168</v>
      </c>
      <c r="O1270" s="41">
        <v>9999</v>
      </c>
      <c r="P1270" t="s">
        <v>62</v>
      </c>
      <c r="Q1270" s="1">
        <v>45786.608721180557</v>
      </c>
      <c r="R1270">
        <v>17.459</v>
      </c>
      <c r="S1270">
        <v>3.8929999999999998</v>
      </c>
      <c r="T1270">
        <v>4.4850000000000003</v>
      </c>
      <c r="U1270">
        <v>2026</v>
      </c>
      <c r="V1270">
        <v>8</v>
      </c>
      <c r="W1270">
        <v>691</v>
      </c>
      <c r="X1270">
        <v>294</v>
      </c>
      <c r="Y1270">
        <v>0</v>
      </c>
      <c r="Z1270">
        <v>0</v>
      </c>
      <c r="AA1270">
        <v>1</v>
      </c>
      <c r="AB1270">
        <v>106</v>
      </c>
      <c r="AC1270">
        <v>82</v>
      </c>
      <c r="AD1270">
        <v>31.02</v>
      </c>
      <c r="AE1270">
        <v>47.364294000000001</v>
      </c>
      <c r="AF1270">
        <v>98</v>
      </c>
      <c r="AG1270">
        <v>0.4</v>
      </c>
      <c r="AH1270">
        <v>0.5</v>
      </c>
      <c r="AI1270">
        <v>1</v>
      </c>
      <c r="AJ1270">
        <v>0</v>
      </c>
      <c r="AK1270">
        <v>0</v>
      </c>
      <c r="AL1270">
        <v>0</v>
      </c>
      <c r="AM1270">
        <v>3.45</v>
      </c>
      <c r="AN1270">
        <v>34.222000000000001</v>
      </c>
      <c r="AO1270">
        <v>0.39500000000000002</v>
      </c>
      <c r="AP1270">
        <v>34.106999999999999</v>
      </c>
      <c r="AQ1270">
        <v>0.115</v>
      </c>
      <c r="AR1270">
        <v>0</v>
      </c>
      <c r="AS1270">
        <v>0</v>
      </c>
      <c r="AT1270">
        <v>32.667000000000002</v>
      </c>
      <c r="AU1270">
        <v>0.13300000000000001</v>
      </c>
      <c r="AV1270">
        <v>0.16700000000000001</v>
      </c>
      <c r="AW1270">
        <v>0.33300000000000002</v>
      </c>
      <c r="AX1270">
        <v>0</v>
      </c>
      <c r="AY1270">
        <v>0</v>
      </c>
      <c r="AZ1270">
        <v>0</v>
      </c>
      <c r="BA1270">
        <v>0</v>
      </c>
      <c r="BB1270">
        <v>45</v>
      </c>
      <c r="BC1270" t="s">
        <v>75</v>
      </c>
      <c r="BD1270">
        <v>0</v>
      </c>
      <c r="BE1270" t="s">
        <v>69</v>
      </c>
      <c r="BF1270" t="s">
        <v>76</v>
      </c>
      <c r="BG1270">
        <v>1.3</v>
      </c>
      <c r="BH1270">
        <v>0</v>
      </c>
      <c r="BI1270" s="1">
        <v>45799.291262418985</v>
      </c>
      <c r="BJ1270">
        <v>3</v>
      </c>
      <c r="BK1270" s="4">
        <v>1.4948999999999999</v>
      </c>
      <c r="BL1270" s="42">
        <f>HLOOKUP($A1270,차량별코스!$E$1:$AD$20,_xlfn.XLOOKUP(탕데이터!$I1270,차량별코스!$D$2:$D$20,차량별코스!$A$2:$A$20),0)</f>
        <v>7</v>
      </c>
      <c r="BM1270">
        <f t="shared" si="217"/>
        <v>2449.5110000000004</v>
      </c>
      <c r="BN1270">
        <f t="shared" si="218"/>
        <v>4271.6819999999989</v>
      </c>
      <c r="BO1270">
        <f>IF(COUNTIFS($BL$2:$BL1270,$BL1270,$O$2:$O1270,$O1270)=1,_xlfn.MAXIFS($BO$2:$BO1269,$O$2:$O1269,$O1270)+1,_xlfn.MAXIFS($BO$2:$BO1269,$O$2:$O1269,$O1270))</f>
        <v>11</v>
      </c>
      <c r="BP1270">
        <f t="shared" si="219"/>
        <v>1286.48</v>
      </c>
      <c r="BQ1270">
        <f t="shared" si="221"/>
        <v>8.104000000000001</v>
      </c>
      <c r="BR1270">
        <f t="shared" si="222"/>
        <v>10.130000000000001</v>
      </c>
      <c r="BS1270">
        <f t="shared" si="223"/>
        <v>20.260000000000002</v>
      </c>
      <c r="BT1270">
        <f t="shared" si="224"/>
        <v>0</v>
      </c>
      <c r="BU1270">
        <f t="shared" si="225"/>
        <v>0</v>
      </c>
      <c r="BV1270">
        <f t="shared" si="226"/>
        <v>0</v>
      </c>
      <c r="BW1270">
        <f t="shared" si="220"/>
        <v>1324.9740000000002</v>
      </c>
    </row>
    <row r="1271" spans="1:75" x14ac:dyDescent="0.3">
      <c r="A1271" s="38">
        <f t="shared" si="216"/>
        <v>45793</v>
      </c>
      <c r="B1271" s="3">
        <v>45793.64329861111</v>
      </c>
      <c r="C1271" t="s">
        <v>61</v>
      </c>
      <c r="D1271" t="s">
        <v>61</v>
      </c>
      <c r="E1271" t="s">
        <v>61</v>
      </c>
      <c r="F1271" t="s">
        <v>62</v>
      </c>
      <c r="G1271" s="2" t="s">
        <v>85</v>
      </c>
      <c r="H1271" t="s">
        <v>86</v>
      </c>
      <c r="I1271" t="s">
        <v>91</v>
      </c>
      <c r="J1271" t="s">
        <v>66</v>
      </c>
      <c r="K1271" t="s">
        <v>67</v>
      </c>
      <c r="L1271">
        <v>19</v>
      </c>
      <c r="M1271">
        <v>8</v>
      </c>
      <c r="N1271">
        <v>168</v>
      </c>
      <c r="O1271" s="41">
        <v>9999</v>
      </c>
      <c r="P1271" t="s">
        <v>62</v>
      </c>
      <c r="Q1271" s="1">
        <v>45786.608721180557</v>
      </c>
      <c r="R1271">
        <v>82.051000000000002</v>
      </c>
      <c r="S1271">
        <v>28.689</v>
      </c>
      <c r="T1271">
        <v>2.86</v>
      </c>
      <c r="U1271">
        <v>11511</v>
      </c>
      <c r="V1271">
        <v>221</v>
      </c>
      <c r="W1271">
        <v>4740</v>
      </c>
      <c r="X1271">
        <v>1777</v>
      </c>
      <c r="Y1271">
        <v>1</v>
      </c>
      <c r="Z1271">
        <v>7</v>
      </c>
      <c r="AA1271">
        <v>1</v>
      </c>
      <c r="AB1271">
        <v>2048</v>
      </c>
      <c r="AC1271">
        <v>109</v>
      </c>
      <c r="AD1271">
        <v>25.66</v>
      </c>
      <c r="AE1271">
        <v>45.096693999999999</v>
      </c>
      <c r="AF1271">
        <v>83.9</v>
      </c>
      <c r="AG1271">
        <v>4.5</v>
      </c>
      <c r="AH1271">
        <v>5</v>
      </c>
      <c r="AI1271">
        <v>4.5</v>
      </c>
      <c r="AJ1271">
        <v>1.5</v>
      </c>
      <c r="AK1271">
        <v>0.6</v>
      </c>
      <c r="AL1271">
        <v>0</v>
      </c>
      <c r="AM1271">
        <v>2.2000000000000002</v>
      </c>
      <c r="AN1271">
        <v>54.509</v>
      </c>
      <c r="AO1271">
        <v>1.92</v>
      </c>
      <c r="AP1271">
        <v>41.177999999999997</v>
      </c>
      <c r="AQ1271">
        <v>0.20699999999999999</v>
      </c>
      <c r="AR1271">
        <v>1.2190000000000001</v>
      </c>
      <c r="AS1271">
        <v>8.5310000000000006</v>
      </c>
      <c r="AT1271">
        <v>160.80799999999999</v>
      </c>
      <c r="AU1271">
        <v>8.625</v>
      </c>
      <c r="AV1271">
        <v>9.5830000000000002</v>
      </c>
      <c r="AW1271">
        <v>8.625</v>
      </c>
      <c r="AX1271">
        <v>2.875</v>
      </c>
      <c r="AY1271">
        <v>1.1499999999999999</v>
      </c>
      <c r="AZ1271">
        <v>0</v>
      </c>
      <c r="BA1271">
        <v>0</v>
      </c>
      <c r="BB1271">
        <v>269</v>
      </c>
      <c r="BC1271" t="s">
        <v>75</v>
      </c>
      <c r="BD1271">
        <v>0</v>
      </c>
      <c r="BE1271" t="s">
        <v>69</v>
      </c>
      <c r="BF1271" t="s">
        <v>76</v>
      </c>
      <c r="BG1271">
        <v>1.3</v>
      </c>
      <c r="BH1271">
        <v>0</v>
      </c>
      <c r="BI1271" s="1">
        <v>45799.291262418985</v>
      </c>
      <c r="BJ1271">
        <v>3</v>
      </c>
      <c r="BK1271" s="4">
        <v>0.95330000000000004</v>
      </c>
      <c r="BL1271" s="42">
        <f>HLOOKUP($A1271,차량별코스!$E$1:$AD$20,_xlfn.XLOOKUP(탕데이터!$I1271,차량별코스!$D$2:$D$20,차량별코스!$A$2:$A$20),0)</f>
        <v>7</v>
      </c>
      <c r="BM1271">
        <f t="shared" si="217"/>
        <v>2449.5110000000004</v>
      </c>
      <c r="BN1271">
        <f t="shared" si="218"/>
        <v>4271.6819999999989</v>
      </c>
      <c r="BO1271">
        <f>IF(COUNTIFS($BL$2:$BL1271,$BL1271,$O$2:$O1271,$O1271)=1,_xlfn.MAXIFS($BO$2:$BO1270,$O$2:$O1270,$O1271)+1,_xlfn.MAXIFS($BO$2:$BO1270,$O$2:$O1270,$O1271))</f>
        <v>11</v>
      </c>
      <c r="BP1271">
        <f t="shared" si="219"/>
        <v>4696.7290000000012</v>
      </c>
      <c r="BQ1271">
        <f t="shared" si="221"/>
        <v>517.995</v>
      </c>
      <c r="BR1271">
        <f t="shared" si="222"/>
        <v>575.55000000000007</v>
      </c>
      <c r="BS1271">
        <f t="shared" si="223"/>
        <v>517.995</v>
      </c>
      <c r="BT1271">
        <f t="shared" si="224"/>
        <v>172.66499999999999</v>
      </c>
      <c r="BU1271">
        <f t="shared" si="225"/>
        <v>69.066000000000003</v>
      </c>
      <c r="BV1271">
        <f t="shared" si="226"/>
        <v>0</v>
      </c>
      <c r="BW1271">
        <f t="shared" si="220"/>
        <v>6550.0000000000009</v>
      </c>
    </row>
    <row r="1272" spans="1:75" x14ac:dyDescent="0.3">
      <c r="A1272" s="38">
        <f t="shared" si="216"/>
        <v>45793</v>
      </c>
      <c r="B1272" s="3">
        <v>45793.792129629626</v>
      </c>
      <c r="C1272" t="s">
        <v>61</v>
      </c>
      <c r="D1272" t="s">
        <v>61</v>
      </c>
      <c r="E1272" t="s">
        <v>61</v>
      </c>
      <c r="F1272" t="s">
        <v>62</v>
      </c>
      <c r="G1272" s="2" t="s">
        <v>85</v>
      </c>
      <c r="H1272" t="s">
        <v>86</v>
      </c>
      <c r="I1272" t="s">
        <v>91</v>
      </c>
      <c r="J1272" t="s">
        <v>66</v>
      </c>
      <c r="K1272" t="s">
        <v>67</v>
      </c>
      <c r="L1272">
        <v>19</v>
      </c>
      <c r="M1272">
        <v>8</v>
      </c>
      <c r="N1272">
        <v>168</v>
      </c>
      <c r="O1272" s="41">
        <v>9999</v>
      </c>
      <c r="P1272" t="s">
        <v>62</v>
      </c>
      <c r="Q1272" s="1">
        <v>45786.608721180557</v>
      </c>
      <c r="R1272">
        <v>74.183000000000007</v>
      </c>
      <c r="S1272">
        <v>18.957999999999998</v>
      </c>
      <c r="T1272">
        <v>3.9129999999999998</v>
      </c>
      <c r="U1272">
        <v>9172</v>
      </c>
      <c r="V1272">
        <v>27</v>
      </c>
      <c r="W1272">
        <v>2249</v>
      </c>
      <c r="X1272">
        <v>1627</v>
      </c>
      <c r="Y1272">
        <v>0</v>
      </c>
      <c r="Z1272">
        <v>4</v>
      </c>
      <c r="AA1272">
        <v>1</v>
      </c>
      <c r="AB1272">
        <v>222</v>
      </c>
      <c r="AC1272">
        <v>81</v>
      </c>
      <c r="AD1272">
        <v>29.12</v>
      </c>
      <c r="AE1272">
        <v>38.726635000000002</v>
      </c>
      <c r="AF1272">
        <v>90.4</v>
      </c>
      <c r="AG1272">
        <v>3.8</v>
      </c>
      <c r="AH1272">
        <v>4.5999999999999996</v>
      </c>
      <c r="AI1272">
        <v>1.2</v>
      </c>
      <c r="AJ1272">
        <v>0</v>
      </c>
      <c r="AK1272">
        <v>0</v>
      </c>
      <c r="AL1272">
        <v>0</v>
      </c>
      <c r="AM1272">
        <v>3.01</v>
      </c>
      <c r="AN1272">
        <v>31.571000000000002</v>
      </c>
      <c r="AO1272">
        <v>0.29399999999999998</v>
      </c>
      <c r="AP1272">
        <v>24.52</v>
      </c>
      <c r="AQ1272">
        <v>0.216</v>
      </c>
      <c r="AR1272">
        <v>0</v>
      </c>
      <c r="AS1272">
        <v>5.3920000000000003</v>
      </c>
      <c r="AT1272">
        <v>137.107</v>
      </c>
      <c r="AU1272">
        <v>5.7629999999999999</v>
      </c>
      <c r="AV1272">
        <v>6.9770000000000003</v>
      </c>
      <c r="AW1272">
        <v>1.82</v>
      </c>
      <c r="AX1272">
        <v>0</v>
      </c>
      <c r="AY1272">
        <v>0</v>
      </c>
      <c r="AZ1272">
        <v>0</v>
      </c>
      <c r="BA1272">
        <v>0</v>
      </c>
      <c r="BB1272">
        <v>220</v>
      </c>
      <c r="BC1272" t="s">
        <v>75</v>
      </c>
      <c r="BD1272">
        <v>0</v>
      </c>
      <c r="BE1272" t="s">
        <v>69</v>
      </c>
      <c r="BF1272" t="s">
        <v>76</v>
      </c>
      <c r="BG1272">
        <v>1.3</v>
      </c>
      <c r="BH1272">
        <v>0</v>
      </c>
      <c r="BI1272" s="1">
        <v>45799.291262418985</v>
      </c>
      <c r="BJ1272">
        <v>3</v>
      </c>
      <c r="BK1272" s="4">
        <v>1.3043</v>
      </c>
      <c r="BL1272" s="42">
        <f>HLOOKUP($A1272,차량별코스!$E$1:$AD$20,_xlfn.XLOOKUP(탕데이터!$I1272,차량별코스!$D$2:$D$20,차량별코스!$A$2:$A$20),0)</f>
        <v>7</v>
      </c>
      <c r="BM1272">
        <f t="shared" si="217"/>
        <v>2449.5110000000004</v>
      </c>
      <c r="BN1272">
        <f t="shared" si="218"/>
        <v>4271.6819999999989</v>
      </c>
      <c r="BO1272">
        <f>IF(COUNTIFS($BL$2:$BL1272,$BL1272,$O$2:$O1272,$O1272)=1,_xlfn.MAXIFS($BO$2:$BO1271,$O$2:$O1271,$O1272)+1,_xlfn.MAXIFS($BO$2:$BO1271,$O$2:$O1271,$O1272))</f>
        <v>11</v>
      </c>
      <c r="BP1272">
        <f t="shared" si="219"/>
        <v>6015.4879999999994</v>
      </c>
      <c r="BQ1272">
        <f t="shared" si="221"/>
        <v>348.536</v>
      </c>
      <c r="BR1272">
        <f t="shared" si="222"/>
        <v>421.91199999999998</v>
      </c>
      <c r="BS1272">
        <f t="shared" si="223"/>
        <v>110.06400000000001</v>
      </c>
      <c r="BT1272">
        <f t="shared" si="224"/>
        <v>0</v>
      </c>
      <c r="BU1272">
        <f t="shared" si="225"/>
        <v>0</v>
      </c>
      <c r="BV1272">
        <f t="shared" si="226"/>
        <v>0</v>
      </c>
      <c r="BW1272">
        <f t="shared" si="220"/>
        <v>6896</v>
      </c>
    </row>
    <row r="1273" spans="1:75" x14ac:dyDescent="0.3">
      <c r="A1273" s="38">
        <f t="shared" si="216"/>
        <v>45794</v>
      </c>
      <c r="B1273" s="3">
        <v>45794.273518518516</v>
      </c>
      <c r="C1273" t="s">
        <v>61</v>
      </c>
      <c r="D1273" t="s">
        <v>61</v>
      </c>
      <c r="E1273" t="s">
        <v>61</v>
      </c>
      <c r="F1273" t="s">
        <v>62</v>
      </c>
      <c r="G1273" s="2" t="s">
        <v>85</v>
      </c>
      <c r="H1273" t="s">
        <v>86</v>
      </c>
      <c r="I1273" t="s">
        <v>91</v>
      </c>
      <c r="J1273" t="s">
        <v>66</v>
      </c>
      <c r="K1273" t="s">
        <v>67</v>
      </c>
      <c r="L1273">
        <v>19</v>
      </c>
      <c r="M1273">
        <v>8</v>
      </c>
      <c r="N1273">
        <v>168</v>
      </c>
      <c r="O1273" s="41">
        <v>9999</v>
      </c>
      <c r="P1273" t="s">
        <v>62</v>
      </c>
      <c r="Q1273" s="1">
        <v>45786.608721180557</v>
      </c>
      <c r="R1273">
        <v>1E-3</v>
      </c>
      <c r="S1273">
        <v>1E-3</v>
      </c>
      <c r="T1273">
        <v>1</v>
      </c>
      <c r="U1273">
        <v>263</v>
      </c>
      <c r="V1273">
        <v>263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0.01</v>
      </c>
      <c r="AE1273" t="s">
        <v>61</v>
      </c>
      <c r="AF1273">
        <v>100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1</v>
      </c>
      <c r="AN1273" t="s">
        <v>61</v>
      </c>
      <c r="AO1273">
        <v>100</v>
      </c>
      <c r="AP1273">
        <v>0</v>
      </c>
      <c r="AQ1273">
        <v>0</v>
      </c>
      <c r="AR1273">
        <v>0</v>
      </c>
      <c r="AS1273">
        <v>0</v>
      </c>
      <c r="AT1273">
        <v>3.3330000000000002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6</v>
      </c>
      <c r="BC1273" t="s">
        <v>75</v>
      </c>
      <c r="BD1273">
        <v>0</v>
      </c>
      <c r="BE1273" t="s">
        <v>69</v>
      </c>
      <c r="BF1273" t="s">
        <v>76</v>
      </c>
      <c r="BG1273">
        <v>1.3</v>
      </c>
      <c r="BH1273">
        <v>0</v>
      </c>
      <c r="BI1273" s="1">
        <v>45799.291262418985</v>
      </c>
      <c r="BJ1273">
        <v>3</v>
      </c>
      <c r="BK1273" s="4">
        <v>0.33329999999999999</v>
      </c>
      <c r="BL1273" s="42">
        <f>HLOOKUP($A1273,차량별코스!$E$1:$AD$20,_xlfn.XLOOKUP(탕데이터!$I1273,차량별코스!$D$2:$D$20,차량별코스!$A$2:$A$20),0)</f>
        <v>8</v>
      </c>
      <c r="BM1273">
        <f t="shared" si="217"/>
        <v>2449.5110000000004</v>
      </c>
      <c r="BN1273">
        <f t="shared" si="218"/>
        <v>4829.6470000000018</v>
      </c>
      <c r="BO1273">
        <f>IF(COUNTIFS($BL$2:$BL1273,$BL1273,$O$2:$O1273,$O1273)=1,_xlfn.MAXIFS($BO$2:$BO1272,$O$2:$O1272,$O1273)+1,_xlfn.MAXIFS($BO$2:$BO1272,$O$2:$O1272,$O1273))</f>
        <v>11</v>
      </c>
      <c r="BP1273">
        <f t="shared" si="219"/>
        <v>0</v>
      </c>
      <c r="BQ1273">
        <f t="shared" si="221"/>
        <v>0</v>
      </c>
      <c r="BR1273">
        <f t="shared" si="222"/>
        <v>0</v>
      </c>
      <c r="BS1273">
        <f t="shared" si="223"/>
        <v>0</v>
      </c>
      <c r="BT1273">
        <f t="shared" si="224"/>
        <v>0</v>
      </c>
      <c r="BU1273">
        <f t="shared" si="225"/>
        <v>0</v>
      </c>
      <c r="BV1273">
        <f t="shared" si="226"/>
        <v>0</v>
      </c>
      <c r="BW1273">
        <f t="shared" si="220"/>
        <v>0</v>
      </c>
    </row>
    <row r="1274" spans="1:75" x14ac:dyDescent="0.3">
      <c r="A1274" s="38">
        <f t="shared" si="216"/>
        <v>45794</v>
      </c>
      <c r="B1274" s="3">
        <v>45794.288182870368</v>
      </c>
      <c r="C1274" t="s">
        <v>61</v>
      </c>
      <c r="D1274" t="s">
        <v>61</v>
      </c>
      <c r="E1274" t="s">
        <v>61</v>
      </c>
      <c r="F1274" t="s">
        <v>62</v>
      </c>
      <c r="G1274" s="2" t="s">
        <v>85</v>
      </c>
      <c r="H1274" t="s">
        <v>86</v>
      </c>
      <c r="I1274" t="s">
        <v>91</v>
      </c>
      <c r="J1274" t="s">
        <v>66</v>
      </c>
      <c r="K1274" t="s">
        <v>67</v>
      </c>
      <c r="L1274">
        <v>19</v>
      </c>
      <c r="M1274">
        <v>8</v>
      </c>
      <c r="N1274">
        <v>168</v>
      </c>
      <c r="O1274" s="41">
        <v>9999</v>
      </c>
      <c r="P1274" t="s">
        <v>62</v>
      </c>
      <c r="Q1274" s="1">
        <v>45786.608721180557</v>
      </c>
      <c r="R1274">
        <v>25.577000000000002</v>
      </c>
      <c r="S1274">
        <v>6.6920000000000002</v>
      </c>
      <c r="T1274">
        <v>3.8220000000000001</v>
      </c>
      <c r="U1274">
        <v>2683</v>
      </c>
      <c r="V1274">
        <v>307</v>
      </c>
      <c r="W1274">
        <v>348</v>
      </c>
      <c r="X1274">
        <v>645</v>
      </c>
      <c r="Y1274">
        <v>1</v>
      </c>
      <c r="Z1274">
        <v>4</v>
      </c>
      <c r="AA1274">
        <v>0</v>
      </c>
      <c r="AB1274">
        <v>0</v>
      </c>
      <c r="AC1274">
        <v>87</v>
      </c>
      <c r="AD1274">
        <v>34.32</v>
      </c>
      <c r="AE1274">
        <v>45.402903999999999</v>
      </c>
      <c r="AF1274">
        <v>95</v>
      </c>
      <c r="AG1274">
        <v>1.8</v>
      </c>
      <c r="AH1274">
        <v>1.5</v>
      </c>
      <c r="AI1274">
        <v>1.5</v>
      </c>
      <c r="AJ1274">
        <v>0.2</v>
      </c>
      <c r="AK1274">
        <v>0</v>
      </c>
      <c r="AL1274">
        <v>0</v>
      </c>
      <c r="AM1274">
        <v>2.94</v>
      </c>
      <c r="AN1274">
        <v>39.304000000000002</v>
      </c>
      <c r="AO1274">
        <v>11.442</v>
      </c>
      <c r="AP1274">
        <v>12.97</v>
      </c>
      <c r="AQ1274">
        <v>0.23499999999999999</v>
      </c>
      <c r="AR1274">
        <v>3.91</v>
      </c>
      <c r="AS1274">
        <v>15.638999999999999</v>
      </c>
      <c r="AT1274">
        <v>41.167000000000002</v>
      </c>
      <c r="AU1274">
        <v>0.78</v>
      </c>
      <c r="AV1274">
        <v>0.65</v>
      </c>
      <c r="AW1274">
        <v>0.65</v>
      </c>
      <c r="AX1274">
        <v>8.6999999999999994E-2</v>
      </c>
      <c r="AY1274">
        <v>0</v>
      </c>
      <c r="AZ1274">
        <v>0</v>
      </c>
      <c r="BA1274">
        <v>0</v>
      </c>
      <c r="BB1274">
        <v>63</v>
      </c>
      <c r="BC1274" t="s">
        <v>75</v>
      </c>
      <c r="BD1274">
        <v>0</v>
      </c>
      <c r="BE1274" t="s">
        <v>69</v>
      </c>
      <c r="BF1274" t="s">
        <v>76</v>
      </c>
      <c r="BG1274">
        <v>1.3</v>
      </c>
      <c r="BH1274">
        <v>0</v>
      </c>
      <c r="BI1274" s="1">
        <v>45799.291262418985</v>
      </c>
      <c r="BJ1274">
        <v>3</v>
      </c>
      <c r="BK1274" s="4">
        <v>1.274</v>
      </c>
      <c r="BL1274" s="42">
        <f>HLOOKUP($A1274,차량별코스!$E$1:$AD$20,_xlfn.XLOOKUP(탕데이터!$I1274,차량별코스!$D$2:$D$20,차량별코스!$A$2:$A$20),0)</f>
        <v>8</v>
      </c>
      <c r="BM1274">
        <f t="shared" si="217"/>
        <v>2449.5110000000004</v>
      </c>
      <c r="BN1274">
        <f t="shared" si="218"/>
        <v>4829.6470000000018</v>
      </c>
      <c r="BO1274">
        <f>IF(COUNTIFS($BL$2:$BL1274,$BL1274,$O$2:$O1274,$O1274)=1,_xlfn.MAXIFS($BO$2:$BO1273,$O$2:$O1273,$O1274)+1,_xlfn.MAXIFS($BO$2:$BO1273,$O$2:$O1273,$O1274))</f>
        <v>11</v>
      </c>
      <c r="BP1274">
        <f t="shared" si="219"/>
        <v>1893.85</v>
      </c>
      <c r="BQ1274">
        <f t="shared" si="221"/>
        <v>48.294000000000004</v>
      </c>
      <c r="BR1274">
        <f t="shared" si="222"/>
        <v>40.244999999999997</v>
      </c>
      <c r="BS1274">
        <f t="shared" si="223"/>
        <v>40.244999999999997</v>
      </c>
      <c r="BT1274">
        <f t="shared" si="224"/>
        <v>5.3660000000000005</v>
      </c>
      <c r="BU1274">
        <f t="shared" si="225"/>
        <v>0</v>
      </c>
      <c r="BV1274">
        <f t="shared" si="226"/>
        <v>0</v>
      </c>
      <c r="BW1274">
        <f t="shared" si="220"/>
        <v>2027.9999999999998</v>
      </c>
    </row>
    <row r="1275" spans="1:75" x14ac:dyDescent="0.3">
      <c r="A1275" s="38">
        <f t="shared" si="216"/>
        <v>45794</v>
      </c>
      <c r="B1275" s="3">
        <v>45794.331493055557</v>
      </c>
      <c r="C1275" t="s">
        <v>61</v>
      </c>
      <c r="D1275" t="s">
        <v>61</v>
      </c>
      <c r="E1275" t="s">
        <v>61</v>
      </c>
      <c r="F1275" t="s">
        <v>62</v>
      </c>
      <c r="G1275" s="2" t="s">
        <v>85</v>
      </c>
      <c r="H1275" t="s">
        <v>86</v>
      </c>
      <c r="I1275" t="s">
        <v>91</v>
      </c>
      <c r="J1275" t="s">
        <v>66</v>
      </c>
      <c r="K1275" t="s">
        <v>67</v>
      </c>
      <c r="L1275">
        <v>19</v>
      </c>
      <c r="M1275">
        <v>8</v>
      </c>
      <c r="N1275">
        <v>168</v>
      </c>
      <c r="O1275" s="41">
        <v>9999</v>
      </c>
      <c r="P1275" t="s">
        <v>62</v>
      </c>
      <c r="Q1275" s="1">
        <v>45786.608721180557</v>
      </c>
      <c r="R1275">
        <v>103.47499999999999</v>
      </c>
      <c r="S1275">
        <v>29.811</v>
      </c>
      <c r="T1275">
        <v>3.4710000000000001</v>
      </c>
      <c r="U1275">
        <v>11612</v>
      </c>
      <c r="V1275">
        <v>162</v>
      </c>
      <c r="W1275">
        <v>3039</v>
      </c>
      <c r="X1275">
        <v>2215</v>
      </c>
      <c r="Y1275">
        <v>1</v>
      </c>
      <c r="Z1275">
        <v>21</v>
      </c>
      <c r="AA1275">
        <v>0</v>
      </c>
      <c r="AB1275">
        <v>0</v>
      </c>
      <c r="AC1275">
        <v>107</v>
      </c>
      <c r="AD1275">
        <v>32.08</v>
      </c>
      <c r="AE1275">
        <v>44.288429000000001</v>
      </c>
      <c r="AF1275">
        <v>89.8</v>
      </c>
      <c r="AG1275">
        <v>3.2</v>
      </c>
      <c r="AH1275">
        <v>3.6</v>
      </c>
      <c r="AI1275">
        <v>2.4</v>
      </c>
      <c r="AJ1275">
        <v>0.9</v>
      </c>
      <c r="AK1275">
        <v>0</v>
      </c>
      <c r="AL1275">
        <v>0</v>
      </c>
      <c r="AM1275">
        <v>2.67</v>
      </c>
      <c r="AN1275">
        <v>42.701000000000001</v>
      </c>
      <c r="AO1275">
        <v>1.395</v>
      </c>
      <c r="AP1275">
        <v>26.170999999999999</v>
      </c>
      <c r="AQ1275">
        <v>0.21299999999999999</v>
      </c>
      <c r="AR1275">
        <v>0.96599999999999997</v>
      </c>
      <c r="AS1275">
        <v>20.295000000000002</v>
      </c>
      <c r="AT1275">
        <v>173.613</v>
      </c>
      <c r="AU1275">
        <v>6.1870000000000003</v>
      </c>
      <c r="AV1275">
        <v>6.96</v>
      </c>
      <c r="AW1275">
        <v>4.6399999999999997</v>
      </c>
      <c r="AX1275">
        <v>1.74</v>
      </c>
      <c r="AY1275">
        <v>0</v>
      </c>
      <c r="AZ1275">
        <v>0</v>
      </c>
      <c r="BA1275">
        <v>0</v>
      </c>
      <c r="BB1275">
        <v>261</v>
      </c>
      <c r="BC1275" t="s">
        <v>75</v>
      </c>
      <c r="BD1275">
        <v>0</v>
      </c>
      <c r="BE1275" t="s">
        <v>69</v>
      </c>
      <c r="BF1275" t="s">
        <v>76</v>
      </c>
      <c r="BG1275">
        <v>1.3</v>
      </c>
      <c r="BH1275">
        <v>0</v>
      </c>
      <c r="BI1275" s="1">
        <v>45799.291262418985</v>
      </c>
      <c r="BJ1275">
        <v>3</v>
      </c>
      <c r="BK1275" s="4">
        <v>1.157</v>
      </c>
      <c r="BL1275" s="42">
        <f>HLOOKUP($A1275,차량별코스!$E$1:$AD$20,_xlfn.XLOOKUP(탕데이터!$I1275,차량별코스!$D$2:$D$20,차량별코스!$A$2:$A$20),0)</f>
        <v>8</v>
      </c>
      <c r="BM1275">
        <f t="shared" si="217"/>
        <v>2449.5110000000004</v>
      </c>
      <c r="BN1275">
        <f t="shared" si="218"/>
        <v>4829.6470000000018</v>
      </c>
      <c r="BO1275">
        <f>IF(COUNTIFS($BL$2:$BL1275,$BL1275,$O$2:$O1275,$O1275)=1,_xlfn.MAXIFS($BO$2:$BO1274,$O$2:$O1274,$O1275)+1,_xlfn.MAXIFS($BO$2:$BO1274,$O$2:$O1274,$O1275))</f>
        <v>11</v>
      </c>
      <c r="BP1275">
        <f t="shared" si="219"/>
        <v>7226.5760000000009</v>
      </c>
      <c r="BQ1275">
        <f t="shared" si="221"/>
        <v>371.584</v>
      </c>
      <c r="BR1275">
        <f t="shared" si="222"/>
        <v>418.03200000000004</v>
      </c>
      <c r="BS1275">
        <f t="shared" si="223"/>
        <v>278.68799999999999</v>
      </c>
      <c r="BT1275">
        <f t="shared" si="224"/>
        <v>104.50800000000001</v>
      </c>
      <c r="BU1275">
        <f t="shared" si="225"/>
        <v>0</v>
      </c>
      <c r="BV1275">
        <f t="shared" si="226"/>
        <v>0</v>
      </c>
      <c r="BW1275">
        <f t="shared" si="220"/>
        <v>8399.3880000000008</v>
      </c>
    </row>
    <row r="1276" spans="1:75" x14ac:dyDescent="0.3">
      <c r="A1276" s="38">
        <f t="shared" si="216"/>
        <v>45794</v>
      </c>
      <c r="B1276" s="3">
        <v>45794.49386574074</v>
      </c>
      <c r="C1276" t="s">
        <v>61</v>
      </c>
      <c r="D1276" t="s">
        <v>61</v>
      </c>
      <c r="E1276" t="s">
        <v>61</v>
      </c>
      <c r="F1276" t="s">
        <v>62</v>
      </c>
      <c r="G1276" s="2" t="s">
        <v>85</v>
      </c>
      <c r="H1276" t="s">
        <v>86</v>
      </c>
      <c r="I1276" t="s">
        <v>91</v>
      </c>
      <c r="J1276" t="s">
        <v>66</v>
      </c>
      <c r="K1276" t="s">
        <v>67</v>
      </c>
      <c r="L1276">
        <v>19</v>
      </c>
      <c r="M1276">
        <v>8</v>
      </c>
      <c r="N1276">
        <v>168</v>
      </c>
      <c r="O1276" s="41">
        <v>9999</v>
      </c>
      <c r="P1276" t="s">
        <v>62</v>
      </c>
      <c r="Q1276" s="1">
        <v>45786.608721180557</v>
      </c>
      <c r="R1276">
        <v>1E-3</v>
      </c>
      <c r="S1276">
        <v>3.7999999999999999E-2</v>
      </c>
      <c r="T1276">
        <v>2.5999999999999999E-2</v>
      </c>
      <c r="U1276">
        <v>44</v>
      </c>
      <c r="V1276">
        <v>44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0.08</v>
      </c>
      <c r="AE1276" t="s">
        <v>61</v>
      </c>
      <c r="AF1276">
        <v>100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0.02</v>
      </c>
      <c r="AN1276" t="s">
        <v>61</v>
      </c>
      <c r="AO1276">
        <v>100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 t="s">
        <v>75</v>
      </c>
      <c r="BD1276">
        <v>0</v>
      </c>
      <c r="BE1276" t="s">
        <v>69</v>
      </c>
      <c r="BF1276" t="s">
        <v>76</v>
      </c>
      <c r="BG1276">
        <v>1.3</v>
      </c>
      <c r="BH1276">
        <v>0</v>
      </c>
      <c r="BI1276" s="1">
        <v>45799.291262418985</v>
      </c>
      <c r="BJ1276">
        <v>3</v>
      </c>
      <c r="BK1276" s="4">
        <v>8.8000000000000005E-3</v>
      </c>
      <c r="BL1276" s="42">
        <f>HLOOKUP($A1276,차량별코스!$E$1:$AD$20,_xlfn.XLOOKUP(탕데이터!$I1276,차량별코스!$D$2:$D$20,차량별코스!$A$2:$A$20),0)</f>
        <v>8</v>
      </c>
      <c r="BM1276">
        <f t="shared" si="217"/>
        <v>2449.5110000000004</v>
      </c>
      <c r="BN1276">
        <f t="shared" si="218"/>
        <v>4829.6470000000018</v>
      </c>
      <c r="BO1276">
        <f>IF(COUNTIFS($BL$2:$BL1276,$BL1276,$O$2:$O1276,$O1276)=1,_xlfn.MAXIFS($BO$2:$BO1275,$O$2:$O1275,$O1276)+1,_xlfn.MAXIFS($BO$2:$BO1275,$O$2:$O1275,$O1276))</f>
        <v>11</v>
      </c>
      <c r="BP1276">
        <f t="shared" si="219"/>
        <v>0</v>
      </c>
      <c r="BQ1276">
        <f t="shared" si="221"/>
        <v>0</v>
      </c>
      <c r="BR1276">
        <f t="shared" si="222"/>
        <v>0</v>
      </c>
      <c r="BS1276">
        <f t="shared" si="223"/>
        <v>0</v>
      </c>
      <c r="BT1276">
        <f t="shared" si="224"/>
        <v>0</v>
      </c>
      <c r="BU1276">
        <f t="shared" si="225"/>
        <v>0</v>
      </c>
      <c r="BV1276">
        <f t="shared" si="226"/>
        <v>0</v>
      </c>
      <c r="BW1276">
        <f t="shared" si="220"/>
        <v>0</v>
      </c>
    </row>
    <row r="1277" spans="1:75" x14ac:dyDescent="0.3">
      <c r="A1277" s="38">
        <f t="shared" si="216"/>
        <v>45794</v>
      </c>
      <c r="B1277" s="3">
        <v>45794.502962962964</v>
      </c>
      <c r="C1277" t="s">
        <v>61</v>
      </c>
      <c r="D1277" t="s">
        <v>61</v>
      </c>
      <c r="E1277" t="s">
        <v>61</v>
      </c>
      <c r="F1277" t="s">
        <v>62</v>
      </c>
      <c r="G1277" s="2" t="s">
        <v>85</v>
      </c>
      <c r="H1277" t="s">
        <v>86</v>
      </c>
      <c r="I1277" t="s">
        <v>91</v>
      </c>
      <c r="J1277" t="s">
        <v>66</v>
      </c>
      <c r="K1277" t="s">
        <v>67</v>
      </c>
      <c r="L1277">
        <v>19</v>
      </c>
      <c r="M1277">
        <v>8</v>
      </c>
      <c r="N1277">
        <v>168</v>
      </c>
      <c r="O1277" s="41">
        <v>9999</v>
      </c>
      <c r="P1277" t="s">
        <v>62</v>
      </c>
      <c r="Q1277" s="1">
        <v>45786.608721180557</v>
      </c>
      <c r="R1277">
        <v>2.8000000000000001E-2</v>
      </c>
      <c r="S1277">
        <v>0.06</v>
      </c>
      <c r="T1277">
        <v>0.46700000000000003</v>
      </c>
      <c r="U1277">
        <v>84</v>
      </c>
      <c r="V1277">
        <v>64</v>
      </c>
      <c r="W1277">
        <v>6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12</v>
      </c>
      <c r="AD1277">
        <v>1.2</v>
      </c>
      <c r="AE1277">
        <v>7.1979430000000004</v>
      </c>
      <c r="AF1277">
        <v>100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0.36</v>
      </c>
      <c r="AN1277">
        <v>52.981999999999999</v>
      </c>
      <c r="AO1277">
        <v>76.188000000000002</v>
      </c>
      <c r="AP1277">
        <v>7.14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1</v>
      </c>
      <c r="BC1277" t="s">
        <v>75</v>
      </c>
      <c r="BD1277">
        <v>0</v>
      </c>
      <c r="BE1277" t="s">
        <v>69</v>
      </c>
      <c r="BF1277" t="s">
        <v>76</v>
      </c>
      <c r="BG1277">
        <v>1.3</v>
      </c>
      <c r="BH1277">
        <v>0</v>
      </c>
      <c r="BI1277" s="1">
        <v>45799.291262418985</v>
      </c>
      <c r="BJ1277">
        <v>3</v>
      </c>
      <c r="BK1277" s="4">
        <v>0.15559999999999999</v>
      </c>
      <c r="BL1277" s="42">
        <f>HLOOKUP($A1277,차량별코스!$E$1:$AD$20,_xlfn.XLOOKUP(탕데이터!$I1277,차량별코스!$D$2:$D$20,차량별코스!$A$2:$A$20),0)</f>
        <v>8</v>
      </c>
      <c r="BM1277">
        <f t="shared" si="217"/>
        <v>2449.5110000000004</v>
      </c>
      <c r="BN1277">
        <f t="shared" si="218"/>
        <v>4829.6470000000018</v>
      </c>
      <c r="BO1277">
        <f>IF(COUNTIFS($BL$2:$BL1277,$BL1277,$O$2:$O1277,$O1277)=1,_xlfn.MAXIFS($BO$2:$BO1276,$O$2:$O1276,$O1277)+1,_xlfn.MAXIFS($BO$2:$BO1276,$O$2:$O1276,$O1277))</f>
        <v>11</v>
      </c>
      <c r="BP1277">
        <f t="shared" si="219"/>
        <v>14</v>
      </c>
      <c r="BQ1277">
        <f t="shared" si="221"/>
        <v>0</v>
      </c>
      <c r="BR1277">
        <f t="shared" si="222"/>
        <v>0</v>
      </c>
      <c r="BS1277">
        <f t="shared" si="223"/>
        <v>0</v>
      </c>
      <c r="BT1277">
        <f t="shared" si="224"/>
        <v>0</v>
      </c>
      <c r="BU1277">
        <f t="shared" si="225"/>
        <v>0</v>
      </c>
      <c r="BV1277">
        <f t="shared" si="226"/>
        <v>0</v>
      </c>
      <c r="BW1277">
        <f t="shared" si="220"/>
        <v>14</v>
      </c>
    </row>
    <row r="1278" spans="1:75" x14ac:dyDescent="0.3">
      <c r="A1278" s="38">
        <f t="shared" si="216"/>
        <v>45794</v>
      </c>
      <c r="B1278" s="3">
        <v>45794.512361111112</v>
      </c>
      <c r="C1278" t="s">
        <v>61</v>
      </c>
      <c r="D1278" t="s">
        <v>61</v>
      </c>
      <c r="E1278" t="s">
        <v>61</v>
      </c>
      <c r="F1278" t="s">
        <v>62</v>
      </c>
      <c r="G1278" s="2" t="s">
        <v>85</v>
      </c>
      <c r="H1278" t="s">
        <v>86</v>
      </c>
      <c r="I1278" t="s">
        <v>91</v>
      </c>
      <c r="J1278" t="s">
        <v>66</v>
      </c>
      <c r="K1278" t="s">
        <v>67</v>
      </c>
      <c r="L1278">
        <v>19</v>
      </c>
      <c r="M1278">
        <v>8</v>
      </c>
      <c r="N1278">
        <v>168</v>
      </c>
      <c r="O1278" s="41">
        <v>9999</v>
      </c>
      <c r="P1278" t="s">
        <v>62</v>
      </c>
      <c r="Q1278" s="1">
        <v>45786.608721180557</v>
      </c>
      <c r="R1278">
        <v>102.997</v>
      </c>
      <c r="S1278">
        <v>36.68</v>
      </c>
      <c r="T1278">
        <v>2.8079999999999998</v>
      </c>
      <c r="U1278">
        <v>14329</v>
      </c>
      <c r="V1278">
        <v>735</v>
      </c>
      <c r="W1278">
        <v>5042</v>
      </c>
      <c r="X1278">
        <v>2132</v>
      </c>
      <c r="Y1278">
        <v>0</v>
      </c>
      <c r="Z1278">
        <v>29</v>
      </c>
      <c r="AA1278">
        <v>1</v>
      </c>
      <c r="AB1278">
        <v>1762</v>
      </c>
      <c r="AC1278">
        <v>90</v>
      </c>
      <c r="AD1278">
        <v>25.88</v>
      </c>
      <c r="AE1278">
        <v>43.357007000000003</v>
      </c>
      <c r="AF1278">
        <v>81.8</v>
      </c>
      <c r="AG1278">
        <v>5.6</v>
      </c>
      <c r="AH1278">
        <v>6.5</v>
      </c>
      <c r="AI1278">
        <v>5.0999999999999996</v>
      </c>
      <c r="AJ1278">
        <v>1</v>
      </c>
      <c r="AK1278">
        <v>0</v>
      </c>
      <c r="AL1278">
        <v>0</v>
      </c>
      <c r="AM1278">
        <v>2.16</v>
      </c>
      <c r="AN1278">
        <v>53.317999999999998</v>
      </c>
      <c r="AO1278">
        <v>5.1289999999999996</v>
      </c>
      <c r="AP1278">
        <v>35.186999999999998</v>
      </c>
      <c r="AQ1278">
        <v>0.20399999999999999</v>
      </c>
      <c r="AR1278">
        <v>0</v>
      </c>
      <c r="AS1278">
        <v>28.155999999999999</v>
      </c>
      <c r="AT1278">
        <v>194.95699999999999</v>
      </c>
      <c r="AU1278">
        <v>13.347</v>
      </c>
      <c r="AV1278">
        <v>15.492000000000001</v>
      </c>
      <c r="AW1278">
        <v>12.154999999999999</v>
      </c>
      <c r="AX1278">
        <v>2.383</v>
      </c>
      <c r="AY1278">
        <v>0</v>
      </c>
      <c r="AZ1278">
        <v>0</v>
      </c>
      <c r="BA1278">
        <v>0</v>
      </c>
      <c r="BB1278">
        <v>333</v>
      </c>
      <c r="BC1278" t="s">
        <v>75</v>
      </c>
      <c r="BD1278">
        <v>0</v>
      </c>
      <c r="BE1278" t="s">
        <v>69</v>
      </c>
      <c r="BF1278" t="s">
        <v>76</v>
      </c>
      <c r="BG1278">
        <v>1.3</v>
      </c>
      <c r="BH1278">
        <v>0</v>
      </c>
      <c r="BI1278" s="1">
        <v>45799.291262418985</v>
      </c>
      <c r="BJ1278">
        <v>3</v>
      </c>
      <c r="BK1278" s="4">
        <v>0.93600000000000005</v>
      </c>
      <c r="BL1278" s="42">
        <f>HLOOKUP($A1278,차량별코스!$E$1:$AD$20,_xlfn.XLOOKUP(탕데이터!$I1278,차량별코스!$D$2:$D$20,차량별코스!$A$2:$A$20),0)</f>
        <v>8</v>
      </c>
      <c r="BM1278">
        <f t="shared" si="217"/>
        <v>2449.5110000000004</v>
      </c>
      <c r="BN1278">
        <f t="shared" si="218"/>
        <v>4829.6470000000018</v>
      </c>
      <c r="BO1278">
        <f>IF(COUNTIFS($BL$2:$BL1278,$BL1278,$O$2:$O1278,$O1278)=1,_xlfn.MAXIFS($BO$2:$BO1277,$O$2:$O1277,$O1278)+1,_xlfn.MAXIFS($BO$2:$BO1277,$O$2:$O1277,$O1278))</f>
        <v>11</v>
      </c>
      <c r="BP1278">
        <f t="shared" si="219"/>
        <v>5944.1219999999994</v>
      </c>
      <c r="BQ1278">
        <f t="shared" si="221"/>
        <v>802.42399999999986</v>
      </c>
      <c r="BR1278">
        <f t="shared" si="222"/>
        <v>931.38499999999999</v>
      </c>
      <c r="BS1278">
        <f t="shared" si="223"/>
        <v>730.779</v>
      </c>
      <c r="BT1278">
        <f t="shared" si="224"/>
        <v>143.29</v>
      </c>
      <c r="BU1278">
        <f t="shared" si="225"/>
        <v>0</v>
      </c>
      <c r="BV1278">
        <f t="shared" si="226"/>
        <v>0</v>
      </c>
      <c r="BW1278">
        <f t="shared" si="220"/>
        <v>8552</v>
      </c>
    </row>
    <row r="1279" spans="1:75" x14ac:dyDescent="0.3">
      <c r="A1279" s="38">
        <f t="shared" si="216"/>
        <v>45794</v>
      </c>
      <c r="B1279" s="3">
        <v>45794.681134259263</v>
      </c>
      <c r="C1279" t="s">
        <v>61</v>
      </c>
      <c r="D1279" t="s">
        <v>61</v>
      </c>
      <c r="E1279" t="s">
        <v>61</v>
      </c>
      <c r="F1279" t="s">
        <v>62</v>
      </c>
      <c r="G1279" s="2" t="s">
        <v>85</v>
      </c>
      <c r="H1279" t="s">
        <v>86</v>
      </c>
      <c r="I1279" t="s">
        <v>91</v>
      </c>
      <c r="J1279" t="s">
        <v>66</v>
      </c>
      <c r="K1279" t="s">
        <v>67</v>
      </c>
      <c r="L1279">
        <v>19</v>
      </c>
      <c r="M1279">
        <v>8</v>
      </c>
      <c r="N1279">
        <v>168</v>
      </c>
      <c r="O1279" s="41">
        <v>9999</v>
      </c>
      <c r="P1279" t="s">
        <v>62</v>
      </c>
      <c r="Q1279" s="1">
        <v>45786.608721180557</v>
      </c>
      <c r="R1279">
        <v>2.9000000000000001E-2</v>
      </c>
      <c r="S1279">
        <v>2.7E-2</v>
      </c>
      <c r="T1279">
        <v>1.0740000000000001</v>
      </c>
      <c r="U1279">
        <v>29</v>
      </c>
      <c r="V1279">
        <v>11</v>
      </c>
      <c r="W1279">
        <v>5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12</v>
      </c>
      <c r="AD1279">
        <v>3.6</v>
      </c>
      <c r="AE1279">
        <v>8.0287919999999993</v>
      </c>
      <c r="AF1279">
        <v>100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0.83</v>
      </c>
      <c r="AN1279">
        <v>21.991</v>
      </c>
      <c r="AO1279">
        <v>37.927</v>
      </c>
      <c r="AP1279">
        <v>17.231999999999999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 t="s">
        <v>75</v>
      </c>
      <c r="BD1279">
        <v>0</v>
      </c>
      <c r="BE1279" t="s">
        <v>69</v>
      </c>
      <c r="BF1279" t="s">
        <v>76</v>
      </c>
      <c r="BG1279">
        <v>1.3</v>
      </c>
      <c r="BH1279">
        <v>0</v>
      </c>
      <c r="BI1279" s="1">
        <v>45799.291262418985</v>
      </c>
      <c r="BJ1279">
        <v>3</v>
      </c>
      <c r="BK1279" s="4">
        <v>0.35799999999999998</v>
      </c>
      <c r="BL1279" s="42">
        <f>HLOOKUP($A1279,차량별코스!$E$1:$AD$20,_xlfn.XLOOKUP(탕데이터!$I1279,차량별코스!$D$2:$D$20,차량별코스!$A$2:$A$20),0)</f>
        <v>8</v>
      </c>
      <c r="BM1279">
        <f t="shared" si="217"/>
        <v>2449.5110000000004</v>
      </c>
      <c r="BN1279">
        <f t="shared" si="218"/>
        <v>4829.6470000000018</v>
      </c>
      <c r="BO1279">
        <f>IF(COUNTIFS($BL$2:$BL1279,$BL1279,$O$2:$O1279,$O1279)=1,_xlfn.MAXIFS($BO$2:$BO1278,$O$2:$O1278,$O1279)+1,_xlfn.MAXIFS($BO$2:$BO1278,$O$2:$O1278,$O1279))</f>
        <v>11</v>
      </c>
      <c r="BP1279">
        <f t="shared" si="219"/>
        <v>13</v>
      </c>
      <c r="BQ1279">
        <f t="shared" si="221"/>
        <v>0</v>
      </c>
      <c r="BR1279">
        <f t="shared" si="222"/>
        <v>0</v>
      </c>
      <c r="BS1279">
        <f t="shared" si="223"/>
        <v>0</v>
      </c>
      <c r="BT1279">
        <f t="shared" si="224"/>
        <v>0</v>
      </c>
      <c r="BU1279">
        <f t="shared" si="225"/>
        <v>0</v>
      </c>
      <c r="BV1279">
        <f t="shared" si="226"/>
        <v>0</v>
      </c>
      <c r="BW1279">
        <f t="shared" si="220"/>
        <v>13</v>
      </c>
    </row>
    <row r="1280" spans="1:75" x14ac:dyDescent="0.3">
      <c r="A1280" s="38">
        <f t="shared" si="216"/>
        <v>45794</v>
      </c>
      <c r="B1280" s="3">
        <v>45794.686678240738</v>
      </c>
      <c r="C1280" t="s">
        <v>61</v>
      </c>
      <c r="D1280" t="s">
        <v>61</v>
      </c>
      <c r="E1280" t="s">
        <v>61</v>
      </c>
      <c r="F1280" t="s">
        <v>62</v>
      </c>
      <c r="G1280" s="2" t="s">
        <v>85</v>
      </c>
      <c r="H1280" t="s">
        <v>86</v>
      </c>
      <c r="I1280" t="s">
        <v>91</v>
      </c>
      <c r="J1280" t="s">
        <v>66</v>
      </c>
      <c r="K1280" t="s">
        <v>67</v>
      </c>
      <c r="L1280">
        <v>19</v>
      </c>
      <c r="M1280">
        <v>8</v>
      </c>
      <c r="N1280">
        <v>168</v>
      </c>
      <c r="O1280" s="41">
        <v>9999</v>
      </c>
      <c r="P1280" t="s">
        <v>62</v>
      </c>
      <c r="Q1280" s="1">
        <v>45786.608721180557</v>
      </c>
      <c r="R1280">
        <v>57.902999999999999</v>
      </c>
      <c r="S1280">
        <v>14.798</v>
      </c>
      <c r="T1280">
        <v>3.9129999999999998</v>
      </c>
      <c r="U1280">
        <v>5332</v>
      </c>
      <c r="V1280">
        <v>76</v>
      </c>
      <c r="W1280">
        <v>916</v>
      </c>
      <c r="X1280">
        <v>1311</v>
      </c>
      <c r="Y1280">
        <v>0</v>
      </c>
      <c r="Z1280">
        <v>14</v>
      </c>
      <c r="AA1280">
        <v>1</v>
      </c>
      <c r="AB1280">
        <v>47</v>
      </c>
      <c r="AC1280">
        <v>103</v>
      </c>
      <c r="AD1280">
        <v>39.090000000000003</v>
      </c>
      <c r="AE1280">
        <v>48.030119999999997</v>
      </c>
      <c r="AF1280">
        <v>85.4</v>
      </c>
      <c r="AG1280">
        <v>4.8</v>
      </c>
      <c r="AH1280">
        <v>4</v>
      </c>
      <c r="AI1280">
        <v>3.8</v>
      </c>
      <c r="AJ1280">
        <v>1.8</v>
      </c>
      <c r="AK1280">
        <v>0.1</v>
      </c>
      <c r="AL1280">
        <v>0</v>
      </c>
      <c r="AM1280">
        <v>3.01</v>
      </c>
      <c r="AN1280">
        <v>40.914000000000001</v>
      </c>
      <c r="AO1280">
        <v>1.425</v>
      </c>
      <c r="AP1280">
        <v>17.178999999999998</v>
      </c>
      <c r="AQ1280">
        <v>0.22500000000000001</v>
      </c>
      <c r="AR1280">
        <v>0</v>
      </c>
      <c r="AS1280">
        <v>24.178000000000001</v>
      </c>
      <c r="AT1280">
        <v>75.436999999999998</v>
      </c>
      <c r="AU1280">
        <v>4.24</v>
      </c>
      <c r="AV1280">
        <v>3.5329999999999999</v>
      </c>
      <c r="AW1280">
        <v>3.3570000000000002</v>
      </c>
      <c r="AX1280">
        <v>1.59</v>
      </c>
      <c r="AY1280">
        <v>8.7999999999999995E-2</v>
      </c>
      <c r="AZ1280">
        <v>0</v>
      </c>
      <c r="BA1280">
        <v>0</v>
      </c>
      <c r="BB1280">
        <v>124</v>
      </c>
      <c r="BC1280" t="s">
        <v>75</v>
      </c>
      <c r="BD1280">
        <v>0</v>
      </c>
      <c r="BE1280" t="s">
        <v>69</v>
      </c>
      <c r="BF1280" t="s">
        <v>76</v>
      </c>
      <c r="BG1280">
        <v>1.3</v>
      </c>
      <c r="BH1280">
        <v>0</v>
      </c>
      <c r="BI1280" s="1">
        <v>45799.291262418985</v>
      </c>
      <c r="BJ1280">
        <v>3</v>
      </c>
      <c r="BK1280" s="4">
        <v>1.3043</v>
      </c>
      <c r="BL1280" s="42">
        <f>HLOOKUP($A1280,차량별코스!$E$1:$AD$20,_xlfn.XLOOKUP(탕데이터!$I1280,차량별코스!$D$2:$D$20,차량별코스!$A$2:$A$20),0)</f>
        <v>8</v>
      </c>
      <c r="BM1280">
        <f t="shared" si="217"/>
        <v>2449.5110000000004</v>
      </c>
      <c r="BN1280">
        <f t="shared" si="218"/>
        <v>4829.6470000000018</v>
      </c>
      <c r="BO1280">
        <f>IF(COUNTIFS($BL$2:$BL1280,$BL1280,$O$2:$O1280,$O1280)=1,_xlfn.MAXIFS($BO$2:$BO1279,$O$2:$O1279,$O1280)+1,_xlfn.MAXIFS($BO$2:$BO1279,$O$2:$O1279,$O1280))</f>
        <v>11</v>
      </c>
      <c r="BP1280">
        <f t="shared" si="219"/>
        <v>3561.5280000000002</v>
      </c>
      <c r="BQ1280">
        <f t="shared" si="221"/>
        <v>255.93600000000001</v>
      </c>
      <c r="BR1280">
        <f t="shared" si="222"/>
        <v>213.28</v>
      </c>
      <c r="BS1280">
        <f t="shared" si="223"/>
        <v>202.61599999999999</v>
      </c>
      <c r="BT1280">
        <f t="shared" si="224"/>
        <v>95.976000000000013</v>
      </c>
      <c r="BU1280">
        <f t="shared" si="225"/>
        <v>5.3319999999999999</v>
      </c>
      <c r="BV1280">
        <f t="shared" si="226"/>
        <v>0</v>
      </c>
      <c r="BW1280">
        <f t="shared" si="220"/>
        <v>4334.6680000000006</v>
      </c>
    </row>
    <row r="1281" spans="1:75" x14ac:dyDescent="0.3">
      <c r="A1281" s="38">
        <f t="shared" si="216"/>
        <v>45794</v>
      </c>
      <c r="B1281" s="3">
        <v>45794.758692129632</v>
      </c>
      <c r="C1281" t="s">
        <v>61</v>
      </c>
      <c r="D1281" t="s">
        <v>61</v>
      </c>
      <c r="E1281" t="s">
        <v>61</v>
      </c>
      <c r="F1281" t="s">
        <v>62</v>
      </c>
      <c r="G1281" s="2" t="s">
        <v>85</v>
      </c>
      <c r="H1281" t="s">
        <v>86</v>
      </c>
      <c r="I1281" t="s">
        <v>91</v>
      </c>
      <c r="J1281" t="s">
        <v>66</v>
      </c>
      <c r="K1281" t="s">
        <v>67</v>
      </c>
      <c r="L1281">
        <v>19</v>
      </c>
      <c r="M1281">
        <v>8</v>
      </c>
      <c r="N1281">
        <v>168</v>
      </c>
      <c r="O1281" s="41">
        <v>9999</v>
      </c>
      <c r="P1281" t="s">
        <v>62</v>
      </c>
      <c r="Q1281" s="1">
        <v>45786.608721180557</v>
      </c>
      <c r="R1281">
        <v>40.561</v>
      </c>
      <c r="S1281">
        <v>9.9049999999999994</v>
      </c>
      <c r="T1281">
        <v>4.0949999999999998</v>
      </c>
      <c r="U1281">
        <v>4963</v>
      </c>
      <c r="V1281">
        <v>173</v>
      </c>
      <c r="W1281">
        <v>1144</v>
      </c>
      <c r="X1281">
        <v>976</v>
      </c>
      <c r="Y1281">
        <v>0</v>
      </c>
      <c r="Z1281">
        <v>3</v>
      </c>
      <c r="AA1281">
        <v>0</v>
      </c>
      <c r="AB1281">
        <v>0</v>
      </c>
      <c r="AC1281">
        <v>90</v>
      </c>
      <c r="AD1281">
        <v>29.42</v>
      </c>
      <c r="AE1281">
        <v>40.049211</v>
      </c>
      <c r="AF1281">
        <v>87.8</v>
      </c>
      <c r="AG1281">
        <v>4.3</v>
      </c>
      <c r="AH1281">
        <v>4.8</v>
      </c>
      <c r="AI1281">
        <v>2.5</v>
      </c>
      <c r="AJ1281">
        <v>0.5</v>
      </c>
      <c r="AK1281">
        <v>0</v>
      </c>
      <c r="AL1281">
        <v>0</v>
      </c>
      <c r="AM1281">
        <v>3.15</v>
      </c>
      <c r="AN1281">
        <v>31.114000000000001</v>
      </c>
      <c r="AO1281">
        <v>3.4860000000000002</v>
      </c>
      <c r="AP1281">
        <v>23.050999999999998</v>
      </c>
      <c r="AQ1281">
        <v>0.222</v>
      </c>
      <c r="AR1281">
        <v>0</v>
      </c>
      <c r="AS1281">
        <v>7.3959999999999999</v>
      </c>
      <c r="AT1281">
        <v>71.703000000000003</v>
      </c>
      <c r="AU1281">
        <v>3.512</v>
      </c>
      <c r="AV1281">
        <v>3.92</v>
      </c>
      <c r="AW1281">
        <v>2.0419999999999998</v>
      </c>
      <c r="AX1281">
        <v>0.40799999999999997</v>
      </c>
      <c r="AY1281">
        <v>0</v>
      </c>
      <c r="AZ1281">
        <v>0</v>
      </c>
      <c r="BA1281">
        <v>0</v>
      </c>
      <c r="BB1281">
        <v>112</v>
      </c>
      <c r="BC1281" t="s">
        <v>75</v>
      </c>
      <c r="BD1281">
        <v>0</v>
      </c>
      <c r="BE1281" t="s">
        <v>69</v>
      </c>
      <c r="BF1281" t="s">
        <v>76</v>
      </c>
      <c r="BG1281">
        <v>1.3</v>
      </c>
      <c r="BH1281">
        <v>0</v>
      </c>
      <c r="BI1281" s="1">
        <v>45799.291262418985</v>
      </c>
      <c r="BJ1281">
        <v>3</v>
      </c>
      <c r="BK1281" s="4">
        <v>1.365</v>
      </c>
      <c r="BL1281" s="42">
        <f>HLOOKUP($A1281,차량별코스!$E$1:$AD$20,_xlfn.XLOOKUP(탕데이터!$I1281,차량별코스!$D$2:$D$20,차량별코스!$A$2:$A$20),0)</f>
        <v>8</v>
      </c>
      <c r="BM1281">
        <f t="shared" si="217"/>
        <v>2449.5110000000004</v>
      </c>
      <c r="BN1281">
        <f t="shared" si="218"/>
        <v>4829.6470000000018</v>
      </c>
      <c r="BO1281">
        <f>IF(COUNTIFS($BL$2:$BL1281,$BL1281,$O$2:$O1281,$O1281)=1,_xlfn.MAXIFS($BO$2:$BO1280,$O$2:$O1280,$O1281)+1,_xlfn.MAXIFS($BO$2:$BO1280,$O$2:$O1280,$O1281))</f>
        <v>11</v>
      </c>
      <c r="BP1281">
        <f t="shared" si="219"/>
        <v>3040.5140000000001</v>
      </c>
      <c r="BQ1281">
        <f t="shared" si="221"/>
        <v>213.40899999999999</v>
      </c>
      <c r="BR1281">
        <f t="shared" si="222"/>
        <v>238.22400000000002</v>
      </c>
      <c r="BS1281">
        <f t="shared" si="223"/>
        <v>124.075</v>
      </c>
      <c r="BT1281">
        <f t="shared" si="224"/>
        <v>24.815000000000001</v>
      </c>
      <c r="BU1281">
        <f t="shared" si="225"/>
        <v>0</v>
      </c>
      <c r="BV1281">
        <f t="shared" si="226"/>
        <v>0</v>
      </c>
      <c r="BW1281">
        <f t="shared" si="220"/>
        <v>3641.0370000000003</v>
      </c>
    </row>
    <row r="1282" spans="1:75" x14ac:dyDescent="0.3">
      <c r="A1282" s="38">
        <f t="shared" si="216"/>
        <v>45794</v>
      </c>
      <c r="B1282" s="3">
        <v>45794.820462962962</v>
      </c>
      <c r="C1282" t="s">
        <v>61</v>
      </c>
      <c r="D1282" t="s">
        <v>61</v>
      </c>
      <c r="E1282" t="s">
        <v>61</v>
      </c>
      <c r="F1282" t="s">
        <v>62</v>
      </c>
      <c r="G1282" s="2" t="s">
        <v>85</v>
      </c>
      <c r="H1282" t="s">
        <v>86</v>
      </c>
      <c r="I1282" t="s">
        <v>91</v>
      </c>
      <c r="J1282" t="s">
        <v>66</v>
      </c>
      <c r="K1282" t="s">
        <v>67</v>
      </c>
      <c r="L1282">
        <v>19</v>
      </c>
      <c r="M1282">
        <v>8</v>
      </c>
      <c r="N1282">
        <v>168</v>
      </c>
      <c r="O1282" s="41">
        <v>9999</v>
      </c>
      <c r="P1282" t="s">
        <v>62</v>
      </c>
      <c r="Q1282" s="1">
        <v>45786.608721180557</v>
      </c>
      <c r="R1282">
        <v>8.0000000000000002E-3</v>
      </c>
      <c r="S1282">
        <v>0.10299999999999999</v>
      </c>
      <c r="T1282">
        <v>7.8E-2</v>
      </c>
      <c r="U1282">
        <v>223</v>
      </c>
      <c r="V1282">
        <v>197</v>
      </c>
      <c r="W1282">
        <v>8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3</v>
      </c>
      <c r="AD1282">
        <v>0.13</v>
      </c>
      <c r="AE1282">
        <v>1.6</v>
      </c>
      <c r="AF1282">
        <v>100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0.06</v>
      </c>
      <c r="AN1282">
        <v>79.721999999999994</v>
      </c>
      <c r="AO1282">
        <v>88.340999999999994</v>
      </c>
      <c r="AP1282">
        <v>3.5870000000000002</v>
      </c>
      <c r="AQ1282">
        <v>0</v>
      </c>
      <c r="AR1282">
        <v>0</v>
      </c>
      <c r="AS1282">
        <v>0</v>
      </c>
      <c r="AT1282">
        <v>3.3330000000000002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5</v>
      </c>
      <c r="BC1282" t="s">
        <v>75</v>
      </c>
      <c r="BD1282">
        <v>0</v>
      </c>
      <c r="BE1282" t="s">
        <v>69</v>
      </c>
      <c r="BF1282" t="s">
        <v>76</v>
      </c>
      <c r="BG1282">
        <v>1.3</v>
      </c>
      <c r="BH1282">
        <v>0</v>
      </c>
      <c r="BI1282" s="1">
        <v>45799.291262418985</v>
      </c>
      <c r="BJ1282">
        <v>3</v>
      </c>
      <c r="BK1282" s="4">
        <v>2.5899999999999999E-2</v>
      </c>
      <c r="BL1282" s="42">
        <f>HLOOKUP($A1282,차량별코스!$E$1:$AD$20,_xlfn.XLOOKUP(탕데이터!$I1282,차량별코스!$D$2:$D$20,차량별코스!$A$2:$A$20),0)</f>
        <v>8</v>
      </c>
      <c r="BM1282">
        <f t="shared" si="217"/>
        <v>2449.5110000000004</v>
      </c>
      <c r="BN1282">
        <f t="shared" si="218"/>
        <v>4829.6470000000018</v>
      </c>
      <c r="BO1282">
        <f>IF(COUNTIFS($BL$2:$BL1282,$BL1282,$O$2:$O1282,$O1282)=1,_xlfn.MAXIFS($BO$2:$BO1281,$O$2:$O1281,$O1282)+1,_xlfn.MAXIFS($BO$2:$BO1281,$O$2:$O1281,$O1282))</f>
        <v>11</v>
      </c>
      <c r="BP1282">
        <f t="shared" si="219"/>
        <v>18</v>
      </c>
      <c r="BQ1282">
        <f t="shared" si="221"/>
        <v>0</v>
      </c>
      <c r="BR1282">
        <f t="shared" si="222"/>
        <v>0</v>
      </c>
      <c r="BS1282">
        <f t="shared" si="223"/>
        <v>0</v>
      </c>
      <c r="BT1282">
        <f t="shared" si="224"/>
        <v>0</v>
      </c>
      <c r="BU1282">
        <f t="shared" si="225"/>
        <v>0</v>
      </c>
      <c r="BV1282">
        <f t="shared" si="226"/>
        <v>0</v>
      </c>
      <c r="BW1282">
        <f t="shared" si="220"/>
        <v>18</v>
      </c>
    </row>
    <row r="1283" spans="1:75" x14ac:dyDescent="0.3">
      <c r="A1283" s="38">
        <f t="shared" ref="A1283:A1346" si="227">DATE(YEAR(B1283),MONTH(B1283),DAY(B1283))</f>
        <v>45794</v>
      </c>
      <c r="B1283" s="3">
        <v>45794.844884259262</v>
      </c>
      <c r="C1283" t="s">
        <v>61</v>
      </c>
      <c r="D1283" t="s">
        <v>61</v>
      </c>
      <c r="E1283" t="s">
        <v>61</v>
      </c>
      <c r="F1283" t="s">
        <v>62</v>
      </c>
      <c r="G1283" s="2" t="s">
        <v>85</v>
      </c>
      <c r="H1283" t="s">
        <v>86</v>
      </c>
      <c r="I1283" t="s">
        <v>91</v>
      </c>
      <c r="J1283" t="s">
        <v>66</v>
      </c>
      <c r="K1283" t="s">
        <v>67</v>
      </c>
      <c r="L1283">
        <v>19</v>
      </c>
      <c r="M1283">
        <v>8</v>
      </c>
      <c r="N1283">
        <v>168</v>
      </c>
      <c r="O1283" s="41">
        <v>9999</v>
      </c>
      <c r="P1283" t="s">
        <v>62</v>
      </c>
      <c r="Q1283" s="1">
        <v>45786.608721180557</v>
      </c>
      <c r="R1283">
        <v>2.8000000000000001E-2</v>
      </c>
      <c r="S1283">
        <v>9.4E-2</v>
      </c>
      <c r="T1283">
        <v>0.29799999999999999</v>
      </c>
      <c r="U1283">
        <v>161</v>
      </c>
      <c r="V1283">
        <v>117</v>
      </c>
      <c r="W1283">
        <v>28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9</v>
      </c>
      <c r="AD1283">
        <v>0.63</v>
      </c>
      <c r="AE1283">
        <v>6.2992119999999998</v>
      </c>
      <c r="AF1283">
        <v>100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0.23</v>
      </c>
      <c r="AN1283">
        <v>73.489999999999995</v>
      </c>
      <c r="AO1283">
        <v>72.671000000000006</v>
      </c>
      <c r="AP1283">
        <v>17.39</v>
      </c>
      <c r="AQ1283">
        <v>0</v>
      </c>
      <c r="AR1283">
        <v>0</v>
      </c>
      <c r="AS1283">
        <v>0</v>
      </c>
      <c r="AT1283">
        <v>1.667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2</v>
      </c>
      <c r="BC1283" t="s">
        <v>75</v>
      </c>
      <c r="BD1283">
        <v>0</v>
      </c>
      <c r="BE1283" t="s">
        <v>69</v>
      </c>
      <c r="BF1283" t="s">
        <v>76</v>
      </c>
      <c r="BG1283">
        <v>1.3</v>
      </c>
      <c r="BH1283">
        <v>0</v>
      </c>
      <c r="BI1283" s="1">
        <v>45799.291262418985</v>
      </c>
      <c r="BJ1283">
        <v>3</v>
      </c>
      <c r="BK1283" s="4">
        <v>9.9299999999999999E-2</v>
      </c>
      <c r="BL1283" s="42">
        <f>HLOOKUP($A1283,차량별코스!$E$1:$AD$20,_xlfn.XLOOKUP(탕데이터!$I1283,차량별코스!$D$2:$D$20,차량별코스!$A$2:$A$20),0)</f>
        <v>8</v>
      </c>
      <c r="BM1283">
        <f t="shared" ref="BM1283:BM1346" si="228">SUMIFS(R:R,I:I,I1283,O:O,O1283)</f>
        <v>2449.5110000000004</v>
      </c>
      <c r="BN1283">
        <f t="shared" ref="BN1283:BN1346" si="229">SUMIFS(R:R,O:O,O1283,BL:BL,BL1283)</f>
        <v>4829.6470000000018</v>
      </c>
      <c r="BO1283">
        <f>IF(COUNTIFS($BL$2:$BL1283,$BL1283,$O$2:$O1283,$O1283)=1,_xlfn.MAXIFS($BO$2:$BO1282,$O$2:$O1282,$O1283)+1,_xlfn.MAXIFS($BO$2:$BO1282,$O$2:$O1282,$O1283))</f>
        <v>11</v>
      </c>
      <c r="BP1283">
        <f t="shared" ref="BP1283:BP1346" si="230">$U1283*AF1283%-V1283-W1283</f>
        <v>16</v>
      </c>
      <c r="BQ1283">
        <f t="shared" si="221"/>
        <v>0</v>
      </c>
      <c r="BR1283">
        <f t="shared" si="222"/>
        <v>0</v>
      </c>
      <c r="BS1283">
        <f t="shared" si="223"/>
        <v>0</v>
      </c>
      <c r="BT1283">
        <f t="shared" si="224"/>
        <v>0</v>
      </c>
      <c r="BU1283">
        <f t="shared" si="225"/>
        <v>0</v>
      </c>
      <c r="BV1283">
        <f t="shared" si="226"/>
        <v>0</v>
      </c>
      <c r="BW1283">
        <f t="shared" ref="BW1283:BW1346" si="231">SUM(BP1283:BV1283)</f>
        <v>16</v>
      </c>
    </row>
    <row r="1284" spans="1:75" x14ac:dyDescent="0.3">
      <c r="A1284" s="38">
        <f t="shared" si="227"/>
        <v>45794</v>
      </c>
      <c r="B1284" s="3">
        <v>45794.859583333331</v>
      </c>
      <c r="C1284" t="s">
        <v>61</v>
      </c>
      <c r="D1284" t="s">
        <v>61</v>
      </c>
      <c r="E1284" t="s">
        <v>61</v>
      </c>
      <c r="F1284" t="s">
        <v>62</v>
      </c>
      <c r="G1284" s="2" t="s">
        <v>85</v>
      </c>
      <c r="H1284" t="s">
        <v>86</v>
      </c>
      <c r="I1284" t="s">
        <v>91</v>
      </c>
      <c r="J1284" t="s">
        <v>66</v>
      </c>
      <c r="K1284" t="s">
        <v>67</v>
      </c>
      <c r="L1284">
        <v>19</v>
      </c>
      <c r="M1284">
        <v>8</v>
      </c>
      <c r="N1284">
        <v>168</v>
      </c>
      <c r="O1284" s="41">
        <v>9999</v>
      </c>
      <c r="P1284" t="s">
        <v>62</v>
      </c>
      <c r="Q1284" s="1">
        <v>45786.608721180557</v>
      </c>
      <c r="R1284">
        <v>39.409999999999997</v>
      </c>
      <c r="S1284">
        <v>11.27</v>
      </c>
      <c r="T1284">
        <v>3.4969999999999999</v>
      </c>
      <c r="U1284">
        <v>4651</v>
      </c>
      <c r="V1284">
        <v>123</v>
      </c>
      <c r="W1284">
        <v>1260</v>
      </c>
      <c r="X1284">
        <v>847</v>
      </c>
      <c r="Y1284">
        <v>0</v>
      </c>
      <c r="Z1284">
        <v>4</v>
      </c>
      <c r="AA1284">
        <v>0</v>
      </c>
      <c r="AB1284">
        <v>0</v>
      </c>
      <c r="AC1284">
        <v>84</v>
      </c>
      <c r="AD1284">
        <v>30.5</v>
      </c>
      <c r="AE1284">
        <v>43.413697999999997</v>
      </c>
      <c r="AF1284">
        <v>80.8</v>
      </c>
      <c r="AG1284">
        <v>4.8</v>
      </c>
      <c r="AH1284">
        <v>8.5</v>
      </c>
      <c r="AI1284">
        <v>5.3</v>
      </c>
      <c r="AJ1284">
        <v>0.6</v>
      </c>
      <c r="AK1284">
        <v>0</v>
      </c>
      <c r="AL1284">
        <v>0</v>
      </c>
      <c r="AM1284">
        <v>2.69</v>
      </c>
      <c r="AN1284">
        <v>41.389000000000003</v>
      </c>
      <c r="AO1284">
        <v>2.645</v>
      </c>
      <c r="AP1284">
        <v>27.091000000000001</v>
      </c>
      <c r="AQ1284">
        <v>0.20300000000000001</v>
      </c>
      <c r="AR1284">
        <v>0</v>
      </c>
      <c r="AS1284">
        <v>10.15</v>
      </c>
      <c r="AT1284">
        <v>61.947000000000003</v>
      </c>
      <c r="AU1284">
        <v>3.68</v>
      </c>
      <c r="AV1284">
        <v>6.5170000000000003</v>
      </c>
      <c r="AW1284">
        <v>4.0629999999999997</v>
      </c>
      <c r="AX1284">
        <v>0.46</v>
      </c>
      <c r="AY1284">
        <v>0</v>
      </c>
      <c r="AZ1284">
        <v>0</v>
      </c>
      <c r="BA1284">
        <v>0</v>
      </c>
      <c r="BB1284">
        <v>103</v>
      </c>
      <c r="BC1284" t="s">
        <v>75</v>
      </c>
      <c r="BD1284">
        <v>0</v>
      </c>
      <c r="BE1284" t="s">
        <v>69</v>
      </c>
      <c r="BF1284" t="s">
        <v>76</v>
      </c>
      <c r="BG1284">
        <v>1.3</v>
      </c>
      <c r="BH1284">
        <v>0</v>
      </c>
      <c r="BI1284" s="1">
        <v>45799.291262418985</v>
      </c>
      <c r="BJ1284">
        <v>3</v>
      </c>
      <c r="BK1284" s="4">
        <v>1.1656</v>
      </c>
      <c r="BL1284" s="42">
        <f>HLOOKUP($A1284,차량별코스!$E$1:$AD$20,_xlfn.XLOOKUP(탕데이터!$I1284,차량별코스!$D$2:$D$20,차량별코스!$A$2:$A$20),0)</f>
        <v>8</v>
      </c>
      <c r="BM1284">
        <f t="shared" si="228"/>
        <v>2449.5110000000004</v>
      </c>
      <c r="BN1284">
        <f t="shared" si="229"/>
        <v>4829.6470000000018</v>
      </c>
      <c r="BO1284">
        <f>IF(COUNTIFS($BL$2:$BL1284,$BL1284,$O$2:$O1284,$O1284)=1,_xlfn.MAXIFS($BO$2:$BO1283,$O$2:$O1283,$O1284)+1,_xlfn.MAXIFS($BO$2:$BO1283,$O$2:$O1283,$O1284))</f>
        <v>11</v>
      </c>
      <c r="BP1284">
        <f t="shared" si="230"/>
        <v>2375.0079999999998</v>
      </c>
      <c r="BQ1284">
        <f t="shared" si="221"/>
        <v>223.24799999999999</v>
      </c>
      <c r="BR1284">
        <f t="shared" si="222"/>
        <v>395.33500000000004</v>
      </c>
      <c r="BS1284">
        <f t="shared" si="223"/>
        <v>246.50299999999999</v>
      </c>
      <c r="BT1284">
        <f t="shared" si="224"/>
        <v>27.905999999999999</v>
      </c>
      <c r="BU1284">
        <f t="shared" si="225"/>
        <v>0</v>
      </c>
      <c r="BV1284">
        <f t="shared" si="226"/>
        <v>0</v>
      </c>
      <c r="BW1284">
        <f t="shared" si="231"/>
        <v>3268</v>
      </c>
    </row>
    <row r="1285" spans="1:75" x14ac:dyDescent="0.3">
      <c r="A1285" s="38">
        <f t="shared" si="227"/>
        <v>45795</v>
      </c>
      <c r="B1285" s="3">
        <v>45795.253460648149</v>
      </c>
      <c r="C1285" t="s">
        <v>61</v>
      </c>
      <c r="D1285" t="s">
        <v>61</v>
      </c>
      <c r="E1285" t="s">
        <v>61</v>
      </c>
      <c r="F1285" t="s">
        <v>62</v>
      </c>
      <c r="G1285" s="2" t="s">
        <v>85</v>
      </c>
      <c r="H1285" t="s">
        <v>86</v>
      </c>
      <c r="I1285" t="s">
        <v>91</v>
      </c>
      <c r="J1285" t="s">
        <v>66</v>
      </c>
      <c r="K1285" t="s">
        <v>67</v>
      </c>
      <c r="L1285">
        <v>19</v>
      </c>
      <c r="M1285">
        <v>8</v>
      </c>
      <c r="N1285">
        <v>168</v>
      </c>
      <c r="O1285" s="41">
        <v>9999</v>
      </c>
      <c r="P1285" t="s">
        <v>62</v>
      </c>
      <c r="Q1285" s="1">
        <v>45786.608721180557</v>
      </c>
      <c r="R1285">
        <v>1E-3</v>
      </c>
      <c r="S1285">
        <v>1E-3</v>
      </c>
      <c r="T1285">
        <v>1</v>
      </c>
      <c r="U1285">
        <v>282</v>
      </c>
      <c r="V1285">
        <v>282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0.01</v>
      </c>
      <c r="AE1285" t="s">
        <v>61</v>
      </c>
      <c r="AF1285">
        <v>100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1</v>
      </c>
      <c r="AN1285" t="s">
        <v>61</v>
      </c>
      <c r="AO1285">
        <v>100</v>
      </c>
      <c r="AP1285">
        <v>0</v>
      </c>
      <c r="AQ1285">
        <v>0</v>
      </c>
      <c r="AR1285">
        <v>0</v>
      </c>
      <c r="AS1285">
        <v>0</v>
      </c>
      <c r="AT1285">
        <v>3.3330000000000002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7</v>
      </c>
      <c r="BC1285" t="s">
        <v>75</v>
      </c>
      <c r="BD1285">
        <v>0</v>
      </c>
      <c r="BE1285" t="s">
        <v>69</v>
      </c>
      <c r="BF1285" t="s">
        <v>76</v>
      </c>
      <c r="BG1285">
        <v>1.3</v>
      </c>
      <c r="BH1285">
        <v>0</v>
      </c>
      <c r="BI1285" s="1">
        <v>45799.291262418985</v>
      </c>
      <c r="BJ1285">
        <v>3</v>
      </c>
      <c r="BK1285" s="4">
        <v>0.33329999999999999</v>
      </c>
      <c r="BL1285" s="42">
        <f>HLOOKUP($A1285,차량별코스!$E$1:$AD$20,_xlfn.XLOOKUP(탕데이터!$I1285,차량별코스!$D$2:$D$20,차량별코스!$A$2:$A$20),0)</f>
        <v>1</v>
      </c>
      <c r="BM1285">
        <f t="shared" si="228"/>
        <v>2449.5110000000004</v>
      </c>
      <c r="BN1285">
        <f t="shared" si="229"/>
        <v>4124.9780000000028</v>
      </c>
      <c r="BO1285">
        <f>IF(COUNTIFS($BL$2:$BL1285,$BL1285,$O$2:$O1285,$O1285)=1,_xlfn.MAXIFS($BO$2:$BO1284,$O$2:$O1284,$O1285)+1,_xlfn.MAXIFS($BO$2:$BO1284,$O$2:$O1284,$O1285))</f>
        <v>11</v>
      </c>
      <c r="BP1285">
        <f t="shared" si="230"/>
        <v>0</v>
      </c>
      <c r="BQ1285">
        <f t="shared" ref="BQ1285:BQ1348" si="232">$U1285*AG1285%</f>
        <v>0</v>
      </c>
      <c r="BR1285">
        <f t="shared" ref="BR1285:BR1348" si="233">$U1285*AH1285%</f>
        <v>0</v>
      </c>
      <c r="BS1285">
        <f t="shared" ref="BS1285:BS1348" si="234">$U1285*AI1285%</f>
        <v>0</v>
      </c>
      <c r="BT1285">
        <f t="shared" ref="BT1285:BT1348" si="235">$U1285*AJ1285%</f>
        <v>0</v>
      </c>
      <c r="BU1285">
        <f t="shared" ref="BU1285:BU1348" si="236">$U1285*AK1285%</f>
        <v>0</v>
      </c>
      <c r="BV1285">
        <f t="shared" ref="BV1285:BV1348" si="237">$U1285*AL1285%</f>
        <v>0</v>
      </c>
      <c r="BW1285">
        <f t="shared" si="231"/>
        <v>0</v>
      </c>
    </row>
    <row r="1286" spans="1:75" x14ac:dyDescent="0.3">
      <c r="A1286" s="38">
        <f t="shared" si="227"/>
        <v>45795</v>
      </c>
      <c r="B1286" s="3">
        <v>45795.267048611109</v>
      </c>
      <c r="C1286" t="s">
        <v>61</v>
      </c>
      <c r="D1286" t="s">
        <v>61</v>
      </c>
      <c r="E1286" t="s">
        <v>61</v>
      </c>
      <c r="F1286" t="s">
        <v>62</v>
      </c>
      <c r="G1286" s="2" t="s">
        <v>85</v>
      </c>
      <c r="H1286" t="s">
        <v>86</v>
      </c>
      <c r="I1286" t="s">
        <v>91</v>
      </c>
      <c r="J1286" t="s">
        <v>66</v>
      </c>
      <c r="K1286" t="s">
        <v>67</v>
      </c>
      <c r="L1286">
        <v>19</v>
      </c>
      <c r="M1286">
        <v>8</v>
      </c>
      <c r="N1286">
        <v>168</v>
      </c>
      <c r="O1286" s="41">
        <v>9999</v>
      </c>
      <c r="P1286" t="s">
        <v>62</v>
      </c>
      <c r="Q1286" s="1">
        <v>45786.608721180557</v>
      </c>
      <c r="R1286">
        <v>39.435000000000002</v>
      </c>
      <c r="S1286">
        <v>10.795</v>
      </c>
      <c r="T1286">
        <v>3.653</v>
      </c>
      <c r="U1286">
        <v>3994</v>
      </c>
      <c r="V1286">
        <v>331</v>
      </c>
      <c r="W1286">
        <v>751</v>
      </c>
      <c r="X1286">
        <v>914</v>
      </c>
      <c r="Y1286">
        <v>0</v>
      </c>
      <c r="Z1286">
        <v>15</v>
      </c>
      <c r="AA1286">
        <v>0</v>
      </c>
      <c r="AB1286">
        <v>0</v>
      </c>
      <c r="AC1286">
        <v>102</v>
      </c>
      <c r="AD1286">
        <v>35.54</v>
      </c>
      <c r="AE1286">
        <v>48.752052999999997</v>
      </c>
      <c r="AF1286">
        <v>83.9</v>
      </c>
      <c r="AG1286">
        <v>3.4</v>
      </c>
      <c r="AH1286">
        <v>6.6</v>
      </c>
      <c r="AI1286">
        <v>3.8</v>
      </c>
      <c r="AJ1286">
        <v>2.2999999999999998</v>
      </c>
      <c r="AK1286">
        <v>0</v>
      </c>
      <c r="AL1286">
        <v>0</v>
      </c>
      <c r="AM1286">
        <v>2.81</v>
      </c>
      <c r="AN1286">
        <v>45.119</v>
      </c>
      <c r="AO1286">
        <v>8.2870000000000008</v>
      </c>
      <c r="AP1286">
        <v>18.803000000000001</v>
      </c>
      <c r="AQ1286">
        <v>0.22800000000000001</v>
      </c>
      <c r="AR1286">
        <v>0</v>
      </c>
      <c r="AS1286">
        <v>38.036999999999999</v>
      </c>
      <c r="AT1286">
        <v>54.534999999999997</v>
      </c>
      <c r="AU1286">
        <v>2.21</v>
      </c>
      <c r="AV1286">
        <v>4.29</v>
      </c>
      <c r="AW1286">
        <v>2.4700000000000002</v>
      </c>
      <c r="AX1286">
        <v>1.4950000000000001</v>
      </c>
      <c r="AY1286">
        <v>0</v>
      </c>
      <c r="AZ1286">
        <v>0</v>
      </c>
      <c r="BA1286">
        <v>0</v>
      </c>
      <c r="BB1286">
        <v>89</v>
      </c>
      <c r="BC1286" t="s">
        <v>75</v>
      </c>
      <c r="BD1286">
        <v>0</v>
      </c>
      <c r="BE1286" t="s">
        <v>69</v>
      </c>
      <c r="BF1286" t="s">
        <v>76</v>
      </c>
      <c r="BG1286">
        <v>1.3</v>
      </c>
      <c r="BH1286">
        <v>0</v>
      </c>
      <c r="BI1286" s="1">
        <v>45799.291262418985</v>
      </c>
      <c r="BJ1286">
        <v>3</v>
      </c>
      <c r="BK1286" s="4">
        <v>1.2177</v>
      </c>
      <c r="BL1286" s="42">
        <f>HLOOKUP($A1286,차량별코스!$E$1:$AD$20,_xlfn.XLOOKUP(탕데이터!$I1286,차량별코스!$D$2:$D$20,차량별코스!$A$2:$A$20),0)</f>
        <v>1</v>
      </c>
      <c r="BM1286">
        <f t="shared" si="228"/>
        <v>2449.5110000000004</v>
      </c>
      <c r="BN1286">
        <f t="shared" si="229"/>
        <v>4124.9780000000028</v>
      </c>
      <c r="BO1286">
        <f>IF(COUNTIFS($BL$2:$BL1286,$BL1286,$O$2:$O1286,$O1286)=1,_xlfn.MAXIFS($BO$2:$BO1285,$O$2:$O1285,$O1286)+1,_xlfn.MAXIFS($BO$2:$BO1285,$O$2:$O1285,$O1286))</f>
        <v>11</v>
      </c>
      <c r="BP1286">
        <f t="shared" si="230"/>
        <v>2268.9660000000003</v>
      </c>
      <c r="BQ1286">
        <f t="shared" si="232"/>
        <v>135.79600000000002</v>
      </c>
      <c r="BR1286">
        <f t="shared" si="233"/>
        <v>263.60399999999998</v>
      </c>
      <c r="BS1286">
        <f t="shared" si="234"/>
        <v>151.77199999999999</v>
      </c>
      <c r="BT1286">
        <f t="shared" si="235"/>
        <v>91.861999999999995</v>
      </c>
      <c r="BU1286">
        <f t="shared" si="236"/>
        <v>0</v>
      </c>
      <c r="BV1286">
        <f t="shared" si="237"/>
        <v>0</v>
      </c>
      <c r="BW1286">
        <f t="shared" si="231"/>
        <v>2912</v>
      </c>
    </row>
    <row r="1287" spans="1:75" x14ac:dyDescent="0.3">
      <c r="A1287" s="38">
        <f t="shared" si="227"/>
        <v>45795</v>
      </c>
      <c r="B1287" s="3">
        <v>45795.380266203705</v>
      </c>
      <c r="C1287" t="s">
        <v>61</v>
      </c>
      <c r="D1287" t="s">
        <v>61</v>
      </c>
      <c r="E1287" t="s">
        <v>61</v>
      </c>
      <c r="F1287" t="s">
        <v>62</v>
      </c>
      <c r="G1287" s="2" t="s">
        <v>85</v>
      </c>
      <c r="H1287" t="s">
        <v>86</v>
      </c>
      <c r="I1287" t="s">
        <v>91</v>
      </c>
      <c r="J1287" t="s">
        <v>66</v>
      </c>
      <c r="K1287" t="s">
        <v>67</v>
      </c>
      <c r="L1287">
        <v>19</v>
      </c>
      <c r="M1287">
        <v>8</v>
      </c>
      <c r="N1287">
        <v>168</v>
      </c>
      <c r="O1287" s="41">
        <v>9999</v>
      </c>
      <c r="P1287" t="s">
        <v>62</v>
      </c>
      <c r="Q1287" s="1">
        <v>45786.608721180557</v>
      </c>
      <c r="R1287">
        <v>2.5000000000000001E-2</v>
      </c>
      <c r="S1287">
        <v>2.7E-2</v>
      </c>
      <c r="T1287">
        <v>0.92600000000000005</v>
      </c>
      <c r="U1287">
        <v>35</v>
      </c>
      <c r="V1287">
        <v>7</v>
      </c>
      <c r="W1287">
        <v>7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6</v>
      </c>
      <c r="AD1287">
        <v>2.57</v>
      </c>
      <c r="AE1287">
        <v>4.2852240000000004</v>
      </c>
      <c r="AF1287">
        <v>100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0.7</v>
      </c>
      <c r="AN1287">
        <v>11.331</v>
      </c>
      <c r="AO1287">
        <v>19.995999999999999</v>
      </c>
      <c r="AP1287">
        <v>19.995999999999999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 t="s">
        <v>75</v>
      </c>
      <c r="BD1287">
        <v>0</v>
      </c>
      <c r="BE1287" t="s">
        <v>69</v>
      </c>
      <c r="BF1287" t="s">
        <v>76</v>
      </c>
      <c r="BG1287">
        <v>1.3</v>
      </c>
      <c r="BH1287">
        <v>0</v>
      </c>
      <c r="BI1287" s="1">
        <v>45799.291262418985</v>
      </c>
      <c r="BJ1287">
        <v>3</v>
      </c>
      <c r="BK1287" s="4">
        <v>0.30859999999999999</v>
      </c>
      <c r="BL1287" s="42">
        <f>HLOOKUP($A1287,차량별코스!$E$1:$AD$20,_xlfn.XLOOKUP(탕데이터!$I1287,차량별코스!$D$2:$D$20,차량별코스!$A$2:$A$20),0)</f>
        <v>1</v>
      </c>
      <c r="BM1287">
        <f t="shared" si="228"/>
        <v>2449.5110000000004</v>
      </c>
      <c r="BN1287">
        <f t="shared" si="229"/>
        <v>4124.9780000000028</v>
      </c>
      <c r="BO1287">
        <f>IF(COUNTIFS($BL$2:$BL1287,$BL1287,$O$2:$O1287,$O1287)=1,_xlfn.MAXIFS($BO$2:$BO1286,$O$2:$O1286,$O1287)+1,_xlfn.MAXIFS($BO$2:$BO1286,$O$2:$O1286,$O1287))</f>
        <v>11</v>
      </c>
      <c r="BP1287">
        <f t="shared" si="230"/>
        <v>21</v>
      </c>
      <c r="BQ1287">
        <f t="shared" si="232"/>
        <v>0</v>
      </c>
      <c r="BR1287">
        <f t="shared" si="233"/>
        <v>0</v>
      </c>
      <c r="BS1287">
        <f t="shared" si="234"/>
        <v>0</v>
      </c>
      <c r="BT1287">
        <f t="shared" si="235"/>
        <v>0</v>
      </c>
      <c r="BU1287">
        <f t="shared" si="236"/>
        <v>0</v>
      </c>
      <c r="BV1287">
        <f t="shared" si="237"/>
        <v>0</v>
      </c>
      <c r="BW1287">
        <f t="shared" si="231"/>
        <v>21</v>
      </c>
    </row>
    <row r="1288" spans="1:75" x14ac:dyDescent="0.3">
      <c r="A1288" s="38">
        <f t="shared" si="227"/>
        <v>45795</v>
      </c>
      <c r="B1288" s="3">
        <v>45795.385972222219</v>
      </c>
      <c r="C1288" t="s">
        <v>61</v>
      </c>
      <c r="D1288" t="s">
        <v>61</v>
      </c>
      <c r="E1288" t="s">
        <v>61</v>
      </c>
      <c r="F1288" t="s">
        <v>62</v>
      </c>
      <c r="G1288" s="2" t="s">
        <v>85</v>
      </c>
      <c r="H1288" t="s">
        <v>86</v>
      </c>
      <c r="I1288" t="s">
        <v>91</v>
      </c>
      <c r="J1288" t="s">
        <v>66</v>
      </c>
      <c r="K1288" t="s">
        <v>67</v>
      </c>
      <c r="L1288">
        <v>19</v>
      </c>
      <c r="M1288">
        <v>8</v>
      </c>
      <c r="N1288">
        <v>168</v>
      </c>
      <c r="O1288" s="41">
        <v>9999</v>
      </c>
      <c r="P1288" t="s">
        <v>62</v>
      </c>
      <c r="Q1288" s="1">
        <v>45786.608721180557</v>
      </c>
      <c r="R1288">
        <v>66.837999999999994</v>
      </c>
      <c r="S1288">
        <v>23.158999999999999</v>
      </c>
      <c r="T1288">
        <v>2.8860000000000001</v>
      </c>
      <c r="U1288">
        <v>9862</v>
      </c>
      <c r="V1288">
        <v>271</v>
      </c>
      <c r="W1288">
        <v>3958</v>
      </c>
      <c r="X1288">
        <v>1458</v>
      </c>
      <c r="Y1288">
        <v>0</v>
      </c>
      <c r="Z1288">
        <v>10</v>
      </c>
      <c r="AA1288">
        <v>1</v>
      </c>
      <c r="AB1288">
        <v>1950</v>
      </c>
      <c r="AC1288">
        <v>90</v>
      </c>
      <c r="AD1288">
        <v>24.4</v>
      </c>
      <c r="AE1288">
        <v>42.715547000000001</v>
      </c>
      <c r="AF1288">
        <v>89.1</v>
      </c>
      <c r="AG1288">
        <v>3.7</v>
      </c>
      <c r="AH1288">
        <v>4.3</v>
      </c>
      <c r="AI1288">
        <v>2.6</v>
      </c>
      <c r="AJ1288">
        <v>0.3</v>
      </c>
      <c r="AK1288">
        <v>0</v>
      </c>
      <c r="AL1288">
        <v>0</v>
      </c>
      <c r="AM1288">
        <v>2.2200000000000002</v>
      </c>
      <c r="AN1288">
        <v>50.774999999999999</v>
      </c>
      <c r="AO1288">
        <v>2.7480000000000002</v>
      </c>
      <c r="AP1288">
        <v>40.134</v>
      </c>
      <c r="AQ1288">
        <v>0.20899999999999999</v>
      </c>
      <c r="AR1288">
        <v>0</v>
      </c>
      <c r="AS1288">
        <v>14.962</v>
      </c>
      <c r="AT1288">
        <v>145.53</v>
      </c>
      <c r="AU1288">
        <v>6.0430000000000001</v>
      </c>
      <c r="AV1288">
        <v>7.0229999999999997</v>
      </c>
      <c r="AW1288">
        <v>4.2469999999999999</v>
      </c>
      <c r="AX1288">
        <v>0.49</v>
      </c>
      <c r="AY1288">
        <v>0</v>
      </c>
      <c r="AZ1288">
        <v>0</v>
      </c>
      <c r="BA1288">
        <v>0</v>
      </c>
      <c r="BB1288">
        <v>233</v>
      </c>
      <c r="BC1288" t="s">
        <v>75</v>
      </c>
      <c r="BD1288">
        <v>0</v>
      </c>
      <c r="BE1288" t="s">
        <v>69</v>
      </c>
      <c r="BF1288" t="s">
        <v>76</v>
      </c>
      <c r="BG1288">
        <v>1.3</v>
      </c>
      <c r="BH1288">
        <v>0</v>
      </c>
      <c r="BI1288" s="1">
        <v>45799.291262418985</v>
      </c>
      <c r="BJ1288">
        <v>3</v>
      </c>
      <c r="BK1288" s="4">
        <v>0.96199999999999997</v>
      </c>
      <c r="BL1288" s="42">
        <f>HLOOKUP($A1288,차량별코스!$E$1:$AD$20,_xlfn.XLOOKUP(탕데이터!$I1288,차량별코스!$D$2:$D$20,차량별코스!$A$2:$A$20),0)</f>
        <v>1</v>
      </c>
      <c r="BM1288">
        <f t="shared" si="228"/>
        <v>2449.5110000000004</v>
      </c>
      <c r="BN1288">
        <f t="shared" si="229"/>
        <v>4124.9780000000028</v>
      </c>
      <c r="BO1288">
        <f>IF(COUNTIFS($BL$2:$BL1288,$BL1288,$O$2:$O1288,$O1288)=1,_xlfn.MAXIFS($BO$2:$BO1287,$O$2:$O1287,$O1288)+1,_xlfn.MAXIFS($BO$2:$BO1287,$O$2:$O1287,$O1288))</f>
        <v>11</v>
      </c>
      <c r="BP1288">
        <f t="shared" si="230"/>
        <v>4558.0419999999995</v>
      </c>
      <c r="BQ1288">
        <f t="shared" si="232"/>
        <v>364.89400000000006</v>
      </c>
      <c r="BR1288">
        <f t="shared" si="233"/>
        <v>424.06599999999997</v>
      </c>
      <c r="BS1288">
        <f t="shared" si="234"/>
        <v>256.41200000000003</v>
      </c>
      <c r="BT1288">
        <f t="shared" si="235"/>
        <v>29.586000000000002</v>
      </c>
      <c r="BU1288">
        <f t="shared" si="236"/>
        <v>0</v>
      </c>
      <c r="BV1288">
        <f t="shared" si="237"/>
        <v>0</v>
      </c>
      <c r="BW1288">
        <f t="shared" si="231"/>
        <v>5633</v>
      </c>
    </row>
    <row r="1289" spans="1:75" x14ac:dyDescent="0.3">
      <c r="A1289" s="38">
        <f t="shared" si="227"/>
        <v>45795</v>
      </c>
      <c r="B1289" s="3">
        <v>45795.506921296299</v>
      </c>
      <c r="C1289" t="s">
        <v>61</v>
      </c>
      <c r="D1289" t="s">
        <v>61</v>
      </c>
      <c r="E1289" t="s">
        <v>61</v>
      </c>
      <c r="F1289" t="s">
        <v>62</v>
      </c>
      <c r="G1289" s="2" t="s">
        <v>85</v>
      </c>
      <c r="H1289" t="s">
        <v>86</v>
      </c>
      <c r="I1289" t="s">
        <v>91</v>
      </c>
      <c r="J1289" t="s">
        <v>66</v>
      </c>
      <c r="K1289" t="s">
        <v>67</v>
      </c>
      <c r="L1289">
        <v>19</v>
      </c>
      <c r="M1289">
        <v>8</v>
      </c>
      <c r="N1289">
        <v>168</v>
      </c>
      <c r="O1289" s="41">
        <v>9999</v>
      </c>
      <c r="P1289" t="s">
        <v>62</v>
      </c>
      <c r="Q1289" s="1">
        <v>45786.608721180557</v>
      </c>
      <c r="R1289">
        <v>7.0000000000000007E-2</v>
      </c>
      <c r="S1289">
        <v>4.2999999999999997E-2</v>
      </c>
      <c r="T1289">
        <v>1.6279999999999999</v>
      </c>
      <c r="U1289">
        <v>51</v>
      </c>
      <c r="V1289">
        <v>6</v>
      </c>
      <c r="W1289">
        <v>5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9</v>
      </c>
      <c r="AD1289">
        <v>4.9400000000000004</v>
      </c>
      <c r="AE1289">
        <v>6.2994960000000004</v>
      </c>
      <c r="AF1289">
        <v>100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1.24</v>
      </c>
      <c r="AN1289">
        <v>8.298</v>
      </c>
      <c r="AO1289">
        <v>11.760999999999999</v>
      </c>
      <c r="AP1289">
        <v>9.798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1</v>
      </c>
      <c r="BC1289" t="s">
        <v>75</v>
      </c>
      <c r="BD1289">
        <v>0</v>
      </c>
      <c r="BE1289" t="s">
        <v>69</v>
      </c>
      <c r="BF1289" t="s">
        <v>76</v>
      </c>
      <c r="BG1289">
        <v>1.3</v>
      </c>
      <c r="BH1289">
        <v>0</v>
      </c>
      <c r="BI1289" s="1">
        <v>45799.291262418985</v>
      </c>
      <c r="BJ1289">
        <v>3</v>
      </c>
      <c r="BK1289" s="4">
        <v>0.54259999999999997</v>
      </c>
      <c r="BL1289" s="42">
        <f>HLOOKUP($A1289,차량별코스!$E$1:$AD$20,_xlfn.XLOOKUP(탕데이터!$I1289,차량별코스!$D$2:$D$20,차량별코스!$A$2:$A$20),0)</f>
        <v>1</v>
      </c>
      <c r="BM1289">
        <f t="shared" si="228"/>
        <v>2449.5110000000004</v>
      </c>
      <c r="BN1289">
        <f t="shared" si="229"/>
        <v>4124.9780000000028</v>
      </c>
      <c r="BO1289">
        <f>IF(COUNTIFS($BL$2:$BL1289,$BL1289,$O$2:$O1289,$O1289)=1,_xlfn.MAXIFS($BO$2:$BO1288,$O$2:$O1288,$O1289)+1,_xlfn.MAXIFS($BO$2:$BO1288,$O$2:$O1288,$O1289))</f>
        <v>11</v>
      </c>
      <c r="BP1289">
        <f t="shared" si="230"/>
        <v>40</v>
      </c>
      <c r="BQ1289">
        <f t="shared" si="232"/>
        <v>0</v>
      </c>
      <c r="BR1289">
        <f t="shared" si="233"/>
        <v>0</v>
      </c>
      <c r="BS1289">
        <f t="shared" si="234"/>
        <v>0</v>
      </c>
      <c r="BT1289">
        <f t="shared" si="235"/>
        <v>0</v>
      </c>
      <c r="BU1289">
        <f t="shared" si="236"/>
        <v>0</v>
      </c>
      <c r="BV1289">
        <f t="shared" si="237"/>
        <v>0</v>
      </c>
      <c r="BW1289">
        <f t="shared" si="231"/>
        <v>40</v>
      </c>
    </row>
    <row r="1290" spans="1:75" x14ac:dyDescent="0.3">
      <c r="A1290" s="38">
        <f t="shared" si="227"/>
        <v>45795</v>
      </c>
      <c r="B1290" s="3">
        <v>45795.511747685188</v>
      </c>
      <c r="C1290" t="s">
        <v>61</v>
      </c>
      <c r="D1290" t="s">
        <v>61</v>
      </c>
      <c r="E1290" t="s">
        <v>61</v>
      </c>
      <c r="F1290" t="s">
        <v>62</v>
      </c>
      <c r="G1290" s="2" t="s">
        <v>85</v>
      </c>
      <c r="H1290" t="s">
        <v>86</v>
      </c>
      <c r="I1290" t="s">
        <v>91</v>
      </c>
      <c r="J1290" t="s">
        <v>66</v>
      </c>
      <c r="K1290" t="s">
        <v>67</v>
      </c>
      <c r="L1290">
        <v>19</v>
      </c>
      <c r="M1290">
        <v>8</v>
      </c>
      <c r="N1290">
        <v>168</v>
      </c>
      <c r="O1290" s="41">
        <v>9999</v>
      </c>
      <c r="P1290" t="s">
        <v>62</v>
      </c>
      <c r="Q1290" s="1">
        <v>45786.608721180557</v>
      </c>
      <c r="R1290">
        <v>60.503999999999998</v>
      </c>
      <c r="S1290">
        <v>15.776999999999999</v>
      </c>
      <c r="T1290">
        <v>3.835</v>
      </c>
      <c r="U1290">
        <v>6718</v>
      </c>
      <c r="V1290">
        <v>192</v>
      </c>
      <c r="W1290">
        <v>1663</v>
      </c>
      <c r="X1290">
        <v>1147</v>
      </c>
      <c r="Y1290">
        <v>0</v>
      </c>
      <c r="Z1290">
        <v>1</v>
      </c>
      <c r="AA1290">
        <v>1</v>
      </c>
      <c r="AB1290">
        <v>7</v>
      </c>
      <c r="AC1290">
        <v>97</v>
      </c>
      <c r="AD1290">
        <v>32.42</v>
      </c>
      <c r="AE1290">
        <v>44.790106999999999</v>
      </c>
      <c r="AF1290">
        <v>31.6</v>
      </c>
      <c r="AG1290">
        <v>21.4</v>
      </c>
      <c r="AH1290">
        <v>21</v>
      </c>
      <c r="AI1290">
        <v>19.8</v>
      </c>
      <c r="AJ1290">
        <v>6.1</v>
      </c>
      <c r="AK1290">
        <v>0</v>
      </c>
      <c r="AL1290">
        <v>0</v>
      </c>
      <c r="AM1290">
        <v>2.95</v>
      </c>
      <c r="AN1290">
        <v>38.588000000000001</v>
      </c>
      <c r="AO1290">
        <v>2.8580000000000001</v>
      </c>
      <c r="AP1290">
        <v>24.754000000000001</v>
      </c>
      <c r="AQ1290">
        <v>0.182</v>
      </c>
      <c r="AR1290">
        <v>0</v>
      </c>
      <c r="AS1290">
        <v>1.653</v>
      </c>
      <c r="AT1290">
        <v>35.286999999999999</v>
      </c>
      <c r="AU1290">
        <v>23.896999999999998</v>
      </c>
      <c r="AV1290">
        <v>23.45</v>
      </c>
      <c r="AW1290">
        <v>22.11</v>
      </c>
      <c r="AX1290">
        <v>6.8120000000000003</v>
      </c>
      <c r="AY1290">
        <v>0</v>
      </c>
      <c r="AZ1290">
        <v>0</v>
      </c>
      <c r="BA1290">
        <v>0</v>
      </c>
      <c r="BB1290">
        <v>151</v>
      </c>
      <c r="BC1290" t="s">
        <v>75</v>
      </c>
      <c r="BD1290">
        <v>0</v>
      </c>
      <c r="BE1290" t="s">
        <v>69</v>
      </c>
      <c r="BF1290" t="s">
        <v>76</v>
      </c>
      <c r="BG1290">
        <v>1.3</v>
      </c>
      <c r="BH1290">
        <v>0</v>
      </c>
      <c r="BI1290" s="1">
        <v>45799.291262418985</v>
      </c>
      <c r="BJ1290">
        <v>3</v>
      </c>
      <c r="BK1290" s="4">
        <v>1.2783</v>
      </c>
      <c r="BL1290" s="42">
        <f>HLOOKUP($A1290,차량별코스!$E$1:$AD$20,_xlfn.XLOOKUP(탕데이터!$I1290,차량별코스!$D$2:$D$20,차량별코스!$A$2:$A$20),0)</f>
        <v>1</v>
      </c>
      <c r="BM1290">
        <f t="shared" si="228"/>
        <v>2449.5110000000004</v>
      </c>
      <c r="BN1290">
        <f t="shared" si="229"/>
        <v>4124.9780000000028</v>
      </c>
      <c r="BO1290">
        <f>IF(COUNTIFS($BL$2:$BL1290,$BL1290,$O$2:$O1290,$O1290)=1,_xlfn.MAXIFS($BO$2:$BO1289,$O$2:$O1289,$O1290)+1,_xlfn.MAXIFS($BO$2:$BO1289,$O$2:$O1289,$O1290))</f>
        <v>11</v>
      </c>
      <c r="BP1290">
        <f t="shared" si="230"/>
        <v>267.88799999999992</v>
      </c>
      <c r="BQ1290">
        <f t="shared" si="232"/>
        <v>1437.652</v>
      </c>
      <c r="BR1290">
        <f t="shared" si="233"/>
        <v>1410.78</v>
      </c>
      <c r="BS1290">
        <f t="shared" si="234"/>
        <v>1330.164</v>
      </c>
      <c r="BT1290">
        <f t="shared" si="235"/>
        <v>409.798</v>
      </c>
      <c r="BU1290">
        <f t="shared" si="236"/>
        <v>0</v>
      </c>
      <c r="BV1290">
        <f t="shared" si="237"/>
        <v>0</v>
      </c>
      <c r="BW1290">
        <f t="shared" si="231"/>
        <v>4856.2819999999992</v>
      </c>
    </row>
    <row r="1291" spans="1:75" x14ac:dyDescent="0.3">
      <c r="A1291" s="38">
        <f t="shared" si="227"/>
        <v>45795</v>
      </c>
      <c r="B1291" s="3">
        <v>45795.606296296297</v>
      </c>
      <c r="C1291" t="s">
        <v>61</v>
      </c>
      <c r="D1291" t="s">
        <v>61</v>
      </c>
      <c r="E1291" t="s">
        <v>61</v>
      </c>
      <c r="F1291" t="s">
        <v>62</v>
      </c>
      <c r="G1291" s="2" t="s">
        <v>85</v>
      </c>
      <c r="H1291" t="s">
        <v>86</v>
      </c>
      <c r="I1291" t="s">
        <v>91</v>
      </c>
      <c r="J1291" t="s">
        <v>66</v>
      </c>
      <c r="K1291" t="s">
        <v>67</v>
      </c>
      <c r="L1291">
        <v>19</v>
      </c>
      <c r="M1291">
        <v>8</v>
      </c>
      <c r="N1291">
        <v>168</v>
      </c>
      <c r="O1291" s="41">
        <v>9999</v>
      </c>
      <c r="P1291" t="s">
        <v>62</v>
      </c>
      <c r="Q1291" s="1">
        <v>45786.608721180557</v>
      </c>
      <c r="R1291">
        <v>5.1999999999999998E-2</v>
      </c>
      <c r="S1291">
        <v>5.0999999999999997E-2</v>
      </c>
      <c r="T1291">
        <v>1.02</v>
      </c>
      <c r="U1291">
        <v>59</v>
      </c>
      <c r="V1291">
        <v>9</v>
      </c>
      <c r="W1291">
        <v>14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10</v>
      </c>
      <c r="AD1291">
        <v>3.17</v>
      </c>
      <c r="AE1291">
        <v>5.2</v>
      </c>
      <c r="AF1291">
        <v>100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0.79</v>
      </c>
      <c r="AN1291">
        <v>12.666</v>
      </c>
      <c r="AO1291">
        <v>15.255000000000001</v>
      </c>
      <c r="AP1291">
        <v>23.725000000000001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 t="s">
        <v>75</v>
      </c>
      <c r="BD1291">
        <v>0</v>
      </c>
      <c r="BE1291" t="s">
        <v>69</v>
      </c>
      <c r="BF1291" t="s">
        <v>76</v>
      </c>
      <c r="BG1291">
        <v>1.3</v>
      </c>
      <c r="BH1291">
        <v>0</v>
      </c>
      <c r="BI1291" s="1">
        <v>45799.291262418985</v>
      </c>
      <c r="BJ1291">
        <v>3</v>
      </c>
      <c r="BK1291" s="4">
        <v>0.33989999999999998</v>
      </c>
      <c r="BL1291" s="42">
        <f>HLOOKUP($A1291,차량별코스!$E$1:$AD$20,_xlfn.XLOOKUP(탕데이터!$I1291,차량별코스!$D$2:$D$20,차량별코스!$A$2:$A$20),0)</f>
        <v>1</v>
      </c>
      <c r="BM1291">
        <f t="shared" si="228"/>
        <v>2449.5110000000004</v>
      </c>
      <c r="BN1291">
        <f t="shared" si="229"/>
        <v>4124.9780000000028</v>
      </c>
      <c r="BO1291">
        <f>IF(COUNTIFS($BL$2:$BL1291,$BL1291,$O$2:$O1291,$O1291)=1,_xlfn.MAXIFS($BO$2:$BO1290,$O$2:$O1290,$O1291)+1,_xlfn.MAXIFS($BO$2:$BO1290,$O$2:$O1290,$O1291))</f>
        <v>11</v>
      </c>
      <c r="BP1291">
        <f t="shared" si="230"/>
        <v>36</v>
      </c>
      <c r="BQ1291">
        <f t="shared" si="232"/>
        <v>0</v>
      </c>
      <c r="BR1291">
        <f t="shared" si="233"/>
        <v>0</v>
      </c>
      <c r="BS1291">
        <f t="shared" si="234"/>
        <v>0</v>
      </c>
      <c r="BT1291">
        <f t="shared" si="235"/>
        <v>0</v>
      </c>
      <c r="BU1291">
        <f t="shared" si="236"/>
        <v>0</v>
      </c>
      <c r="BV1291">
        <f t="shared" si="237"/>
        <v>0</v>
      </c>
      <c r="BW1291">
        <f t="shared" si="231"/>
        <v>36</v>
      </c>
    </row>
    <row r="1292" spans="1:75" x14ac:dyDescent="0.3">
      <c r="A1292" s="38">
        <f t="shared" si="227"/>
        <v>45795</v>
      </c>
      <c r="B1292" s="3">
        <v>45795.708958333336</v>
      </c>
      <c r="C1292" t="s">
        <v>61</v>
      </c>
      <c r="D1292" t="s">
        <v>61</v>
      </c>
      <c r="E1292" t="s">
        <v>61</v>
      </c>
      <c r="F1292" t="s">
        <v>62</v>
      </c>
      <c r="G1292" s="2" t="s">
        <v>85</v>
      </c>
      <c r="H1292" t="s">
        <v>86</v>
      </c>
      <c r="I1292" t="s">
        <v>91</v>
      </c>
      <c r="J1292" t="s">
        <v>66</v>
      </c>
      <c r="K1292" t="s">
        <v>67</v>
      </c>
      <c r="L1292">
        <v>19</v>
      </c>
      <c r="M1292">
        <v>8</v>
      </c>
      <c r="N1292">
        <v>168</v>
      </c>
      <c r="O1292" s="41">
        <v>9999</v>
      </c>
      <c r="P1292" t="s">
        <v>62</v>
      </c>
      <c r="Q1292" s="1">
        <v>45786.608721180557</v>
      </c>
      <c r="R1292">
        <v>101.726</v>
      </c>
      <c r="S1292">
        <v>25.824999999999999</v>
      </c>
      <c r="T1292">
        <v>3.9390000000000001</v>
      </c>
      <c r="U1292">
        <v>10667</v>
      </c>
      <c r="V1292">
        <v>23</v>
      </c>
      <c r="W1292">
        <v>2764</v>
      </c>
      <c r="X1292">
        <v>2076</v>
      </c>
      <c r="Y1292">
        <v>0</v>
      </c>
      <c r="Z1292">
        <v>15</v>
      </c>
      <c r="AA1292">
        <v>1</v>
      </c>
      <c r="AB1292">
        <v>205</v>
      </c>
      <c r="AC1292">
        <v>93</v>
      </c>
      <c r="AD1292">
        <v>34.33</v>
      </c>
      <c r="AE1292">
        <v>46.473782999999997</v>
      </c>
      <c r="AF1292">
        <v>82</v>
      </c>
      <c r="AG1292">
        <v>5.0999999999999996</v>
      </c>
      <c r="AH1292">
        <v>6.7</v>
      </c>
      <c r="AI1292">
        <v>5.2</v>
      </c>
      <c r="AJ1292">
        <v>1</v>
      </c>
      <c r="AK1292">
        <v>0</v>
      </c>
      <c r="AL1292">
        <v>0</v>
      </c>
      <c r="AM1292">
        <v>3.03</v>
      </c>
      <c r="AN1292">
        <v>39.024999999999999</v>
      </c>
      <c r="AO1292">
        <v>0.216</v>
      </c>
      <c r="AP1292">
        <v>25.911999999999999</v>
      </c>
      <c r="AQ1292">
        <v>0.19700000000000001</v>
      </c>
      <c r="AR1292">
        <v>0</v>
      </c>
      <c r="AS1292">
        <v>14.744999999999999</v>
      </c>
      <c r="AT1292">
        <v>144.86699999999999</v>
      </c>
      <c r="AU1292">
        <v>9.01</v>
      </c>
      <c r="AV1292">
        <v>11.837</v>
      </c>
      <c r="AW1292">
        <v>9.1869999999999994</v>
      </c>
      <c r="AX1292">
        <v>1.7669999999999999</v>
      </c>
      <c r="AY1292">
        <v>0</v>
      </c>
      <c r="AZ1292">
        <v>0</v>
      </c>
      <c r="BA1292">
        <v>0</v>
      </c>
      <c r="BB1292">
        <v>249</v>
      </c>
      <c r="BC1292" t="s">
        <v>75</v>
      </c>
      <c r="BD1292">
        <v>0</v>
      </c>
      <c r="BE1292" t="s">
        <v>69</v>
      </c>
      <c r="BF1292" t="s">
        <v>76</v>
      </c>
      <c r="BG1292">
        <v>1.3</v>
      </c>
      <c r="BH1292">
        <v>0</v>
      </c>
      <c r="BI1292" s="1">
        <v>45799.291262418985</v>
      </c>
      <c r="BJ1292">
        <v>3</v>
      </c>
      <c r="BK1292" s="4">
        <v>1.3129999999999999</v>
      </c>
      <c r="BL1292" s="42">
        <f>HLOOKUP($A1292,차량별코스!$E$1:$AD$20,_xlfn.XLOOKUP(탕데이터!$I1292,차량별코스!$D$2:$D$20,차량별코스!$A$2:$A$20),0)</f>
        <v>1</v>
      </c>
      <c r="BM1292">
        <f t="shared" si="228"/>
        <v>2449.5110000000004</v>
      </c>
      <c r="BN1292">
        <f t="shared" si="229"/>
        <v>4124.9780000000028</v>
      </c>
      <c r="BO1292">
        <f>IF(COUNTIFS($BL$2:$BL1292,$BL1292,$O$2:$O1292,$O1292)=1,_xlfn.MAXIFS($BO$2:$BO1291,$O$2:$O1291,$O1292)+1,_xlfn.MAXIFS($BO$2:$BO1291,$O$2:$O1291,$O1292))</f>
        <v>11</v>
      </c>
      <c r="BP1292">
        <f t="shared" si="230"/>
        <v>5959.9399999999987</v>
      </c>
      <c r="BQ1292">
        <f t="shared" si="232"/>
        <v>544.01699999999994</v>
      </c>
      <c r="BR1292">
        <f t="shared" si="233"/>
        <v>714.68900000000008</v>
      </c>
      <c r="BS1292">
        <f t="shared" si="234"/>
        <v>554.68400000000008</v>
      </c>
      <c r="BT1292">
        <f t="shared" si="235"/>
        <v>106.67</v>
      </c>
      <c r="BU1292">
        <f t="shared" si="236"/>
        <v>0</v>
      </c>
      <c r="BV1292">
        <f t="shared" si="237"/>
        <v>0</v>
      </c>
      <c r="BW1292">
        <f t="shared" si="231"/>
        <v>7879.9999999999991</v>
      </c>
    </row>
    <row r="1293" spans="1:75" x14ac:dyDescent="0.3">
      <c r="A1293" s="38">
        <f t="shared" si="227"/>
        <v>45796</v>
      </c>
      <c r="B1293" s="3">
        <v>45796.269606481481</v>
      </c>
      <c r="C1293" t="s">
        <v>61</v>
      </c>
      <c r="D1293" t="s">
        <v>61</v>
      </c>
      <c r="E1293" t="s">
        <v>61</v>
      </c>
      <c r="F1293" t="s">
        <v>62</v>
      </c>
      <c r="G1293" s="2" t="s">
        <v>85</v>
      </c>
      <c r="H1293" t="s">
        <v>86</v>
      </c>
      <c r="I1293" t="s">
        <v>91</v>
      </c>
      <c r="J1293" t="s">
        <v>66</v>
      </c>
      <c r="K1293" t="s">
        <v>67</v>
      </c>
      <c r="L1293">
        <v>19</v>
      </c>
      <c r="M1293">
        <v>8</v>
      </c>
      <c r="N1293">
        <v>168</v>
      </c>
      <c r="O1293" s="41">
        <v>9999</v>
      </c>
      <c r="P1293" t="s">
        <v>62</v>
      </c>
      <c r="Q1293" s="1">
        <v>45786.608721180557</v>
      </c>
      <c r="R1293">
        <v>1E-3</v>
      </c>
      <c r="S1293">
        <v>1E-3</v>
      </c>
      <c r="T1293">
        <v>1</v>
      </c>
      <c r="U1293">
        <v>468</v>
      </c>
      <c r="V1293">
        <v>468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0.01</v>
      </c>
      <c r="AE1293" t="s">
        <v>61</v>
      </c>
      <c r="AF1293">
        <v>100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1</v>
      </c>
      <c r="AN1293" t="s">
        <v>61</v>
      </c>
      <c r="AO1293">
        <v>100</v>
      </c>
      <c r="AP1293">
        <v>0</v>
      </c>
      <c r="AQ1293">
        <v>0</v>
      </c>
      <c r="AR1293">
        <v>0</v>
      </c>
      <c r="AS1293">
        <v>0</v>
      </c>
      <c r="AT1293">
        <v>6.6669999999999998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12</v>
      </c>
      <c r="BC1293" t="s">
        <v>75</v>
      </c>
      <c r="BD1293">
        <v>0</v>
      </c>
      <c r="BE1293" t="s">
        <v>69</v>
      </c>
      <c r="BF1293" t="s">
        <v>76</v>
      </c>
      <c r="BG1293">
        <v>1.3</v>
      </c>
      <c r="BH1293">
        <v>0</v>
      </c>
      <c r="BI1293" s="1">
        <v>45799.291262418985</v>
      </c>
      <c r="BJ1293">
        <v>3</v>
      </c>
      <c r="BK1293" s="4">
        <v>0.33329999999999999</v>
      </c>
      <c r="BL1293" s="42">
        <f>HLOOKUP($A1293,차량별코스!$E$1:$AD$20,_xlfn.XLOOKUP(탕데이터!$I1293,차량별코스!$D$2:$D$20,차량별코스!$A$2:$A$20),0)</f>
        <v>2</v>
      </c>
      <c r="BM1293">
        <f t="shared" si="228"/>
        <v>2449.5110000000004</v>
      </c>
      <c r="BN1293">
        <f t="shared" si="229"/>
        <v>4171.0680000000048</v>
      </c>
      <c r="BO1293">
        <f>IF(COUNTIFS($BL$2:$BL1293,$BL1293,$O$2:$O1293,$O1293)=1,_xlfn.MAXIFS($BO$2:$BO1292,$O$2:$O1292,$O1293)+1,_xlfn.MAXIFS($BO$2:$BO1292,$O$2:$O1292,$O1293))</f>
        <v>11</v>
      </c>
      <c r="BP1293">
        <f t="shared" si="230"/>
        <v>0</v>
      </c>
      <c r="BQ1293">
        <f t="shared" si="232"/>
        <v>0</v>
      </c>
      <c r="BR1293">
        <f t="shared" si="233"/>
        <v>0</v>
      </c>
      <c r="BS1293">
        <f t="shared" si="234"/>
        <v>0</v>
      </c>
      <c r="BT1293">
        <f t="shared" si="235"/>
        <v>0</v>
      </c>
      <c r="BU1293">
        <f t="shared" si="236"/>
        <v>0</v>
      </c>
      <c r="BV1293">
        <f t="shared" si="237"/>
        <v>0</v>
      </c>
      <c r="BW1293">
        <f t="shared" si="231"/>
        <v>0</v>
      </c>
    </row>
    <row r="1294" spans="1:75" x14ac:dyDescent="0.3">
      <c r="A1294" s="38">
        <f t="shared" si="227"/>
        <v>45796</v>
      </c>
      <c r="B1294" s="3">
        <v>45796.289305555554</v>
      </c>
      <c r="C1294" t="s">
        <v>61</v>
      </c>
      <c r="D1294" t="s">
        <v>61</v>
      </c>
      <c r="E1294" t="s">
        <v>61</v>
      </c>
      <c r="F1294" t="s">
        <v>62</v>
      </c>
      <c r="G1294" s="2" t="s">
        <v>85</v>
      </c>
      <c r="H1294" t="s">
        <v>86</v>
      </c>
      <c r="I1294" t="s">
        <v>91</v>
      </c>
      <c r="J1294" t="s">
        <v>66</v>
      </c>
      <c r="K1294" t="s">
        <v>67</v>
      </c>
      <c r="L1294">
        <v>19</v>
      </c>
      <c r="M1294">
        <v>8</v>
      </c>
      <c r="N1294">
        <v>168</v>
      </c>
      <c r="O1294" s="41">
        <v>9999</v>
      </c>
      <c r="P1294" t="s">
        <v>62</v>
      </c>
      <c r="Q1294" s="1">
        <v>45786.608721180557</v>
      </c>
      <c r="R1294">
        <v>102.261</v>
      </c>
      <c r="S1294">
        <v>29.462</v>
      </c>
      <c r="T1294">
        <v>3.4710000000000001</v>
      </c>
      <c r="U1294">
        <v>9619</v>
      </c>
      <c r="V1294">
        <v>204</v>
      </c>
      <c r="W1294">
        <v>1955</v>
      </c>
      <c r="X1294">
        <v>2542</v>
      </c>
      <c r="Y1294">
        <v>0</v>
      </c>
      <c r="Z1294">
        <v>33</v>
      </c>
      <c r="AA1294">
        <v>0</v>
      </c>
      <c r="AB1294">
        <v>0</v>
      </c>
      <c r="AC1294">
        <v>109</v>
      </c>
      <c r="AD1294">
        <v>38.270000000000003</v>
      </c>
      <c r="AE1294">
        <v>49.348452999999999</v>
      </c>
      <c r="AF1294">
        <v>89.3</v>
      </c>
      <c r="AG1294">
        <v>2.7</v>
      </c>
      <c r="AH1294">
        <v>3.5</v>
      </c>
      <c r="AI1294">
        <v>3.2</v>
      </c>
      <c r="AJ1294">
        <v>1.1000000000000001</v>
      </c>
      <c r="AK1294">
        <v>0.2</v>
      </c>
      <c r="AL1294">
        <v>0</v>
      </c>
      <c r="AM1294">
        <v>2.67</v>
      </c>
      <c r="AN1294">
        <v>48.445</v>
      </c>
      <c r="AO1294">
        <v>2.121</v>
      </c>
      <c r="AP1294">
        <v>20.324000000000002</v>
      </c>
      <c r="AQ1294">
        <v>0.24399999999999999</v>
      </c>
      <c r="AR1294">
        <v>0</v>
      </c>
      <c r="AS1294">
        <v>32.270000000000003</v>
      </c>
      <c r="AT1294">
        <v>142.88</v>
      </c>
      <c r="AU1294">
        <v>4.32</v>
      </c>
      <c r="AV1294">
        <v>5.6</v>
      </c>
      <c r="AW1294">
        <v>5.12</v>
      </c>
      <c r="AX1294">
        <v>1.76</v>
      </c>
      <c r="AY1294">
        <v>0.32</v>
      </c>
      <c r="AZ1294">
        <v>0</v>
      </c>
      <c r="BA1294">
        <v>0</v>
      </c>
      <c r="BB1294">
        <v>225</v>
      </c>
      <c r="BC1294" t="s">
        <v>75</v>
      </c>
      <c r="BD1294">
        <v>0</v>
      </c>
      <c r="BE1294" t="s">
        <v>69</v>
      </c>
      <c r="BF1294" t="s">
        <v>76</v>
      </c>
      <c r="BG1294">
        <v>1.3</v>
      </c>
      <c r="BH1294">
        <v>0</v>
      </c>
      <c r="BI1294" s="1">
        <v>45799.291262418985</v>
      </c>
      <c r="BJ1294">
        <v>3</v>
      </c>
      <c r="BK1294" s="4">
        <v>1.157</v>
      </c>
      <c r="BL1294" s="42">
        <f>HLOOKUP($A1294,차량별코스!$E$1:$AD$20,_xlfn.XLOOKUP(탕데이터!$I1294,차량별코스!$D$2:$D$20,차량별코스!$A$2:$A$20),0)</f>
        <v>2</v>
      </c>
      <c r="BM1294">
        <f t="shared" si="228"/>
        <v>2449.5110000000004</v>
      </c>
      <c r="BN1294">
        <f t="shared" si="229"/>
        <v>4171.0680000000048</v>
      </c>
      <c r="BO1294">
        <f>IF(COUNTIFS($BL$2:$BL1294,$BL1294,$O$2:$O1294,$O1294)=1,_xlfn.MAXIFS($BO$2:$BO1293,$O$2:$O1293,$O1294)+1,_xlfn.MAXIFS($BO$2:$BO1293,$O$2:$O1293,$O1294))</f>
        <v>11</v>
      </c>
      <c r="BP1294">
        <f t="shared" si="230"/>
        <v>6430.7669999999998</v>
      </c>
      <c r="BQ1294">
        <f t="shared" si="232"/>
        <v>259.71300000000002</v>
      </c>
      <c r="BR1294">
        <f t="shared" si="233"/>
        <v>336.66500000000002</v>
      </c>
      <c r="BS1294">
        <f t="shared" si="234"/>
        <v>307.80799999999999</v>
      </c>
      <c r="BT1294">
        <f t="shared" si="235"/>
        <v>105.80900000000001</v>
      </c>
      <c r="BU1294">
        <f t="shared" si="236"/>
        <v>19.238</v>
      </c>
      <c r="BV1294">
        <f t="shared" si="237"/>
        <v>0</v>
      </c>
      <c r="BW1294">
        <f t="shared" si="231"/>
        <v>7460</v>
      </c>
    </row>
    <row r="1295" spans="1:75" x14ac:dyDescent="0.3">
      <c r="A1295" s="38">
        <f t="shared" si="227"/>
        <v>45796</v>
      </c>
      <c r="B1295" s="3">
        <v>45796.407210648147</v>
      </c>
      <c r="C1295" t="s">
        <v>61</v>
      </c>
      <c r="D1295" t="s">
        <v>61</v>
      </c>
      <c r="E1295" t="s">
        <v>61</v>
      </c>
      <c r="F1295" t="s">
        <v>62</v>
      </c>
      <c r="G1295" s="2" t="s">
        <v>85</v>
      </c>
      <c r="H1295" t="s">
        <v>86</v>
      </c>
      <c r="I1295" t="s">
        <v>91</v>
      </c>
      <c r="J1295" t="s">
        <v>66</v>
      </c>
      <c r="K1295" t="s">
        <v>67</v>
      </c>
      <c r="L1295">
        <v>19</v>
      </c>
      <c r="M1295">
        <v>8</v>
      </c>
      <c r="N1295">
        <v>168</v>
      </c>
      <c r="O1295" s="41">
        <v>9999</v>
      </c>
      <c r="P1295" t="s">
        <v>62</v>
      </c>
      <c r="Q1295" s="1">
        <v>45786.608721180557</v>
      </c>
      <c r="R1295">
        <v>8.1000000000000003E-2</v>
      </c>
      <c r="S1295">
        <v>0.113</v>
      </c>
      <c r="T1295">
        <v>0.71699999999999997</v>
      </c>
      <c r="U1295">
        <v>145</v>
      </c>
      <c r="V1295">
        <v>8</v>
      </c>
      <c r="W1295">
        <v>79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10</v>
      </c>
      <c r="AD1295">
        <v>2.0099999999999998</v>
      </c>
      <c r="AE1295">
        <v>5.0276199999999998</v>
      </c>
      <c r="AF1295">
        <v>100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0.55000000000000004</v>
      </c>
      <c r="AN1295">
        <v>20.5</v>
      </c>
      <c r="AO1295">
        <v>5.5170000000000003</v>
      </c>
      <c r="AP1295">
        <v>54.482999999999997</v>
      </c>
      <c r="AQ1295">
        <v>0</v>
      </c>
      <c r="AR1295">
        <v>0</v>
      </c>
      <c r="AS1295">
        <v>0</v>
      </c>
      <c r="AT1295">
        <v>1.667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2</v>
      </c>
      <c r="BC1295" t="s">
        <v>75</v>
      </c>
      <c r="BD1295">
        <v>0</v>
      </c>
      <c r="BE1295" t="s">
        <v>69</v>
      </c>
      <c r="BF1295" t="s">
        <v>76</v>
      </c>
      <c r="BG1295">
        <v>1.3</v>
      </c>
      <c r="BH1295">
        <v>0</v>
      </c>
      <c r="BI1295" s="1">
        <v>45799.291262418985</v>
      </c>
      <c r="BJ1295">
        <v>3</v>
      </c>
      <c r="BK1295" s="4">
        <v>0.2389</v>
      </c>
      <c r="BL1295" s="42">
        <f>HLOOKUP($A1295,차량별코스!$E$1:$AD$20,_xlfn.XLOOKUP(탕데이터!$I1295,차량별코스!$D$2:$D$20,차량별코스!$A$2:$A$20),0)</f>
        <v>2</v>
      </c>
      <c r="BM1295">
        <f t="shared" si="228"/>
        <v>2449.5110000000004</v>
      </c>
      <c r="BN1295">
        <f t="shared" si="229"/>
        <v>4171.0680000000048</v>
      </c>
      <c r="BO1295">
        <f>IF(COUNTIFS($BL$2:$BL1295,$BL1295,$O$2:$O1295,$O1295)=1,_xlfn.MAXIFS($BO$2:$BO1294,$O$2:$O1294,$O1295)+1,_xlfn.MAXIFS($BO$2:$BO1294,$O$2:$O1294,$O1295))</f>
        <v>11</v>
      </c>
      <c r="BP1295">
        <f t="shared" si="230"/>
        <v>58</v>
      </c>
      <c r="BQ1295">
        <f t="shared" si="232"/>
        <v>0</v>
      </c>
      <c r="BR1295">
        <f t="shared" si="233"/>
        <v>0</v>
      </c>
      <c r="BS1295">
        <f t="shared" si="234"/>
        <v>0</v>
      </c>
      <c r="BT1295">
        <f t="shared" si="235"/>
        <v>0</v>
      </c>
      <c r="BU1295">
        <f t="shared" si="236"/>
        <v>0</v>
      </c>
      <c r="BV1295">
        <f t="shared" si="237"/>
        <v>0</v>
      </c>
      <c r="BW1295">
        <f t="shared" si="231"/>
        <v>58</v>
      </c>
    </row>
    <row r="1296" spans="1:75" x14ac:dyDescent="0.3">
      <c r="A1296" s="38">
        <f t="shared" si="227"/>
        <v>45796</v>
      </c>
      <c r="B1296" s="3">
        <v>45796.478020833332</v>
      </c>
      <c r="C1296" t="s">
        <v>61</v>
      </c>
      <c r="D1296" t="s">
        <v>61</v>
      </c>
      <c r="E1296" t="s">
        <v>61</v>
      </c>
      <c r="F1296" t="s">
        <v>62</v>
      </c>
      <c r="G1296" s="2" t="s">
        <v>85</v>
      </c>
      <c r="H1296" t="s">
        <v>86</v>
      </c>
      <c r="I1296" t="s">
        <v>91</v>
      </c>
      <c r="J1296" t="s">
        <v>66</v>
      </c>
      <c r="K1296" t="s">
        <v>67</v>
      </c>
      <c r="L1296">
        <v>19</v>
      </c>
      <c r="M1296">
        <v>8</v>
      </c>
      <c r="N1296">
        <v>168</v>
      </c>
      <c r="O1296" s="41">
        <v>9999</v>
      </c>
      <c r="P1296" t="s">
        <v>62</v>
      </c>
      <c r="Q1296" s="1">
        <v>45786.608721180557</v>
      </c>
      <c r="R1296">
        <v>66.986999999999995</v>
      </c>
      <c r="S1296">
        <v>25.013999999999999</v>
      </c>
      <c r="T1296">
        <v>2.6779999999999999</v>
      </c>
      <c r="U1296">
        <v>10654</v>
      </c>
      <c r="V1296">
        <v>150</v>
      </c>
      <c r="W1296">
        <v>4681</v>
      </c>
      <c r="X1296">
        <v>1258</v>
      </c>
      <c r="Y1296">
        <v>0</v>
      </c>
      <c r="Z1296">
        <v>11</v>
      </c>
      <c r="AA1296">
        <v>2</v>
      </c>
      <c r="AB1296">
        <v>2029</v>
      </c>
      <c r="AC1296">
        <v>89</v>
      </c>
      <c r="AD1296">
        <v>22.63</v>
      </c>
      <c r="AE1296">
        <v>41.413884000000003</v>
      </c>
      <c r="AF1296">
        <v>87.3</v>
      </c>
      <c r="AG1296">
        <v>4.3</v>
      </c>
      <c r="AH1296">
        <v>5.2</v>
      </c>
      <c r="AI1296">
        <v>2.8</v>
      </c>
      <c r="AJ1296">
        <v>0.3</v>
      </c>
      <c r="AK1296">
        <v>0</v>
      </c>
      <c r="AL1296">
        <v>0</v>
      </c>
      <c r="AM1296">
        <v>2.06</v>
      </c>
      <c r="AN1296">
        <v>53.378</v>
      </c>
      <c r="AO1296">
        <v>1.4079999999999999</v>
      </c>
      <c r="AP1296">
        <v>43.936999999999998</v>
      </c>
      <c r="AQ1296">
        <v>0.17899999999999999</v>
      </c>
      <c r="AR1296">
        <v>0</v>
      </c>
      <c r="AS1296">
        <v>16.420999999999999</v>
      </c>
      <c r="AT1296">
        <v>154.22999999999999</v>
      </c>
      <c r="AU1296">
        <v>7.5970000000000004</v>
      </c>
      <c r="AV1296">
        <v>9.1869999999999994</v>
      </c>
      <c r="AW1296">
        <v>4.9470000000000001</v>
      </c>
      <c r="AX1296">
        <v>0.53</v>
      </c>
      <c r="AY1296">
        <v>0</v>
      </c>
      <c r="AZ1296">
        <v>0</v>
      </c>
      <c r="BA1296">
        <v>0</v>
      </c>
      <c r="BB1296">
        <v>249</v>
      </c>
      <c r="BC1296" t="s">
        <v>75</v>
      </c>
      <c r="BD1296">
        <v>0</v>
      </c>
      <c r="BE1296" t="s">
        <v>69</v>
      </c>
      <c r="BF1296" t="s">
        <v>76</v>
      </c>
      <c r="BG1296">
        <v>1.3</v>
      </c>
      <c r="BH1296">
        <v>0</v>
      </c>
      <c r="BI1296" s="1">
        <v>45799.291262418985</v>
      </c>
      <c r="BJ1296">
        <v>3</v>
      </c>
      <c r="BK1296" s="4">
        <v>0.89270000000000005</v>
      </c>
      <c r="BL1296" s="42">
        <f>HLOOKUP($A1296,차량별코스!$E$1:$AD$20,_xlfn.XLOOKUP(탕데이터!$I1296,차량별코스!$D$2:$D$20,차량별코스!$A$2:$A$20),0)</f>
        <v>2</v>
      </c>
      <c r="BM1296">
        <f t="shared" si="228"/>
        <v>2449.5110000000004</v>
      </c>
      <c r="BN1296">
        <f t="shared" si="229"/>
        <v>4171.0680000000048</v>
      </c>
      <c r="BO1296">
        <f>IF(COUNTIFS($BL$2:$BL1296,$BL1296,$O$2:$O1296,$O1296)=1,_xlfn.MAXIFS($BO$2:$BO1295,$O$2:$O1295,$O1296)+1,_xlfn.MAXIFS($BO$2:$BO1295,$O$2:$O1295,$O1296))</f>
        <v>11</v>
      </c>
      <c r="BP1296">
        <f t="shared" si="230"/>
        <v>4469.9419999999991</v>
      </c>
      <c r="BQ1296">
        <f t="shared" si="232"/>
        <v>458.12199999999996</v>
      </c>
      <c r="BR1296">
        <f t="shared" si="233"/>
        <v>554.00800000000004</v>
      </c>
      <c r="BS1296">
        <f t="shared" si="234"/>
        <v>298.31199999999995</v>
      </c>
      <c r="BT1296">
        <f t="shared" si="235"/>
        <v>31.962</v>
      </c>
      <c r="BU1296">
        <f t="shared" si="236"/>
        <v>0</v>
      </c>
      <c r="BV1296">
        <f t="shared" si="237"/>
        <v>0</v>
      </c>
      <c r="BW1296">
        <f t="shared" si="231"/>
        <v>5812.3459999999995</v>
      </c>
    </row>
    <row r="1297" spans="1:75" x14ac:dyDescent="0.3">
      <c r="A1297" s="38">
        <f t="shared" si="227"/>
        <v>45796</v>
      </c>
      <c r="B1297" s="3">
        <v>45796.608796296299</v>
      </c>
      <c r="C1297" t="s">
        <v>61</v>
      </c>
      <c r="D1297" t="s">
        <v>61</v>
      </c>
      <c r="E1297" t="s">
        <v>61</v>
      </c>
      <c r="F1297" t="s">
        <v>62</v>
      </c>
      <c r="G1297" s="2" t="s">
        <v>85</v>
      </c>
      <c r="H1297" t="s">
        <v>86</v>
      </c>
      <c r="I1297" t="s">
        <v>91</v>
      </c>
      <c r="J1297" t="s">
        <v>66</v>
      </c>
      <c r="K1297" t="s">
        <v>67</v>
      </c>
      <c r="L1297">
        <v>19</v>
      </c>
      <c r="M1297">
        <v>8</v>
      </c>
      <c r="N1297">
        <v>168</v>
      </c>
      <c r="O1297" s="41">
        <v>9999</v>
      </c>
      <c r="P1297" t="s">
        <v>62</v>
      </c>
      <c r="Q1297" s="1">
        <v>45786.608721180557</v>
      </c>
      <c r="R1297">
        <v>60.631</v>
      </c>
      <c r="S1297">
        <v>16.422000000000001</v>
      </c>
      <c r="T1297">
        <v>3.6920000000000002</v>
      </c>
      <c r="U1297">
        <v>6411</v>
      </c>
      <c r="V1297">
        <v>198</v>
      </c>
      <c r="W1297">
        <v>1571</v>
      </c>
      <c r="X1297">
        <v>1273</v>
      </c>
      <c r="Y1297">
        <v>0</v>
      </c>
      <c r="Z1297">
        <v>9</v>
      </c>
      <c r="AA1297">
        <v>0</v>
      </c>
      <c r="AB1297">
        <v>0</v>
      </c>
      <c r="AC1297">
        <v>102</v>
      </c>
      <c r="AD1297">
        <v>34.049999999999997</v>
      </c>
      <c r="AE1297">
        <v>47.021005000000002</v>
      </c>
      <c r="AF1297">
        <v>89.9</v>
      </c>
      <c r="AG1297">
        <v>2.7</v>
      </c>
      <c r="AH1297">
        <v>2.9</v>
      </c>
      <c r="AI1297">
        <v>3</v>
      </c>
      <c r="AJ1297">
        <v>1.4</v>
      </c>
      <c r="AK1297">
        <v>0</v>
      </c>
      <c r="AL1297">
        <v>0</v>
      </c>
      <c r="AM1297">
        <v>2.84</v>
      </c>
      <c r="AN1297">
        <v>42.719000000000001</v>
      </c>
      <c r="AO1297">
        <v>3.0880000000000001</v>
      </c>
      <c r="AP1297">
        <v>24.504999999999999</v>
      </c>
      <c r="AQ1297">
        <v>0.19800000000000001</v>
      </c>
      <c r="AR1297">
        <v>0</v>
      </c>
      <c r="AS1297">
        <v>14.843999999999999</v>
      </c>
      <c r="AT1297">
        <v>95.893000000000001</v>
      </c>
      <c r="AU1297">
        <v>2.88</v>
      </c>
      <c r="AV1297">
        <v>3.093</v>
      </c>
      <c r="AW1297">
        <v>3.2</v>
      </c>
      <c r="AX1297">
        <v>1.4930000000000001</v>
      </c>
      <c r="AY1297">
        <v>0</v>
      </c>
      <c r="AZ1297">
        <v>0</v>
      </c>
      <c r="BA1297">
        <v>0</v>
      </c>
      <c r="BB1297">
        <v>146</v>
      </c>
      <c r="BC1297" t="s">
        <v>75</v>
      </c>
      <c r="BD1297">
        <v>0</v>
      </c>
      <c r="BE1297" t="s">
        <v>69</v>
      </c>
      <c r="BF1297" t="s">
        <v>76</v>
      </c>
      <c r="BG1297">
        <v>1.3</v>
      </c>
      <c r="BH1297">
        <v>0</v>
      </c>
      <c r="BI1297" s="1">
        <v>45799.291262418985</v>
      </c>
      <c r="BJ1297">
        <v>3</v>
      </c>
      <c r="BK1297" s="4">
        <v>1.2306999999999999</v>
      </c>
      <c r="BL1297" s="42">
        <f>HLOOKUP($A1297,차량별코스!$E$1:$AD$20,_xlfn.XLOOKUP(탕데이터!$I1297,차량별코스!$D$2:$D$20,차량별코스!$A$2:$A$20),0)</f>
        <v>2</v>
      </c>
      <c r="BM1297">
        <f t="shared" si="228"/>
        <v>2449.5110000000004</v>
      </c>
      <c r="BN1297">
        <f t="shared" si="229"/>
        <v>4171.0680000000048</v>
      </c>
      <c r="BO1297">
        <f>IF(COUNTIFS($BL$2:$BL1297,$BL1297,$O$2:$O1297,$O1297)=1,_xlfn.MAXIFS($BO$2:$BO1296,$O$2:$O1296,$O1297)+1,_xlfn.MAXIFS($BO$2:$BO1296,$O$2:$O1296,$O1297))</f>
        <v>11</v>
      </c>
      <c r="BP1297">
        <f t="shared" si="230"/>
        <v>3994.4890000000005</v>
      </c>
      <c r="BQ1297">
        <f t="shared" si="232"/>
        <v>173.09700000000001</v>
      </c>
      <c r="BR1297">
        <f t="shared" si="233"/>
        <v>185.91899999999998</v>
      </c>
      <c r="BS1297">
        <f t="shared" si="234"/>
        <v>192.32999999999998</v>
      </c>
      <c r="BT1297">
        <f t="shared" si="235"/>
        <v>89.753999999999991</v>
      </c>
      <c r="BU1297">
        <f t="shared" si="236"/>
        <v>0</v>
      </c>
      <c r="BV1297">
        <f t="shared" si="237"/>
        <v>0</v>
      </c>
      <c r="BW1297">
        <f t="shared" si="231"/>
        <v>4635.5889999999999</v>
      </c>
    </row>
    <row r="1298" spans="1:75" x14ac:dyDescent="0.3">
      <c r="A1298" s="38">
        <f t="shared" si="227"/>
        <v>45796</v>
      </c>
      <c r="B1298" s="3">
        <v>45796.716678240744</v>
      </c>
      <c r="C1298" t="s">
        <v>61</v>
      </c>
      <c r="D1298" t="s">
        <v>61</v>
      </c>
      <c r="E1298" t="s">
        <v>61</v>
      </c>
      <c r="F1298" t="s">
        <v>62</v>
      </c>
      <c r="G1298" s="2" t="s">
        <v>85</v>
      </c>
      <c r="H1298" t="s">
        <v>86</v>
      </c>
      <c r="I1298" t="s">
        <v>91</v>
      </c>
      <c r="J1298" t="s">
        <v>66</v>
      </c>
      <c r="K1298" t="s">
        <v>67</v>
      </c>
      <c r="L1298">
        <v>19</v>
      </c>
      <c r="M1298">
        <v>8</v>
      </c>
      <c r="N1298">
        <v>168</v>
      </c>
      <c r="O1298" s="41">
        <v>9999</v>
      </c>
      <c r="P1298" t="s">
        <v>62</v>
      </c>
      <c r="Q1298" s="1">
        <v>45786.608721180557</v>
      </c>
      <c r="R1298">
        <v>2.8000000000000001E-2</v>
      </c>
      <c r="S1298">
        <v>2.7E-2</v>
      </c>
      <c r="T1298">
        <v>1.0369999999999999</v>
      </c>
      <c r="U1298">
        <v>29</v>
      </c>
      <c r="V1298">
        <v>7</v>
      </c>
      <c r="W1298">
        <v>5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9</v>
      </c>
      <c r="AD1298">
        <v>3.48</v>
      </c>
      <c r="AE1298">
        <v>5.9284350000000003</v>
      </c>
      <c r="AF1298">
        <v>100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0.8</v>
      </c>
      <c r="AN1298">
        <v>15.170999999999999</v>
      </c>
      <c r="AO1298">
        <v>24.134</v>
      </c>
      <c r="AP1298">
        <v>17.231999999999999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 t="s">
        <v>75</v>
      </c>
      <c r="BD1298">
        <v>0</v>
      </c>
      <c r="BE1298" t="s">
        <v>69</v>
      </c>
      <c r="BF1298" t="s">
        <v>76</v>
      </c>
      <c r="BG1298">
        <v>1.3</v>
      </c>
      <c r="BH1298">
        <v>0</v>
      </c>
      <c r="BI1298" s="1">
        <v>45799.291262418985</v>
      </c>
      <c r="BJ1298">
        <v>3</v>
      </c>
      <c r="BK1298" s="4">
        <v>0.34570000000000001</v>
      </c>
      <c r="BL1298" s="42">
        <f>HLOOKUP($A1298,차량별코스!$E$1:$AD$20,_xlfn.XLOOKUP(탕데이터!$I1298,차량별코스!$D$2:$D$20,차량별코스!$A$2:$A$20),0)</f>
        <v>2</v>
      </c>
      <c r="BM1298">
        <f t="shared" si="228"/>
        <v>2449.5110000000004</v>
      </c>
      <c r="BN1298">
        <f t="shared" si="229"/>
        <v>4171.0680000000048</v>
      </c>
      <c r="BO1298">
        <f>IF(COUNTIFS($BL$2:$BL1298,$BL1298,$O$2:$O1298,$O1298)=1,_xlfn.MAXIFS($BO$2:$BO1297,$O$2:$O1297,$O1298)+1,_xlfn.MAXIFS($BO$2:$BO1297,$O$2:$O1297,$O1298))</f>
        <v>11</v>
      </c>
      <c r="BP1298">
        <f t="shared" si="230"/>
        <v>17</v>
      </c>
      <c r="BQ1298">
        <f t="shared" si="232"/>
        <v>0</v>
      </c>
      <c r="BR1298">
        <f t="shared" si="233"/>
        <v>0</v>
      </c>
      <c r="BS1298">
        <f t="shared" si="234"/>
        <v>0</v>
      </c>
      <c r="BT1298">
        <f t="shared" si="235"/>
        <v>0</v>
      </c>
      <c r="BU1298">
        <f t="shared" si="236"/>
        <v>0</v>
      </c>
      <c r="BV1298">
        <f t="shared" si="237"/>
        <v>0</v>
      </c>
      <c r="BW1298">
        <f t="shared" si="231"/>
        <v>17</v>
      </c>
    </row>
    <row r="1299" spans="1:75" x14ac:dyDescent="0.3">
      <c r="A1299" s="38">
        <f t="shared" si="227"/>
        <v>45796</v>
      </c>
      <c r="B1299" s="3">
        <v>45796.726238425923</v>
      </c>
      <c r="C1299" t="s">
        <v>61</v>
      </c>
      <c r="D1299" t="s">
        <v>61</v>
      </c>
      <c r="E1299" t="s">
        <v>61</v>
      </c>
      <c r="F1299" t="s">
        <v>62</v>
      </c>
      <c r="G1299" s="2" t="s">
        <v>85</v>
      </c>
      <c r="H1299" t="s">
        <v>86</v>
      </c>
      <c r="I1299" t="s">
        <v>91</v>
      </c>
      <c r="J1299" t="s">
        <v>66</v>
      </c>
      <c r="K1299" t="s">
        <v>67</v>
      </c>
      <c r="L1299">
        <v>19</v>
      </c>
      <c r="M1299">
        <v>8</v>
      </c>
      <c r="N1299">
        <v>168</v>
      </c>
      <c r="O1299" s="41">
        <v>9999</v>
      </c>
      <c r="P1299" t="s">
        <v>62</v>
      </c>
      <c r="Q1299" s="1">
        <v>45786.608721180557</v>
      </c>
      <c r="R1299">
        <v>64.375</v>
      </c>
      <c r="S1299">
        <v>17.748999999999999</v>
      </c>
      <c r="T1299">
        <v>3.6269999999999998</v>
      </c>
      <c r="U1299">
        <v>7553</v>
      </c>
      <c r="V1299">
        <v>253</v>
      </c>
      <c r="W1299">
        <v>1997</v>
      </c>
      <c r="X1299">
        <v>1467</v>
      </c>
      <c r="Y1299">
        <v>1</v>
      </c>
      <c r="Z1299">
        <v>11</v>
      </c>
      <c r="AA1299">
        <v>0</v>
      </c>
      <c r="AB1299">
        <v>0</v>
      </c>
      <c r="AC1299">
        <v>95</v>
      </c>
      <c r="AD1299">
        <v>30.68</v>
      </c>
      <c r="AE1299">
        <v>43.701664999999998</v>
      </c>
      <c r="AF1299">
        <v>30</v>
      </c>
      <c r="AG1299">
        <v>19.8</v>
      </c>
      <c r="AH1299">
        <v>26.1</v>
      </c>
      <c r="AI1299">
        <v>20.7</v>
      </c>
      <c r="AJ1299">
        <v>3.5</v>
      </c>
      <c r="AK1299">
        <v>0</v>
      </c>
      <c r="AL1299">
        <v>0</v>
      </c>
      <c r="AM1299">
        <v>2.79</v>
      </c>
      <c r="AN1299">
        <v>40.000999999999998</v>
      </c>
      <c r="AO1299">
        <v>3.35</v>
      </c>
      <c r="AP1299">
        <v>26.44</v>
      </c>
      <c r="AQ1299">
        <v>0.217</v>
      </c>
      <c r="AR1299">
        <v>1.5529999999999999</v>
      </c>
      <c r="AS1299">
        <v>17.087</v>
      </c>
      <c r="AT1299">
        <v>37.5</v>
      </c>
      <c r="AU1299">
        <v>24.75</v>
      </c>
      <c r="AV1299">
        <v>32.625</v>
      </c>
      <c r="AW1299">
        <v>25.875</v>
      </c>
      <c r="AX1299">
        <v>4.375</v>
      </c>
      <c r="AY1299">
        <v>0</v>
      </c>
      <c r="AZ1299">
        <v>0</v>
      </c>
      <c r="BA1299">
        <v>0</v>
      </c>
      <c r="BB1299">
        <v>171</v>
      </c>
      <c r="BC1299" t="s">
        <v>75</v>
      </c>
      <c r="BD1299">
        <v>0</v>
      </c>
      <c r="BE1299" t="s">
        <v>69</v>
      </c>
      <c r="BF1299" t="s">
        <v>76</v>
      </c>
      <c r="BG1299">
        <v>1.3</v>
      </c>
      <c r="BH1299">
        <v>0</v>
      </c>
      <c r="BI1299" s="1">
        <v>45799.291262418985</v>
      </c>
      <c r="BJ1299">
        <v>3</v>
      </c>
      <c r="BK1299" s="4">
        <v>1.2090000000000001</v>
      </c>
      <c r="BL1299" s="42">
        <f>HLOOKUP($A1299,차량별코스!$E$1:$AD$20,_xlfn.XLOOKUP(탕데이터!$I1299,차량별코스!$D$2:$D$20,차량별코스!$A$2:$A$20),0)</f>
        <v>2</v>
      </c>
      <c r="BM1299">
        <f t="shared" si="228"/>
        <v>2449.5110000000004</v>
      </c>
      <c r="BN1299">
        <f t="shared" si="229"/>
        <v>4171.0680000000048</v>
      </c>
      <c r="BO1299">
        <f>IF(COUNTIFS($BL$2:$BL1299,$BL1299,$O$2:$O1299,$O1299)=1,_xlfn.MAXIFS($BO$2:$BO1298,$O$2:$O1298,$O1299)+1,_xlfn.MAXIFS($BO$2:$BO1298,$O$2:$O1298,$O1299))</f>
        <v>11</v>
      </c>
      <c r="BP1299">
        <f t="shared" si="230"/>
        <v>15.900000000000091</v>
      </c>
      <c r="BQ1299">
        <f t="shared" si="232"/>
        <v>1495.4940000000001</v>
      </c>
      <c r="BR1299">
        <f t="shared" si="233"/>
        <v>1971.3330000000001</v>
      </c>
      <c r="BS1299">
        <f t="shared" si="234"/>
        <v>1563.471</v>
      </c>
      <c r="BT1299">
        <f t="shared" si="235"/>
        <v>264.35500000000002</v>
      </c>
      <c r="BU1299">
        <f t="shared" si="236"/>
        <v>0</v>
      </c>
      <c r="BV1299">
        <f t="shared" si="237"/>
        <v>0</v>
      </c>
      <c r="BW1299">
        <f t="shared" si="231"/>
        <v>5310.5529999999999</v>
      </c>
    </row>
    <row r="1300" spans="1:75" x14ac:dyDescent="0.3">
      <c r="A1300" s="38">
        <f t="shared" si="227"/>
        <v>45797</v>
      </c>
      <c r="B1300" s="3">
        <v>45797.261736111112</v>
      </c>
      <c r="C1300" t="s">
        <v>61</v>
      </c>
      <c r="D1300" t="s">
        <v>61</v>
      </c>
      <c r="E1300" t="s">
        <v>61</v>
      </c>
      <c r="F1300" t="s">
        <v>62</v>
      </c>
      <c r="G1300" s="2" t="s">
        <v>85</v>
      </c>
      <c r="H1300" t="s">
        <v>86</v>
      </c>
      <c r="I1300" t="s">
        <v>91</v>
      </c>
      <c r="J1300" t="s">
        <v>66</v>
      </c>
      <c r="K1300" t="s">
        <v>67</v>
      </c>
      <c r="L1300">
        <v>19</v>
      </c>
      <c r="M1300">
        <v>8</v>
      </c>
      <c r="N1300">
        <v>168</v>
      </c>
      <c r="O1300" s="41">
        <v>9999</v>
      </c>
      <c r="P1300" t="s">
        <v>62</v>
      </c>
      <c r="Q1300" s="1">
        <v>45786.608721180557</v>
      </c>
      <c r="R1300">
        <v>3.1E-2</v>
      </c>
      <c r="S1300">
        <v>0.108</v>
      </c>
      <c r="T1300">
        <v>0.28699999999999998</v>
      </c>
      <c r="U1300">
        <v>101</v>
      </c>
      <c r="V1300">
        <v>66</v>
      </c>
      <c r="W1300">
        <v>6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9</v>
      </c>
      <c r="AD1300">
        <v>1.1000000000000001</v>
      </c>
      <c r="AE1300">
        <v>3.8480629999999998</v>
      </c>
      <c r="AF1300">
        <v>100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0.22</v>
      </c>
      <c r="AN1300">
        <v>45.237000000000002</v>
      </c>
      <c r="AO1300">
        <v>65.346999999999994</v>
      </c>
      <c r="AP1300">
        <v>5.9379999999999997</v>
      </c>
      <c r="AQ1300">
        <v>0</v>
      </c>
      <c r="AR1300">
        <v>0</v>
      </c>
      <c r="AS1300">
        <v>0</v>
      </c>
      <c r="AT1300">
        <v>1.667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2</v>
      </c>
      <c r="BC1300" t="s">
        <v>75</v>
      </c>
      <c r="BD1300">
        <v>0</v>
      </c>
      <c r="BE1300" t="s">
        <v>69</v>
      </c>
      <c r="BF1300" t="s">
        <v>76</v>
      </c>
      <c r="BG1300">
        <v>1.3</v>
      </c>
      <c r="BH1300">
        <v>0</v>
      </c>
      <c r="BI1300" s="1">
        <v>45799.291262418985</v>
      </c>
      <c r="BJ1300">
        <v>3</v>
      </c>
      <c r="BK1300" s="4">
        <v>9.5699999999999993E-2</v>
      </c>
      <c r="BL1300" s="42">
        <f>HLOOKUP($A1300,차량별코스!$E$1:$AD$20,_xlfn.XLOOKUP(탕데이터!$I1300,차량별코스!$D$2:$D$20,차량별코스!$A$2:$A$20),0)</f>
        <v>3</v>
      </c>
      <c r="BM1300">
        <f t="shared" si="228"/>
        <v>2449.5110000000004</v>
      </c>
      <c r="BN1300">
        <f t="shared" si="229"/>
        <v>4291.5689999999995</v>
      </c>
      <c r="BO1300">
        <f>IF(COUNTIFS($BL$2:$BL1300,$BL1300,$O$2:$O1300,$O1300)=1,_xlfn.MAXIFS($BO$2:$BO1299,$O$2:$O1299,$O1300)+1,_xlfn.MAXIFS($BO$2:$BO1299,$O$2:$O1299,$O1300))</f>
        <v>11</v>
      </c>
      <c r="BP1300">
        <f t="shared" si="230"/>
        <v>29</v>
      </c>
      <c r="BQ1300">
        <f t="shared" si="232"/>
        <v>0</v>
      </c>
      <c r="BR1300">
        <f t="shared" si="233"/>
        <v>0</v>
      </c>
      <c r="BS1300">
        <f t="shared" si="234"/>
        <v>0</v>
      </c>
      <c r="BT1300">
        <f t="shared" si="235"/>
        <v>0</v>
      </c>
      <c r="BU1300">
        <f t="shared" si="236"/>
        <v>0</v>
      </c>
      <c r="BV1300">
        <f t="shared" si="237"/>
        <v>0</v>
      </c>
      <c r="BW1300">
        <f t="shared" si="231"/>
        <v>29</v>
      </c>
    </row>
    <row r="1301" spans="1:75" x14ac:dyDescent="0.3">
      <c r="A1301" s="38">
        <f t="shared" si="227"/>
        <v>45797</v>
      </c>
      <c r="B1301" s="3">
        <v>45797.276053240741</v>
      </c>
      <c r="C1301" t="s">
        <v>61</v>
      </c>
      <c r="D1301" t="s">
        <v>61</v>
      </c>
      <c r="E1301" t="s">
        <v>61</v>
      </c>
      <c r="F1301" t="s">
        <v>62</v>
      </c>
      <c r="G1301" s="2" t="s">
        <v>85</v>
      </c>
      <c r="H1301" t="s">
        <v>86</v>
      </c>
      <c r="I1301" t="s">
        <v>91</v>
      </c>
      <c r="J1301" t="s">
        <v>66</v>
      </c>
      <c r="K1301" t="s">
        <v>67</v>
      </c>
      <c r="L1301">
        <v>19</v>
      </c>
      <c r="M1301">
        <v>8</v>
      </c>
      <c r="N1301">
        <v>168</v>
      </c>
      <c r="O1301" s="41">
        <v>9999</v>
      </c>
      <c r="P1301" t="s">
        <v>62</v>
      </c>
      <c r="Q1301" s="1">
        <v>45786.608721180557</v>
      </c>
      <c r="R1301">
        <v>66.122</v>
      </c>
      <c r="S1301">
        <v>20.427</v>
      </c>
      <c r="T1301">
        <v>3.2370000000000001</v>
      </c>
      <c r="U1301">
        <v>7751</v>
      </c>
      <c r="V1301">
        <v>161</v>
      </c>
      <c r="W1301">
        <v>2406</v>
      </c>
      <c r="X1301">
        <v>1616</v>
      </c>
      <c r="Y1301">
        <v>2</v>
      </c>
      <c r="Z1301">
        <v>17</v>
      </c>
      <c r="AA1301">
        <v>1</v>
      </c>
      <c r="AB1301">
        <v>31</v>
      </c>
      <c r="AC1301">
        <v>109</v>
      </c>
      <c r="AD1301">
        <v>30.71</v>
      </c>
      <c r="AE1301">
        <v>45.918055000000003</v>
      </c>
      <c r="AF1301">
        <v>78.900000000000006</v>
      </c>
      <c r="AG1301">
        <v>5.8</v>
      </c>
      <c r="AH1301">
        <v>7.1</v>
      </c>
      <c r="AI1301">
        <v>5.7</v>
      </c>
      <c r="AJ1301">
        <v>2.2999999999999998</v>
      </c>
      <c r="AK1301">
        <v>0.3</v>
      </c>
      <c r="AL1301">
        <v>0</v>
      </c>
      <c r="AM1301">
        <v>2.4900000000000002</v>
      </c>
      <c r="AN1301">
        <v>48.322000000000003</v>
      </c>
      <c r="AO1301">
        <v>2.077</v>
      </c>
      <c r="AP1301">
        <v>31.041</v>
      </c>
      <c r="AQ1301">
        <v>0.24199999999999999</v>
      </c>
      <c r="AR1301">
        <v>3.0249999999999999</v>
      </c>
      <c r="AS1301">
        <v>25.71</v>
      </c>
      <c r="AT1301">
        <v>101.255</v>
      </c>
      <c r="AU1301">
        <v>7.4429999999999996</v>
      </c>
      <c r="AV1301">
        <v>9.1120000000000001</v>
      </c>
      <c r="AW1301">
        <v>7.3150000000000004</v>
      </c>
      <c r="AX1301">
        <v>2.952</v>
      </c>
      <c r="AY1301">
        <v>0.38500000000000001</v>
      </c>
      <c r="AZ1301">
        <v>0</v>
      </c>
      <c r="BA1301">
        <v>0</v>
      </c>
      <c r="BB1301">
        <v>176</v>
      </c>
      <c r="BC1301" t="s">
        <v>75</v>
      </c>
      <c r="BD1301">
        <v>0</v>
      </c>
      <c r="BE1301" t="s">
        <v>69</v>
      </c>
      <c r="BF1301" t="s">
        <v>76</v>
      </c>
      <c r="BG1301">
        <v>1.3</v>
      </c>
      <c r="BH1301">
        <v>0</v>
      </c>
      <c r="BI1301" s="1">
        <v>45799.291262418985</v>
      </c>
      <c r="BJ1301">
        <v>3</v>
      </c>
      <c r="BK1301" s="4">
        <v>1.079</v>
      </c>
      <c r="BL1301" s="42">
        <f>HLOOKUP($A1301,차량별코스!$E$1:$AD$20,_xlfn.XLOOKUP(탕데이터!$I1301,차량별코스!$D$2:$D$20,차량별코스!$A$2:$A$20),0)</f>
        <v>3</v>
      </c>
      <c r="BM1301">
        <f t="shared" si="228"/>
        <v>2449.5110000000004</v>
      </c>
      <c r="BN1301">
        <f t="shared" si="229"/>
        <v>4291.5689999999995</v>
      </c>
      <c r="BO1301">
        <f>IF(COUNTIFS($BL$2:$BL1301,$BL1301,$O$2:$O1301,$O1301)=1,_xlfn.MAXIFS($BO$2:$BO1300,$O$2:$O1300,$O1301)+1,_xlfn.MAXIFS($BO$2:$BO1300,$O$2:$O1300,$O1301))</f>
        <v>11</v>
      </c>
      <c r="BP1301">
        <f t="shared" si="230"/>
        <v>3548.5390000000007</v>
      </c>
      <c r="BQ1301">
        <f t="shared" si="232"/>
        <v>449.55799999999999</v>
      </c>
      <c r="BR1301">
        <f t="shared" si="233"/>
        <v>550.32099999999991</v>
      </c>
      <c r="BS1301">
        <f t="shared" si="234"/>
        <v>441.80700000000002</v>
      </c>
      <c r="BT1301">
        <f t="shared" si="235"/>
        <v>178.273</v>
      </c>
      <c r="BU1301">
        <f t="shared" si="236"/>
        <v>23.253</v>
      </c>
      <c r="BV1301">
        <f t="shared" si="237"/>
        <v>0</v>
      </c>
      <c r="BW1301">
        <f t="shared" si="231"/>
        <v>5191.7510000000002</v>
      </c>
    </row>
    <row r="1302" spans="1:75" x14ac:dyDescent="0.3">
      <c r="A1302" s="38">
        <f t="shared" si="227"/>
        <v>45797</v>
      </c>
      <c r="B1302" s="3">
        <v>45797.386342592596</v>
      </c>
      <c r="C1302" t="s">
        <v>61</v>
      </c>
      <c r="D1302" t="s">
        <v>61</v>
      </c>
      <c r="E1302" t="s">
        <v>61</v>
      </c>
      <c r="F1302" t="s">
        <v>62</v>
      </c>
      <c r="G1302" s="2" t="s">
        <v>85</v>
      </c>
      <c r="H1302" t="s">
        <v>86</v>
      </c>
      <c r="I1302" t="s">
        <v>91</v>
      </c>
      <c r="J1302" t="s">
        <v>66</v>
      </c>
      <c r="K1302" t="s">
        <v>67</v>
      </c>
      <c r="L1302">
        <v>19</v>
      </c>
      <c r="M1302">
        <v>8</v>
      </c>
      <c r="N1302">
        <v>168</v>
      </c>
      <c r="O1302" s="41">
        <v>9999</v>
      </c>
      <c r="P1302" t="s">
        <v>62</v>
      </c>
      <c r="Q1302" s="1">
        <v>45786.608721180557</v>
      </c>
      <c r="R1302">
        <v>0.16200000000000001</v>
      </c>
      <c r="S1302">
        <v>0.34599999999999997</v>
      </c>
      <c r="T1302">
        <v>0.46800000000000003</v>
      </c>
      <c r="U1302">
        <v>343</v>
      </c>
      <c r="V1302">
        <v>8</v>
      </c>
      <c r="W1302">
        <v>260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18</v>
      </c>
      <c r="AD1302">
        <v>1.7</v>
      </c>
      <c r="AE1302">
        <v>7.7761240000000003</v>
      </c>
      <c r="AF1302">
        <v>100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0.36</v>
      </c>
      <c r="AN1302">
        <v>57.027000000000001</v>
      </c>
      <c r="AO1302">
        <v>2.3319999999999999</v>
      </c>
      <c r="AP1302">
        <v>75.802000000000007</v>
      </c>
      <c r="AQ1302">
        <v>0</v>
      </c>
      <c r="AR1302">
        <v>0</v>
      </c>
      <c r="AS1302">
        <v>0</v>
      </c>
      <c r="AT1302">
        <v>5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6</v>
      </c>
      <c r="BC1302" t="s">
        <v>75</v>
      </c>
      <c r="BD1302">
        <v>0</v>
      </c>
      <c r="BE1302" t="s">
        <v>69</v>
      </c>
      <c r="BF1302" t="s">
        <v>76</v>
      </c>
      <c r="BG1302">
        <v>1.3</v>
      </c>
      <c r="BH1302">
        <v>0</v>
      </c>
      <c r="BI1302" s="1">
        <v>45799.291262418985</v>
      </c>
      <c r="BJ1302">
        <v>3</v>
      </c>
      <c r="BK1302" s="4">
        <v>0.15609999999999999</v>
      </c>
      <c r="BL1302" s="42">
        <f>HLOOKUP($A1302,차량별코스!$E$1:$AD$20,_xlfn.XLOOKUP(탕데이터!$I1302,차량별코스!$D$2:$D$20,차량별코스!$A$2:$A$20),0)</f>
        <v>3</v>
      </c>
      <c r="BM1302">
        <f t="shared" si="228"/>
        <v>2449.5110000000004</v>
      </c>
      <c r="BN1302">
        <f t="shared" si="229"/>
        <v>4291.5689999999995</v>
      </c>
      <c r="BO1302">
        <f>IF(COUNTIFS($BL$2:$BL1302,$BL1302,$O$2:$O1302,$O1302)=1,_xlfn.MAXIFS($BO$2:$BO1301,$O$2:$O1301,$O1302)+1,_xlfn.MAXIFS($BO$2:$BO1301,$O$2:$O1301,$O1302))</f>
        <v>11</v>
      </c>
      <c r="BP1302">
        <f t="shared" si="230"/>
        <v>75</v>
      </c>
      <c r="BQ1302">
        <f t="shared" si="232"/>
        <v>0</v>
      </c>
      <c r="BR1302">
        <f t="shared" si="233"/>
        <v>0</v>
      </c>
      <c r="BS1302">
        <f t="shared" si="234"/>
        <v>0</v>
      </c>
      <c r="BT1302">
        <f t="shared" si="235"/>
        <v>0</v>
      </c>
      <c r="BU1302">
        <f t="shared" si="236"/>
        <v>0</v>
      </c>
      <c r="BV1302">
        <f t="shared" si="237"/>
        <v>0</v>
      </c>
      <c r="BW1302">
        <f t="shared" si="231"/>
        <v>75</v>
      </c>
    </row>
    <row r="1303" spans="1:75" x14ac:dyDescent="0.3">
      <c r="A1303" s="38">
        <f t="shared" si="227"/>
        <v>45797</v>
      </c>
      <c r="B1303" s="3">
        <v>45797.422662037039</v>
      </c>
      <c r="C1303" t="s">
        <v>61</v>
      </c>
      <c r="D1303" t="s">
        <v>61</v>
      </c>
      <c r="E1303" t="s">
        <v>61</v>
      </c>
      <c r="F1303" t="s">
        <v>62</v>
      </c>
      <c r="G1303" s="2" t="s">
        <v>85</v>
      </c>
      <c r="H1303" t="s">
        <v>86</v>
      </c>
      <c r="I1303" t="s">
        <v>91</v>
      </c>
      <c r="J1303" t="s">
        <v>66</v>
      </c>
      <c r="K1303" t="s">
        <v>67</v>
      </c>
      <c r="L1303">
        <v>19</v>
      </c>
      <c r="M1303">
        <v>8</v>
      </c>
      <c r="N1303">
        <v>168</v>
      </c>
      <c r="O1303" s="41">
        <v>9999</v>
      </c>
      <c r="P1303" t="s">
        <v>62</v>
      </c>
      <c r="Q1303" s="1">
        <v>45786.608721180557</v>
      </c>
      <c r="R1303">
        <v>209.33500000000001</v>
      </c>
      <c r="S1303">
        <v>70.012</v>
      </c>
      <c r="T1303">
        <v>2.99</v>
      </c>
      <c r="U1303">
        <v>23996</v>
      </c>
      <c r="V1303">
        <v>8</v>
      </c>
      <c r="W1303">
        <v>7608</v>
      </c>
      <c r="X1303">
        <v>4620</v>
      </c>
      <c r="Y1303">
        <v>7</v>
      </c>
      <c r="Z1303">
        <v>90</v>
      </c>
      <c r="AA1303">
        <v>3</v>
      </c>
      <c r="AB1303">
        <v>2970</v>
      </c>
      <c r="AC1303">
        <v>98</v>
      </c>
      <c r="AD1303">
        <v>31.41</v>
      </c>
      <c r="AE1303">
        <v>46.007691999999999</v>
      </c>
      <c r="AF1303">
        <v>74.099999999999994</v>
      </c>
      <c r="AG1303">
        <v>7.9</v>
      </c>
      <c r="AH1303">
        <v>9.9</v>
      </c>
      <c r="AI1303">
        <v>7</v>
      </c>
      <c r="AJ1303">
        <v>1.1000000000000001</v>
      </c>
      <c r="AK1303">
        <v>0</v>
      </c>
      <c r="AL1303">
        <v>0</v>
      </c>
      <c r="AM1303">
        <v>2.2999999999999998</v>
      </c>
      <c r="AN1303">
        <v>53.063000000000002</v>
      </c>
      <c r="AO1303">
        <v>3.3000000000000002E-2</v>
      </c>
      <c r="AP1303">
        <v>31.704999999999998</v>
      </c>
      <c r="AQ1303">
        <v>0.22</v>
      </c>
      <c r="AR1303">
        <v>3.3439999999999999</v>
      </c>
      <c r="AS1303">
        <v>42.993000000000002</v>
      </c>
      <c r="AT1303">
        <v>295.16500000000002</v>
      </c>
      <c r="AU1303">
        <v>31.468</v>
      </c>
      <c r="AV1303">
        <v>39.435000000000002</v>
      </c>
      <c r="AW1303">
        <v>27.882999999999999</v>
      </c>
      <c r="AX1303">
        <v>4.3819999999999997</v>
      </c>
      <c r="AY1303">
        <v>0</v>
      </c>
      <c r="AZ1303">
        <v>0</v>
      </c>
      <c r="BA1303">
        <v>0</v>
      </c>
      <c r="BB1303">
        <v>581</v>
      </c>
      <c r="BC1303" t="s">
        <v>75</v>
      </c>
      <c r="BD1303">
        <v>0</v>
      </c>
      <c r="BE1303" t="s">
        <v>69</v>
      </c>
      <c r="BF1303" t="s">
        <v>76</v>
      </c>
      <c r="BG1303">
        <v>1.3</v>
      </c>
      <c r="BH1303">
        <v>0</v>
      </c>
      <c r="BI1303" s="1">
        <v>45799.291262418985</v>
      </c>
      <c r="BJ1303">
        <v>3</v>
      </c>
      <c r="BK1303" s="4">
        <v>0.99670000000000003</v>
      </c>
      <c r="BL1303" s="42">
        <f>HLOOKUP($A1303,차량별코스!$E$1:$AD$20,_xlfn.XLOOKUP(탕데이터!$I1303,차량별코스!$D$2:$D$20,차량별코스!$A$2:$A$20),0)</f>
        <v>3</v>
      </c>
      <c r="BM1303">
        <f t="shared" si="228"/>
        <v>2449.5110000000004</v>
      </c>
      <c r="BN1303">
        <f t="shared" si="229"/>
        <v>4291.5689999999995</v>
      </c>
      <c r="BO1303">
        <f>IF(COUNTIFS($BL$2:$BL1303,$BL1303,$O$2:$O1303,$O1303)=1,_xlfn.MAXIFS($BO$2:$BO1302,$O$2:$O1302,$O1303)+1,_xlfn.MAXIFS($BO$2:$BO1302,$O$2:$O1302,$O1303))</f>
        <v>11</v>
      </c>
      <c r="BP1303">
        <f t="shared" si="230"/>
        <v>10165.036</v>
      </c>
      <c r="BQ1303">
        <f t="shared" si="232"/>
        <v>1895.684</v>
      </c>
      <c r="BR1303">
        <f t="shared" si="233"/>
        <v>2375.6040000000003</v>
      </c>
      <c r="BS1303">
        <f t="shared" si="234"/>
        <v>1679.7200000000003</v>
      </c>
      <c r="BT1303">
        <f t="shared" si="235"/>
        <v>263.95600000000002</v>
      </c>
      <c r="BU1303">
        <f t="shared" si="236"/>
        <v>0</v>
      </c>
      <c r="BV1303">
        <f t="shared" si="237"/>
        <v>0</v>
      </c>
      <c r="BW1303">
        <f t="shared" si="231"/>
        <v>16380.000000000002</v>
      </c>
    </row>
    <row r="1304" spans="1:75" x14ac:dyDescent="0.3">
      <c r="A1304" s="38">
        <f t="shared" si="227"/>
        <v>45797</v>
      </c>
      <c r="B1304" s="3">
        <v>45797.702465277776</v>
      </c>
      <c r="C1304" t="s">
        <v>61</v>
      </c>
      <c r="D1304" t="s">
        <v>61</v>
      </c>
      <c r="E1304" t="s">
        <v>61</v>
      </c>
      <c r="F1304" t="s">
        <v>62</v>
      </c>
      <c r="G1304" s="2" t="s">
        <v>85</v>
      </c>
      <c r="H1304" t="s">
        <v>86</v>
      </c>
      <c r="I1304" t="s">
        <v>91</v>
      </c>
      <c r="J1304" t="s">
        <v>66</v>
      </c>
      <c r="K1304" t="s">
        <v>67</v>
      </c>
      <c r="L1304">
        <v>19</v>
      </c>
      <c r="M1304">
        <v>8</v>
      </c>
      <c r="N1304">
        <v>168</v>
      </c>
      <c r="O1304" s="41">
        <v>9999</v>
      </c>
      <c r="P1304" t="s">
        <v>62</v>
      </c>
      <c r="Q1304" s="1">
        <v>45786.608721180557</v>
      </c>
      <c r="R1304">
        <v>3.9E-2</v>
      </c>
      <c r="S1304">
        <v>0.04</v>
      </c>
      <c r="T1304">
        <v>0.97499999999999998</v>
      </c>
      <c r="U1304">
        <v>35</v>
      </c>
      <c r="V1304">
        <v>5</v>
      </c>
      <c r="W1304">
        <v>8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10</v>
      </c>
      <c r="AD1304">
        <v>4.01</v>
      </c>
      <c r="AE1304">
        <v>6.38089</v>
      </c>
      <c r="AF1304">
        <v>100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0.75</v>
      </c>
      <c r="AN1304">
        <v>18.45</v>
      </c>
      <c r="AO1304">
        <v>14.276999999999999</v>
      </c>
      <c r="AP1304">
        <v>22.855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 t="s">
        <v>75</v>
      </c>
      <c r="BD1304">
        <v>0</v>
      </c>
      <c r="BE1304" t="s">
        <v>69</v>
      </c>
      <c r="BF1304" t="s">
        <v>76</v>
      </c>
      <c r="BG1304">
        <v>1.3</v>
      </c>
      <c r="BH1304">
        <v>0</v>
      </c>
      <c r="BI1304" s="1">
        <v>45799.291262418985</v>
      </c>
      <c r="BJ1304">
        <v>3</v>
      </c>
      <c r="BK1304" s="4">
        <v>0.32500000000000001</v>
      </c>
      <c r="BL1304" s="42">
        <f>HLOOKUP($A1304,차량별코스!$E$1:$AD$20,_xlfn.XLOOKUP(탕데이터!$I1304,차량별코스!$D$2:$D$20,차량별코스!$A$2:$A$20),0)</f>
        <v>3</v>
      </c>
      <c r="BM1304">
        <f t="shared" si="228"/>
        <v>2449.5110000000004</v>
      </c>
      <c r="BN1304">
        <f t="shared" si="229"/>
        <v>4291.5689999999995</v>
      </c>
      <c r="BO1304">
        <f>IF(COUNTIFS($BL$2:$BL1304,$BL1304,$O$2:$O1304,$O1304)=1,_xlfn.MAXIFS($BO$2:$BO1303,$O$2:$O1303,$O1304)+1,_xlfn.MAXIFS($BO$2:$BO1303,$O$2:$O1303,$O1304))</f>
        <v>11</v>
      </c>
      <c r="BP1304">
        <f t="shared" si="230"/>
        <v>22</v>
      </c>
      <c r="BQ1304">
        <f t="shared" si="232"/>
        <v>0</v>
      </c>
      <c r="BR1304">
        <f t="shared" si="233"/>
        <v>0</v>
      </c>
      <c r="BS1304">
        <f t="shared" si="234"/>
        <v>0</v>
      </c>
      <c r="BT1304">
        <f t="shared" si="235"/>
        <v>0</v>
      </c>
      <c r="BU1304">
        <f t="shared" si="236"/>
        <v>0</v>
      </c>
      <c r="BV1304">
        <f t="shared" si="237"/>
        <v>0</v>
      </c>
      <c r="BW1304">
        <f t="shared" si="231"/>
        <v>22</v>
      </c>
    </row>
    <row r="1305" spans="1:75" x14ac:dyDescent="0.3">
      <c r="A1305" s="38">
        <f t="shared" si="227"/>
        <v>45797</v>
      </c>
      <c r="B1305" s="3">
        <v>45797.753668981481</v>
      </c>
      <c r="C1305" t="s">
        <v>61</v>
      </c>
      <c r="D1305" t="s">
        <v>61</v>
      </c>
      <c r="E1305" t="s">
        <v>61</v>
      </c>
      <c r="F1305" t="s">
        <v>62</v>
      </c>
      <c r="G1305" s="2" t="s">
        <v>85</v>
      </c>
      <c r="H1305" t="s">
        <v>86</v>
      </c>
      <c r="I1305" t="s">
        <v>91</v>
      </c>
      <c r="J1305" t="s">
        <v>66</v>
      </c>
      <c r="K1305" t="s">
        <v>67</v>
      </c>
      <c r="L1305">
        <v>19</v>
      </c>
      <c r="M1305">
        <v>8</v>
      </c>
      <c r="N1305">
        <v>168</v>
      </c>
      <c r="O1305" s="41">
        <v>9999</v>
      </c>
      <c r="P1305" t="s">
        <v>62</v>
      </c>
      <c r="Q1305" s="1">
        <v>45786.608721180557</v>
      </c>
      <c r="R1305">
        <v>96.341999999999999</v>
      </c>
      <c r="S1305">
        <v>30.248999999999999</v>
      </c>
      <c r="T1305">
        <v>3.1850000000000001</v>
      </c>
      <c r="U1305">
        <v>11181</v>
      </c>
      <c r="V1305">
        <v>26</v>
      </c>
      <c r="W1305">
        <v>3722</v>
      </c>
      <c r="X1305">
        <v>2017</v>
      </c>
      <c r="Y1305">
        <v>8</v>
      </c>
      <c r="Z1305">
        <v>37</v>
      </c>
      <c r="AA1305">
        <v>2</v>
      </c>
      <c r="AB1305">
        <v>637</v>
      </c>
      <c r="AC1305">
        <v>100</v>
      </c>
      <c r="AD1305">
        <v>31.02</v>
      </c>
      <c r="AE1305">
        <v>46.660980000000002</v>
      </c>
      <c r="AF1305">
        <v>68.900000000000006</v>
      </c>
      <c r="AG1305">
        <v>8.6999999999999993</v>
      </c>
      <c r="AH1305">
        <v>11.1</v>
      </c>
      <c r="AI1305">
        <v>8.9</v>
      </c>
      <c r="AJ1305">
        <v>2.5</v>
      </c>
      <c r="AK1305">
        <v>0</v>
      </c>
      <c r="AL1305">
        <v>0</v>
      </c>
      <c r="AM1305">
        <v>2.4500000000000002</v>
      </c>
      <c r="AN1305">
        <v>50.161000000000001</v>
      </c>
      <c r="AO1305">
        <v>0.23300000000000001</v>
      </c>
      <c r="AP1305">
        <v>33.289000000000001</v>
      </c>
      <c r="AQ1305">
        <v>0.20799999999999999</v>
      </c>
      <c r="AR1305">
        <v>8.3040000000000003</v>
      </c>
      <c r="AS1305">
        <v>38.405000000000001</v>
      </c>
      <c r="AT1305">
        <v>127.465</v>
      </c>
      <c r="AU1305">
        <v>16.094999999999999</v>
      </c>
      <c r="AV1305">
        <v>20.535</v>
      </c>
      <c r="AW1305">
        <v>16.465</v>
      </c>
      <c r="AX1305">
        <v>4.625</v>
      </c>
      <c r="AY1305">
        <v>0</v>
      </c>
      <c r="AZ1305">
        <v>0</v>
      </c>
      <c r="BA1305">
        <v>0</v>
      </c>
      <c r="BB1305">
        <v>268</v>
      </c>
      <c r="BC1305" t="s">
        <v>75</v>
      </c>
      <c r="BD1305">
        <v>0</v>
      </c>
      <c r="BE1305" t="s">
        <v>69</v>
      </c>
      <c r="BF1305" t="s">
        <v>76</v>
      </c>
      <c r="BG1305">
        <v>1.3</v>
      </c>
      <c r="BH1305">
        <v>0</v>
      </c>
      <c r="BI1305" s="1">
        <v>45799.291262418985</v>
      </c>
      <c r="BJ1305">
        <v>3</v>
      </c>
      <c r="BK1305" s="4">
        <v>1.0617000000000001</v>
      </c>
      <c r="BL1305" s="42">
        <f>HLOOKUP($A1305,차량별코스!$E$1:$AD$20,_xlfn.XLOOKUP(탕데이터!$I1305,차량별코스!$D$2:$D$20,차량별코스!$A$2:$A$20),0)</f>
        <v>3</v>
      </c>
      <c r="BM1305">
        <f t="shared" si="228"/>
        <v>2449.5110000000004</v>
      </c>
      <c r="BN1305">
        <f t="shared" si="229"/>
        <v>4291.5689999999995</v>
      </c>
      <c r="BO1305">
        <f>IF(COUNTIFS($BL$2:$BL1305,$BL1305,$O$2:$O1305,$O1305)=1,_xlfn.MAXIFS($BO$2:$BO1304,$O$2:$O1304,$O1305)+1,_xlfn.MAXIFS($BO$2:$BO1304,$O$2:$O1304,$O1305))</f>
        <v>11</v>
      </c>
      <c r="BP1305">
        <f t="shared" si="230"/>
        <v>3955.7090000000007</v>
      </c>
      <c r="BQ1305">
        <f t="shared" si="232"/>
        <v>972.74699999999996</v>
      </c>
      <c r="BR1305">
        <f t="shared" si="233"/>
        <v>1241.0910000000001</v>
      </c>
      <c r="BS1305">
        <f t="shared" si="234"/>
        <v>995.10900000000015</v>
      </c>
      <c r="BT1305">
        <f t="shared" si="235"/>
        <v>279.52500000000003</v>
      </c>
      <c r="BU1305">
        <f t="shared" si="236"/>
        <v>0</v>
      </c>
      <c r="BV1305">
        <f t="shared" si="237"/>
        <v>0</v>
      </c>
      <c r="BW1305">
        <f t="shared" si="231"/>
        <v>7444.1810000000014</v>
      </c>
    </row>
    <row r="1306" spans="1:75" x14ac:dyDescent="0.3">
      <c r="A1306" s="38">
        <f t="shared" si="227"/>
        <v>45798</v>
      </c>
      <c r="B1306" s="3">
        <v>45798.264675925922</v>
      </c>
      <c r="C1306" t="s">
        <v>61</v>
      </c>
      <c r="D1306" t="s">
        <v>61</v>
      </c>
      <c r="E1306" t="s">
        <v>61</v>
      </c>
      <c r="F1306" t="s">
        <v>62</v>
      </c>
      <c r="G1306" s="2" t="s">
        <v>85</v>
      </c>
      <c r="H1306" t="s">
        <v>86</v>
      </c>
      <c r="I1306" t="s">
        <v>91</v>
      </c>
      <c r="J1306" t="s">
        <v>66</v>
      </c>
      <c r="K1306" t="s">
        <v>67</v>
      </c>
      <c r="L1306">
        <v>19</v>
      </c>
      <c r="M1306">
        <v>8</v>
      </c>
      <c r="N1306">
        <v>168</v>
      </c>
      <c r="O1306" s="41">
        <v>9999</v>
      </c>
      <c r="P1306" t="s">
        <v>62</v>
      </c>
      <c r="Q1306" s="1">
        <v>45786.608721180557</v>
      </c>
      <c r="R1306">
        <v>1E-3</v>
      </c>
      <c r="S1306">
        <v>1E-3</v>
      </c>
      <c r="T1306">
        <v>1</v>
      </c>
      <c r="U1306">
        <v>640</v>
      </c>
      <c r="V1306">
        <v>640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0.01</v>
      </c>
      <c r="AE1306" t="s">
        <v>61</v>
      </c>
      <c r="AF1306">
        <v>100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1</v>
      </c>
      <c r="AN1306" t="s">
        <v>61</v>
      </c>
      <c r="AO1306">
        <v>100</v>
      </c>
      <c r="AP1306">
        <v>0</v>
      </c>
      <c r="AQ1306">
        <v>0</v>
      </c>
      <c r="AR1306">
        <v>0</v>
      </c>
      <c r="AS1306">
        <v>0</v>
      </c>
      <c r="AT1306">
        <v>10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17</v>
      </c>
      <c r="BC1306" t="s">
        <v>75</v>
      </c>
      <c r="BD1306">
        <v>0</v>
      </c>
      <c r="BE1306" t="s">
        <v>69</v>
      </c>
      <c r="BF1306" t="s">
        <v>76</v>
      </c>
      <c r="BG1306">
        <v>1.3</v>
      </c>
      <c r="BH1306">
        <v>0</v>
      </c>
      <c r="BI1306" s="1">
        <v>45799.291262418985</v>
      </c>
      <c r="BJ1306">
        <v>3</v>
      </c>
      <c r="BK1306" s="4">
        <v>0.33329999999999999</v>
      </c>
      <c r="BL1306" s="42">
        <f>HLOOKUP($A1306,차량별코스!$E$1:$AD$20,_xlfn.XLOOKUP(탕데이터!$I1306,차량별코스!$D$2:$D$20,차량별코스!$A$2:$A$20),0)</f>
        <v>4</v>
      </c>
      <c r="BM1306">
        <f t="shared" si="228"/>
        <v>2449.5110000000004</v>
      </c>
      <c r="BN1306">
        <f t="shared" si="229"/>
        <v>5029.0960000000023</v>
      </c>
      <c r="BO1306">
        <f>IF(COUNTIFS($BL$2:$BL1306,$BL1306,$O$2:$O1306,$O1306)=1,_xlfn.MAXIFS($BO$2:$BO1305,$O$2:$O1305,$O1306)+1,_xlfn.MAXIFS($BO$2:$BO1305,$O$2:$O1305,$O1306))</f>
        <v>11</v>
      </c>
      <c r="BP1306">
        <f t="shared" si="230"/>
        <v>0</v>
      </c>
      <c r="BQ1306">
        <f t="shared" si="232"/>
        <v>0</v>
      </c>
      <c r="BR1306">
        <f t="shared" si="233"/>
        <v>0</v>
      </c>
      <c r="BS1306">
        <f t="shared" si="234"/>
        <v>0</v>
      </c>
      <c r="BT1306">
        <f t="shared" si="235"/>
        <v>0</v>
      </c>
      <c r="BU1306">
        <f t="shared" si="236"/>
        <v>0</v>
      </c>
      <c r="BV1306">
        <f t="shared" si="237"/>
        <v>0</v>
      </c>
      <c r="BW1306">
        <f t="shared" si="231"/>
        <v>0</v>
      </c>
    </row>
    <row r="1307" spans="1:75" x14ac:dyDescent="0.3">
      <c r="A1307" s="38">
        <f t="shared" si="227"/>
        <v>45798</v>
      </c>
      <c r="B1307" s="3">
        <v>45798.280104166668</v>
      </c>
      <c r="C1307" t="s">
        <v>61</v>
      </c>
      <c r="D1307" t="s">
        <v>61</v>
      </c>
      <c r="E1307" t="s">
        <v>61</v>
      </c>
      <c r="F1307" t="s">
        <v>62</v>
      </c>
      <c r="G1307" s="2" t="s">
        <v>85</v>
      </c>
      <c r="H1307" t="s">
        <v>86</v>
      </c>
      <c r="I1307" t="s">
        <v>91</v>
      </c>
      <c r="J1307" t="s">
        <v>66</v>
      </c>
      <c r="K1307" t="s">
        <v>67</v>
      </c>
      <c r="L1307">
        <v>19</v>
      </c>
      <c r="M1307">
        <v>8</v>
      </c>
      <c r="N1307">
        <v>168</v>
      </c>
      <c r="O1307" s="41">
        <v>9999</v>
      </c>
      <c r="P1307" t="s">
        <v>62</v>
      </c>
      <c r="Q1307" s="1">
        <v>45786.608721180557</v>
      </c>
      <c r="R1307">
        <v>216.54</v>
      </c>
      <c r="S1307">
        <v>57.837000000000003</v>
      </c>
      <c r="T1307">
        <v>3.7440000000000002</v>
      </c>
      <c r="U1307">
        <v>16936</v>
      </c>
      <c r="V1307">
        <v>409</v>
      </c>
      <c r="W1307">
        <v>5010</v>
      </c>
      <c r="X1307">
        <v>3508</v>
      </c>
      <c r="Y1307">
        <v>1</v>
      </c>
      <c r="Z1307">
        <v>23</v>
      </c>
      <c r="AA1307">
        <v>4</v>
      </c>
      <c r="AB1307">
        <v>2199</v>
      </c>
      <c r="AC1307">
        <v>110</v>
      </c>
      <c r="AD1307">
        <v>46.03</v>
      </c>
      <c r="AE1307">
        <v>67.686368999999999</v>
      </c>
      <c r="AF1307">
        <v>2.6</v>
      </c>
      <c r="AG1307">
        <v>14.5</v>
      </c>
      <c r="AH1307">
        <v>21.9</v>
      </c>
      <c r="AI1307">
        <v>19.2</v>
      </c>
      <c r="AJ1307">
        <v>15.2</v>
      </c>
      <c r="AK1307">
        <v>26.6</v>
      </c>
      <c r="AL1307">
        <v>0</v>
      </c>
      <c r="AM1307">
        <v>2.88</v>
      </c>
      <c r="AN1307">
        <v>63.585000000000001</v>
      </c>
      <c r="AO1307">
        <v>2.415</v>
      </c>
      <c r="AP1307">
        <v>29.582000000000001</v>
      </c>
      <c r="AQ1307">
        <v>0.16200000000000001</v>
      </c>
      <c r="AR1307">
        <v>0.46200000000000002</v>
      </c>
      <c r="AS1307">
        <v>10.622</v>
      </c>
      <c r="AT1307">
        <v>7.3230000000000004</v>
      </c>
      <c r="AU1307">
        <v>40.841999999999999</v>
      </c>
      <c r="AV1307">
        <v>61.685000000000002</v>
      </c>
      <c r="AW1307">
        <v>54.08</v>
      </c>
      <c r="AX1307">
        <v>42.813000000000002</v>
      </c>
      <c r="AY1307">
        <v>74.923000000000002</v>
      </c>
      <c r="AZ1307">
        <v>0</v>
      </c>
      <c r="BA1307">
        <v>0</v>
      </c>
      <c r="BB1307">
        <v>431</v>
      </c>
      <c r="BC1307" t="s">
        <v>75</v>
      </c>
      <c r="BD1307">
        <v>0</v>
      </c>
      <c r="BE1307" t="s">
        <v>69</v>
      </c>
      <c r="BF1307" t="s">
        <v>76</v>
      </c>
      <c r="BG1307">
        <v>1.3</v>
      </c>
      <c r="BH1307">
        <v>0</v>
      </c>
      <c r="BI1307" s="1">
        <v>45799.291262418985</v>
      </c>
      <c r="BJ1307">
        <v>3</v>
      </c>
      <c r="BK1307" s="4">
        <v>1.248</v>
      </c>
      <c r="BL1307" s="42">
        <f>HLOOKUP($A1307,차량별코스!$E$1:$AD$20,_xlfn.XLOOKUP(탕데이터!$I1307,차량별코스!$D$2:$D$20,차량별코스!$A$2:$A$20),0)</f>
        <v>4</v>
      </c>
      <c r="BM1307">
        <f t="shared" si="228"/>
        <v>2449.5110000000004</v>
      </c>
      <c r="BN1307">
        <f t="shared" si="229"/>
        <v>5029.0960000000023</v>
      </c>
      <c r="BO1307">
        <f>IF(COUNTIFS($BL$2:$BL1307,$BL1307,$O$2:$O1307,$O1307)=1,_xlfn.MAXIFS($BO$2:$BO1306,$O$2:$O1306,$O1307)+1,_xlfn.MAXIFS($BO$2:$BO1306,$O$2:$O1306,$O1307))</f>
        <v>11</v>
      </c>
      <c r="BP1307">
        <f t="shared" si="230"/>
        <v>-4978.6639999999998</v>
      </c>
      <c r="BQ1307">
        <f t="shared" si="232"/>
        <v>2455.7199999999998</v>
      </c>
      <c r="BR1307">
        <f t="shared" si="233"/>
        <v>3708.9839999999995</v>
      </c>
      <c r="BS1307">
        <f t="shared" si="234"/>
        <v>3251.712</v>
      </c>
      <c r="BT1307">
        <f t="shared" si="235"/>
        <v>2574.2719999999999</v>
      </c>
      <c r="BU1307">
        <f t="shared" si="236"/>
        <v>4504.9760000000006</v>
      </c>
      <c r="BV1307">
        <f t="shared" si="237"/>
        <v>0</v>
      </c>
      <c r="BW1307">
        <f t="shared" si="231"/>
        <v>11517</v>
      </c>
    </row>
    <row r="1308" spans="1:75" x14ac:dyDescent="0.3">
      <c r="A1308" s="38">
        <f t="shared" si="227"/>
        <v>45798</v>
      </c>
      <c r="B1308" s="3">
        <v>45798.478506944448</v>
      </c>
      <c r="C1308" t="s">
        <v>61</v>
      </c>
      <c r="D1308" t="s">
        <v>61</v>
      </c>
      <c r="E1308" t="s">
        <v>61</v>
      </c>
      <c r="F1308" t="s">
        <v>62</v>
      </c>
      <c r="G1308" s="2" t="s">
        <v>85</v>
      </c>
      <c r="H1308" t="s">
        <v>86</v>
      </c>
      <c r="I1308" t="s">
        <v>91</v>
      </c>
      <c r="J1308" t="s">
        <v>66</v>
      </c>
      <c r="K1308" t="s">
        <v>67</v>
      </c>
      <c r="L1308">
        <v>19</v>
      </c>
      <c r="M1308">
        <v>8</v>
      </c>
      <c r="N1308">
        <v>168</v>
      </c>
      <c r="O1308" s="41">
        <v>9999</v>
      </c>
      <c r="P1308" t="s">
        <v>62</v>
      </c>
      <c r="Q1308" s="1">
        <v>45786.608721180557</v>
      </c>
      <c r="R1308">
        <v>0.13500000000000001</v>
      </c>
      <c r="S1308">
        <v>0.51900000000000002</v>
      </c>
      <c r="T1308">
        <v>0.26</v>
      </c>
      <c r="U1308">
        <v>609</v>
      </c>
      <c r="V1308">
        <v>56</v>
      </c>
      <c r="W1308">
        <v>450</v>
      </c>
      <c r="X1308">
        <v>0</v>
      </c>
      <c r="Y1308">
        <v>0</v>
      </c>
      <c r="Z1308">
        <v>0</v>
      </c>
      <c r="AA1308">
        <v>1</v>
      </c>
      <c r="AB1308">
        <v>124</v>
      </c>
      <c r="AC1308">
        <v>12</v>
      </c>
      <c r="AD1308">
        <v>0.8</v>
      </c>
      <c r="AE1308">
        <v>4.718464</v>
      </c>
      <c r="AF1308">
        <v>100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0.2</v>
      </c>
      <c r="AN1308">
        <v>63.951000000000001</v>
      </c>
      <c r="AO1308">
        <v>9.1950000000000003</v>
      </c>
      <c r="AP1308">
        <v>73.891999999999996</v>
      </c>
      <c r="AQ1308">
        <v>0</v>
      </c>
      <c r="AR1308">
        <v>0</v>
      </c>
      <c r="AS1308">
        <v>0</v>
      </c>
      <c r="AT1308">
        <v>10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12</v>
      </c>
      <c r="BC1308" t="s">
        <v>75</v>
      </c>
      <c r="BD1308">
        <v>0</v>
      </c>
      <c r="BE1308" t="s">
        <v>69</v>
      </c>
      <c r="BF1308" t="s">
        <v>76</v>
      </c>
      <c r="BG1308">
        <v>1.3</v>
      </c>
      <c r="BH1308">
        <v>0</v>
      </c>
      <c r="BI1308" s="1">
        <v>45799.291262418985</v>
      </c>
      <c r="BJ1308">
        <v>3</v>
      </c>
      <c r="BK1308" s="4">
        <v>8.6699999999999999E-2</v>
      </c>
      <c r="BL1308" s="42">
        <f>HLOOKUP($A1308,차량별코스!$E$1:$AD$20,_xlfn.XLOOKUP(탕데이터!$I1308,차량별코스!$D$2:$D$20,차량별코스!$A$2:$A$20),0)</f>
        <v>4</v>
      </c>
      <c r="BM1308">
        <f t="shared" si="228"/>
        <v>2449.5110000000004</v>
      </c>
      <c r="BN1308">
        <f t="shared" si="229"/>
        <v>5029.0960000000023</v>
      </c>
      <c r="BO1308">
        <f>IF(COUNTIFS($BL$2:$BL1308,$BL1308,$O$2:$O1308,$O1308)=1,_xlfn.MAXIFS($BO$2:$BO1307,$O$2:$O1307,$O1308)+1,_xlfn.MAXIFS($BO$2:$BO1307,$O$2:$O1307,$O1308))</f>
        <v>11</v>
      </c>
      <c r="BP1308">
        <f t="shared" si="230"/>
        <v>103</v>
      </c>
      <c r="BQ1308">
        <f t="shared" si="232"/>
        <v>0</v>
      </c>
      <c r="BR1308">
        <f t="shared" si="233"/>
        <v>0</v>
      </c>
      <c r="BS1308">
        <f t="shared" si="234"/>
        <v>0</v>
      </c>
      <c r="BT1308">
        <f t="shared" si="235"/>
        <v>0</v>
      </c>
      <c r="BU1308">
        <f t="shared" si="236"/>
        <v>0</v>
      </c>
      <c r="BV1308">
        <f t="shared" si="237"/>
        <v>0</v>
      </c>
      <c r="BW1308">
        <f t="shared" si="231"/>
        <v>103</v>
      </c>
    </row>
    <row r="1309" spans="1:75" x14ac:dyDescent="0.3">
      <c r="A1309" s="38">
        <f t="shared" si="227"/>
        <v>45798</v>
      </c>
      <c r="B1309" s="3">
        <v>45798.624814814815</v>
      </c>
      <c r="C1309" t="s">
        <v>61</v>
      </c>
      <c r="D1309" t="s">
        <v>61</v>
      </c>
      <c r="E1309" t="s">
        <v>61</v>
      </c>
      <c r="F1309" t="s">
        <v>62</v>
      </c>
      <c r="G1309" s="2" t="s">
        <v>85</v>
      </c>
      <c r="H1309" t="s">
        <v>86</v>
      </c>
      <c r="I1309" t="s">
        <v>91</v>
      </c>
      <c r="J1309" t="s">
        <v>66</v>
      </c>
      <c r="K1309" t="s">
        <v>67</v>
      </c>
      <c r="L1309">
        <v>19</v>
      </c>
      <c r="M1309">
        <v>8</v>
      </c>
      <c r="N1309">
        <v>168</v>
      </c>
      <c r="O1309" s="41">
        <v>9999</v>
      </c>
      <c r="P1309" t="s">
        <v>62</v>
      </c>
      <c r="Q1309" s="1">
        <v>45786.608721180557</v>
      </c>
      <c r="R1309">
        <v>102.203</v>
      </c>
      <c r="S1309">
        <v>32.088999999999999</v>
      </c>
      <c r="T1309">
        <v>3.1850000000000001</v>
      </c>
      <c r="U1309">
        <v>10985</v>
      </c>
      <c r="V1309">
        <v>51</v>
      </c>
      <c r="W1309">
        <v>3084</v>
      </c>
      <c r="X1309">
        <v>1932</v>
      </c>
      <c r="Y1309">
        <v>5</v>
      </c>
      <c r="Z1309">
        <v>24</v>
      </c>
      <c r="AA1309">
        <v>1</v>
      </c>
      <c r="AB1309">
        <v>274</v>
      </c>
      <c r="AC1309">
        <v>105</v>
      </c>
      <c r="AD1309">
        <v>33.49</v>
      </c>
      <c r="AE1309">
        <v>46.870156000000001</v>
      </c>
      <c r="AF1309">
        <v>77.900000000000006</v>
      </c>
      <c r="AG1309">
        <v>6.5</v>
      </c>
      <c r="AH1309">
        <v>7.2</v>
      </c>
      <c r="AI1309">
        <v>6.2</v>
      </c>
      <c r="AJ1309">
        <v>2.2000000000000002</v>
      </c>
      <c r="AK1309">
        <v>0</v>
      </c>
      <c r="AL1309">
        <v>0</v>
      </c>
      <c r="AM1309">
        <v>2.4500000000000002</v>
      </c>
      <c r="AN1309">
        <v>50.374000000000002</v>
      </c>
      <c r="AO1309">
        <v>0.46400000000000002</v>
      </c>
      <c r="AP1309">
        <v>28.074999999999999</v>
      </c>
      <c r="AQ1309">
        <v>0.186</v>
      </c>
      <c r="AR1309">
        <v>4.8920000000000003</v>
      </c>
      <c r="AS1309">
        <v>23.483000000000001</v>
      </c>
      <c r="AT1309">
        <v>141.518</v>
      </c>
      <c r="AU1309">
        <v>11.808</v>
      </c>
      <c r="AV1309">
        <v>13.08</v>
      </c>
      <c r="AW1309">
        <v>11.263</v>
      </c>
      <c r="AX1309">
        <v>3.9969999999999999</v>
      </c>
      <c r="AY1309">
        <v>0</v>
      </c>
      <c r="AZ1309">
        <v>0</v>
      </c>
      <c r="BA1309">
        <v>0</v>
      </c>
      <c r="BB1309">
        <v>254</v>
      </c>
      <c r="BC1309" t="s">
        <v>75</v>
      </c>
      <c r="BD1309">
        <v>0</v>
      </c>
      <c r="BE1309" t="s">
        <v>69</v>
      </c>
      <c r="BF1309" t="s">
        <v>76</v>
      </c>
      <c r="BG1309">
        <v>1.3</v>
      </c>
      <c r="BH1309">
        <v>0</v>
      </c>
      <c r="BI1309" s="1">
        <v>45799.291262418985</v>
      </c>
      <c r="BJ1309">
        <v>3</v>
      </c>
      <c r="BK1309" s="4">
        <v>1.0617000000000001</v>
      </c>
      <c r="BL1309" s="42">
        <f>HLOOKUP($A1309,차량별코스!$E$1:$AD$20,_xlfn.XLOOKUP(탕데이터!$I1309,차량별코스!$D$2:$D$20,차량별코스!$A$2:$A$20),0)</f>
        <v>4</v>
      </c>
      <c r="BM1309">
        <f t="shared" si="228"/>
        <v>2449.5110000000004</v>
      </c>
      <c r="BN1309">
        <f t="shared" si="229"/>
        <v>5029.0960000000023</v>
      </c>
      <c r="BO1309">
        <f>IF(COUNTIFS($BL$2:$BL1309,$BL1309,$O$2:$O1309,$O1309)=1,_xlfn.MAXIFS($BO$2:$BO1308,$O$2:$O1308,$O1309)+1,_xlfn.MAXIFS($BO$2:$BO1308,$O$2:$O1308,$O1309))</f>
        <v>11</v>
      </c>
      <c r="BP1309">
        <f t="shared" si="230"/>
        <v>5422.3150000000005</v>
      </c>
      <c r="BQ1309">
        <f t="shared" si="232"/>
        <v>714.02499999999998</v>
      </c>
      <c r="BR1309">
        <f t="shared" si="233"/>
        <v>790.92000000000007</v>
      </c>
      <c r="BS1309">
        <f t="shared" si="234"/>
        <v>681.07</v>
      </c>
      <c r="BT1309">
        <f t="shared" si="235"/>
        <v>241.67000000000002</v>
      </c>
      <c r="BU1309">
        <f t="shared" si="236"/>
        <v>0</v>
      </c>
      <c r="BV1309">
        <f t="shared" si="237"/>
        <v>0</v>
      </c>
      <c r="BW1309">
        <f t="shared" si="231"/>
        <v>7850</v>
      </c>
    </row>
    <row r="1310" spans="1:75" x14ac:dyDescent="0.3">
      <c r="A1310" s="38">
        <f t="shared" si="227"/>
        <v>45798</v>
      </c>
      <c r="B1310" s="3">
        <v>45798.756388888891</v>
      </c>
      <c r="C1310" t="s">
        <v>61</v>
      </c>
      <c r="D1310" t="s">
        <v>61</v>
      </c>
      <c r="E1310" t="s">
        <v>61</v>
      </c>
      <c r="F1310" t="s">
        <v>62</v>
      </c>
      <c r="G1310" s="2" t="s">
        <v>85</v>
      </c>
      <c r="H1310" t="s">
        <v>86</v>
      </c>
      <c r="I1310" t="s">
        <v>91</v>
      </c>
      <c r="J1310" t="s">
        <v>66</v>
      </c>
      <c r="K1310" t="s">
        <v>67</v>
      </c>
      <c r="L1310">
        <v>19</v>
      </c>
      <c r="M1310">
        <v>8</v>
      </c>
      <c r="N1310">
        <v>168</v>
      </c>
      <c r="O1310" s="41">
        <v>9999</v>
      </c>
      <c r="P1310" t="s">
        <v>62</v>
      </c>
      <c r="Q1310" s="1">
        <v>45786.608721180557</v>
      </c>
      <c r="R1310">
        <v>4.8000000000000001E-2</v>
      </c>
      <c r="S1310">
        <v>3.6920000000000002</v>
      </c>
      <c r="T1310">
        <v>1.2999999999999999E-2</v>
      </c>
      <c r="U1310">
        <v>2638</v>
      </c>
      <c r="V1310">
        <v>10</v>
      </c>
      <c r="W1310">
        <v>2585</v>
      </c>
      <c r="X1310">
        <v>0</v>
      </c>
      <c r="Y1310">
        <v>0</v>
      </c>
      <c r="Z1310">
        <v>0</v>
      </c>
      <c r="AA1310">
        <v>1</v>
      </c>
      <c r="AB1310">
        <v>2280</v>
      </c>
      <c r="AC1310">
        <v>10</v>
      </c>
      <c r="AD1310">
        <v>7.0000000000000007E-2</v>
      </c>
      <c r="AE1310">
        <v>4.0184170000000003</v>
      </c>
      <c r="AF1310">
        <v>100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0.01</v>
      </c>
      <c r="AN1310">
        <v>1956.069</v>
      </c>
      <c r="AO1310">
        <v>0.379</v>
      </c>
      <c r="AP1310">
        <v>97.991</v>
      </c>
      <c r="AQ1310">
        <v>0</v>
      </c>
      <c r="AR1310">
        <v>0</v>
      </c>
      <c r="AS1310">
        <v>0</v>
      </c>
      <c r="AT1310">
        <v>43.332999999999998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71</v>
      </c>
      <c r="BC1310" t="s">
        <v>75</v>
      </c>
      <c r="BD1310">
        <v>0</v>
      </c>
      <c r="BE1310" t="s">
        <v>69</v>
      </c>
      <c r="BF1310" t="s">
        <v>76</v>
      </c>
      <c r="BG1310">
        <v>1.3</v>
      </c>
      <c r="BH1310">
        <v>0</v>
      </c>
      <c r="BI1310" s="1">
        <v>45799.291262418985</v>
      </c>
      <c r="BJ1310">
        <v>3</v>
      </c>
      <c r="BK1310" s="4">
        <v>4.3E-3</v>
      </c>
      <c r="BL1310" s="42">
        <f>HLOOKUP($A1310,차량별코스!$E$1:$AD$20,_xlfn.XLOOKUP(탕데이터!$I1310,차량별코스!$D$2:$D$20,차량별코스!$A$2:$A$20),0)</f>
        <v>4</v>
      </c>
      <c r="BM1310">
        <f t="shared" si="228"/>
        <v>2449.5110000000004</v>
      </c>
      <c r="BN1310">
        <f t="shared" si="229"/>
        <v>5029.0960000000023</v>
      </c>
      <c r="BO1310">
        <f>IF(COUNTIFS($BL$2:$BL1310,$BL1310,$O$2:$O1310,$O1310)=1,_xlfn.MAXIFS($BO$2:$BO1309,$O$2:$O1309,$O1310)+1,_xlfn.MAXIFS($BO$2:$BO1309,$O$2:$O1309,$O1310))</f>
        <v>11</v>
      </c>
      <c r="BP1310">
        <f t="shared" si="230"/>
        <v>43</v>
      </c>
      <c r="BQ1310">
        <f t="shared" si="232"/>
        <v>0</v>
      </c>
      <c r="BR1310">
        <f t="shared" si="233"/>
        <v>0</v>
      </c>
      <c r="BS1310">
        <f t="shared" si="234"/>
        <v>0</v>
      </c>
      <c r="BT1310">
        <f t="shared" si="235"/>
        <v>0</v>
      </c>
      <c r="BU1310">
        <f t="shared" si="236"/>
        <v>0</v>
      </c>
      <c r="BV1310">
        <f t="shared" si="237"/>
        <v>0</v>
      </c>
      <c r="BW1310">
        <f t="shared" si="231"/>
        <v>43</v>
      </c>
    </row>
    <row r="1311" spans="1:75" x14ac:dyDescent="0.3">
      <c r="A1311" s="38">
        <f t="shared" si="227"/>
        <v>45798</v>
      </c>
      <c r="B1311" s="3">
        <v>45798.84</v>
      </c>
      <c r="C1311" t="s">
        <v>61</v>
      </c>
      <c r="D1311" t="s">
        <v>61</v>
      </c>
      <c r="E1311" t="s">
        <v>61</v>
      </c>
      <c r="F1311" t="s">
        <v>62</v>
      </c>
      <c r="G1311" s="2" t="s">
        <v>85</v>
      </c>
      <c r="H1311" t="s">
        <v>86</v>
      </c>
      <c r="I1311" t="s">
        <v>91</v>
      </c>
      <c r="J1311" t="s">
        <v>66</v>
      </c>
      <c r="K1311" t="s">
        <v>67</v>
      </c>
      <c r="L1311">
        <v>19</v>
      </c>
      <c r="M1311">
        <v>8</v>
      </c>
      <c r="N1311">
        <v>168</v>
      </c>
      <c r="O1311" s="41">
        <v>9999</v>
      </c>
      <c r="P1311" t="s">
        <v>62</v>
      </c>
      <c r="Q1311" s="1">
        <v>45786.608721180557</v>
      </c>
      <c r="R1311">
        <v>2.9000000000000001E-2</v>
      </c>
      <c r="S1311">
        <v>3.5000000000000003E-2</v>
      </c>
      <c r="T1311">
        <v>0.82899999999999996</v>
      </c>
      <c r="U1311">
        <v>45</v>
      </c>
      <c r="V1311">
        <v>22</v>
      </c>
      <c r="W1311">
        <v>5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8</v>
      </c>
      <c r="AD1311">
        <v>2.3199999999999998</v>
      </c>
      <c r="AE1311">
        <v>5.7988400000000002</v>
      </c>
      <c r="AF1311">
        <v>100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0.63</v>
      </c>
      <c r="AN1311">
        <v>20.495000000000001</v>
      </c>
      <c r="AO1311">
        <v>48.887999999999998</v>
      </c>
      <c r="AP1311">
        <v>11.103999999999999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 t="s">
        <v>75</v>
      </c>
      <c r="BD1311">
        <v>0</v>
      </c>
      <c r="BE1311" t="s">
        <v>69</v>
      </c>
      <c r="BF1311" t="s">
        <v>76</v>
      </c>
      <c r="BG1311">
        <v>1.3</v>
      </c>
      <c r="BH1311">
        <v>0</v>
      </c>
      <c r="BI1311" s="1">
        <v>45799.291262418985</v>
      </c>
      <c r="BJ1311">
        <v>3</v>
      </c>
      <c r="BK1311" s="4">
        <v>0.2762</v>
      </c>
      <c r="BL1311" s="42">
        <f>HLOOKUP($A1311,차량별코스!$E$1:$AD$20,_xlfn.XLOOKUP(탕데이터!$I1311,차량별코스!$D$2:$D$20,차량별코스!$A$2:$A$20),0)</f>
        <v>4</v>
      </c>
      <c r="BM1311">
        <f t="shared" si="228"/>
        <v>2449.5110000000004</v>
      </c>
      <c r="BN1311">
        <f t="shared" si="229"/>
        <v>5029.0960000000023</v>
      </c>
      <c r="BO1311">
        <f>IF(COUNTIFS($BL$2:$BL1311,$BL1311,$O$2:$O1311,$O1311)=1,_xlfn.MAXIFS($BO$2:$BO1310,$O$2:$O1310,$O1311)+1,_xlfn.MAXIFS($BO$2:$BO1310,$O$2:$O1310,$O1311))</f>
        <v>11</v>
      </c>
      <c r="BP1311">
        <f t="shared" si="230"/>
        <v>18</v>
      </c>
      <c r="BQ1311">
        <f t="shared" si="232"/>
        <v>0</v>
      </c>
      <c r="BR1311">
        <f t="shared" si="233"/>
        <v>0</v>
      </c>
      <c r="BS1311">
        <f t="shared" si="234"/>
        <v>0</v>
      </c>
      <c r="BT1311">
        <f t="shared" si="235"/>
        <v>0</v>
      </c>
      <c r="BU1311">
        <f t="shared" si="236"/>
        <v>0</v>
      </c>
      <c r="BV1311">
        <f t="shared" si="237"/>
        <v>0</v>
      </c>
      <c r="BW1311">
        <f t="shared" si="231"/>
        <v>18</v>
      </c>
    </row>
    <row r="1312" spans="1:75" x14ac:dyDescent="0.3">
      <c r="A1312" s="38">
        <f t="shared" si="227"/>
        <v>45798</v>
      </c>
      <c r="B1312" s="3">
        <v>45798.845914351848</v>
      </c>
      <c r="C1312" t="s">
        <v>61</v>
      </c>
      <c r="D1312" t="s">
        <v>61</v>
      </c>
      <c r="E1312" t="s">
        <v>61</v>
      </c>
      <c r="F1312" t="s">
        <v>62</v>
      </c>
      <c r="G1312" s="2" t="s">
        <v>85</v>
      </c>
      <c r="H1312" t="s">
        <v>86</v>
      </c>
      <c r="I1312" t="s">
        <v>91</v>
      </c>
      <c r="J1312" t="s">
        <v>66</v>
      </c>
      <c r="K1312" t="s">
        <v>67</v>
      </c>
      <c r="L1312">
        <v>19</v>
      </c>
      <c r="M1312">
        <v>8</v>
      </c>
      <c r="N1312">
        <v>168</v>
      </c>
      <c r="O1312" s="41">
        <v>9999</v>
      </c>
      <c r="P1312" t="s">
        <v>62</v>
      </c>
      <c r="Q1312" s="1">
        <v>45786.608721180557</v>
      </c>
      <c r="R1312">
        <v>70.700999999999993</v>
      </c>
      <c r="S1312">
        <v>21.411999999999999</v>
      </c>
      <c r="T1312">
        <v>3.302</v>
      </c>
      <c r="U1312">
        <v>6539</v>
      </c>
      <c r="V1312">
        <v>714</v>
      </c>
      <c r="W1312">
        <v>1573</v>
      </c>
      <c r="X1312">
        <v>1564</v>
      </c>
      <c r="Y1312">
        <v>10</v>
      </c>
      <c r="Z1312">
        <v>38</v>
      </c>
      <c r="AA1312">
        <v>1</v>
      </c>
      <c r="AB1312">
        <v>313</v>
      </c>
      <c r="AC1312">
        <v>110</v>
      </c>
      <c r="AD1312">
        <v>38.92</v>
      </c>
      <c r="AE1312">
        <v>59.859741999999997</v>
      </c>
      <c r="AF1312">
        <v>91.6</v>
      </c>
      <c r="AG1312">
        <v>1.7</v>
      </c>
      <c r="AH1312">
        <v>1.8</v>
      </c>
      <c r="AI1312">
        <v>2.4</v>
      </c>
      <c r="AJ1312">
        <v>1.7</v>
      </c>
      <c r="AK1312">
        <v>0.8</v>
      </c>
      <c r="AL1312">
        <v>0</v>
      </c>
      <c r="AM1312">
        <v>2.54</v>
      </c>
      <c r="AN1312">
        <v>63.741999999999997</v>
      </c>
      <c r="AO1312">
        <v>10.919</v>
      </c>
      <c r="AP1312">
        <v>24.056000000000001</v>
      </c>
      <c r="AQ1312">
        <v>0.21199999999999999</v>
      </c>
      <c r="AR1312">
        <v>14.144</v>
      </c>
      <c r="AS1312">
        <v>53.747</v>
      </c>
      <c r="AT1312">
        <v>99.233000000000004</v>
      </c>
      <c r="AU1312">
        <v>1.8420000000000001</v>
      </c>
      <c r="AV1312">
        <v>1.95</v>
      </c>
      <c r="AW1312">
        <v>2.6</v>
      </c>
      <c r="AX1312">
        <v>1.8420000000000001</v>
      </c>
      <c r="AY1312">
        <v>0.86699999999999999</v>
      </c>
      <c r="AZ1312">
        <v>0</v>
      </c>
      <c r="BA1312">
        <v>0</v>
      </c>
      <c r="BB1312">
        <v>159</v>
      </c>
      <c r="BC1312" t="s">
        <v>75</v>
      </c>
      <c r="BD1312">
        <v>0</v>
      </c>
      <c r="BE1312" t="s">
        <v>69</v>
      </c>
      <c r="BF1312" t="s">
        <v>76</v>
      </c>
      <c r="BG1312">
        <v>1.3</v>
      </c>
      <c r="BH1312">
        <v>0</v>
      </c>
      <c r="BI1312" s="1">
        <v>45799.291262418985</v>
      </c>
      <c r="BJ1312">
        <v>3</v>
      </c>
      <c r="BK1312" s="4">
        <v>1.1006</v>
      </c>
      <c r="BL1312" s="42">
        <f>HLOOKUP($A1312,차량별코스!$E$1:$AD$20,_xlfn.XLOOKUP(탕데이터!$I1312,차량별코스!$D$2:$D$20,차량별코스!$A$2:$A$20),0)</f>
        <v>4</v>
      </c>
      <c r="BM1312">
        <f t="shared" si="228"/>
        <v>2449.5110000000004</v>
      </c>
      <c r="BN1312">
        <f t="shared" si="229"/>
        <v>5029.0960000000023</v>
      </c>
      <c r="BO1312">
        <f>IF(COUNTIFS($BL$2:$BL1312,$BL1312,$O$2:$O1312,$O1312)=1,_xlfn.MAXIFS($BO$2:$BO1311,$O$2:$O1311,$O1312)+1,_xlfn.MAXIFS($BO$2:$BO1311,$O$2:$O1311,$O1312))</f>
        <v>11</v>
      </c>
      <c r="BP1312">
        <f t="shared" si="230"/>
        <v>3702.7239999999993</v>
      </c>
      <c r="BQ1312">
        <f t="shared" si="232"/>
        <v>111.16300000000001</v>
      </c>
      <c r="BR1312">
        <f t="shared" si="233"/>
        <v>117.70200000000001</v>
      </c>
      <c r="BS1312">
        <f t="shared" si="234"/>
        <v>156.93600000000001</v>
      </c>
      <c r="BT1312">
        <f t="shared" si="235"/>
        <v>111.16300000000001</v>
      </c>
      <c r="BU1312">
        <f t="shared" si="236"/>
        <v>52.311999999999998</v>
      </c>
      <c r="BV1312">
        <f t="shared" si="237"/>
        <v>0</v>
      </c>
      <c r="BW1312">
        <f t="shared" si="231"/>
        <v>4252</v>
      </c>
    </row>
    <row r="1313" spans="1:75" x14ac:dyDescent="0.3">
      <c r="A1313" s="38">
        <f t="shared" si="227"/>
        <v>45799</v>
      </c>
      <c r="B1313" s="3">
        <v>45799.274675925924</v>
      </c>
      <c r="C1313" t="s">
        <v>61</v>
      </c>
      <c r="D1313" t="s">
        <v>61</v>
      </c>
      <c r="E1313" t="s">
        <v>61</v>
      </c>
      <c r="F1313" t="s">
        <v>62</v>
      </c>
      <c r="G1313" s="2" t="s">
        <v>85</v>
      </c>
      <c r="H1313" t="s">
        <v>86</v>
      </c>
      <c r="I1313" t="s">
        <v>91</v>
      </c>
      <c r="J1313" t="s">
        <v>66</v>
      </c>
      <c r="K1313" t="s">
        <v>67</v>
      </c>
      <c r="L1313">
        <v>19</v>
      </c>
      <c r="M1313">
        <v>8</v>
      </c>
      <c r="N1313">
        <v>168</v>
      </c>
      <c r="O1313" s="41">
        <v>9999</v>
      </c>
      <c r="P1313" t="s">
        <v>62</v>
      </c>
      <c r="Q1313" s="1">
        <v>45786.608721180557</v>
      </c>
      <c r="R1313">
        <v>1E-3</v>
      </c>
      <c r="S1313">
        <v>1E-3</v>
      </c>
      <c r="T1313">
        <v>1</v>
      </c>
      <c r="U1313">
        <v>269</v>
      </c>
      <c r="V1313">
        <v>269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0.01</v>
      </c>
      <c r="AE1313" t="s">
        <v>61</v>
      </c>
      <c r="AF1313">
        <v>100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1</v>
      </c>
      <c r="AN1313" t="s">
        <v>61</v>
      </c>
      <c r="AO1313">
        <v>100</v>
      </c>
      <c r="AP1313">
        <v>0</v>
      </c>
      <c r="AQ1313">
        <v>0</v>
      </c>
      <c r="AR1313">
        <v>0</v>
      </c>
      <c r="AS1313">
        <v>0</v>
      </c>
      <c r="AT1313">
        <v>3.3330000000000002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6</v>
      </c>
      <c r="BC1313" t="s">
        <v>75</v>
      </c>
      <c r="BD1313">
        <v>0</v>
      </c>
      <c r="BE1313" t="s">
        <v>69</v>
      </c>
      <c r="BF1313" t="s">
        <v>76</v>
      </c>
      <c r="BG1313">
        <v>1.3</v>
      </c>
      <c r="BH1313">
        <v>0</v>
      </c>
      <c r="BI1313" s="1">
        <v>45799.291262418985</v>
      </c>
      <c r="BJ1313">
        <v>3</v>
      </c>
      <c r="BK1313" s="4">
        <v>0.33329999999999999</v>
      </c>
      <c r="BL1313" s="42">
        <f>HLOOKUP($A1313,차량별코스!$E$1:$AD$20,_xlfn.XLOOKUP(탕데이터!$I1313,차량별코스!$D$2:$D$20,차량별코스!$A$2:$A$20),0)</f>
        <v>5</v>
      </c>
      <c r="BM1313">
        <f t="shared" si="228"/>
        <v>2449.5110000000004</v>
      </c>
      <c r="BN1313">
        <f t="shared" si="229"/>
        <v>3554.157000000002</v>
      </c>
      <c r="BO1313">
        <f>IF(COUNTIFS($BL$2:$BL1313,$BL1313,$O$2:$O1313,$O1313)=1,_xlfn.MAXIFS($BO$2:$BO1312,$O$2:$O1312,$O1313)+1,_xlfn.MAXIFS($BO$2:$BO1312,$O$2:$O1312,$O1313))</f>
        <v>11</v>
      </c>
      <c r="BP1313">
        <f t="shared" si="230"/>
        <v>0</v>
      </c>
      <c r="BQ1313">
        <f t="shared" si="232"/>
        <v>0</v>
      </c>
      <c r="BR1313">
        <f t="shared" si="233"/>
        <v>0</v>
      </c>
      <c r="BS1313">
        <f t="shared" si="234"/>
        <v>0</v>
      </c>
      <c r="BT1313">
        <f t="shared" si="235"/>
        <v>0</v>
      </c>
      <c r="BU1313">
        <f t="shared" si="236"/>
        <v>0</v>
      </c>
      <c r="BV1313">
        <f t="shared" si="237"/>
        <v>0</v>
      </c>
      <c r="BW1313">
        <f t="shared" si="231"/>
        <v>0</v>
      </c>
    </row>
    <row r="1314" spans="1:75" x14ac:dyDescent="0.3">
      <c r="A1314" s="38">
        <f t="shared" si="227"/>
        <v>45799</v>
      </c>
      <c r="B1314" s="3">
        <v>45799.290416666663</v>
      </c>
      <c r="C1314" t="s">
        <v>61</v>
      </c>
      <c r="D1314" t="s">
        <v>61</v>
      </c>
      <c r="E1314" t="s">
        <v>61</v>
      </c>
      <c r="F1314" t="s">
        <v>62</v>
      </c>
      <c r="G1314" s="2" t="s">
        <v>85</v>
      </c>
      <c r="H1314" t="s">
        <v>86</v>
      </c>
      <c r="I1314" t="s">
        <v>91</v>
      </c>
      <c r="J1314" t="s">
        <v>66</v>
      </c>
      <c r="K1314" t="s">
        <v>67</v>
      </c>
      <c r="L1314">
        <v>19</v>
      </c>
      <c r="M1314">
        <v>8</v>
      </c>
      <c r="N1314">
        <v>168</v>
      </c>
      <c r="O1314" s="41">
        <v>9999</v>
      </c>
      <c r="P1314" t="s">
        <v>62</v>
      </c>
      <c r="Q1314" s="1">
        <v>45786.608721180557</v>
      </c>
      <c r="R1314">
        <v>1E-3</v>
      </c>
      <c r="S1314">
        <v>2.5999999999999999E-2</v>
      </c>
      <c r="T1314">
        <v>3.7999999999999999E-2</v>
      </c>
      <c r="U1314">
        <v>32</v>
      </c>
      <c r="V1314">
        <v>32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0.11</v>
      </c>
      <c r="AE1314" t="s">
        <v>61</v>
      </c>
      <c r="AF1314">
        <v>100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0.03</v>
      </c>
      <c r="AN1314" t="s">
        <v>61</v>
      </c>
      <c r="AO1314">
        <v>100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 t="s">
        <v>75</v>
      </c>
      <c r="BD1314">
        <v>0</v>
      </c>
      <c r="BE1314" t="s">
        <v>69</v>
      </c>
      <c r="BF1314" t="s">
        <v>76</v>
      </c>
      <c r="BG1314">
        <v>1.3</v>
      </c>
      <c r="BH1314">
        <v>0</v>
      </c>
      <c r="BI1314" s="1">
        <v>45799.291262418985</v>
      </c>
      <c r="BJ1314">
        <v>3</v>
      </c>
      <c r="BK1314" s="4">
        <v>1.2800000000000001E-2</v>
      </c>
      <c r="BL1314" s="42">
        <f>HLOOKUP($A1314,차량별코스!$E$1:$AD$20,_xlfn.XLOOKUP(탕데이터!$I1314,차량별코스!$D$2:$D$20,차량별코스!$A$2:$A$20),0)</f>
        <v>5</v>
      </c>
      <c r="BM1314">
        <f t="shared" si="228"/>
        <v>2449.5110000000004</v>
      </c>
      <c r="BN1314">
        <f t="shared" si="229"/>
        <v>3554.157000000002</v>
      </c>
      <c r="BO1314">
        <f>IF(COUNTIFS($BL$2:$BL1314,$BL1314,$O$2:$O1314,$O1314)=1,_xlfn.MAXIFS($BO$2:$BO1313,$O$2:$O1313,$O1314)+1,_xlfn.MAXIFS($BO$2:$BO1313,$O$2:$O1313,$O1314))</f>
        <v>11</v>
      </c>
      <c r="BP1314">
        <f t="shared" si="230"/>
        <v>0</v>
      </c>
      <c r="BQ1314">
        <f t="shared" si="232"/>
        <v>0</v>
      </c>
      <c r="BR1314">
        <f t="shared" si="233"/>
        <v>0</v>
      </c>
      <c r="BS1314">
        <f t="shared" si="234"/>
        <v>0</v>
      </c>
      <c r="BT1314">
        <f t="shared" si="235"/>
        <v>0</v>
      </c>
      <c r="BU1314">
        <f t="shared" si="236"/>
        <v>0</v>
      </c>
      <c r="BV1314">
        <f t="shared" si="237"/>
        <v>0</v>
      </c>
      <c r="BW1314">
        <f t="shared" si="231"/>
        <v>0</v>
      </c>
    </row>
    <row r="1315" spans="1:75" x14ac:dyDescent="0.3">
      <c r="A1315" s="38">
        <f t="shared" si="227"/>
        <v>45791</v>
      </c>
      <c r="B1315" s="3">
        <v>45791.71366898148</v>
      </c>
      <c r="C1315" t="s">
        <v>61</v>
      </c>
      <c r="D1315" t="s">
        <v>61</v>
      </c>
      <c r="E1315" t="s">
        <v>61</v>
      </c>
      <c r="F1315" t="s">
        <v>62</v>
      </c>
      <c r="G1315" s="2" t="s">
        <v>85</v>
      </c>
      <c r="H1315" t="s">
        <v>86</v>
      </c>
      <c r="I1315" t="s">
        <v>92</v>
      </c>
      <c r="J1315" t="s">
        <v>66</v>
      </c>
      <c r="K1315" t="s">
        <v>67</v>
      </c>
      <c r="L1315">
        <v>15</v>
      </c>
      <c r="M1315">
        <v>4</v>
      </c>
      <c r="N1315">
        <v>168</v>
      </c>
      <c r="O1315" s="41">
        <v>9999</v>
      </c>
      <c r="P1315" t="s">
        <v>62</v>
      </c>
      <c r="Q1315" s="1">
        <v>45786.608721180557</v>
      </c>
      <c r="R1315">
        <v>1E-3</v>
      </c>
      <c r="S1315">
        <v>7.6999999999999999E-2</v>
      </c>
      <c r="T1315">
        <v>1.2999999999999999E-2</v>
      </c>
      <c r="U1315">
        <v>83</v>
      </c>
      <c r="V1315">
        <v>83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0.04</v>
      </c>
      <c r="AE1315" t="s">
        <v>61</v>
      </c>
      <c r="AF1315">
        <v>100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0.01</v>
      </c>
      <c r="AN1315" t="s">
        <v>61</v>
      </c>
      <c r="AO1315">
        <v>100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1</v>
      </c>
      <c r="BC1315" t="s">
        <v>75</v>
      </c>
      <c r="BD1315">
        <v>0</v>
      </c>
      <c r="BE1315" t="s">
        <v>69</v>
      </c>
      <c r="BF1315" t="s">
        <v>76</v>
      </c>
      <c r="BG1315">
        <v>1.3</v>
      </c>
      <c r="BH1315">
        <v>0</v>
      </c>
      <c r="BI1315" s="1">
        <v>45799.483085879627</v>
      </c>
      <c r="BJ1315">
        <v>3</v>
      </c>
      <c r="BK1315" s="4">
        <v>4.3E-3</v>
      </c>
      <c r="BL1315" s="42">
        <f>HLOOKUP($A1315,차량별코스!$E$1:$AD$20,_xlfn.XLOOKUP(탕데이터!$I1315,차량별코스!$D$2:$D$20,차량별코스!$A$2:$A$20),0)</f>
        <v>3</v>
      </c>
      <c r="BM1315">
        <f t="shared" si="228"/>
        <v>2508.7330000000002</v>
      </c>
      <c r="BN1315">
        <f t="shared" si="229"/>
        <v>4291.5689999999995</v>
      </c>
      <c r="BO1315">
        <f>IF(COUNTIFS($BL$2:$BL1315,$BL1315,$O$2:$O1315,$O1315)=1,_xlfn.MAXIFS($BO$2:$BO1314,$O$2:$O1314,$O1315)+1,_xlfn.MAXIFS($BO$2:$BO1314,$O$2:$O1314,$O1315))</f>
        <v>11</v>
      </c>
      <c r="BP1315">
        <f t="shared" si="230"/>
        <v>0</v>
      </c>
      <c r="BQ1315">
        <f t="shared" si="232"/>
        <v>0</v>
      </c>
      <c r="BR1315">
        <f t="shared" si="233"/>
        <v>0</v>
      </c>
      <c r="BS1315">
        <f t="shared" si="234"/>
        <v>0</v>
      </c>
      <c r="BT1315">
        <f t="shared" si="235"/>
        <v>0</v>
      </c>
      <c r="BU1315">
        <f t="shared" si="236"/>
        <v>0</v>
      </c>
      <c r="BV1315">
        <f t="shared" si="237"/>
        <v>0</v>
      </c>
      <c r="BW1315">
        <f t="shared" si="231"/>
        <v>0</v>
      </c>
    </row>
    <row r="1316" spans="1:75" x14ac:dyDescent="0.3">
      <c r="A1316" s="38">
        <f t="shared" si="227"/>
        <v>45791</v>
      </c>
      <c r="B1316" s="3">
        <v>45791.716180555559</v>
      </c>
      <c r="C1316" t="s">
        <v>61</v>
      </c>
      <c r="D1316" t="s">
        <v>61</v>
      </c>
      <c r="E1316" t="s">
        <v>61</v>
      </c>
      <c r="F1316" t="s">
        <v>62</v>
      </c>
      <c r="G1316" s="2" t="s">
        <v>85</v>
      </c>
      <c r="H1316" t="s">
        <v>86</v>
      </c>
      <c r="I1316" t="s">
        <v>92</v>
      </c>
      <c r="J1316" t="s">
        <v>66</v>
      </c>
      <c r="K1316" t="s">
        <v>67</v>
      </c>
      <c r="L1316">
        <v>15</v>
      </c>
      <c r="M1316">
        <v>4</v>
      </c>
      <c r="N1316">
        <v>168</v>
      </c>
      <c r="O1316" s="41">
        <v>9999</v>
      </c>
      <c r="P1316" t="s">
        <v>62</v>
      </c>
      <c r="Q1316" s="1">
        <v>45786.608721180557</v>
      </c>
      <c r="R1316">
        <v>1E-3</v>
      </c>
      <c r="S1316">
        <v>1E-3</v>
      </c>
      <c r="T1316">
        <v>1</v>
      </c>
      <c r="U1316">
        <v>473</v>
      </c>
      <c r="V1316">
        <v>473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0.01</v>
      </c>
      <c r="AE1316" t="s">
        <v>61</v>
      </c>
      <c r="AF1316">
        <v>100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1</v>
      </c>
      <c r="AN1316" t="s">
        <v>61</v>
      </c>
      <c r="AO1316">
        <v>100</v>
      </c>
      <c r="AP1316">
        <v>0</v>
      </c>
      <c r="AQ1316">
        <v>0</v>
      </c>
      <c r="AR1316">
        <v>0</v>
      </c>
      <c r="AS1316">
        <v>0</v>
      </c>
      <c r="AT1316">
        <v>6.6669999999999998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11</v>
      </c>
      <c r="BC1316" t="s">
        <v>75</v>
      </c>
      <c r="BD1316">
        <v>0</v>
      </c>
      <c r="BE1316" t="s">
        <v>69</v>
      </c>
      <c r="BF1316" t="s">
        <v>76</v>
      </c>
      <c r="BG1316">
        <v>1.3</v>
      </c>
      <c r="BH1316">
        <v>0</v>
      </c>
      <c r="BI1316" s="1">
        <v>45799.483085879627</v>
      </c>
      <c r="BJ1316">
        <v>3</v>
      </c>
      <c r="BK1316" s="4">
        <v>0.33329999999999999</v>
      </c>
      <c r="BL1316" s="42">
        <f>HLOOKUP($A1316,차량별코스!$E$1:$AD$20,_xlfn.XLOOKUP(탕데이터!$I1316,차량별코스!$D$2:$D$20,차량별코스!$A$2:$A$20),0)</f>
        <v>3</v>
      </c>
      <c r="BM1316">
        <f t="shared" si="228"/>
        <v>2508.7330000000002</v>
      </c>
      <c r="BN1316">
        <f t="shared" si="229"/>
        <v>4291.5689999999995</v>
      </c>
      <c r="BO1316">
        <f>IF(COUNTIFS($BL$2:$BL1316,$BL1316,$O$2:$O1316,$O1316)=1,_xlfn.MAXIFS($BO$2:$BO1315,$O$2:$O1315,$O1316)+1,_xlfn.MAXIFS($BO$2:$BO1315,$O$2:$O1315,$O1316))</f>
        <v>11</v>
      </c>
      <c r="BP1316">
        <f t="shared" si="230"/>
        <v>0</v>
      </c>
      <c r="BQ1316">
        <f t="shared" si="232"/>
        <v>0</v>
      </c>
      <c r="BR1316">
        <f t="shared" si="233"/>
        <v>0</v>
      </c>
      <c r="BS1316">
        <f t="shared" si="234"/>
        <v>0</v>
      </c>
      <c r="BT1316">
        <f t="shared" si="235"/>
        <v>0</v>
      </c>
      <c r="BU1316">
        <f t="shared" si="236"/>
        <v>0</v>
      </c>
      <c r="BV1316">
        <f t="shared" si="237"/>
        <v>0</v>
      </c>
      <c r="BW1316">
        <f t="shared" si="231"/>
        <v>0</v>
      </c>
    </row>
    <row r="1317" spans="1:75" x14ac:dyDescent="0.3">
      <c r="A1317" s="38">
        <f t="shared" si="227"/>
        <v>45791</v>
      </c>
      <c r="B1317" s="3">
        <v>45791.728055555555</v>
      </c>
      <c r="C1317" t="s">
        <v>61</v>
      </c>
      <c r="D1317" t="s">
        <v>61</v>
      </c>
      <c r="E1317" t="s">
        <v>61</v>
      </c>
      <c r="F1317" t="s">
        <v>62</v>
      </c>
      <c r="G1317" s="2" t="s">
        <v>85</v>
      </c>
      <c r="H1317" t="s">
        <v>86</v>
      </c>
      <c r="I1317" t="s">
        <v>92</v>
      </c>
      <c r="J1317" t="s">
        <v>66</v>
      </c>
      <c r="K1317" t="s">
        <v>67</v>
      </c>
      <c r="L1317">
        <v>15</v>
      </c>
      <c r="M1317">
        <v>4</v>
      </c>
      <c r="N1317">
        <v>168</v>
      </c>
      <c r="O1317" s="41">
        <v>9999</v>
      </c>
      <c r="P1317" t="s">
        <v>62</v>
      </c>
      <c r="Q1317" s="1">
        <v>45786.608721180557</v>
      </c>
      <c r="R1317">
        <v>2.7E-2</v>
      </c>
      <c r="S1317">
        <v>2.1000000000000001E-2</v>
      </c>
      <c r="T1317">
        <v>1.286</v>
      </c>
      <c r="U1317">
        <v>2664</v>
      </c>
      <c r="V1317">
        <v>2644</v>
      </c>
      <c r="W1317">
        <v>4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10</v>
      </c>
      <c r="AD1317">
        <v>0.04</v>
      </c>
      <c r="AE1317">
        <v>6.0742399999999996</v>
      </c>
      <c r="AF1317">
        <v>100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1</v>
      </c>
      <c r="AN1317">
        <v>6485.6880000000001</v>
      </c>
      <c r="AO1317">
        <v>99.248999999999995</v>
      </c>
      <c r="AP1317">
        <v>0.15</v>
      </c>
      <c r="AQ1317">
        <v>0</v>
      </c>
      <c r="AR1317">
        <v>0</v>
      </c>
      <c r="AS1317">
        <v>0</v>
      </c>
      <c r="AT1317">
        <v>43.332999999999998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71</v>
      </c>
      <c r="BC1317" t="s">
        <v>75</v>
      </c>
      <c r="BD1317">
        <v>0</v>
      </c>
      <c r="BE1317" t="s">
        <v>69</v>
      </c>
      <c r="BF1317" t="s">
        <v>76</v>
      </c>
      <c r="BG1317">
        <v>1.3</v>
      </c>
      <c r="BH1317">
        <v>0</v>
      </c>
      <c r="BI1317" s="1">
        <v>45799.483085879627</v>
      </c>
      <c r="BJ1317">
        <v>3</v>
      </c>
      <c r="BK1317" s="4">
        <v>0.42859999999999998</v>
      </c>
      <c r="BL1317" s="42">
        <f>HLOOKUP($A1317,차량별코스!$E$1:$AD$20,_xlfn.XLOOKUP(탕데이터!$I1317,차량별코스!$D$2:$D$20,차량별코스!$A$2:$A$20),0)</f>
        <v>3</v>
      </c>
      <c r="BM1317">
        <f t="shared" si="228"/>
        <v>2508.7330000000002</v>
      </c>
      <c r="BN1317">
        <f t="shared" si="229"/>
        <v>4291.5689999999995</v>
      </c>
      <c r="BO1317">
        <f>IF(COUNTIFS($BL$2:$BL1317,$BL1317,$O$2:$O1317,$O1317)=1,_xlfn.MAXIFS($BO$2:$BO1316,$O$2:$O1316,$O1317)+1,_xlfn.MAXIFS($BO$2:$BO1316,$O$2:$O1316,$O1317))</f>
        <v>11</v>
      </c>
      <c r="BP1317">
        <f t="shared" si="230"/>
        <v>16</v>
      </c>
      <c r="BQ1317">
        <f t="shared" si="232"/>
        <v>0</v>
      </c>
      <c r="BR1317">
        <f t="shared" si="233"/>
        <v>0</v>
      </c>
      <c r="BS1317">
        <f t="shared" si="234"/>
        <v>0</v>
      </c>
      <c r="BT1317">
        <f t="shared" si="235"/>
        <v>0</v>
      </c>
      <c r="BU1317">
        <f t="shared" si="236"/>
        <v>0</v>
      </c>
      <c r="BV1317">
        <f t="shared" si="237"/>
        <v>0</v>
      </c>
      <c r="BW1317">
        <f t="shared" si="231"/>
        <v>16</v>
      </c>
    </row>
    <row r="1318" spans="1:75" x14ac:dyDescent="0.3">
      <c r="A1318" s="38">
        <f t="shared" si="227"/>
        <v>45791</v>
      </c>
      <c r="B1318" s="3">
        <v>45791.763078703705</v>
      </c>
      <c r="C1318" t="s">
        <v>61</v>
      </c>
      <c r="D1318" t="s">
        <v>61</v>
      </c>
      <c r="E1318" t="s">
        <v>61</v>
      </c>
      <c r="F1318" t="s">
        <v>62</v>
      </c>
      <c r="G1318" s="2" t="s">
        <v>85</v>
      </c>
      <c r="H1318" t="s">
        <v>86</v>
      </c>
      <c r="I1318" t="s">
        <v>92</v>
      </c>
      <c r="J1318" t="s">
        <v>66</v>
      </c>
      <c r="K1318" t="s">
        <v>67</v>
      </c>
      <c r="L1318">
        <v>15</v>
      </c>
      <c r="M1318">
        <v>4</v>
      </c>
      <c r="N1318">
        <v>168</v>
      </c>
      <c r="O1318" s="41">
        <v>9999</v>
      </c>
      <c r="P1318" t="s">
        <v>62</v>
      </c>
      <c r="Q1318" s="1">
        <v>45786.608721180557</v>
      </c>
      <c r="R1318">
        <v>96.778999999999996</v>
      </c>
      <c r="S1318">
        <v>29.898</v>
      </c>
      <c r="T1318">
        <v>3.2370000000000001</v>
      </c>
      <c r="U1318">
        <v>11982</v>
      </c>
      <c r="V1318">
        <v>69</v>
      </c>
      <c r="W1318">
        <v>4712</v>
      </c>
      <c r="X1318">
        <v>2009</v>
      </c>
      <c r="Y1318">
        <v>10</v>
      </c>
      <c r="Z1318">
        <v>25</v>
      </c>
      <c r="AA1318">
        <v>2</v>
      </c>
      <c r="AB1318">
        <v>1933</v>
      </c>
      <c r="AC1318">
        <v>104</v>
      </c>
      <c r="AD1318">
        <v>29.08</v>
      </c>
      <c r="AE1318">
        <v>48.382750000000001</v>
      </c>
      <c r="AF1318">
        <v>89.7</v>
      </c>
      <c r="AG1318">
        <v>2.4</v>
      </c>
      <c r="AH1318">
        <v>3.2</v>
      </c>
      <c r="AI1318">
        <v>3.8</v>
      </c>
      <c r="AJ1318">
        <v>0.9</v>
      </c>
      <c r="AK1318">
        <v>0</v>
      </c>
      <c r="AL1318">
        <v>0</v>
      </c>
      <c r="AM1318">
        <v>2.4900000000000002</v>
      </c>
      <c r="AN1318">
        <v>51.238</v>
      </c>
      <c r="AO1318">
        <v>0.57599999999999996</v>
      </c>
      <c r="AP1318">
        <v>39.326000000000001</v>
      </c>
      <c r="AQ1318">
        <v>0.20699999999999999</v>
      </c>
      <c r="AR1318">
        <v>10.333</v>
      </c>
      <c r="AS1318">
        <v>25.832000000000001</v>
      </c>
      <c r="AT1318">
        <v>177.905</v>
      </c>
      <c r="AU1318">
        <v>4.76</v>
      </c>
      <c r="AV1318">
        <v>6.3470000000000004</v>
      </c>
      <c r="AW1318">
        <v>7.5369999999999999</v>
      </c>
      <c r="AX1318">
        <v>1.7849999999999999</v>
      </c>
      <c r="AY1318">
        <v>0</v>
      </c>
      <c r="AZ1318">
        <v>0</v>
      </c>
      <c r="BA1318">
        <v>0</v>
      </c>
      <c r="BB1318">
        <v>297</v>
      </c>
      <c r="BC1318" t="s">
        <v>75</v>
      </c>
      <c r="BD1318">
        <v>0</v>
      </c>
      <c r="BE1318" t="s">
        <v>69</v>
      </c>
      <c r="BF1318" t="s">
        <v>76</v>
      </c>
      <c r="BG1318">
        <v>1.3</v>
      </c>
      <c r="BH1318">
        <v>0</v>
      </c>
      <c r="BI1318" s="1">
        <v>45799.483085879627</v>
      </c>
      <c r="BJ1318">
        <v>3</v>
      </c>
      <c r="BK1318" s="4">
        <v>1.079</v>
      </c>
      <c r="BL1318" s="42">
        <f>HLOOKUP($A1318,차량별코스!$E$1:$AD$20,_xlfn.XLOOKUP(탕데이터!$I1318,차량별코스!$D$2:$D$20,차량별코스!$A$2:$A$20),0)</f>
        <v>3</v>
      </c>
      <c r="BM1318">
        <f t="shared" si="228"/>
        <v>2508.7330000000002</v>
      </c>
      <c r="BN1318">
        <f t="shared" si="229"/>
        <v>4291.5689999999995</v>
      </c>
      <c r="BO1318">
        <f>IF(COUNTIFS($BL$2:$BL1318,$BL1318,$O$2:$O1318,$O1318)=1,_xlfn.MAXIFS($BO$2:$BO1317,$O$2:$O1317,$O1318)+1,_xlfn.MAXIFS($BO$2:$BO1317,$O$2:$O1317,$O1318))</f>
        <v>11</v>
      </c>
      <c r="BP1318">
        <f t="shared" si="230"/>
        <v>5966.8539999999994</v>
      </c>
      <c r="BQ1318">
        <f t="shared" si="232"/>
        <v>287.56799999999998</v>
      </c>
      <c r="BR1318">
        <f t="shared" si="233"/>
        <v>383.42400000000004</v>
      </c>
      <c r="BS1318">
        <f t="shared" si="234"/>
        <v>455.31599999999997</v>
      </c>
      <c r="BT1318">
        <f t="shared" si="235"/>
        <v>107.83800000000001</v>
      </c>
      <c r="BU1318">
        <f t="shared" si="236"/>
        <v>0</v>
      </c>
      <c r="BV1318">
        <f t="shared" si="237"/>
        <v>0</v>
      </c>
      <c r="BW1318">
        <f t="shared" si="231"/>
        <v>7200.9999999999991</v>
      </c>
    </row>
    <row r="1319" spans="1:75" x14ac:dyDescent="0.3">
      <c r="A1319" s="38">
        <f t="shared" si="227"/>
        <v>45792</v>
      </c>
      <c r="B1319" s="3">
        <v>45792.277870370373</v>
      </c>
      <c r="C1319" t="s">
        <v>61</v>
      </c>
      <c r="D1319" t="s">
        <v>61</v>
      </c>
      <c r="E1319" t="s">
        <v>61</v>
      </c>
      <c r="F1319" t="s">
        <v>62</v>
      </c>
      <c r="G1319" s="2" t="s">
        <v>85</v>
      </c>
      <c r="H1319" t="s">
        <v>86</v>
      </c>
      <c r="I1319" t="s">
        <v>92</v>
      </c>
      <c r="J1319" t="s">
        <v>66</v>
      </c>
      <c r="K1319" t="s">
        <v>67</v>
      </c>
      <c r="L1319">
        <v>15</v>
      </c>
      <c r="M1319">
        <v>4</v>
      </c>
      <c r="N1319">
        <v>168</v>
      </c>
      <c r="O1319" s="41">
        <v>9999</v>
      </c>
      <c r="P1319" t="s">
        <v>62</v>
      </c>
      <c r="Q1319" s="1">
        <v>45786.608721180557</v>
      </c>
      <c r="R1319">
        <v>55.351999999999997</v>
      </c>
      <c r="S1319">
        <v>14.052</v>
      </c>
      <c r="T1319">
        <v>3.9390000000000001</v>
      </c>
      <c r="U1319">
        <v>5341</v>
      </c>
      <c r="V1319">
        <v>597</v>
      </c>
      <c r="W1319">
        <v>641</v>
      </c>
      <c r="X1319">
        <v>1195</v>
      </c>
      <c r="Y1319">
        <v>1</v>
      </c>
      <c r="Z1319">
        <v>2</v>
      </c>
      <c r="AA1319">
        <v>1</v>
      </c>
      <c r="AB1319">
        <v>5</v>
      </c>
      <c r="AC1319">
        <v>83</v>
      </c>
      <c r="AD1319">
        <v>37.31</v>
      </c>
      <c r="AE1319">
        <v>48.566186000000002</v>
      </c>
      <c r="AF1319">
        <v>81.7</v>
      </c>
      <c r="AG1319">
        <v>4.7</v>
      </c>
      <c r="AH1319">
        <v>7.3</v>
      </c>
      <c r="AI1319">
        <v>6.2</v>
      </c>
      <c r="AJ1319">
        <v>0.1</v>
      </c>
      <c r="AK1319">
        <v>0</v>
      </c>
      <c r="AL1319">
        <v>0</v>
      </c>
      <c r="AM1319">
        <v>3.03</v>
      </c>
      <c r="AN1319">
        <v>41.164000000000001</v>
      </c>
      <c r="AO1319">
        <v>11.178000000000001</v>
      </c>
      <c r="AP1319">
        <v>12.000999999999999</v>
      </c>
      <c r="AQ1319">
        <v>0.19900000000000001</v>
      </c>
      <c r="AR1319">
        <v>1.8069999999999999</v>
      </c>
      <c r="AS1319">
        <v>3.613</v>
      </c>
      <c r="AT1319">
        <v>72.168000000000006</v>
      </c>
      <c r="AU1319">
        <v>4.1520000000000001</v>
      </c>
      <c r="AV1319">
        <v>6.4480000000000004</v>
      </c>
      <c r="AW1319">
        <v>5.4770000000000003</v>
      </c>
      <c r="AX1319">
        <v>8.7999999999999995E-2</v>
      </c>
      <c r="AY1319">
        <v>0</v>
      </c>
      <c r="AZ1319">
        <v>0</v>
      </c>
      <c r="BA1319">
        <v>0</v>
      </c>
      <c r="BB1319">
        <v>129</v>
      </c>
      <c r="BC1319" t="s">
        <v>75</v>
      </c>
      <c r="BD1319">
        <v>0</v>
      </c>
      <c r="BE1319" t="s">
        <v>69</v>
      </c>
      <c r="BF1319" t="s">
        <v>76</v>
      </c>
      <c r="BG1319">
        <v>1.3</v>
      </c>
      <c r="BH1319">
        <v>0</v>
      </c>
      <c r="BI1319" s="1">
        <v>45799.483085879627</v>
      </c>
      <c r="BJ1319">
        <v>3</v>
      </c>
      <c r="BK1319" s="4">
        <v>1.3129999999999999</v>
      </c>
      <c r="BL1319" s="42">
        <f>HLOOKUP($A1319,차량별코스!$E$1:$AD$20,_xlfn.XLOOKUP(탕데이터!$I1319,차량별코스!$D$2:$D$20,차량별코스!$A$2:$A$20),0)</f>
        <v>4</v>
      </c>
      <c r="BM1319">
        <f t="shared" si="228"/>
        <v>2508.7330000000002</v>
      </c>
      <c r="BN1319">
        <f t="shared" si="229"/>
        <v>5029.0960000000023</v>
      </c>
      <c r="BO1319">
        <f>IF(COUNTIFS($BL$2:$BL1319,$BL1319,$O$2:$O1319,$O1319)=1,_xlfn.MAXIFS($BO$2:$BO1318,$O$2:$O1318,$O1319)+1,_xlfn.MAXIFS($BO$2:$BO1318,$O$2:$O1318,$O1319))</f>
        <v>11</v>
      </c>
      <c r="BP1319">
        <f t="shared" si="230"/>
        <v>3125.5970000000007</v>
      </c>
      <c r="BQ1319">
        <f t="shared" si="232"/>
        <v>251.02699999999999</v>
      </c>
      <c r="BR1319">
        <f t="shared" si="233"/>
        <v>389.89299999999997</v>
      </c>
      <c r="BS1319">
        <f t="shared" si="234"/>
        <v>331.142</v>
      </c>
      <c r="BT1319">
        <f t="shared" si="235"/>
        <v>5.3410000000000002</v>
      </c>
      <c r="BU1319">
        <f t="shared" si="236"/>
        <v>0</v>
      </c>
      <c r="BV1319">
        <f t="shared" si="237"/>
        <v>0</v>
      </c>
      <c r="BW1319">
        <f t="shared" si="231"/>
        <v>4103.0000000000009</v>
      </c>
    </row>
    <row r="1320" spans="1:75" x14ac:dyDescent="0.3">
      <c r="A1320" s="38">
        <f t="shared" si="227"/>
        <v>45792</v>
      </c>
      <c r="B1320" s="3">
        <v>45792.362881944442</v>
      </c>
      <c r="C1320" t="s">
        <v>61</v>
      </c>
      <c r="D1320" t="s">
        <v>61</v>
      </c>
      <c r="E1320" t="s">
        <v>61</v>
      </c>
      <c r="F1320" t="s">
        <v>62</v>
      </c>
      <c r="G1320" s="2" t="s">
        <v>85</v>
      </c>
      <c r="H1320" t="s">
        <v>86</v>
      </c>
      <c r="I1320" t="s">
        <v>92</v>
      </c>
      <c r="J1320" t="s">
        <v>66</v>
      </c>
      <c r="K1320" t="s">
        <v>67</v>
      </c>
      <c r="L1320">
        <v>15</v>
      </c>
      <c r="M1320">
        <v>4</v>
      </c>
      <c r="N1320">
        <v>168</v>
      </c>
      <c r="O1320" s="41">
        <v>9999</v>
      </c>
      <c r="P1320" t="s">
        <v>62</v>
      </c>
      <c r="Q1320" s="1">
        <v>45786.608721180557</v>
      </c>
      <c r="R1320">
        <v>171.15600000000001</v>
      </c>
      <c r="S1320">
        <v>35.582999999999998</v>
      </c>
      <c r="T1320">
        <v>4.8099999999999996</v>
      </c>
      <c r="U1320">
        <v>9993</v>
      </c>
      <c r="V1320">
        <v>4</v>
      </c>
      <c r="W1320">
        <v>2142</v>
      </c>
      <c r="X1320">
        <v>2425</v>
      </c>
      <c r="Y1320">
        <v>0</v>
      </c>
      <c r="Z1320">
        <v>10</v>
      </c>
      <c r="AA1320">
        <v>3</v>
      </c>
      <c r="AB1320">
        <v>309</v>
      </c>
      <c r="AC1320">
        <v>108</v>
      </c>
      <c r="AD1320">
        <v>61.66</v>
      </c>
      <c r="AE1320">
        <v>78.521939000000003</v>
      </c>
      <c r="AF1320">
        <v>83.6</v>
      </c>
      <c r="AG1320">
        <v>1.2</v>
      </c>
      <c r="AH1320">
        <v>2</v>
      </c>
      <c r="AI1320">
        <v>2.2000000000000002</v>
      </c>
      <c r="AJ1320">
        <v>4.5</v>
      </c>
      <c r="AK1320">
        <v>6.5</v>
      </c>
      <c r="AL1320">
        <v>0</v>
      </c>
      <c r="AM1320">
        <v>3.7</v>
      </c>
      <c r="AN1320">
        <v>56.673999999999999</v>
      </c>
      <c r="AO1320">
        <v>0.04</v>
      </c>
      <c r="AP1320">
        <v>21.434999999999999</v>
      </c>
      <c r="AQ1320">
        <v>0.14000000000000001</v>
      </c>
      <c r="AR1320">
        <v>0</v>
      </c>
      <c r="AS1320">
        <v>5.843</v>
      </c>
      <c r="AT1320">
        <v>137.94</v>
      </c>
      <c r="AU1320">
        <v>1.98</v>
      </c>
      <c r="AV1320">
        <v>3.3</v>
      </c>
      <c r="AW1320">
        <v>3.63</v>
      </c>
      <c r="AX1320">
        <v>7.4249999999999998</v>
      </c>
      <c r="AY1320">
        <v>10.725</v>
      </c>
      <c r="AZ1320">
        <v>0</v>
      </c>
      <c r="BA1320">
        <v>0</v>
      </c>
      <c r="BB1320">
        <v>251</v>
      </c>
      <c r="BC1320" t="s">
        <v>75</v>
      </c>
      <c r="BD1320">
        <v>0</v>
      </c>
      <c r="BE1320" t="s">
        <v>69</v>
      </c>
      <c r="BF1320" t="s">
        <v>76</v>
      </c>
      <c r="BG1320">
        <v>1.3</v>
      </c>
      <c r="BH1320">
        <v>0</v>
      </c>
      <c r="BI1320" s="1">
        <v>45799.483085879627</v>
      </c>
      <c r="BJ1320">
        <v>3</v>
      </c>
      <c r="BK1320" s="4">
        <v>1.6032999999999999</v>
      </c>
      <c r="BL1320" s="42">
        <f>HLOOKUP($A1320,차량별코스!$E$1:$AD$20,_xlfn.XLOOKUP(탕데이터!$I1320,차량별코스!$D$2:$D$20,차량별코스!$A$2:$A$20),0)</f>
        <v>4</v>
      </c>
      <c r="BM1320">
        <f t="shared" si="228"/>
        <v>2508.7330000000002</v>
      </c>
      <c r="BN1320">
        <f t="shared" si="229"/>
        <v>5029.0960000000023</v>
      </c>
      <c r="BO1320">
        <f>IF(COUNTIFS($BL$2:$BL1320,$BL1320,$O$2:$O1320,$O1320)=1,_xlfn.MAXIFS($BO$2:$BO1319,$O$2:$O1319,$O1320)+1,_xlfn.MAXIFS($BO$2:$BO1319,$O$2:$O1319,$O1320))</f>
        <v>11</v>
      </c>
      <c r="BP1320">
        <f t="shared" si="230"/>
        <v>6208.1479999999992</v>
      </c>
      <c r="BQ1320">
        <f t="shared" si="232"/>
        <v>119.916</v>
      </c>
      <c r="BR1320">
        <f t="shared" si="233"/>
        <v>199.86</v>
      </c>
      <c r="BS1320">
        <f t="shared" si="234"/>
        <v>219.84600000000003</v>
      </c>
      <c r="BT1320">
        <f t="shared" si="235"/>
        <v>449.685</v>
      </c>
      <c r="BU1320">
        <f t="shared" si="236"/>
        <v>649.54500000000007</v>
      </c>
      <c r="BV1320">
        <f t="shared" si="237"/>
        <v>0</v>
      </c>
      <c r="BW1320">
        <f t="shared" si="231"/>
        <v>7847</v>
      </c>
    </row>
    <row r="1321" spans="1:75" x14ac:dyDescent="0.3">
      <c r="A1321" s="38">
        <f t="shared" si="227"/>
        <v>45792</v>
      </c>
      <c r="B1321" s="3">
        <v>45792.497175925928</v>
      </c>
      <c r="C1321" t="s">
        <v>61</v>
      </c>
      <c r="D1321" t="s">
        <v>61</v>
      </c>
      <c r="E1321" t="s">
        <v>61</v>
      </c>
      <c r="F1321" t="s">
        <v>62</v>
      </c>
      <c r="G1321" s="2" t="s">
        <v>85</v>
      </c>
      <c r="H1321" t="s">
        <v>86</v>
      </c>
      <c r="I1321" t="s">
        <v>92</v>
      </c>
      <c r="J1321" t="s">
        <v>66</v>
      </c>
      <c r="K1321" t="s">
        <v>67</v>
      </c>
      <c r="L1321">
        <v>15</v>
      </c>
      <c r="M1321">
        <v>4</v>
      </c>
      <c r="N1321">
        <v>168</v>
      </c>
      <c r="O1321" s="41">
        <v>9999</v>
      </c>
      <c r="P1321" t="s">
        <v>62</v>
      </c>
      <c r="Q1321" s="1">
        <v>45786.608721180557</v>
      </c>
      <c r="R1321">
        <v>1.9E-2</v>
      </c>
      <c r="S1321">
        <v>1.9E-2</v>
      </c>
      <c r="T1321">
        <v>1</v>
      </c>
      <c r="U1321">
        <v>25</v>
      </c>
      <c r="V1321">
        <v>8</v>
      </c>
      <c r="W1321">
        <v>3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9</v>
      </c>
      <c r="AD1321">
        <v>2.74</v>
      </c>
      <c r="AE1321">
        <v>4.8855740000000001</v>
      </c>
      <c r="AF1321">
        <v>100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0.75</v>
      </c>
      <c r="AN1321">
        <v>12.641</v>
      </c>
      <c r="AO1321">
        <v>31.998999999999999</v>
      </c>
      <c r="AP1321">
        <v>11.996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 t="s">
        <v>75</v>
      </c>
      <c r="BD1321">
        <v>0</v>
      </c>
      <c r="BE1321" t="s">
        <v>69</v>
      </c>
      <c r="BF1321" t="s">
        <v>76</v>
      </c>
      <c r="BG1321">
        <v>1.3</v>
      </c>
      <c r="BH1321">
        <v>0</v>
      </c>
      <c r="BI1321" s="1">
        <v>45799.483085879627</v>
      </c>
      <c r="BJ1321">
        <v>3</v>
      </c>
      <c r="BK1321" s="4">
        <v>0.33329999999999999</v>
      </c>
      <c r="BL1321" s="42">
        <f>HLOOKUP($A1321,차량별코스!$E$1:$AD$20,_xlfn.XLOOKUP(탕데이터!$I1321,차량별코스!$D$2:$D$20,차량별코스!$A$2:$A$20),0)</f>
        <v>4</v>
      </c>
      <c r="BM1321">
        <f t="shared" si="228"/>
        <v>2508.7330000000002</v>
      </c>
      <c r="BN1321">
        <f t="shared" si="229"/>
        <v>5029.0960000000023</v>
      </c>
      <c r="BO1321">
        <f>IF(COUNTIFS($BL$2:$BL1321,$BL1321,$O$2:$O1321,$O1321)=1,_xlfn.MAXIFS($BO$2:$BO1320,$O$2:$O1320,$O1321)+1,_xlfn.MAXIFS($BO$2:$BO1320,$O$2:$O1320,$O1321))</f>
        <v>11</v>
      </c>
      <c r="BP1321">
        <f t="shared" si="230"/>
        <v>14</v>
      </c>
      <c r="BQ1321">
        <f t="shared" si="232"/>
        <v>0</v>
      </c>
      <c r="BR1321">
        <f t="shared" si="233"/>
        <v>0</v>
      </c>
      <c r="BS1321">
        <f t="shared" si="234"/>
        <v>0</v>
      </c>
      <c r="BT1321">
        <f t="shared" si="235"/>
        <v>0</v>
      </c>
      <c r="BU1321">
        <f t="shared" si="236"/>
        <v>0</v>
      </c>
      <c r="BV1321">
        <f t="shared" si="237"/>
        <v>0</v>
      </c>
      <c r="BW1321">
        <f t="shared" si="231"/>
        <v>14</v>
      </c>
    </row>
    <row r="1322" spans="1:75" x14ac:dyDescent="0.3">
      <c r="A1322" s="38">
        <f t="shared" si="227"/>
        <v>45792</v>
      </c>
      <c r="B1322" s="3">
        <v>45792.508668981478</v>
      </c>
      <c r="C1322" t="s">
        <v>61</v>
      </c>
      <c r="D1322" t="s">
        <v>61</v>
      </c>
      <c r="E1322" t="s">
        <v>61</v>
      </c>
      <c r="F1322" t="s">
        <v>62</v>
      </c>
      <c r="G1322" s="2" t="s">
        <v>85</v>
      </c>
      <c r="H1322" t="s">
        <v>86</v>
      </c>
      <c r="I1322" t="s">
        <v>92</v>
      </c>
      <c r="J1322" t="s">
        <v>66</v>
      </c>
      <c r="K1322" t="s">
        <v>67</v>
      </c>
      <c r="L1322">
        <v>15</v>
      </c>
      <c r="M1322">
        <v>4</v>
      </c>
      <c r="N1322">
        <v>168</v>
      </c>
      <c r="O1322" s="41">
        <v>9999</v>
      </c>
      <c r="P1322" t="s">
        <v>62</v>
      </c>
      <c r="Q1322" s="1">
        <v>45786.608721180557</v>
      </c>
      <c r="R1322">
        <v>6.0999999999999999E-2</v>
      </c>
      <c r="S1322">
        <v>0.313</v>
      </c>
      <c r="T1322">
        <v>0.19500000000000001</v>
      </c>
      <c r="U1322">
        <v>626</v>
      </c>
      <c r="V1322">
        <v>1</v>
      </c>
      <c r="W1322">
        <v>565</v>
      </c>
      <c r="X1322">
        <v>0</v>
      </c>
      <c r="Y1322">
        <v>0</v>
      </c>
      <c r="Z1322">
        <v>0</v>
      </c>
      <c r="AA1322">
        <v>1</v>
      </c>
      <c r="AB1322">
        <v>250</v>
      </c>
      <c r="AC1322">
        <v>7</v>
      </c>
      <c r="AD1322">
        <v>0.35</v>
      </c>
      <c r="AE1322">
        <v>3.659926</v>
      </c>
      <c r="AF1322">
        <v>100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0.15</v>
      </c>
      <c r="AN1322">
        <v>66.031000000000006</v>
      </c>
      <c r="AO1322">
        <v>0.159</v>
      </c>
      <c r="AP1322">
        <v>90.256</v>
      </c>
      <c r="AQ1322">
        <v>0</v>
      </c>
      <c r="AR1322">
        <v>0</v>
      </c>
      <c r="AS1322">
        <v>0</v>
      </c>
      <c r="AT1322">
        <v>10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15</v>
      </c>
      <c r="BC1322" t="s">
        <v>75</v>
      </c>
      <c r="BD1322">
        <v>0</v>
      </c>
      <c r="BE1322" t="s">
        <v>69</v>
      </c>
      <c r="BF1322" t="s">
        <v>76</v>
      </c>
      <c r="BG1322">
        <v>1.3</v>
      </c>
      <c r="BH1322">
        <v>0</v>
      </c>
      <c r="BI1322" s="1">
        <v>45799.483085879627</v>
      </c>
      <c r="BJ1322">
        <v>3</v>
      </c>
      <c r="BK1322" s="4">
        <v>6.5000000000000002E-2</v>
      </c>
      <c r="BL1322" s="42">
        <f>HLOOKUP($A1322,차량별코스!$E$1:$AD$20,_xlfn.XLOOKUP(탕데이터!$I1322,차량별코스!$D$2:$D$20,차량별코스!$A$2:$A$20),0)</f>
        <v>4</v>
      </c>
      <c r="BM1322">
        <f t="shared" si="228"/>
        <v>2508.7330000000002</v>
      </c>
      <c r="BN1322">
        <f t="shared" si="229"/>
        <v>5029.0960000000023</v>
      </c>
      <c r="BO1322">
        <f>IF(COUNTIFS($BL$2:$BL1322,$BL1322,$O$2:$O1322,$O1322)=1,_xlfn.MAXIFS($BO$2:$BO1321,$O$2:$O1321,$O1322)+1,_xlfn.MAXIFS($BO$2:$BO1321,$O$2:$O1321,$O1322))</f>
        <v>11</v>
      </c>
      <c r="BP1322">
        <f t="shared" si="230"/>
        <v>60</v>
      </c>
      <c r="BQ1322">
        <f t="shared" si="232"/>
        <v>0</v>
      </c>
      <c r="BR1322">
        <f t="shared" si="233"/>
        <v>0</v>
      </c>
      <c r="BS1322">
        <f t="shared" si="234"/>
        <v>0</v>
      </c>
      <c r="BT1322">
        <f t="shared" si="235"/>
        <v>0</v>
      </c>
      <c r="BU1322">
        <f t="shared" si="236"/>
        <v>0</v>
      </c>
      <c r="BV1322">
        <f t="shared" si="237"/>
        <v>0</v>
      </c>
      <c r="BW1322">
        <f t="shared" si="231"/>
        <v>60</v>
      </c>
    </row>
    <row r="1323" spans="1:75" x14ac:dyDescent="0.3">
      <c r="A1323" s="38">
        <f t="shared" si="227"/>
        <v>45792</v>
      </c>
      <c r="B1323" s="3">
        <v>45792.619166666664</v>
      </c>
      <c r="C1323" t="s">
        <v>61</v>
      </c>
      <c r="D1323" t="s">
        <v>61</v>
      </c>
      <c r="E1323" t="s">
        <v>61</v>
      </c>
      <c r="F1323" t="s">
        <v>62</v>
      </c>
      <c r="G1323" s="2" t="s">
        <v>85</v>
      </c>
      <c r="H1323" t="s">
        <v>86</v>
      </c>
      <c r="I1323" t="s">
        <v>92</v>
      </c>
      <c r="J1323" t="s">
        <v>66</v>
      </c>
      <c r="K1323" t="s">
        <v>67</v>
      </c>
      <c r="L1323">
        <v>15</v>
      </c>
      <c r="M1323">
        <v>4</v>
      </c>
      <c r="N1323">
        <v>168</v>
      </c>
      <c r="O1323" s="41">
        <v>9999</v>
      </c>
      <c r="P1323" t="s">
        <v>62</v>
      </c>
      <c r="Q1323" s="1">
        <v>45786.608721180557</v>
      </c>
      <c r="R1323">
        <v>2.7E-2</v>
      </c>
      <c r="S1323">
        <v>0.34599999999999997</v>
      </c>
      <c r="T1323">
        <v>7.8E-2</v>
      </c>
      <c r="U1323">
        <v>576</v>
      </c>
      <c r="V1323">
        <v>548</v>
      </c>
      <c r="W1323">
        <v>3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6</v>
      </c>
      <c r="AD1323">
        <v>0.17</v>
      </c>
      <c r="AE1323">
        <v>3.8876879999999998</v>
      </c>
      <c r="AF1323">
        <v>100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0.06</v>
      </c>
      <c r="AN1323">
        <v>177.30500000000001</v>
      </c>
      <c r="AO1323">
        <v>95.138999999999996</v>
      </c>
      <c r="AP1323">
        <v>0.52100000000000002</v>
      </c>
      <c r="AQ1323">
        <v>0</v>
      </c>
      <c r="AR1323">
        <v>0</v>
      </c>
      <c r="AS1323">
        <v>0</v>
      </c>
      <c r="AT1323">
        <v>8.3330000000000002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14</v>
      </c>
      <c r="BC1323" t="s">
        <v>75</v>
      </c>
      <c r="BD1323">
        <v>0</v>
      </c>
      <c r="BE1323" t="s">
        <v>69</v>
      </c>
      <c r="BF1323" t="s">
        <v>76</v>
      </c>
      <c r="BG1323">
        <v>1.3</v>
      </c>
      <c r="BH1323">
        <v>0</v>
      </c>
      <c r="BI1323" s="1">
        <v>45799.483085879627</v>
      </c>
      <c r="BJ1323">
        <v>3</v>
      </c>
      <c r="BK1323" s="4">
        <v>2.5999999999999999E-2</v>
      </c>
      <c r="BL1323" s="42">
        <f>HLOOKUP($A1323,차량별코스!$E$1:$AD$20,_xlfn.XLOOKUP(탕데이터!$I1323,차량별코스!$D$2:$D$20,차량별코스!$A$2:$A$20),0)</f>
        <v>4</v>
      </c>
      <c r="BM1323">
        <f t="shared" si="228"/>
        <v>2508.7330000000002</v>
      </c>
      <c r="BN1323">
        <f t="shared" si="229"/>
        <v>5029.0960000000023</v>
      </c>
      <c r="BO1323">
        <f>IF(COUNTIFS($BL$2:$BL1323,$BL1323,$O$2:$O1323,$O1323)=1,_xlfn.MAXIFS($BO$2:$BO1322,$O$2:$O1322,$O1323)+1,_xlfn.MAXIFS($BO$2:$BO1322,$O$2:$O1322,$O1323))</f>
        <v>11</v>
      </c>
      <c r="BP1323">
        <f t="shared" si="230"/>
        <v>25</v>
      </c>
      <c r="BQ1323">
        <f t="shared" si="232"/>
        <v>0</v>
      </c>
      <c r="BR1323">
        <f t="shared" si="233"/>
        <v>0</v>
      </c>
      <c r="BS1323">
        <f t="shared" si="234"/>
        <v>0</v>
      </c>
      <c r="BT1323">
        <f t="shared" si="235"/>
        <v>0</v>
      </c>
      <c r="BU1323">
        <f t="shared" si="236"/>
        <v>0</v>
      </c>
      <c r="BV1323">
        <f t="shared" si="237"/>
        <v>0</v>
      </c>
      <c r="BW1323">
        <f t="shared" si="231"/>
        <v>25</v>
      </c>
    </row>
    <row r="1324" spans="1:75" x14ac:dyDescent="0.3">
      <c r="A1324" s="38">
        <f t="shared" si="227"/>
        <v>45792</v>
      </c>
      <c r="B1324" s="3">
        <v>45792.630243055559</v>
      </c>
      <c r="C1324" t="s">
        <v>61</v>
      </c>
      <c r="D1324" t="s">
        <v>61</v>
      </c>
      <c r="E1324" t="s">
        <v>61</v>
      </c>
      <c r="F1324" t="s">
        <v>62</v>
      </c>
      <c r="G1324" s="2" t="s">
        <v>85</v>
      </c>
      <c r="H1324" t="s">
        <v>86</v>
      </c>
      <c r="I1324" t="s">
        <v>92</v>
      </c>
      <c r="J1324" t="s">
        <v>66</v>
      </c>
      <c r="K1324" t="s">
        <v>67</v>
      </c>
      <c r="L1324">
        <v>15</v>
      </c>
      <c r="M1324">
        <v>4</v>
      </c>
      <c r="N1324">
        <v>168</v>
      </c>
      <c r="O1324" s="41">
        <v>9999</v>
      </c>
      <c r="P1324" t="s">
        <v>62</v>
      </c>
      <c r="Q1324" s="1">
        <v>45786.608721180557</v>
      </c>
      <c r="R1324">
        <v>102.492</v>
      </c>
      <c r="S1324">
        <v>30.44</v>
      </c>
      <c r="T1324">
        <v>3.367</v>
      </c>
      <c r="U1324">
        <v>9935</v>
      </c>
      <c r="V1324">
        <v>151</v>
      </c>
      <c r="W1324">
        <v>2572</v>
      </c>
      <c r="X1324">
        <v>2374</v>
      </c>
      <c r="Y1324">
        <v>27</v>
      </c>
      <c r="Z1324">
        <v>53</v>
      </c>
      <c r="AA1324">
        <v>1</v>
      </c>
      <c r="AB1324">
        <v>82</v>
      </c>
      <c r="AC1324">
        <v>105</v>
      </c>
      <c r="AD1324">
        <v>37.14</v>
      </c>
      <c r="AE1324">
        <v>51.160715000000003</v>
      </c>
      <c r="AF1324">
        <v>81.599999999999994</v>
      </c>
      <c r="AG1324">
        <v>4</v>
      </c>
      <c r="AH1324">
        <v>5.6</v>
      </c>
      <c r="AI1324">
        <v>5.0999999999999996</v>
      </c>
      <c r="AJ1324">
        <v>3.6</v>
      </c>
      <c r="AK1324">
        <v>0.2</v>
      </c>
      <c r="AL1324">
        <v>0</v>
      </c>
      <c r="AM1324">
        <v>2.59</v>
      </c>
      <c r="AN1324">
        <v>52.234999999999999</v>
      </c>
      <c r="AO1324">
        <v>1.52</v>
      </c>
      <c r="AP1324">
        <v>25.888000000000002</v>
      </c>
      <c r="AQ1324">
        <v>0.224</v>
      </c>
      <c r="AR1324">
        <v>26.344000000000001</v>
      </c>
      <c r="AS1324">
        <v>51.710999999999999</v>
      </c>
      <c r="AT1324">
        <v>134.63999999999999</v>
      </c>
      <c r="AU1324">
        <v>6.6</v>
      </c>
      <c r="AV1324">
        <v>9.24</v>
      </c>
      <c r="AW1324">
        <v>8.4149999999999991</v>
      </c>
      <c r="AX1324">
        <v>5.94</v>
      </c>
      <c r="AY1324">
        <v>0.33</v>
      </c>
      <c r="AZ1324">
        <v>0</v>
      </c>
      <c r="BA1324">
        <v>0</v>
      </c>
      <c r="BB1324">
        <v>219</v>
      </c>
      <c r="BC1324" t="s">
        <v>75</v>
      </c>
      <c r="BD1324">
        <v>0</v>
      </c>
      <c r="BE1324" t="s">
        <v>69</v>
      </c>
      <c r="BF1324" t="s">
        <v>76</v>
      </c>
      <c r="BG1324">
        <v>1.3</v>
      </c>
      <c r="BH1324">
        <v>0</v>
      </c>
      <c r="BI1324" s="1">
        <v>45799.483085879627</v>
      </c>
      <c r="BJ1324">
        <v>3</v>
      </c>
      <c r="BK1324" s="4">
        <v>1.1223000000000001</v>
      </c>
      <c r="BL1324" s="42">
        <f>HLOOKUP($A1324,차량별코스!$E$1:$AD$20,_xlfn.XLOOKUP(탕데이터!$I1324,차량별코스!$D$2:$D$20,차량별코스!$A$2:$A$20),0)</f>
        <v>4</v>
      </c>
      <c r="BM1324">
        <f t="shared" si="228"/>
        <v>2508.7330000000002</v>
      </c>
      <c r="BN1324">
        <f t="shared" si="229"/>
        <v>5029.0960000000023</v>
      </c>
      <c r="BO1324">
        <f>IF(COUNTIFS($BL$2:$BL1324,$BL1324,$O$2:$O1324,$O1324)=1,_xlfn.MAXIFS($BO$2:$BO1323,$O$2:$O1323,$O1324)+1,_xlfn.MAXIFS($BO$2:$BO1323,$O$2:$O1323,$O1324))</f>
        <v>11</v>
      </c>
      <c r="BP1324">
        <f t="shared" si="230"/>
        <v>5383.9599999999991</v>
      </c>
      <c r="BQ1324">
        <f t="shared" si="232"/>
        <v>397.40000000000003</v>
      </c>
      <c r="BR1324">
        <f t="shared" si="233"/>
        <v>556.3599999999999</v>
      </c>
      <c r="BS1324">
        <f t="shared" si="234"/>
        <v>506.68499999999995</v>
      </c>
      <c r="BT1324">
        <f t="shared" si="235"/>
        <v>357.66</v>
      </c>
      <c r="BU1324">
        <f t="shared" si="236"/>
        <v>19.87</v>
      </c>
      <c r="BV1324">
        <f t="shared" si="237"/>
        <v>0</v>
      </c>
      <c r="BW1324">
        <f t="shared" si="231"/>
        <v>7221.9349999999986</v>
      </c>
    </row>
    <row r="1325" spans="1:75" x14ac:dyDescent="0.3">
      <c r="A1325" s="38">
        <f t="shared" si="227"/>
        <v>45792</v>
      </c>
      <c r="B1325" s="3">
        <v>45792.7499537037</v>
      </c>
      <c r="C1325" t="s">
        <v>61</v>
      </c>
      <c r="D1325" t="s">
        <v>61</v>
      </c>
      <c r="E1325" t="s">
        <v>61</v>
      </c>
      <c r="F1325" t="s">
        <v>62</v>
      </c>
      <c r="G1325" s="2" t="s">
        <v>85</v>
      </c>
      <c r="H1325" t="s">
        <v>86</v>
      </c>
      <c r="I1325" t="s">
        <v>92</v>
      </c>
      <c r="J1325" t="s">
        <v>66</v>
      </c>
      <c r="K1325" t="s">
        <v>67</v>
      </c>
      <c r="L1325">
        <v>15</v>
      </c>
      <c r="M1325">
        <v>4</v>
      </c>
      <c r="N1325">
        <v>168</v>
      </c>
      <c r="O1325" s="41">
        <v>9999</v>
      </c>
      <c r="P1325" t="s">
        <v>62</v>
      </c>
      <c r="Q1325" s="1">
        <v>45786.608721180557</v>
      </c>
      <c r="R1325">
        <v>4.2000000000000003E-2</v>
      </c>
      <c r="S1325">
        <v>3.2000000000000001E-2</v>
      </c>
      <c r="T1325">
        <v>1.3129999999999999</v>
      </c>
      <c r="U1325">
        <v>41</v>
      </c>
      <c r="V1325">
        <v>0</v>
      </c>
      <c r="W1325">
        <v>14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10</v>
      </c>
      <c r="AD1325">
        <v>3.69</v>
      </c>
      <c r="AE1325">
        <v>5.6</v>
      </c>
      <c r="AF1325">
        <v>100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1.01</v>
      </c>
      <c r="AN1325">
        <v>9.702</v>
      </c>
      <c r="AO1325">
        <v>0</v>
      </c>
      <c r="AP1325">
        <v>34.140999999999998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 t="s">
        <v>75</v>
      </c>
      <c r="BD1325">
        <v>0</v>
      </c>
      <c r="BE1325" t="s">
        <v>69</v>
      </c>
      <c r="BF1325" t="s">
        <v>76</v>
      </c>
      <c r="BG1325">
        <v>1.3</v>
      </c>
      <c r="BH1325">
        <v>0</v>
      </c>
      <c r="BI1325" s="1">
        <v>45799.483085879627</v>
      </c>
      <c r="BJ1325">
        <v>3</v>
      </c>
      <c r="BK1325" s="4">
        <v>0.4375</v>
      </c>
      <c r="BL1325" s="42">
        <f>HLOOKUP($A1325,차량별코스!$E$1:$AD$20,_xlfn.XLOOKUP(탕데이터!$I1325,차량별코스!$D$2:$D$20,차량별코스!$A$2:$A$20),0)</f>
        <v>4</v>
      </c>
      <c r="BM1325">
        <f t="shared" si="228"/>
        <v>2508.7330000000002</v>
      </c>
      <c r="BN1325">
        <f t="shared" si="229"/>
        <v>5029.0960000000023</v>
      </c>
      <c r="BO1325">
        <f>IF(COUNTIFS($BL$2:$BL1325,$BL1325,$O$2:$O1325,$O1325)=1,_xlfn.MAXIFS($BO$2:$BO1324,$O$2:$O1324,$O1325)+1,_xlfn.MAXIFS($BO$2:$BO1324,$O$2:$O1324,$O1325))</f>
        <v>11</v>
      </c>
      <c r="BP1325">
        <f t="shared" si="230"/>
        <v>27</v>
      </c>
      <c r="BQ1325">
        <f t="shared" si="232"/>
        <v>0</v>
      </c>
      <c r="BR1325">
        <f t="shared" si="233"/>
        <v>0</v>
      </c>
      <c r="BS1325">
        <f t="shared" si="234"/>
        <v>0</v>
      </c>
      <c r="BT1325">
        <f t="shared" si="235"/>
        <v>0</v>
      </c>
      <c r="BU1325">
        <f t="shared" si="236"/>
        <v>0</v>
      </c>
      <c r="BV1325">
        <f t="shared" si="237"/>
        <v>0</v>
      </c>
      <c r="BW1325">
        <f t="shared" si="231"/>
        <v>27</v>
      </c>
    </row>
    <row r="1326" spans="1:75" x14ac:dyDescent="0.3">
      <c r="A1326" s="38">
        <f t="shared" si="227"/>
        <v>45792</v>
      </c>
      <c r="B1326" s="3">
        <v>45792.839907407404</v>
      </c>
      <c r="C1326" t="s">
        <v>61</v>
      </c>
      <c r="D1326" t="s">
        <v>61</v>
      </c>
      <c r="E1326" t="s">
        <v>61</v>
      </c>
      <c r="F1326" t="s">
        <v>62</v>
      </c>
      <c r="G1326" s="2" t="s">
        <v>85</v>
      </c>
      <c r="H1326" t="s">
        <v>86</v>
      </c>
      <c r="I1326" t="s">
        <v>92</v>
      </c>
      <c r="J1326" t="s">
        <v>66</v>
      </c>
      <c r="K1326" t="s">
        <v>67</v>
      </c>
      <c r="L1326">
        <v>15</v>
      </c>
      <c r="M1326">
        <v>4</v>
      </c>
      <c r="N1326">
        <v>168</v>
      </c>
      <c r="O1326" s="41">
        <v>9999</v>
      </c>
      <c r="P1326" t="s">
        <v>62</v>
      </c>
      <c r="Q1326" s="1">
        <v>45786.608721180557</v>
      </c>
      <c r="R1326">
        <v>1E-3</v>
      </c>
      <c r="S1326">
        <v>1E-3</v>
      </c>
      <c r="T1326">
        <v>1</v>
      </c>
      <c r="U1326">
        <v>450</v>
      </c>
      <c r="V1326">
        <v>450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0.01</v>
      </c>
      <c r="AE1326" t="s">
        <v>61</v>
      </c>
      <c r="AF1326">
        <v>100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1</v>
      </c>
      <c r="AN1326" t="s">
        <v>61</v>
      </c>
      <c r="AO1326">
        <v>100</v>
      </c>
      <c r="AP1326">
        <v>0</v>
      </c>
      <c r="AQ1326">
        <v>0</v>
      </c>
      <c r="AR1326">
        <v>0</v>
      </c>
      <c r="AS1326">
        <v>0</v>
      </c>
      <c r="AT1326">
        <v>6.6669999999999998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12</v>
      </c>
      <c r="BC1326" t="s">
        <v>75</v>
      </c>
      <c r="BD1326">
        <v>0</v>
      </c>
      <c r="BE1326" t="s">
        <v>69</v>
      </c>
      <c r="BF1326" t="s">
        <v>76</v>
      </c>
      <c r="BG1326">
        <v>1.3</v>
      </c>
      <c r="BH1326">
        <v>0</v>
      </c>
      <c r="BI1326" s="1">
        <v>45799.483085879627</v>
      </c>
      <c r="BJ1326">
        <v>3</v>
      </c>
      <c r="BK1326" s="4">
        <v>0.33329999999999999</v>
      </c>
      <c r="BL1326" s="42">
        <f>HLOOKUP($A1326,차량별코스!$E$1:$AD$20,_xlfn.XLOOKUP(탕데이터!$I1326,차량별코스!$D$2:$D$20,차량별코스!$A$2:$A$20),0)</f>
        <v>4</v>
      </c>
      <c r="BM1326">
        <f t="shared" si="228"/>
        <v>2508.7330000000002</v>
      </c>
      <c r="BN1326">
        <f t="shared" si="229"/>
        <v>5029.0960000000023</v>
      </c>
      <c r="BO1326">
        <f>IF(COUNTIFS($BL$2:$BL1326,$BL1326,$O$2:$O1326,$O1326)=1,_xlfn.MAXIFS($BO$2:$BO1325,$O$2:$O1325,$O1326)+1,_xlfn.MAXIFS($BO$2:$BO1325,$O$2:$O1325,$O1326))</f>
        <v>11</v>
      </c>
      <c r="BP1326">
        <f t="shared" si="230"/>
        <v>0</v>
      </c>
      <c r="BQ1326">
        <f t="shared" si="232"/>
        <v>0</v>
      </c>
      <c r="BR1326">
        <f t="shared" si="233"/>
        <v>0</v>
      </c>
      <c r="BS1326">
        <f t="shared" si="234"/>
        <v>0</v>
      </c>
      <c r="BT1326">
        <f t="shared" si="235"/>
        <v>0</v>
      </c>
      <c r="BU1326">
        <f t="shared" si="236"/>
        <v>0</v>
      </c>
      <c r="BV1326">
        <f t="shared" si="237"/>
        <v>0</v>
      </c>
      <c r="BW1326">
        <f t="shared" si="231"/>
        <v>0</v>
      </c>
    </row>
    <row r="1327" spans="1:75" x14ac:dyDescent="0.3">
      <c r="A1327" s="38">
        <f t="shared" si="227"/>
        <v>45792</v>
      </c>
      <c r="B1327" s="3">
        <v>45792.849004629628</v>
      </c>
      <c r="C1327" t="s">
        <v>61</v>
      </c>
      <c r="D1327" t="s">
        <v>61</v>
      </c>
      <c r="E1327" t="s">
        <v>61</v>
      </c>
      <c r="F1327" t="s">
        <v>62</v>
      </c>
      <c r="G1327" s="2" t="s">
        <v>85</v>
      </c>
      <c r="H1327" t="s">
        <v>86</v>
      </c>
      <c r="I1327" t="s">
        <v>92</v>
      </c>
      <c r="J1327" t="s">
        <v>66</v>
      </c>
      <c r="K1327" t="s">
        <v>67</v>
      </c>
      <c r="L1327">
        <v>15</v>
      </c>
      <c r="M1327">
        <v>4</v>
      </c>
      <c r="N1327">
        <v>168</v>
      </c>
      <c r="O1327" s="41">
        <v>9999</v>
      </c>
      <c r="P1327" t="s">
        <v>62</v>
      </c>
      <c r="Q1327" s="1">
        <v>45786.608721180557</v>
      </c>
      <c r="R1327">
        <v>69.72</v>
      </c>
      <c r="S1327">
        <v>18.884</v>
      </c>
      <c r="T1327">
        <v>3.6920000000000002</v>
      </c>
      <c r="U1327">
        <v>6165</v>
      </c>
      <c r="V1327">
        <v>32</v>
      </c>
      <c r="W1327">
        <v>1682</v>
      </c>
      <c r="X1327">
        <v>1465</v>
      </c>
      <c r="Y1327">
        <v>7</v>
      </c>
      <c r="Z1327">
        <v>25</v>
      </c>
      <c r="AA1327">
        <v>3</v>
      </c>
      <c r="AB1327">
        <v>187</v>
      </c>
      <c r="AC1327">
        <v>105</v>
      </c>
      <c r="AD1327">
        <v>40.71</v>
      </c>
      <c r="AE1327">
        <v>56.389974000000002</v>
      </c>
      <c r="AF1327">
        <v>92.6</v>
      </c>
      <c r="AG1327">
        <v>1.4</v>
      </c>
      <c r="AH1327">
        <v>1.7</v>
      </c>
      <c r="AI1327">
        <v>2.6</v>
      </c>
      <c r="AJ1327">
        <v>1.7</v>
      </c>
      <c r="AK1327">
        <v>0</v>
      </c>
      <c r="AL1327">
        <v>0</v>
      </c>
      <c r="AM1327">
        <v>2.84</v>
      </c>
      <c r="AN1327">
        <v>52.558</v>
      </c>
      <c r="AO1327">
        <v>0.51900000000000002</v>
      </c>
      <c r="AP1327">
        <v>27.283000000000001</v>
      </c>
      <c r="AQ1327">
        <v>0.20100000000000001</v>
      </c>
      <c r="AR1327">
        <v>10.039999999999999</v>
      </c>
      <c r="AS1327">
        <v>35.857999999999997</v>
      </c>
      <c r="AT1327">
        <v>94.143000000000001</v>
      </c>
      <c r="AU1327">
        <v>1.423</v>
      </c>
      <c r="AV1327">
        <v>1.728</v>
      </c>
      <c r="AW1327">
        <v>2.6429999999999998</v>
      </c>
      <c r="AX1327">
        <v>1.728</v>
      </c>
      <c r="AY1327">
        <v>0</v>
      </c>
      <c r="AZ1327">
        <v>0</v>
      </c>
      <c r="BA1327">
        <v>0</v>
      </c>
      <c r="BB1327">
        <v>142</v>
      </c>
      <c r="BC1327" t="s">
        <v>75</v>
      </c>
      <c r="BD1327">
        <v>0</v>
      </c>
      <c r="BE1327" t="s">
        <v>69</v>
      </c>
      <c r="BF1327" t="s">
        <v>76</v>
      </c>
      <c r="BG1327">
        <v>1.3</v>
      </c>
      <c r="BH1327">
        <v>0</v>
      </c>
      <c r="BI1327" s="1">
        <v>45799.483085879627</v>
      </c>
      <c r="BJ1327">
        <v>3</v>
      </c>
      <c r="BK1327" s="4">
        <v>1.2306999999999999</v>
      </c>
      <c r="BL1327" s="42">
        <f>HLOOKUP($A1327,차량별코스!$E$1:$AD$20,_xlfn.XLOOKUP(탕데이터!$I1327,차량별코스!$D$2:$D$20,차량별코스!$A$2:$A$20),0)</f>
        <v>4</v>
      </c>
      <c r="BM1327">
        <f t="shared" si="228"/>
        <v>2508.7330000000002</v>
      </c>
      <c r="BN1327">
        <f t="shared" si="229"/>
        <v>5029.0960000000023</v>
      </c>
      <c r="BO1327">
        <f>IF(COUNTIFS($BL$2:$BL1327,$BL1327,$O$2:$O1327,$O1327)=1,_xlfn.MAXIFS($BO$2:$BO1326,$O$2:$O1326,$O1327)+1,_xlfn.MAXIFS($BO$2:$BO1326,$O$2:$O1326,$O1327))</f>
        <v>11</v>
      </c>
      <c r="BP1327">
        <f t="shared" si="230"/>
        <v>3994.79</v>
      </c>
      <c r="BQ1327">
        <f t="shared" si="232"/>
        <v>86.309999999999988</v>
      </c>
      <c r="BR1327">
        <f t="shared" si="233"/>
        <v>104.80500000000001</v>
      </c>
      <c r="BS1327">
        <f t="shared" si="234"/>
        <v>160.29000000000002</v>
      </c>
      <c r="BT1327">
        <f t="shared" si="235"/>
        <v>104.80500000000001</v>
      </c>
      <c r="BU1327">
        <f t="shared" si="236"/>
        <v>0</v>
      </c>
      <c r="BV1327">
        <f t="shared" si="237"/>
        <v>0</v>
      </c>
      <c r="BW1327">
        <f t="shared" si="231"/>
        <v>4451</v>
      </c>
    </row>
    <row r="1328" spans="1:75" x14ac:dyDescent="0.3">
      <c r="A1328" s="38">
        <f t="shared" si="227"/>
        <v>45793</v>
      </c>
      <c r="B1328" s="3">
        <v>45793.27685185185</v>
      </c>
      <c r="C1328" t="s">
        <v>61</v>
      </c>
      <c r="D1328" t="s">
        <v>61</v>
      </c>
      <c r="E1328" t="s">
        <v>61</v>
      </c>
      <c r="F1328" t="s">
        <v>62</v>
      </c>
      <c r="G1328" s="2" t="s">
        <v>85</v>
      </c>
      <c r="H1328" t="s">
        <v>86</v>
      </c>
      <c r="I1328" t="s">
        <v>92</v>
      </c>
      <c r="J1328" t="s">
        <v>66</v>
      </c>
      <c r="K1328" t="s">
        <v>67</v>
      </c>
      <c r="L1328">
        <v>15</v>
      </c>
      <c r="M1328">
        <v>4</v>
      </c>
      <c r="N1328">
        <v>168</v>
      </c>
      <c r="O1328" s="41">
        <v>9999</v>
      </c>
      <c r="P1328" t="s">
        <v>62</v>
      </c>
      <c r="Q1328" s="1">
        <v>45786.608721180557</v>
      </c>
      <c r="R1328">
        <v>1E-3</v>
      </c>
      <c r="S1328">
        <v>7.6999999999999999E-2</v>
      </c>
      <c r="T1328">
        <v>1.2999999999999999E-2</v>
      </c>
      <c r="U1328">
        <v>206</v>
      </c>
      <c r="V1328">
        <v>206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0.02</v>
      </c>
      <c r="AE1328" t="s">
        <v>61</v>
      </c>
      <c r="AF1328">
        <v>100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0.01</v>
      </c>
      <c r="AN1328" t="s">
        <v>61</v>
      </c>
      <c r="AO1328">
        <v>100</v>
      </c>
      <c r="AP1328">
        <v>0</v>
      </c>
      <c r="AQ1328">
        <v>0</v>
      </c>
      <c r="AR1328">
        <v>0</v>
      </c>
      <c r="AS1328">
        <v>0</v>
      </c>
      <c r="AT1328">
        <v>3.3330000000000002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4</v>
      </c>
      <c r="BC1328" t="s">
        <v>75</v>
      </c>
      <c r="BD1328">
        <v>0</v>
      </c>
      <c r="BE1328" t="s">
        <v>69</v>
      </c>
      <c r="BF1328" t="s">
        <v>76</v>
      </c>
      <c r="BG1328">
        <v>1.3</v>
      </c>
      <c r="BH1328">
        <v>0</v>
      </c>
      <c r="BI1328" s="1">
        <v>45799.483085879627</v>
      </c>
      <c r="BJ1328">
        <v>3</v>
      </c>
      <c r="BK1328" s="4">
        <v>4.3E-3</v>
      </c>
      <c r="BL1328" s="42">
        <f>HLOOKUP($A1328,차량별코스!$E$1:$AD$20,_xlfn.XLOOKUP(탕데이터!$I1328,차량별코스!$D$2:$D$20,차량별코스!$A$2:$A$20),0)</f>
        <v>5</v>
      </c>
      <c r="BM1328">
        <f t="shared" si="228"/>
        <v>2508.7330000000002</v>
      </c>
      <c r="BN1328">
        <f t="shared" si="229"/>
        <v>3554.157000000002</v>
      </c>
      <c r="BO1328">
        <f>IF(COUNTIFS($BL$2:$BL1328,$BL1328,$O$2:$O1328,$O1328)=1,_xlfn.MAXIFS($BO$2:$BO1327,$O$2:$O1327,$O1328)+1,_xlfn.MAXIFS($BO$2:$BO1327,$O$2:$O1327,$O1328))</f>
        <v>11</v>
      </c>
      <c r="BP1328">
        <f t="shared" si="230"/>
        <v>0</v>
      </c>
      <c r="BQ1328">
        <f t="shared" si="232"/>
        <v>0</v>
      </c>
      <c r="BR1328">
        <f t="shared" si="233"/>
        <v>0</v>
      </c>
      <c r="BS1328">
        <f t="shared" si="234"/>
        <v>0</v>
      </c>
      <c r="BT1328">
        <f t="shared" si="235"/>
        <v>0</v>
      </c>
      <c r="BU1328">
        <f t="shared" si="236"/>
        <v>0</v>
      </c>
      <c r="BV1328">
        <f t="shared" si="237"/>
        <v>0</v>
      </c>
      <c r="BW1328">
        <f t="shared" si="231"/>
        <v>0</v>
      </c>
    </row>
    <row r="1329" spans="1:75" x14ac:dyDescent="0.3">
      <c r="A1329" s="38">
        <f t="shared" si="227"/>
        <v>45793</v>
      </c>
      <c r="B1329" s="3">
        <v>45793.289097222223</v>
      </c>
      <c r="C1329" t="s">
        <v>61</v>
      </c>
      <c r="D1329" t="s">
        <v>61</v>
      </c>
      <c r="E1329" t="s">
        <v>61</v>
      </c>
      <c r="F1329" t="s">
        <v>62</v>
      </c>
      <c r="G1329" s="2" t="s">
        <v>85</v>
      </c>
      <c r="H1329" t="s">
        <v>86</v>
      </c>
      <c r="I1329" t="s">
        <v>92</v>
      </c>
      <c r="J1329" t="s">
        <v>66</v>
      </c>
      <c r="K1329" t="s">
        <v>67</v>
      </c>
      <c r="L1329">
        <v>15</v>
      </c>
      <c r="M1329">
        <v>4</v>
      </c>
      <c r="N1329">
        <v>168</v>
      </c>
      <c r="O1329" s="41">
        <v>9999</v>
      </c>
      <c r="P1329" t="s">
        <v>62</v>
      </c>
      <c r="Q1329" s="1">
        <v>45786.608721180557</v>
      </c>
      <c r="R1329">
        <v>61.551000000000002</v>
      </c>
      <c r="S1329">
        <v>15.625999999999999</v>
      </c>
      <c r="T1329">
        <v>3.9390000000000001</v>
      </c>
      <c r="U1329">
        <v>5219</v>
      </c>
      <c r="V1329">
        <v>223</v>
      </c>
      <c r="W1329">
        <v>922</v>
      </c>
      <c r="X1329">
        <v>1557</v>
      </c>
      <c r="Y1329">
        <v>2</v>
      </c>
      <c r="Z1329">
        <v>3</v>
      </c>
      <c r="AA1329">
        <v>1</v>
      </c>
      <c r="AB1329">
        <v>71</v>
      </c>
      <c r="AC1329">
        <v>94</v>
      </c>
      <c r="AD1329">
        <v>42.46</v>
      </c>
      <c r="AE1329">
        <v>54.389673999999999</v>
      </c>
      <c r="AF1329">
        <v>93.2</v>
      </c>
      <c r="AG1329">
        <v>1.6</v>
      </c>
      <c r="AH1329">
        <v>1.3</v>
      </c>
      <c r="AI1329">
        <v>2.2000000000000002</v>
      </c>
      <c r="AJ1329">
        <v>1.7</v>
      </c>
      <c r="AK1329">
        <v>0</v>
      </c>
      <c r="AL1329">
        <v>0</v>
      </c>
      <c r="AM1329">
        <v>3.03</v>
      </c>
      <c r="AN1329">
        <v>46.804000000000002</v>
      </c>
      <c r="AO1329">
        <v>4.2729999999999997</v>
      </c>
      <c r="AP1329">
        <v>17.666</v>
      </c>
      <c r="AQ1329">
        <v>0.24399999999999999</v>
      </c>
      <c r="AR1329">
        <v>3.2490000000000001</v>
      </c>
      <c r="AS1329">
        <v>4.8739999999999997</v>
      </c>
      <c r="AT1329">
        <v>80.772999999999996</v>
      </c>
      <c r="AU1329">
        <v>1.387</v>
      </c>
      <c r="AV1329">
        <v>1.127</v>
      </c>
      <c r="AW1329">
        <v>1.907</v>
      </c>
      <c r="AX1329">
        <v>1.4730000000000001</v>
      </c>
      <c r="AY1329">
        <v>0</v>
      </c>
      <c r="AZ1329">
        <v>0</v>
      </c>
      <c r="BA1329">
        <v>0</v>
      </c>
      <c r="BB1329">
        <v>118</v>
      </c>
      <c r="BC1329" t="s">
        <v>75</v>
      </c>
      <c r="BD1329">
        <v>0</v>
      </c>
      <c r="BE1329" t="s">
        <v>69</v>
      </c>
      <c r="BF1329" t="s">
        <v>76</v>
      </c>
      <c r="BG1329">
        <v>1.3</v>
      </c>
      <c r="BH1329">
        <v>0</v>
      </c>
      <c r="BI1329" s="1">
        <v>45799.483085879627</v>
      </c>
      <c r="BJ1329">
        <v>3</v>
      </c>
      <c r="BK1329" s="4">
        <v>1.3129999999999999</v>
      </c>
      <c r="BL1329" s="42">
        <f>HLOOKUP($A1329,차량별코스!$E$1:$AD$20,_xlfn.XLOOKUP(탕데이터!$I1329,차량별코스!$D$2:$D$20,차량별코스!$A$2:$A$20),0)</f>
        <v>5</v>
      </c>
      <c r="BM1329">
        <f t="shared" si="228"/>
        <v>2508.7330000000002</v>
      </c>
      <c r="BN1329">
        <f t="shared" si="229"/>
        <v>3554.157000000002</v>
      </c>
      <c r="BO1329">
        <f>IF(COUNTIFS($BL$2:$BL1329,$BL1329,$O$2:$O1329,$O1329)=1,_xlfn.MAXIFS($BO$2:$BO1328,$O$2:$O1328,$O1329)+1,_xlfn.MAXIFS($BO$2:$BO1328,$O$2:$O1328,$O1329))</f>
        <v>11</v>
      </c>
      <c r="BP1329">
        <f t="shared" si="230"/>
        <v>3719.1080000000002</v>
      </c>
      <c r="BQ1329">
        <f t="shared" si="232"/>
        <v>83.504000000000005</v>
      </c>
      <c r="BR1329">
        <f t="shared" si="233"/>
        <v>67.847000000000008</v>
      </c>
      <c r="BS1329">
        <f t="shared" si="234"/>
        <v>114.81800000000001</v>
      </c>
      <c r="BT1329">
        <f t="shared" si="235"/>
        <v>88.723000000000013</v>
      </c>
      <c r="BU1329">
        <f t="shared" si="236"/>
        <v>0</v>
      </c>
      <c r="BV1329">
        <f t="shared" si="237"/>
        <v>0</v>
      </c>
      <c r="BW1329">
        <f t="shared" si="231"/>
        <v>4074.0000000000005</v>
      </c>
    </row>
    <row r="1330" spans="1:75" x14ac:dyDescent="0.3">
      <c r="A1330" s="38">
        <f t="shared" si="227"/>
        <v>45793</v>
      </c>
      <c r="B1330" s="3">
        <v>45793.354259259257</v>
      </c>
      <c r="C1330" t="s">
        <v>61</v>
      </c>
      <c r="D1330" t="s">
        <v>61</v>
      </c>
      <c r="E1330" t="s">
        <v>61</v>
      </c>
      <c r="F1330" t="s">
        <v>62</v>
      </c>
      <c r="G1330" s="2" t="s">
        <v>85</v>
      </c>
      <c r="H1330" t="s">
        <v>86</v>
      </c>
      <c r="I1330" t="s">
        <v>92</v>
      </c>
      <c r="J1330" t="s">
        <v>66</v>
      </c>
      <c r="K1330" t="s">
        <v>67</v>
      </c>
      <c r="L1330">
        <v>15</v>
      </c>
      <c r="M1330">
        <v>4</v>
      </c>
      <c r="N1330">
        <v>168</v>
      </c>
      <c r="O1330" s="41">
        <v>9999</v>
      </c>
      <c r="P1330" t="s">
        <v>62</v>
      </c>
      <c r="Q1330" s="1">
        <v>45786.608721180557</v>
      </c>
      <c r="R1330">
        <v>17.402000000000001</v>
      </c>
      <c r="S1330">
        <v>9.843</v>
      </c>
      <c r="T1330">
        <v>1.768</v>
      </c>
      <c r="U1330">
        <v>3744</v>
      </c>
      <c r="V1330">
        <v>0</v>
      </c>
      <c r="W1330">
        <v>2527</v>
      </c>
      <c r="X1330">
        <v>378</v>
      </c>
      <c r="Y1330">
        <v>0</v>
      </c>
      <c r="Z1330">
        <v>0</v>
      </c>
      <c r="AA1330">
        <v>1</v>
      </c>
      <c r="AB1330">
        <v>1899</v>
      </c>
      <c r="AC1330">
        <v>93</v>
      </c>
      <c r="AD1330">
        <v>16.73</v>
      </c>
      <c r="AE1330">
        <v>51.476678</v>
      </c>
      <c r="AF1330">
        <v>98</v>
      </c>
      <c r="AG1330">
        <v>0.5</v>
      </c>
      <c r="AH1330">
        <v>0.3</v>
      </c>
      <c r="AI1330">
        <v>0.7</v>
      </c>
      <c r="AJ1330">
        <v>0.4</v>
      </c>
      <c r="AK1330">
        <v>0</v>
      </c>
      <c r="AL1330">
        <v>0</v>
      </c>
      <c r="AM1330">
        <v>1.36</v>
      </c>
      <c r="AN1330">
        <v>106.827</v>
      </c>
      <c r="AO1330">
        <v>0</v>
      </c>
      <c r="AP1330">
        <v>67.495000000000005</v>
      </c>
      <c r="AQ1330">
        <v>0.17199999999999999</v>
      </c>
      <c r="AR1330">
        <v>0</v>
      </c>
      <c r="AS1330">
        <v>0</v>
      </c>
      <c r="AT1330">
        <v>60.433</v>
      </c>
      <c r="AU1330">
        <v>0.308</v>
      </c>
      <c r="AV1330">
        <v>0.185</v>
      </c>
      <c r="AW1330">
        <v>0.432</v>
      </c>
      <c r="AX1330">
        <v>0.247</v>
      </c>
      <c r="AY1330">
        <v>0</v>
      </c>
      <c r="AZ1330">
        <v>0</v>
      </c>
      <c r="BA1330">
        <v>0</v>
      </c>
      <c r="BB1330">
        <v>93</v>
      </c>
      <c r="BC1330" t="s">
        <v>75</v>
      </c>
      <c r="BD1330">
        <v>0</v>
      </c>
      <c r="BE1330" t="s">
        <v>69</v>
      </c>
      <c r="BF1330" t="s">
        <v>76</v>
      </c>
      <c r="BG1330">
        <v>1.3</v>
      </c>
      <c r="BH1330">
        <v>0</v>
      </c>
      <c r="BI1330" s="1">
        <v>45799.483085879627</v>
      </c>
      <c r="BJ1330">
        <v>3</v>
      </c>
      <c r="BK1330" s="4">
        <v>0.58930000000000005</v>
      </c>
      <c r="BL1330" s="42">
        <f>HLOOKUP($A1330,차량별코스!$E$1:$AD$20,_xlfn.XLOOKUP(탕데이터!$I1330,차량별코스!$D$2:$D$20,차량별코스!$A$2:$A$20),0)</f>
        <v>5</v>
      </c>
      <c r="BM1330">
        <f t="shared" si="228"/>
        <v>2508.7330000000002</v>
      </c>
      <c r="BN1330">
        <f t="shared" si="229"/>
        <v>3554.157000000002</v>
      </c>
      <c r="BO1330">
        <f>IF(COUNTIFS($BL$2:$BL1330,$BL1330,$O$2:$O1330,$O1330)=1,_xlfn.MAXIFS($BO$2:$BO1329,$O$2:$O1329,$O1330)+1,_xlfn.MAXIFS($BO$2:$BO1329,$O$2:$O1329,$O1330))</f>
        <v>11</v>
      </c>
      <c r="BP1330">
        <f t="shared" si="230"/>
        <v>1142.1199999999999</v>
      </c>
      <c r="BQ1330">
        <f t="shared" si="232"/>
        <v>18.72</v>
      </c>
      <c r="BR1330">
        <f t="shared" si="233"/>
        <v>11.232000000000001</v>
      </c>
      <c r="BS1330">
        <f t="shared" si="234"/>
        <v>26.207999999999998</v>
      </c>
      <c r="BT1330">
        <f t="shared" si="235"/>
        <v>14.976000000000001</v>
      </c>
      <c r="BU1330">
        <f t="shared" si="236"/>
        <v>0</v>
      </c>
      <c r="BV1330">
        <f t="shared" si="237"/>
        <v>0</v>
      </c>
      <c r="BW1330">
        <f t="shared" si="231"/>
        <v>1213.2560000000001</v>
      </c>
    </row>
    <row r="1331" spans="1:75" x14ac:dyDescent="0.3">
      <c r="A1331" s="38">
        <f t="shared" si="227"/>
        <v>45793</v>
      </c>
      <c r="B1331" s="3">
        <v>45793.469398148147</v>
      </c>
      <c r="C1331" t="s">
        <v>61</v>
      </c>
      <c r="D1331" t="s">
        <v>61</v>
      </c>
      <c r="E1331" t="s">
        <v>61</v>
      </c>
      <c r="F1331" t="s">
        <v>62</v>
      </c>
      <c r="G1331" s="2" t="s">
        <v>85</v>
      </c>
      <c r="H1331" t="s">
        <v>86</v>
      </c>
      <c r="I1331" t="s">
        <v>92</v>
      </c>
      <c r="J1331" t="s">
        <v>66</v>
      </c>
      <c r="K1331" t="s">
        <v>67</v>
      </c>
      <c r="L1331">
        <v>15</v>
      </c>
      <c r="M1331">
        <v>4</v>
      </c>
      <c r="N1331">
        <v>168</v>
      </c>
      <c r="O1331" s="41">
        <v>9999</v>
      </c>
      <c r="P1331" t="s">
        <v>62</v>
      </c>
      <c r="Q1331" s="1">
        <v>45786.608721180557</v>
      </c>
      <c r="R1331">
        <v>17.619</v>
      </c>
      <c r="S1331">
        <v>4.1829999999999998</v>
      </c>
      <c r="T1331">
        <v>4.2119999999999997</v>
      </c>
      <c r="U1331">
        <v>2351</v>
      </c>
      <c r="V1331">
        <v>570</v>
      </c>
      <c r="W1331">
        <v>548</v>
      </c>
      <c r="X1331">
        <v>373</v>
      </c>
      <c r="Y1331">
        <v>0</v>
      </c>
      <c r="Z1331">
        <v>2</v>
      </c>
      <c r="AA1331">
        <v>0</v>
      </c>
      <c r="AB1331">
        <v>0</v>
      </c>
      <c r="AC1331">
        <v>101</v>
      </c>
      <c r="AD1331">
        <v>26.98</v>
      </c>
      <c r="AE1331">
        <v>51.442335</v>
      </c>
      <c r="AF1331">
        <v>97</v>
      </c>
      <c r="AG1331">
        <v>0.7</v>
      </c>
      <c r="AH1331">
        <v>0.4</v>
      </c>
      <c r="AI1331">
        <v>0.9</v>
      </c>
      <c r="AJ1331">
        <v>0.9</v>
      </c>
      <c r="AK1331">
        <v>0</v>
      </c>
      <c r="AL1331">
        <v>0</v>
      </c>
      <c r="AM1331">
        <v>3.24</v>
      </c>
      <c r="AN1331">
        <v>40.667999999999999</v>
      </c>
      <c r="AO1331">
        <v>24.245000000000001</v>
      </c>
      <c r="AP1331">
        <v>23.309000000000001</v>
      </c>
      <c r="AQ1331">
        <v>0.17</v>
      </c>
      <c r="AR1331">
        <v>0</v>
      </c>
      <c r="AS1331">
        <v>11.351000000000001</v>
      </c>
      <c r="AT1331">
        <v>37.183</v>
      </c>
      <c r="AU1331">
        <v>0.26800000000000002</v>
      </c>
      <c r="AV1331">
        <v>0.153</v>
      </c>
      <c r="AW1331">
        <v>0.34499999999999997</v>
      </c>
      <c r="AX1331">
        <v>0.34499999999999997</v>
      </c>
      <c r="AY1331">
        <v>0</v>
      </c>
      <c r="AZ1331">
        <v>0</v>
      </c>
      <c r="BA1331">
        <v>0</v>
      </c>
      <c r="BB1331">
        <v>57</v>
      </c>
      <c r="BC1331" t="s">
        <v>75</v>
      </c>
      <c r="BD1331">
        <v>0</v>
      </c>
      <c r="BE1331" t="s">
        <v>69</v>
      </c>
      <c r="BF1331" t="s">
        <v>76</v>
      </c>
      <c r="BG1331">
        <v>1.3</v>
      </c>
      <c r="BH1331">
        <v>0</v>
      </c>
      <c r="BI1331" s="1">
        <v>45799.483085879627</v>
      </c>
      <c r="BJ1331">
        <v>3</v>
      </c>
      <c r="BK1331" s="4">
        <v>1.4039999999999999</v>
      </c>
      <c r="BL1331" s="42">
        <f>HLOOKUP($A1331,차량별코스!$E$1:$AD$20,_xlfn.XLOOKUP(탕데이터!$I1331,차량별코스!$D$2:$D$20,차량별코스!$A$2:$A$20),0)</f>
        <v>5</v>
      </c>
      <c r="BM1331">
        <f t="shared" si="228"/>
        <v>2508.7330000000002</v>
      </c>
      <c r="BN1331">
        <f t="shared" si="229"/>
        <v>3554.157000000002</v>
      </c>
      <c r="BO1331">
        <f>IF(COUNTIFS($BL$2:$BL1331,$BL1331,$O$2:$O1331,$O1331)=1,_xlfn.MAXIFS($BO$2:$BO1330,$O$2:$O1330,$O1331)+1,_xlfn.MAXIFS($BO$2:$BO1330,$O$2:$O1330,$O1331))</f>
        <v>11</v>
      </c>
      <c r="BP1331">
        <f t="shared" si="230"/>
        <v>1162.4699999999998</v>
      </c>
      <c r="BQ1331">
        <f t="shared" si="232"/>
        <v>16.456999999999997</v>
      </c>
      <c r="BR1331">
        <f t="shared" si="233"/>
        <v>9.4039999999999999</v>
      </c>
      <c r="BS1331">
        <f t="shared" si="234"/>
        <v>21.159000000000002</v>
      </c>
      <c r="BT1331">
        <f t="shared" si="235"/>
        <v>21.159000000000002</v>
      </c>
      <c r="BU1331">
        <f t="shared" si="236"/>
        <v>0</v>
      </c>
      <c r="BV1331">
        <f t="shared" si="237"/>
        <v>0</v>
      </c>
      <c r="BW1331">
        <f t="shared" si="231"/>
        <v>1230.6490000000001</v>
      </c>
    </row>
    <row r="1332" spans="1:75" x14ac:dyDescent="0.3">
      <c r="A1332" s="38">
        <f t="shared" si="227"/>
        <v>45793</v>
      </c>
      <c r="B1332" s="3">
        <v>45793.50277777778</v>
      </c>
      <c r="C1332" t="s">
        <v>61</v>
      </c>
      <c r="D1332" t="s">
        <v>61</v>
      </c>
      <c r="E1332" t="s">
        <v>61</v>
      </c>
      <c r="F1332" t="s">
        <v>62</v>
      </c>
      <c r="G1332" s="2" t="s">
        <v>85</v>
      </c>
      <c r="H1332" t="s">
        <v>86</v>
      </c>
      <c r="I1332" t="s">
        <v>92</v>
      </c>
      <c r="J1332" t="s">
        <v>66</v>
      </c>
      <c r="K1332" t="s">
        <v>67</v>
      </c>
      <c r="L1332">
        <v>15</v>
      </c>
      <c r="M1332">
        <v>4</v>
      </c>
      <c r="N1332">
        <v>168</v>
      </c>
      <c r="O1332" s="41">
        <v>9999</v>
      </c>
      <c r="P1332" t="s">
        <v>62</v>
      </c>
      <c r="Q1332" s="1">
        <v>45786.608721180557</v>
      </c>
      <c r="R1332">
        <v>41.790999999999997</v>
      </c>
      <c r="S1332">
        <v>11.28</v>
      </c>
      <c r="T1332">
        <v>3.7050000000000001</v>
      </c>
      <c r="U1332">
        <v>3106</v>
      </c>
      <c r="V1332">
        <v>58</v>
      </c>
      <c r="W1332">
        <v>327</v>
      </c>
      <c r="X1332">
        <v>1022</v>
      </c>
      <c r="Y1332">
        <v>4</v>
      </c>
      <c r="Z1332">
        <v>3</v>
      </c>
      <c r="AA1332">
        <v>0</v>
      </c>
      <c r="AB1332">
        <v>0</v>
      </c>
      <c r="AC1332">
        <v>105</v>
      </c>
      <c r="AD1332">
        <v>48.44</v>
      </c>
      <c r="AE1332">
        <v>55.291314</v>
      </c>
      <c r="AF1332">
        <v>95.9</v>
      </c>
      <c r="AG1332">
        <v>1.2</v>
      </c>
      <c r="AH1332">
        <v>0.8</v>
      </c>
      <c r="AI1332">
        <v>0.9</v>
      </c>
      <c r="AJ1332">
        <v>1.2</v>
      </c>
      <c r="AK1332">
        <v>0</v>
      </c>
      <c r="AL1332">
        <v>0</v>
      </c>
      <c r="AM1332">
        <v>2.85</v>
      </c>
      <c r="AN1332">
        <v>51.216000000000001</v>
      </c>
      <c r="AO1332">
        <v>1.867</v>
      </c>
      <c r="AP1332">
        <v>10.528</v>
      </c>
      <c r="AQ1332">
        <v>0.23899999999999999</v>
      </c>
      <c r="AR1332">
        <v>9.5709999999999997</v>
      </c>
      <c r="AS1332">
        <v>7.1790000000000003</v>
      </c>
      <c r="AT1332">
        <v>49.548000000000002</v>
      </c>
      <c r="AU1332">
        <v>0.62</v>
      </c>
      <c r="AV1332">
        <v>0.41299999999999998</v>
      </c>
      <c r="AW1332">
        <v>0.46500000000000002</v>
      </c>
      <c r="AX1332">
        <v>0.62</v>
      </c>
      <c r="AY1332">
        <v>0</v>
      </c>
      <c r="AZ1332">
        <v>0</v>
      </c>
      <c r="BA1332">
        <v>0</v>
      </c>
      <c r="BB1332">
        <v>70</v>
      </c>
      <c r="BC1332" t="s">
        <v>75</v>
      </c>
      <c r="BD1332">
        <v>0</v>
      </c>
      <c r="BE1332" t="s">
        <v>69</v>
      </c>
      <c r="BF1332" t="s">
        <v>76</v>
      </c>
      <c r="BG1332">
        <v>1.3</v>
      </c>
      <c r="BH1332">
        <v>0</v>
      </c>
      <c r="BI1332" s="1">
        <v>45799.483085879627</v>
      </c>
      <c r="BJ1332">
        <v>3</v>
      </c>
      <c r="BK1332" s="4">
        <v>1.2350000000000001</v>
      </c>
      <c r="BL1332" s="42">
        <f>HLOOKUP($A1332,차량별코스!$E$1:$AD$20,_xlfn.XLOOKUP(탕데이터!$I1332,차량별코스!$D$2:$D$20,차량별코스!$A$2:$A$20),0)</f>
        <v>5</v>
      </c>
      <c r="BM1332">
        <f t="shared" si="228"/>
        <v>2508.7330000000002</v>
      </c>
      <c r="BN1332">
        <f t="shared" si="229"/>
        <v>3554.157000000002</v>
      </c>
      <c r="BO1332">
        <f>IF(COUNTIFS($BL$2:$BL1332,$BL1332,$O$2:$O1332,$O1332)=1,_xlfn.MAXIFS($BO$2:$BO1331,$O$2:$O1331,$O1332)+1,_xlfn.MAXIFS($BO$2:$BO1331,$O$2:$O1331,$O1332))</f>
        <v>11</v>
      </c>
      <c r="BP1332">
        <f t="shared" si="230"/>
        <v>2593.6540000000005</v>
      </c>
      <c r="BQ1332">
        <f t="shared" si="232"/>
        <v>37.271999999999998</v>
      </c>
      <c r="BR1332">
        <f t="shared" si="233"/>
        <v>24.847999999999999</v>
      </c>
      <c r="BS1332">
        <f t="shared" si="234"/>
        <v>27.954000000000004</v>
      </c>
      <c r="BT1332">
        <f t="shared" si="235"/>
        <v>37.271999999999998</v>
      </c>
      <c r="BU1332">
        <f t="shared" si="236"/>
        <v>0</v>
      </c>
      <c r="BV1332">
        <f t="shared" si="237"/>
        <v>0</v>
      </c>
      <c r="BW1332">
        <f t="shared" si="231"/>
        <v>2721.0000000000005</v>
      </c>
    </row>
    <row r="1333" spans="1:75" x14ac:dyDescent="0.3">
      <c r="A1333" s="38">
        <f t="shared" si="227"/>
        <v>45793</v>
      </c>
      <c r="B1333" s="3">
        <v>45793.541678240741</v>
      </c>
      <c r="C1333" t="s">
        <v>61</v>
      </c>
      <c r="D1333" t="s">
        <v>61</v>
      </c>
      <c r="E1333" t="s">
        <v>61</v>
      </c>
      <c r="F1333" t="s">
        <v>62</v>
      </c>
      <c r="G1333" s="2" t="s">
        <v>85</v>
      </c>
      <c r="H1333" t="s">
        <v>86</v>
      </c>
      <c r="I1333" t="s">
        <v>92</v>
      </c>
      <c r="J1333" t="s">
        <v>66</v>
      </c>
      <c r="K1333" t="s">
        <v>67</v>
      </c>
      <c r="L1333">
        <v>15</v>
      </c>
      <c r="M1333">
        <v>4</v>
      </c>
      <c r="N1333">
        <v>168</v>
      </c>
      <c r="O1333" s="41">
        <v>9999</v>
      </c>
      <c r="P1333" t="s">
        <v>62</v>
      </c>
      <c r="Q1333" s="1">
        <v>45786.608721180557</v>
      </c>
      <c r="R1333">
        <v>2.4E-2</v>
      </c>
      <c r="S1333">
        <v>5.6000000000000001E-2</v>
      </c>
      <c r="T1333">
        <v>0.42899999999999999</v>
      </c>
      <c r="U1333">
        <v>88</v>
      </c>
      <c r="V1333">
        <v>73</v>
      </c>
      <c r="W1333">
        <v>3</v>
      </c>
      <c r="X1333">
        <v>1</v>
      </c>
      <c r="Y1333">
        <v>0</v>
      </c>
      <c r="Z1333">
        <v>0</v>
      </c>
      <c r="AA1333">
        <v>0</v>
      </c>
      <c r="AB1333">
        <v>0</v>
      </c>
      <c r="AC1333">
        <v>13</v>
      </c>
      <c r="AD1333">
        <v>0.98</v>
      </c>
      <c r="AE1333">
        <v>7.1985599999999996</v>
      </c>
      <c r="AF1333">
        <v>100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0.33</v>
      </c>
      <c r="AN1333">
        <v>58.985999999999997</v>
      </c>
      <c r="AO1333">
        <v>82.953000000000003</v>
      </c>
      <c r="AP1333">
        <v>3.4079999999999999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1</v>
      </c>
      <c r="BC1333" t="s">
        <v>75</v>
      </c>
      <c r="BD1333">
        <v>0</v>
      </c>
      <c r="BE1333" t="s">
        <v>69</v>
      </c>
      <c r="BF1333" t="s">
        <v>76</v>
      </c>
      <c r="BG1333">
        <v>1.3</v>
      </c>
      <c r="BH1333">
        <v>0</v>
      </c>
      <c r="BI1333" s="1">
        <v>45799.483085879627</v>
      </c>
      <c r="BJ1333">
        <v>3</v>
      </c>
      <c r="BK1333" s="4">
        <v>0.1429</v>
      </c>
      <c r="BL1333" s="42">
        <f>HLOOKUP($A1333,차량별코스!$E$1:$AD$20,_xlfn.XLOOKUP(탕데이터!$I1333,차량별코스!$D$2:$D$20,차량별코스!$A$2:$A$20),0)</f>
        <v>5</v>
      </c>
      <c r="BM1333">
        <f t="shared" si="228"/>
        <v>2508.7330000000002</v>
      </c>
      <c r="BN1333">
        <f t="shared" si="229"/>
        <v>3554.157000000002</v>
      </c>
      <c r="BO1333">
        <f>IF(COUNTIFS($BL$2:$BL1333,$BL1333,$O$2:$O1333,$O1333)=1,_xlfn.MAXIFS($BO$2:$BO1332,$O$2:$O1332,$O1333)+1,_xlfn.MAXIFS($BO$2:$BO1332,$O$2:$O1332,$O1333))</f>
        <v>11</v>
      </c>
      <c r="BP1333">
        <f t="shared" si="230"/>
        <v>12</v>
      </c>
      <c r="BQ1333">
        <f t="shared" si="232"/>
        <v>0</v>
      </c>
      <c r="BR1333">
        <f t="shared" si="233"/>
        <v>0</v>
      </c>
      <c r="BS1333">
        <f t="shared" si="234"/>
        <v>0</v>
      </c>
      <c r="BT1333">
        <f t="shared" si="235"/>
        <v>0</v>
      </c>
      <c r="BU1333">
        <f t="shared" si="236"/>
        <v>0</v>
      </c>
      <c r="BV1333">
        <f t="shared" si="237"/>
        <v>0</v>
      </c>
      <c r="BW1333">
        <f t="shared" si="231"/>
        <v>12</v>
      </c>
    </row>
    <row r="1334" spans="1:75" x14ac:dyDescent="0.3">
      <c r="A1334" s="38">
        <f t="shared" si="227"/>
        <v>45793</v>
      </c>
      <c r="B1334" s="3">
        <v>45793.556643518517</v>
      </c>
      <c r="C1334" t="s">
        <v>61</v>
      </c>
      <c r="D1334" t="s">
        <v>61</v>
      </c>
      <c r="E1334" t="s">
        <v>61</v>
      </c>
      <c r="F1334" t="s">
        <v>62</v>
      </c>
      <c r="G1334" s="2" t="s">
        <v>85</v>
      </c>
      <c r="H1334" t="s">
        <v>86</v>
      </c>
      <c r="I1334" t="s">
        <v>92</v>
      </c>
      <c r="J1334" t="s">
        <v>66</v>
      </c>
      <c r="K1334" t="s">
        <v>67</v>
      </c>
      <c r="L1334">
        <v>15</v>
      </c>
      <c r="M1334">
        <v>4</v>
      </c>
      <c r="N1334">
        <v>168</v>
      </c>
      <c r="O1334" s="41">
        <v>9999</v>
      </c>
      <c r="P1334" t="s">
        <v>62</v>
      </c>
      <c r="Q1334" s="1">
        <v>45786.608721180557</v>
      </c>
      <c r="R1334">
        <v>26.227</v>
      </c>
      <c r="S1334">
        <v>7.7</v>
      </c>
      <c r="T1334">
        <v>3.4060000000000001</v>
      </c>
      <c r="U1334">
        <v>2304</v>
      </c>
      <c r="V1334">
        <v>197</v>
      </c>
      <c r="W1334">
        <v>380</v>
      </c>
      <c r="X1334">
        <v>641</v>
      </c>
      <c r="Y1334">
        <v>4</v>
      </c>
      <c r="Z1334">
        <v>6</v>
      </c>
      <c r="AA1334">
        <v>0</v>
      </c>
      <c r="AB1334">
        <v>0</v>
      </c>
      <c r="AC1334">
        <v>105</v>
      </c>
      <c r="AD1334">
        <v>40.98</v>
      </c>
      <c r="AE1334">
        <v>54.671132999999998</v>
      </c>
      <c r="AF1334">
        <v>91.4</v>
      </c>
      <c r="AG1334">
        <v>1.7</v>
      </c>
      <c r="AH1334">
        <v>2.2999999999999998</v>
      </c>
      <c r="AI1334">
        <v>2.5</v>
      </c>
      <c r="AJ1334">
        <v>2</v>
      </c>
      <c r="AK1334">
        <v>0.1</v>
      </c>
      <c r="AL1334">
        <v>0</v>
      </c>
      <c r="AM1334">
        <v>2.62</v>
      </c>
      <c r="AN1334">
        <v>55.703000000000003</v>
      </c>
      <c r="AO1334">
        <v>8.5500000000000007</v>
      </c>
      <c r="AP1334">
        <v>16.492999999999999</v>
      </c>
      <c r="AQ1334">
        <v>0.22900000000000001</v>
      </c>
      <c r="AR1334">
        <v>15.250999999999999</v>
      </c>
      <c r="AS1334">
        <v>22.876999999999999</v>
      </c>
      <c r="AT1334">
        <v>35.036999999999999</v>
      </c>
      <c r="AU1334">
        <v>0.65200000000000002</v>
      </c>
      <c r="AV1334">
        <v>0.88200000000000001</v>
      </c>
      <c r="AW1334">
        <v>0.95799999999999996</v>
      </c>
      <c r="AX1334">
        <v>0.76700000000000002</v>
      </c>
      <c r="AY1334">
        <v>3.7999999999999999E-2</v>
      </c>
      <c r="AZ1334">
        <v>0</v>
      </c>
      <c r="BA1334">
        <v>0</v>
      </c>
      <c r="BB1334">
        <v>51</v>
      </c>
      <c r="BC1334" t="s">
        <v>75</v>
      </c>
      <c r="BD1334">
        <v>0</v>
      </c>
      <c r="BE1334" t="s">
        <v>69</v>
      </c>
      <c r="BF1334" t="s">
        <v>76</v>
      </c>
      <c r="BG1334">
        <v>1.3</v>
      </c>
      <c r="BH1334">
        <v>0</v>
      </c>
      <c r="BI1334" s="1">
        <v>45799.483085879627</v>
      </c>
      <c r="BJ1334">
        <v>3</v>
      </c>
      <c r="BK1334" s="4">
        <v>1.1354</v>
      </c>
      <c r="BL1334" s="42">
        <f>HLOOKUP($A1334,차량별코스!$E$1:$AD$20,_xlfn.XLOOKUP(탕데이터!$I1334,차량별코스!$D$2:$D$20,차량별코스!$A$2:$A$20),0)</f>
        <v>5</v>
      </c>
      <c r="BM1334">
        <f t="shared" si="228"/>
        <v>2508.7330000000002</v>
      </c>
      <c r="BN1334">
        <f t="shared" si="229"/>
        <v>3554.157000000002</v>
      </c>
      <c r="BO1334">
        <f>IF(COUNTIFS($BL$2:$BL1334,$BL1334,$O$2:$O1334,$O1334)=1,_xlfn.MAXIFS($BO$2:$BO1333,$O$2:$O1333,$O1334)+1,_xlfn.MAXIFS($BO$2:$BO1333,$O$2:$O1333,$O1334))</f>
        <v>11</v>
      </c>
      <c r="BP1334">
        <f t="shared" si="230"/>
        <v>1528.8560000000002</v>
      </c>
      <c r="BQ1334">
        <f t="shared" si="232"/>
        <v>39.168000000000006</v>
      </c>
      <c r="BR1334">
        <f t="shared" si="233"/>
        <v>52.991999999999997</v>
      </c>
      <c r="BS1334">
        <f t="shared" si="234"/>
        <v>57.6</v>
      </c>
      <c r="BT1334">
        <f t="shared" si="235"/>
        <v>46.08</v>
      </c>
      <c r="BU1334">
        <f t="shared" si="236"/>
        <v>2.3040000000000003</v>
      </c>
      <c r="BV1334">
        <f t="shared" si="237"/>
        <v>0</v>
      </c>
      <c r="BW1334">
        <f t="shared" si="231"/>
        <v>1727.0000000000002</v>
      </c>
    </row>
    <row r="1335" spans="1:75" x14ac:dyDescent="0.3">
      <c r="A1335" s="38">
        <f t="shared" si="227"/>
        <v>45793</v>
      </c>
      <c r="B1335" s="3">
        <v>45793.592291666668</v>
      </c>
      <c r="C1335" t="s">
        <v>61</v>
      </c>
      <c r="D1335" t="s">
        <v>61</v>
      </c>
      <c r="E1335" t="s">
        <v>61</v>
      </c>
      <c r="F1335" t="s">
        <v>62</v>
      </c>
      <c r="G1335" s="2" t="s">
        <v>85</v>
      </c>
      <c r="H1335" t="s">
        <v>86</v>
      </c>
      <c r="I1335" t="s">
        <v>92</v>
      </c>
      <c r="J1335" t="s">
        <v>66</v>
      </c>
      <c r="K1335" t="s">
        <v>67</v>
      </c>
      <c r="L1335">
        <v>15</v>
      </c>
      <c r="M1335">
        <v>4</v>
      </c>
      <c r="N1335">
        <v>168</v>
      </c>
      <c r="O1335" s="41">
        <v>9999</v>
      </c>
      <c r="P1335" t="s">
        <v>62</v>
      </c>
      <c r="Q1335" s="1">
        <v>45786.608721180557</v>
      </c>
      <c r="R1335">
        <v>40.823</v>
      </c>
      <c r="S1335">
        <v>11.895</v>
      </c>
      <c r="T1335">
        <v>3.4319999999999999</v>
      </c>
      <c r="U1335">
        <v>4283</v>
      </c>
      <c r="V1335">
        <v>129</v>
      </c>
      <c r="W1335">
        <v>931</v>
      </c>
      <c r="X1335">
        <v>1140</v>
      </c>
      <c r="Y1335">
        <v>1</v>
      </c>
      <c r="Z1335">
        <v>4</v>
      </c>
      <c r="AA1335">
        <v>0</v>
      </c>
      <c r="AB1335">
        <v>0</v>
      </c>
      <c r="AC1335">
        <v>95</v>
      </c>
      <c r="AD1335">
        <v>34.31</v>
      </c>
      <c r="AE1335">
        <v>45.598126999999998</v>
      </c>
      <c r="AF1335">
        <v>89.9</v>
      </c>
      <c r="AG1335">
        <v>2.5</v>
      </c>
      <c r="AH1335">
        <v>4.3</v>
      </c>
      <c r="AI1335">
        <v>2.4</v>
      </c>
      <c r="AJ1335">
        <v>0.8</v>
      </c>
      <c r="AK1335">
        <v>0</v>
      </c>
      <c r="AL1335">
        <v>0</v>
      </c>
      <c r="AM1335">
        <v>2.64</v>
      </c>
      <c r="AN1335">
        <v>44.826999999999998</v>
      </c>
      <c r="AO1335">
        <v>3.012</v>
      </c>
      <c r="AP1335">
        <v>21.736999999999998</v>
      </c>
      <c r="AQ1335">
        <v>0.26900000000000002</v>
      </c>
      <c r="AR1335">
        <v>2.4500000000000002</v>
      </c>
      <c r="AS1335">
        <v>9.798</v>
      </c>
      <c r="AT1335">
        <v>62.93</v>
      </c>
      <c r="AU1335">
        <v>1.75</v>
      </c>
      <c r="AV1335">
        <v>3.01</v>
      </c>
      <c r="AW1335">
        <v>1.68</v>
      </c>
      <c r="AX1335">
        <v>0.56000000000000005</v>
      </c>
      <c r="AY1335">
        <v>0</v>
      </c>
      <c r="AZ1335">
        <v>0</v>
      </c>
      <c r="BA1335">
        <v>0</v>
      </c>
      <c r="BB1335">
        <v>93</v>
      </c>
      <c r="BC1335" t="s">
        <v>75</v>
      </c>
      <c r="BD1335">
        <v>0</v>
      </c>
      <c r="BE1335" t="s">
        <v>69</v>
      </c>
      <c r="BF1335" t="s">
        <v>76</v>
      </c>
      <c r="BG1335">
        <v>1.3</v>
      </c>
      <c r="BH1335">
        <v>0</v>
      </c>
      <c r="BI1335" s="1">
        <v>45799.483085879627</v>
      </c>
      <c r="BJ1335">
        <v>3</v>
      </c>
      <c r="BK1335" s="4">
        <v>1.1439999999999999</v>
      </c>
      <c r="BL1335" s="42">
        <f>HLOOKUP($A1335,차량별코스!$E$1:$AD$20,_xlfn.XLOOKUP(탕데이터!$I1335,차량별코스!$D$2:$D$20,차량별코스!$A$2:$A$20),0)</f>
        <v>5</v>
      </c>
      <c r="BM1335">
        <f t="shared" si="228"/>
        <v>2508.7330000000002</v>
      </c>
      <c r="BN1335">
        <f t="shared" si="229"/>
        <v>3554.157000000002</v>
      </c>
      <c r="BO1335">
        <f>IF(COUNTIFS($BL$2:$BL1335,$BL1335,$O$2:$O1335,$O1335)=1,_xlfn.MAXIFS($BO$2:$BO1334,$O$2:$O1334,$O1335)+1,_xlfn.MAXIFS($BO$2:$BO1334,$O$2:$O1334,$O1335))</f>
        <v>11</v>
      </c>
      <c r="BP1335">
        <f t="shared" si="230"/>
        <v>2790.4169999999999</v>
      </c>
      <c r="BQ1335">
        <f t="shared" si="232"/>
        <v>107.075</v>
      </c>
      <c r="BR1335">
        <f t="shared" si="233"/>
        <v>184.16899999999998</v>
      </c>
      <c r="BS1335">
        <f t="shared" si="234"/>
        <v>102.792</v>
      </c>
      <c r="BT1335">
        <f t="shared" si="235"/>
        <v>34.264000000000003</v>
      </c>
      <c r="BU1335">
        <f t="shared" si="236"/>
        <v>0</v>
      </c>
      <c r="BV1335">
        <f t="shared" si="237"/>
        <v>0</v>
      </c>
      <c r="BW1335">
        <f t="shared" si="231"/>
        <v>3218.7169999999996</v>
      </c>
    </row>
    <row r="1336" spans="1:75" x14ac:dyDescent="0.3">
      <c r="A1336" s="38">
        <f t="shared" si="227"/>
        <v>45793</v>
      </c>
      <c r="B1336" s="3">
        <v>45793.727962962963</v>
      </c>
      <c r="C1336" t="s">
        <v>61</v>
      </c>
      <c r="D1336" t="s">
        <v>61</v>
      </c>
      <c r="E1336" t="s">
        <v>61</v>
      </c>
      <c r="F1336" t="s">
        <v>62</v>
      </c>
      <c r="G1336" s="2" t="s">
        <v>85</v>
      </c>
      <c r="H1336" t="s">
        <v>86</v>
      </c>
      <c r="I1336" t="s">
        <v>92</v>
      </c>
      <c r="J1336" t="s">
        <v>66</v>
      </c>
      <c r="K1336" t="s">
        <v>67</v>
      </c>
      <c r="L1336">
        <v>15</v>
      </c>
      <c r="M1336">
        <v>4</v>
      </c>
      <c r="N1336">
        <v>168</v>
      </c>
      <c r="O1336" s="41">
        <v>9999</v>
      </c>
      <c r="P1336" t="s">
        <v>62</v>
      </c>
      <c r="Q1336" s="1">
        <v>45786.608721180557</v>
      </c>
      <c r="R1336">
        <v>2.7E-2</v>
      </c>
      <c r="S1336">
        <v>0.104</v>
      </c>
      <c r="T1336">
        <v>0.26</v>
      </c>
      <c r="U1336">
        <v>186</v>
      </c>
      <c r="V1336">
        <v>150</v>
      </c>
      <c r="W1336">
        <v>7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5</v>
      </c>
      <c r="AD1336">
        <v>0.52</v>
      </c>
      <c r="AE1336">
        <v>3.3515389999999998</v>
      </c>
      <c r="AF1336">
        <v>100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0.2</v>
      </c>
      <c r="AN1336">
        <v>44.307000000000002</v>
      </c>
      <c r="AO1336">
        <v>80.644999999999996</v>
      </c>
      <c r="AP1336">
        <v>3.7629999999999999</v>
      </c>
      <c r="AQ1336">
        <v>0</v>
      </c>
      <c r="AR1336">
        <v>0</v>
      </c>
      <c r="AS1336">
        <v>0</v>
      </c>
      <c r="AT1336">
        <v>1.667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3</v>
      </c>
      <c r="BC1336" t="s">
        <v>75</v>
      </c>
      <c r="BD1336">
        <v>0</v>
      </c>
      <c r="BE1336" t="s">
        <v>69</v>
      </c>
      <c r="BF1336" t="s">
        <v>76</v>
      </c>
      <c r="BG1336">
        <v>1.3</v>
      </c>
      <c r="BH1336">
        <v>0</v>
      </c>
      <c r="BI1336" s="1">
        <v>45799.483085879627</v>
      </c>
      <c r="BJ1336">
        <v>3</v>
      </c>
      <c r="BK1336" s="4">
        <v>8.6499999999999994E-2</v>
      </c>
      <c r="BL1336" s="42">
        <f>HLOOKUP($A1336,차량별코스!$E$1:$AD$20,_xlfn.XLOOKUP(탕데이터!$I1336,차량별코스!$D$2:$D$20,차량별코스!$A$2:$A$20),0)</f>
        <v>5</v>
      </c>
      <c r="BM1336">
        <f t="shared" si="228"/>
        <v>2508.7330000000002</v>
      </c>
      <c r="BN1336">
        <f t="shared" si="229"/>
        <v>3554.157000000002</v>
      </c>
      <c r="BO1336">
        <f>IF(COUNTIFS($BL$2:$BL1336,$BL1336,$O$2:$O1336,$O1336)=1,_xlfn.MAXIFS($BO$2:$BO1335,$O$2:$O1335,$O1336)+1,_xlfn.MAXIFS($BO$2:$BO1335,$O$2:$O1335,$O1336))</f>
        <v>11</v>
      </c>
      <c r="BP1336">
        <f t="shared" si="230"/>
        <v>29</v>
      </c>
      <c r="BQ1336">
        <f t="shared" si="232"/>
        <v>0</v>
      </c>
      <c r="BR1336">
        <f t="shared" si="233"/>
        <v>0</v>
      </c>
      <c r="BS1336">
        <f t="shared" si="234"/>
        <v>0</v>
      </c>
      <c r="BT1336">
        <f t="shared" si="235"/>
        <v>0</v>
      </c>
      <c r="BU1336">
        <f t="shared" si="236"/>
        <v>0</v>
      </c>
      <c r="BV1336">
        <f t="shared" si="237"/>
        <v>0</v>
      </c>
      <c r="BW1336">
        <f t="shared" si="231"/>
        <v>29</v>
      </c>
    </row>
    <row r="1337" spans="1:75" x14ac:dyDescent="0.3">
      <c r="A1337" s="38">
        <f t="shared" si="227"/>
        <v>45793</v>
      </c>
      <c r="B1337" s="3">
        <v>45793.734016203707</v>
      </c>
      <c r="C1337" t="s">
        <v>61</v>
      </c>
      <c r="D1337" t="s">
        <v>61</v>
      </c>
      <c r="E1337" t="s">
        <v>61</v>
      </c>
      <c r="F1337" t="s">
        <v>62</v>
      </c>
      <c r="G1337" s="2" t="s">
        <v>85</v>
      </c>
      <c r="H1337" t="s">
        <v>86</v>
      </c>
      <c r="I1337" t="s">
        <v>92</v>
      </c>
      <c r="J1337" t="s">
        <v>66</v>
      </c>
      <c r="K1337" t="s">
        <v>67</v>
      </c>
      <c r="L1337">
        <v>15</v>
      </c>
      <c r="M1337">
        <v>4</v>
      </c>
      <c r="N1337">
        <v>168</v>
      </c>
      <c r="O1337" s="41">
        <v>9999</v>
      </c>
      <c r="P1337" t="s">
        <v>62</v>
      </c>
      <c r="Q1337" s="1">
        <v>45786.608721180557</v>
      </c>
      <c r="R1337">
        <v>60.85</v>
      </c>
      <c r="S1337">
        <v>18.95</v>
      </c>
      <c r="T1337">
        <v>3.2109999999999999</v>
      </c>
      <c r="U1337">
        <v>6993</v>
      </c>
      <c r="V1337">
        <v>177</v>
      </c>
      <c r="W1337">
        <v>2119</v>
      </c>
      <c r="X1337">
        <v>1558</v>
      </c>
      <c r="Y1337">
        <v>2</v>
      </c>
      <c r="Z1337">
        <v>4</v>
      </c>
      <c r="AA1337">
        <v>0</v>
      </c>
      <c r="AB1337">
        <v>0</v>
      </c>
      <c r="AC1337">
        <v>102</v>
      </c>
      <c r="AD1337">
        <v>31.33</v>
      </c>
      <c r="AE1337">
        <v>46.638250999999997</v>
      </c>
      <c r="AF1337">
        <v>94.5</v>
      </c>
      <c r="AG1337">
        <v>1.7</v>
      </c>
      <c r="AH1337">
        <v>1.3</v>
      </c>
      <c r="AI1337">
        <v>1.4</v>
      </c>
      <c r="AJ1337">
        <v>1</v>
      </c>
      <c r="AK1337">
        <v>0</v>
      </c>
      <c r="AL1337">
        <v>0</v>
      </c>
      <c r="AM1337">
        <v>2.4700000000000002</v>
      </c>
      <c r="AN1337">
        <v>49.575000000000003</v>
      </c>
      <c r="AO1337">
        <v>2.5310000000000001</v>
      </c>
      <c r="AP1337">
        <v>30.302</v>
      </c>
      <c r="AQ1337">
        <v>0.247</v>
      </c>
      <c r="AR1337">
        <v>3.2869999999999999</v>
      </c>
      <c r="AS1337">
        <v>6.5739999999999998</v>
      </c>
      <c r="AT1337">
        <v>108.675</v>
      </c>
      <c r="AU1337">
        <v>1.9550000000000001</v>
      </c>
      <c r="AV1337">
        <v>1.4950000000000001</v>
      </c>
      <c r="AW1337">
        <v>1.61</v>
      </c>
      <c r="AX1337">
        <v>1.1499999999999999</v>
      </c>
      <c r="AY1337">
        <v>0</v>
      </c>
      <c r="AZ1337">
        <v>0</v>
      </c>
      <c r="BA1337">
        <v>0</v>
      </c>
      <c r="BB1337">
        <v>154</v>
      </c>
      <c r="BC1337" t="s">
        <v>75</v>
      </c>
      <c r="BD1337">
        <v>0</v>
      </c>
      <c r="BE1337" t="s">
        <v>69</v>
      </c>
      <c r="BF1337" t="s">
        <v>76</v>
      </c>
      <c r="BG1337">
        <v>1.3</v>
      </c>
      <c r="BH1337">
        <v>0</v>
      </c>
      <c r="BI1337" s="1">
        <v>45799.483085879627</v>
      </c>
      <c r="BJ1337">
        <v>3</v>
      </c>
      <c r="BK1337" s="4">
        <v>1.0704</v>
      </c>
      <c r="BL1337" s="42">
        <f>HLOOKUP($A1337,차량별코스!$E$1:$AD$20,_xlfn.XLOOKUP(탕데이터!$I1337,차량별코스!$D$2:$D$20,차량별코스!$A$2:$A$20),0)</f>
        <v>5</v>
      </c>
      <c r="BM1337">
        <f t="shared" si="228"/>
        <v>2508.7330000000002</v>
      </c>
      <c r="BN1337">
        <f t="shared" si="229"/>
        <v>3554.157000000002</v>
      </c>
      <c r="BO1337">
        <f>IF(COUNTIFS($BL$2:$BL1337,$BL1337,$O$2:$O1337,$O1337)=1,_xlfn.MAXIFS($BO$2:$BO1336,$O$2:$O1336,$O1337)+1,_xlfn.MAXIFS($BO$2:$BO1336,$O$2:$O1336,$O1337))</f>
        <v>11</v>
      </c>
      <c r="BP1337">
        <f t="shared" si="230"/>
        <v>4312.3849999999993</v>
      </c>
      <c r="BQ1337">
        <f t="shared" si="232"/>
        <v>118.88100000000001</v>
      </c>
      <c r="BR1337">
        <f t="shared" si="233"/>
        <v>90.909000000000006</v>
      </c>
      <c r="BS1337">
        <f t="shared" si="234"/>
        <v>97.901999999999987</v>
      </c>
      <c r="BT1337">
        <f t="shared" si="235"/>
        <v>69.930000000000007</v>
      </c>
      <c r="BU1337">
        <f t="shared" si="236"/>
        <v>0</v>
      </c>
      <c r="BV1337">
        <f t="shared" si="237"/>
        <v>0</v>
      </c>
      <c r="BW1337">
        <f t="shared" si="231"/>
        <v>4690.0069999999996</v>
      </c>
    </row>
    <row r="1338" spans="1:75" x14ac:dyDescent="0.3">
      <c r="A1338" s="38">
        <f t="shared" si="227"/>
        <v>45794</v>
      </c>
      <c r="B1338" s="3">
        <v>45794.248217592591</v>
      </c>
      <c r="C1338" t="s">
        <v>61</v>
      </c>
      <c r="D1338" t="s">
        <v>61</v>
      </c>
      <c r="E1338" t="s">
        <v>61</v>
      </c>
      <c r="F1338" t="s">
        <v>62</v>
      </c>
      <c r="G1338" s="2" t="s">
        <v>85</v>
      </c>
      <c r="H1338" t="s">
        <v>86</v>
      </c>
      <c r="I1338" t="s">
        <v>92</v>
      </c>
      <c r="J1338" t="s">
        <v>66</v>
      </c>
      <c r="K1338" t="s">
        <v>67</v>
      </c>
      <c r="L1338">
        <v>15</v>
      </c>
      <c r="M1338">
        <v>4</v>
      </c>
      <c r="N1338">
        <v>168</v>
      </c>
      <c r="O1338" s="41">
        <v>9999</v>
      </c>
      <c r="P1338" t="s">
        <v>62</v>
      </c>
      <c r="Q1338" s="1">
        <v>45786.608721180557</v>
      </c>
      <c r="R1338">
        <v>1E-3</v>
      </c>
      <c r="S1338">
        <v>1E-3</v>
      </c>
      <c r="T1338">
        <v>1</v>
      </c>
      <c r="U1338">
        <v>254</v>
      </c>
      <c r="V1338">
        <v>254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0.01</v>
      </c>
      <c r="AE1338" t="s">
        <v>61</v>
      </c>
      <c r="AF1338">
        <v>100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1</v>
      </c>
      <c r="AN1338" t="s">
        <v>61</v>
      </c>
      <c r="AO1338">
        <v>100</v>
      </c>
      <c r="AP1338">
        <v>0</v>
      </c>
      <c r="AQ1338">
        <v>0</v>
      </c>
      <c r="AR1338">
        <v>0</v>
      </c>
      <c r="AS1338">
        <v>0</v>
      </c>
      <c r="AT1338">
        <v>3.3330000000000002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6</v>
      </c>
      <c r="BC1338" t="s">
        <v>75</v>
      </c>
      <c r="BD1338">
        <v>0</v>
      </c>
      <c r="BE1338" t="s">
        <v>69</v>
      </c>
      <c r="BF1338" t="s">
        <v>76</v>
      </c>
      <c r="BG1338">
        <v>1.3</v>
      </c>
      <c r="BH1338">
        <v>0</v>
      </c>
      <c r="BI1338" s="1">
        <v>45799.483085879627</v>
      </c>
      <c r="BJ1338">
        <v>3</v>
      </c>
      <c r="BK1338" s="4">
        <v>0.33329999999999999</v>
      </c>
      <c r="BL1338" s="42">
        <f>HLOOKUP($A1338,차량별코스!$E$1:$AD$20,_xlfn.XLOOKUP(탕데이터!$I1338,차량별코스!$D$2:$D$20,차량별코스!$A$2:$A$20),0)</f>
        <v>6</v>
      </c>
      <c r="BM1338">
        <f t="shared" si="228"/>
        <v>2508.7330000000002</v>
      </c>
      <c r="BN1338">
        <f t="shared" si="229"/>
        <v>3898.6569999999997</v>
      </c>
      <c r="BO1338">
        <f>IF(COUNTIFS($BL$2:$BL1338,$BL1338,$O$2:$O1338,$O1338)=1,_xlfn.MAXIFS($BO$2:$BO1337,$O$2:$O1337,$O1338)+1,_xlfn.MAXIFS($BO$2:$BO1337,$O$2:$O1337,$O1338))</f>
        <v>11</v>
      </c>
      <c r="BP1338">
        <f t="shared" si="230"/>
        <v>0</v>
      </c>
      <c r="BQ1338">
        <f t="shared" si="232"/>
        <v>0</v>
      </c>
      <c r="BR1338">
        <f t="shared" si="233"/>
        <v>0</v>
      </c>
      <c r="BS1338">
        <f t="shared" si="234"/>
        <v>0</v>
      </c>
      <c r="BT1338">
        <f t="shared" si="235"/>
        <v>0</v>
      </c>
      <c r="BU1338">
        <f t="shared" si="236"/>
        <v>0</v>
      </c>
      <c r="BV1338">
        <f t="shared" si="237"/>
        <v>0</v>
      </c>
      <c r="BW1338">
        <f t="shared" si="231"/>
        <v>0</v>
      </c>
    </row>
    <row r="1339" spans="1:75" x14ac:dyDescent="0.3">
      <c r="A1339" s="38">
        <f t="shared" si="227"/>
        <v>45794</v>
      </c>
      <c r="B1339" s="3">
        <v>45794.266122685185</v>
      </c>
      <c r="C1339" t="s">
        <v>61</v>
      </c>
      <c r="D1339" t="s">
        <v>61</v>
      </c>
      <c r="E1339" t="s">
        <v>61</v>
      </c>
      <c r="F1339" t="s">
        <v>62</v>
      </c>
      <c r="G1339" s="2" t="s">
        <v>85</v>
      </c>
      <c r="H1339" t="s">
        <v>86</v>
      </c>
      <c r="I1339" t="s">
        <v>92</v>
      </c>
      <c r="J1339" t="s">
        <v>66</v>
      </c>
      <c r="K1339" t="s">
        <v>67</v>
      </c>
      <c r="L1339">
        <v>15</v>
      </c>
      <c r="M1339">
        <v>4</v>
      </c>
      <c r="N1339">
        <v>168</v>
      </c>
      <c r="O1339" s="41">
        <v>9999</v>
      </c>
      <c r="P1339" t="s">
        <v>62</v>
      </c>
      <c r="Q1339" s="1">
        <v>45786.608721180557</v>
      </c>
      <c r="R1339">
        <v>69.573999999999998</v>
      </c>
      <c r="S1339">
        <v>21.154</v>
      </c>
      <c r="T1339">
        <v>3.2890000000000001</v>
      </c>
      <c r="U1339">
        <v>6898</v>
      </c>
      <c r="V1339">
        <v>408</v>
      </c>
      <c r="W1339">
        <v>1864</v>
      </c>
      <c r="X1339">
        <v>1588</v>
      </c>
      <c r="Y1339">
        <v>13</v>
      </c>
      <c r="Z1339">
        <v>32</v>
      </c>
      <c r="AA1339">
        <v>1</v>
      </c>
      <c r="AB1339">
        <v>243</v>
      </c>
      <c r="AC1339">
        <v>106</v>
      </c>
      <c r="AD1339">
        <v>36.31</v>
      </c>
      <c r="AE1339">
        <v>54.143147999999997</v>
      </c>
      <c r="AF1339">
        <v>85.4</v>
      </c>
      <c r="AG1339">
        <v>2.8</v>
      </c>
      <c r="AH1339">
        <v>4.0999999999999996</v>
      </c>
      <c r="AI1339">
        <v>4.4000000000000004</v>
      </c>
      <c r="AJ1339">
        <v>3.3</v>
      </c>
      <c r="AK1339">
        <v>0.1</v>
      </c>
      <c r="AL1339">
        <v>0</v>
      </c>
      <c r="AM1339">
        <v>2.5299999999999998</v>
      </c>
      <c r="AN1339">
        <v>57.119</v>
      </c>
      <c r="AO1339">
        <v>5.915</v>
      </c>
      <c r="AP1339">
        <v>27.021999999999998</v>
      </c>
      <c r="AQ1339">
        <v>0.216</v>
      </c>
      <c r="AR1339">
        <v>18.684999999999999</v>
      </c>
      <c r="AS1339">
        <v>45.994</v>
      </c>
      <c r="AT1339">
        <v>96.787000000000006</v>
      </c>
      <c r="AU1339">
        <v>3.173</v>
      </c>
      <c r="AV1339">
        <v>4.6470000000000002</v>
      </c>
      <c r="AW1339">
        <v>4.9870000000000001</v>
      </c>
      <c r="AX1339">
        <v>3.74</v>
      </c>
      <c r="AY1339">
        <v>0.113</v>
      </c>
      <c r="AZ1339">
        <v>0</v>
      </c>
      <c r="BA1339">
        <v>0</v>
      </c>
      <c r="BB1339">
        <v>155</v>
      </c>
      <c r="BC1339" t="s">
        <v>75</v>
      </c>
      <c r="BD1339">
        <v>0</v>
      </c>
      <c r="BE1339" t="s">
        <v>69</v>
      </c>
      <c r="BF1339" t="s">
        <v>76</v>
      </c>
      <c r="BG1339">
        <v>1.3</v>
      </c>
      <c r="BH1339">
        <v>0</v>
      </c>
      <c r="BI1339" s="1">
        <v>45799.483085879627</v>
      </c>
      <c r="BJ1339">
        <v>3</v>
      </c>
      <c r="BK1339" s="4">
        <v>1.0963000000000001</v>
      </c>
      <c r="BL1339" s="42">
        <f>HLOOKUP($A1339,차량별코스!$E$1:$AD$20,_xlfn.XLOOKUP(탕데이터!$I1339,차량별코스!$D$2:$D$20,차량별코스!$A$2:$A$20),0)</f>
        <v>6</v>
      </c>
      <c r="BM1339">
        <f t="shared" si="228"/>
        <v>2508.7330000000002</v>
      </c>
      <c r="BN1339">
        <f t="shared" si="229"/>
        <v>3898.6569999999997</v>
      </c>
      <c r="BO1339">
        <f>IF(COUNTIFS($BL$2:$BL1339,$BL1339,$O$2:$O1339,$O1339)=1,_xlfn.MAXIFS($BO$2:$BO1338,$O$2:$O1338,$O1339)+1,_xlfn.MAXIFS($BO$2:$BO1338,$O$2:$O1338,$O1339))</f>
        <v>11</v>
      </c>
      <c r="BP1339">
        <f t="shared" si="230"/>
        <v>3618.8920000000007</v>
      </c>
      <c r="BQ1339">
        <f t="shared" si="232"/>
        <v>193.14399999999998</v>
      </c>
      <c r="BR1339">
        <f t="shared" si="233"/>
        <v>282.81799999999998</v>
      </c>
      <c r="BS1339">
        <f t="shared" si="234"/>
        <v>303.51200000000006</v>
      </c>
      <c r="BT1339">
        <f t="shared" si="235"/>
        <v>227.63400000000001</v>
      </c>
      <c r="BU1339">
        <f t="shared" si="236"/>
        <v>6.8980000000000006</v>
      </c>
      <c r="BV1339">
        <f t="shared" si="237"/>
        <v>0</v>
      </c>
      <c r="BW1339">
        <f t="shared" si="231"/>
        <v>4632.8980000000001</v>
      </c>
    </row>
    <row r="1340" spans="1:75" x14ac:dyDescent="0.3">
      <c r="A1340" s="38">
        <f t="shared" si="227"/>
        <v>45794</v>
      </c>
      <c r="B1340" s="3">
        <v>45794.349270833336</v>
      </c>
      <c r="C1340" t="s">
        <v>61</v>
      </c>
      <c r="D1340" t="s">
        <v>61</v>
      </c>
      <c r="E1340" t="s">
        <v>61</v>
      </c>
      <c r="F1340" t="s">
        <v>62</v>
      </c>
      <c r="G1340" s="2" t="s">
        <v>85</v>
      </c>
      <c r="H1340" t="s">
        <v>86</v>
      </c>
      <c r="I1340" t="s">
        <v>92</v>
      </c>
      <c r="J1340" t="s">
        <v>66</v>
      </c>
      <c r="K1340" t="s">
        <v>67</v>
      </c>
      <c r="L1340">
        <v>15</v>
      </c>
      <c r="M1340">
        <v>4</v>
      </c>
      <c r="N1340">
        <v>168</v>
      </c>
      <c r="O1340" s="41">
        <v>9999</v>
      </c>
      <c r="P1340" t="s">
        <v>62</v>
      </c>
      <c r="Q1340" s="1">
        <v>45786.608721180557</v>
      </c>
      <c r="R1340">
        <v>0.124</v>
      </c>
      <c r="S1340">
        <v>0.38200000000000001</v>
      </c>
      <c r="T1340">
        <v>0.32500000000000001</v>
      </c>
      <c r="U1340">
        <v>877</v>
      </c>
      <c r="V1340">
        <v>40</v>
      </c>
      <c r="W1340">
        <v>745</v>
      </c>
      <c r="X1340">
        <v>0</v>
      </c>
      <c r="Y1340">
        <v>0</v>
      </c>
      <c r="Z1340">
        <v>0</v>
      </c>
      <c r="AA1340">
        <v>1</v>
      </c>
      <c r="AB1340">
        <v>383</v>
      </c>
      <c r="AC1340">
        <v>9</v>
      </c>
      <c r="AD1340">
        <v>0.51</v>
      </c>
      <c r="AE1340">
        <v>4.8520890000000003</v>
      </c>
      <c r="AF1340">
        <v>100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0.25</v>
      </c>
      <c r="AN1340">
        <v>50.195</v>
      </c>
      <c r="AO1340">
        <v>4.5609999999999999</v>
      </c>
      <c r="AP1340">
        <v>84.948999999999998</v>
      </c>
      <c r="AQ1340">
        <v>0</v>
      </c>
      <c r="AR1340">
        <v>0</v>
      </c>
      <c r="AS1340">
        <v>0</v>
      </c>
      <c r="AT1340">
        <v>13.333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20</v>
      </c>
      <c r="BC1340" t="s">
        <v>75</v>
      </c>
      <c r="BD1340">
        <v>0</v>
      </c>
      <c r="BE1340" t="s">
        <v>69</v>
      </c>
      <c r="BF1340" t="s">
        <v>76</v>
      </c>
      <c r="BG1340">
        <v>1.3</v>
      </c>
      <c r="BH1340">
        <v>0</v>
      </c>
      <c r="BI1340" s="1">
        <v>45799.483085879627</v>
      </c>
      <c r="BJ1340">
        <v>3</v>
      </c>
      <c r="BK1340" s="4">
        <v>0.1082</v>
      </c>
      <c r="BL1340" s="42">
        <f>HLOOKUP($A1340,차량별코스!$E$1:$AD$20,_xlfn.XLOOKUP(탕데이터!$I1340,차량별코스!$D$2:$D$20,차량별코스!$A$2:$A$20),0)</f>
        <v>6</v>
      </c>
      <c r="BM1340">
        <f t="shared" si="228"/>
        <v>2508.7330000000002</v>
      </c>
      <c r="BN1340">
        <f t="shared" si="229"/>
        <v>3898.6569999999997</v>
      </c>
      <c r="BO1340">
        <f>IF(COUNTIFS($BL$2:$BL1340,$BL1340,$O$2:$O1340,$O1340)=1,_xlfn.MAXIFS($BO$2:$BO1339,$O$2:$O1339,$O1340)+1,_xlfn.MAXIFS($BO$2:$BO1339,$O$2:$O1339,$O1340))</f>
        <v>11</v>
      </c>
      <c r="BP1340">
        <f t="shared" si="230"/>
        <v>92</v>
      </c>
      <c r="BQ1340">
        <f t="shared" si="232"/>
        <v>0</v>
      </c>
      <c r="BR1340">
        <f t="shared" si="233"/>
        <v>0</v>
      </c>
      <c r="BS1340">
        <f t="shared" si="234"/>
        <v>0</v>
      </c>
      <c r="BT1340">
        <f t="shared" si="235"/>
        <v>0</v>
      </c>
      <c r="BU1340">
        <f t="shared" si="236"/>
        <v>0</v>
      </c>
      <c r="BV1340">
        <f t="shared" si="237"/>
        <v>0</v>
      </c>
      <c r="BW1340">
        <f t="shared" si="231"/>
        <v>92</v>
      </c>
    </row>
    <row r="1341" spans="1:75" x14ac:dyDescent="0.3">
      <c r="A1341" s="38">
        <f t="shared" si="227"/>
        <v>45794</v>
      </c>
      <c r="B1341" s="3">
        <v>45794.400578703702</v>
      </c>
      <c r="C1341" t="s">
        <v>61</v>
      </c>
      <c r="D1341" t="s">
        <v>61</v>
      </c>
      <c r="E1341" t="s">
        <v>61</v>
      </c>
      <c r="F1341" t="s">
        <v>62</v>
      </c>
      <c r="G1341" s="2" t="s">
        <v>85</v>
      </c>
      <c r="H1341" t="s">
        <v>86</v>
      </c>
      <c r="I1341" t="s">
        <v>92</v>
      </c>
      <c r="J1341" t="s">
        <v>66</v>
      </c>
      <c r="K1341" t="s">
        <v>67</v>
      </c>
      <c r="L1341">
        <v>15</v>
      </c>
      <c r="M1341">
        <v>4</v>
      </c>
      <c r="N1341">
        <v>168</v>
      </c>
      <c r="O1341" s="41">
        <v>9999</v>
      </c>
      <c r="P1341" t="s">
        <v>62</v>
      </c>
      <c r="Q1341" s="1">
        <v>45786.608721180557</v>
      </c>
      <c r="R1341">
        <v>1E-3</v>
      </c>
      <c r="S1341">
        <v>1E-3</v>
      </c>
      <c r="T1341">
        <v>1</v>
      </c>
      <c r="U1341">
        <v>363</v>
      </c>
      <c r="V1341">
        <v>363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0.01</v>
      </c>
      <c r="AE1341" t="s">
        <v>61</v>
      </c>
      <c r="AF1341">
        <v>100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1</v>
      </c>
      <c r="AN1341" t="s">
        <v>61</v>
      </c>
      <c r="AO1341">
        <v>100</v>
      </c>
      <c r="AP1341">
        <v>0</v>
      </c>
      <c r="AQ1341">
        <v>0</v>
      </c>
      <c r="AR1341">
        <v>0</v>
      </c>
      <c r="AS1341">
        <v>0</v>
      </c>
      <c r="AT1341">
        <v>5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8</v>
      </c>
      <c r="BC1341" t="s">
        <v>75</v>
      </c>
      <c r="BD1341">
        <v>0</v>
      </c>
      <c r="BE1341" t="s">
        <v>69</v>
      </c>
      <c r="BF1341" t="s">
        <v>76</v>
      </c>
      <c r="BG1341">
        <v>1.3</v>
      </c>
      <c r="BH1341">
        <v>0</v>
      </c>
      <c r="BI1341" s="1">
        <v>45799.483085879627</v>
      </c>
      <c r="BJ1341">
        <v>3</v>
      </c>
      <c r="BK1341" s="4">
        <v>0.33329999999999999</v>
      </c>
      <c r="BL1341" s="42">
        <f>HLOOKUP($A1341,차량별코스!$E$1:$AD$20,_xlfn.XLOOKUP(탕데이터!$I1341,차량별코스!$D$2:$D$20,차량별코스!$A$2:$A$20),0)</f>
        <v>6</v>
      </c>
      <c r="BM1341">
        <f t="shared" si="228"/>
        <v>2508.7330000000002</v>
      </c>
      <c r="BN1341">
        <f t="shared" si="229"/>
        <v>3898.6569999999997</v>
      </c>
      <c r="BO1341">
        <f>IF(COUNTIFS($BL$2:$BL1341,$BL1341,$O$2:$O1341,$O1341)=1,_xlfn.MAXIFS($BO$2:$BO1340,$O$2:$O1340,$O1341)+1,_xlfn.MAXIFS($BO$2:$BO1340,$O$2:$O1340,$O1341))</f>
        <v>11</v>
      </c>
      <c r="BP1341">
        <f t="shared" si="230"/>
        <v>0</v>
      </c>
      <c r="BQ1341">
        <f t="shared" si="232"/>
        <v>0</v>
      </c>
      <c r="BR1341">
        <f t="shared" si="233"/>
        <v>0</v>
      </c>
      <c r="BS1341">
        <f t="shared" si="234"/>
        <v>0</v>
      </c>
      <c r="BT1341">
        <f t="shared" si="235"/>
        <v>0</v>
      </c>
      <c r="BU1341">
        <f t="shared" si="236"/>
        <v>0</v>
      </c>
      <c r="BV1341">
        <f t="shared" si="237"/>
        <v>0</v>
      </c>
      <c r="BW1341">
        <f t="shared" si="231"/>
        <v>0</v>
      </c>
    </row>
    <row r="1342" spans="1:75" x14ac:dyDescent="0.3">
      <c r="A1342" s="38">
        <f t="shared" si="227"/>
        <v>45794</v>
      </c>
      <c r="B1342" s="3">
        <v>45794.454930555556</v>
      </c>
      <c r="C1342" t="s">
        <v>61</v>
      </c>
      <c r="D1342" t="s">
        <v>61</v>
      </c>
      <c r="E1342" t="s">
        <v>61</v>
      </c>
      <c r="F1342" t="s">
        <v>62</v>
      </c>
      <c r="G1342" s="2" t="s">
        <v>85</v>
      </c>
      <c r="H1342" t="s">
        <v>86</v>
      </c>
      <c r="I1342" t="s">
        <v>92</v>
      </c>
      <c r="J1342" t="s">
        <v>66</v>
      </c>
      <c r="K1342" t="s">
        <v>67</v>
      </c>
      <c r="L1342">
        <v>15</v>
      </c>
      <c r="M1342">
        <v>4</v>
      </c>
      <c r="N1342">
        <v>168</v>
      </c>
      <c r="O1342" s="41">
        <v>9999</v>
      </c>
      <c r="P1342" t="s">
        <v>62</v>
      </c>
      <c r="Q1342" s="1">
        <v>45786.608721180557</v>
      </c>
      <c r="R1342">
        <v>3.5999999999999997E-2</v>
      </c>
      <c r="S1342">
        <v>0.92300000000000004</v>
      </c>
      <c r="T1342">
        <v>3.9E-2</v>
      </c>
      <c r="U1342">
        <v>1516</v>
      </c>
      <c r="V1342">
        <v>1471</v>
      </c>
      <c r="W1342">
        <v>12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5</v>
      </c>
      <c r="AD1342">
        <v>0.09</v>
      </c>
      <c r="AE1342">
        <v>3.9271289999999999</v>
      </c>
      <c r="AF1342">
        <v>100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0.03</v>
      </c>
      <c r="AN1342">
        <v>452.37700000000001</v>
      </c>
      <c r="AO1342">
        <v>97.031999999999996</v>
      </c>
      <c r="AP1342">
        <v>0.79100000000000004</v>
      </c>
      <c r="AQ1342">
        <v>0</v>
      </c>
      <c r="AR1342">
        <v>0</v>
      </c>
      <c r="AS1342">
        <v>0</v>
      </c>
      <c r="AT1342">
        <v>25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40</v>
      </c>
      <c r="BC1342" t="s">
        <v>75</v>
      </c>
      <c r="BD1342">
        <v>0</v>
      </c>
      <c r="BE1342" t="s">
        <v>69</v>
      </c>
      <c r="BF1342" t="s">
        <v>76</v>
      </c>
      <c r="BG1342">
        <v>1.3</v>
      </c>
      <c r="BH1342">
        <v>0</v>
      </c>
      <c r="BI1342" s="1">
        <v>45799.483085879627</v>
      </c>
      <c r="BJ1342">
        <v>3</v>
      </c>
      <c r="BK1342" s="4">
        <v>1.2999999999999999E-2</v>
      </c>
      <c r="BL1342" s="42">
        <f>HLOOKUP($A1342,차량별코스!$E$1:$AD$20,_xlfn.XLOOKUP(탕데이터!$I1342,차량별코스!$D$2:$D$20,차량별코스!$A$2:$A$20),0)</f>
        <v>6</v>
      </c>
      <c r="BM1342">
        <f t="shared" si="228"/>
        <v>2508.7330000000002</v>
      </c>
      <c r="BN1342">
        <f t="shared" si="229"/>
        <v>3898.6569999999997</v>
      </c>
      <c r="BO1342">
        <f>IF(COUNTIFS($BL$2:$BL1342,$BL1342,$O$2:$O1342,$O1342)=1,_xlfn.MAXIFS($BO$2:$BO1341,$O$2:$O1341,$O1342)+1,_xlfn.MAXIFS($BO$2:$BO1341,$O$2:$O1341,$O1342))</f>
        <v>11</v>
      </c>
      <c r="BP1342">
        <f t="shared" si="230"/>
        <v>33</v>
      </c>
      <c r="BQ1342">
        <f t="shared" si="232"/>
        <v>0</v>
      </c>
      <c r="BR1342">
        <f t="shared" si="233"/>
        <v>0</v>
      </c>
      <c r="BS1342">
        <f t="shared" si="234"/>
        <v>0</v>
      </c>
      <c r="BT1342">
        <f t="shared" si="235"/>
        <v>0</v>
      </c>
      <c r="BU1342">
        <f t="shared" si="236"/>
        <v>0</v>
      </c>
      <c r="BV1342">
        <f t="shared" si="237"/>
        <v>0</v>
      </c>
      <c r="BW1342">
        <f t="shared" si="231"/>
        <v>33</v>
      </c>
    </row>
    <row r="1343" spans="1:75" x14ac:dyDescent="0.3">
      <c r="A1343" s="38">
        <f t="shared" si="227"/>
        <v>45794</v>
      </c>
      <c r="B1343" s="3">
        <v>45794.476064814815</v>
      </c>
      <c r="C1343" t="s">
        <v>61</v>
      </c>
      <c r="D1343" t="s">
        <v>61</v>
      </c>
      <c r="E1343" t="s">
        <v>61</v>
      </c>
      <c r="F1343" t="s">
        <v>62</v>
      </c>
      <c r="G1343" s="2" t="s">
        <v>85</v>
      </c>
      <c r="H1343" t="s">
        <v>86</v>
      </c>
      <c r="I1343" t="s">
        <v>92</v>
      </c>
      <c r="J1343" t="s">
        <v>66</v>
      </c>
      <c r="K1343" t="s">
        <v>67</v>
      </c>
      <c r="L1343">
        <v>15</v>
      </c>
      <c r="M1343">
        <v>4</v>
      </c>
      <c r="N1343">
        <v>168</v>
      </c>
      <c r="O1343" s="41">
        <v>9999</v>
      </c>
      <c r="P1343" t="s">
        <v>62</v>
      </c>
      <c r="Q1343" s="1">
        <v>45786.608721180557</v>
      </c>
      <c r="R1343">
        <v>99.05</v>
      </c>
      <c r="S1343">
        <v>28.012</v>
      </c>
      <c r="T1343">
        <v>3.536</v>
      </c>
      <c r="U1343">
        <v>8537</v>
      </c>
      <c r="V1343">
        <v>257</v>
      </c>
      <c r="W1343">
        <v>1650</v>
      </c>
      <c r="X1343">
        <v>2261</v>
      </c>
      <c r="Y1343">
        <v>4</v>
      </c>
      <c r="Z1343">
        <v>19</v>
      </c>
      <c r="AA1343">
        <v>0</v>
      </c>
      <c r="AB1343">
        <v>0</v>
      </c>
      <c r="AC1343">
        <v>107</v>
      </c>
      <c r="AD1343">
        <v>41.77</v>
      </c>
      <c r="AE1343">
        <v>53.782795</v>
      </c>
      <c r="AF1343">
        <v>87.8</v>
      </c>
      <c r="AG1343">
        <v>2.2999999999999998</v>
      </c>
      <c r="AH1343">
        <v>3.1</v>
      </c>
      <c r="AI1343">
        <v>3.9</v>
      </c>
      <c r="AJ1343">
        <v>2.8</v>
      </c>
      <c r="AK1343">
        <v>0</v>
      </c>
      <c r="AL1343">
        <v>0</v>
      </c>
      <c r="AM1343">
        <v>2.72</v>
      </c>
      <c r="AN1343">
        <v>52.231000000000002</v>
      </c>
      <c r="AO1343">
        <v>3.01</v>
      </c>
      <c r="AP1343">
        <v>19.327999999999999</v>
      </c>
      <c r="AQ1343">
        <v>0.222</v>
      </c>
      <c r="AR1343">
        <v>4.0380000000000003</v>
      </c>
      <c r="AS1343">
        <v>19.181999999999999</v>
      </c>
      <c r="AT1343">
        <v>124.383</v>
      </c>
      <c r="AU1343">
        <v>3.258</v>
      </c>
      <c r="AV1343">
        <v>4.3920000000000003</v>
      </c>
      <c r="AW1343">
        <v>5.5250000000000004</v>
      </c>
      <c r="AX1343">
        <v>3.9670000000000001</v>
      </c>
      <c r="AY1343">
        <v>0</v>
      </c>
      <c r="AZ1343">
        <v>0</v>
      </c>
      <c r="BA1343">
        <v>0</v>
      </c>
      <c r="BB1343">
        <v>186</v>
      </c>
      <c r="BC1343" t="s">
        <v>75</v>
      </c>
      <c r="BD1343">
        <v>0</v>
      </c>
      <c r="BE1343" t="s">
        <v>69</v>
      </c>
      <c r="BF1343" t="s">
        <v>76</v>
      </c>
      <c r="BG1343">
        <v>1.3</v>
      </c>
      <c r="BH1343">
        <v>0</v>
      </c>
      <c r="BI1343" s="1">
        <v>45799.483085879627</v>
      </c>
      <c r="BJ1343">
        <v>3</v>
      </c>
      <c r="BK1343" s="4">
        <v>1.1787000000000001</v>
      </c>
      <c r="BL1343" s="42">
        <f>HLOOKUP($A1343,차량별코스!$E$1:$AD$20,_xlfn.XLOOKUP(탕데이터!$I1343,차량별코스!$D$2:$D$20,차량별코스!$A$2:$A$20),0)</f>
        <v>6</v>
      </c>
      <c r="BM1343">
        <f t="shared" si="228"/>
        <v>2508.7330000000002</v>
      </c>
      <c r="BN1343">
        <f t="shared" si="229"/>
        <v>3898.6569999999997</v>
      </c>
      <c r="BO1343">
        <f>IF(COUNTIFS($BL$2:$BL1343,$BL1343,$O$2:$O1343,$O1343)=1,_xlfn.MAXIFS($BO$2:$BO1342,$O$2:$O1342,$O1343)+1,_xlfn.MAXIFS($BO$2:$BO1342,$O$2:$O1342,$O1343))</f>
        <v>11</v>
      </c>
      <c r="BP1343">
        <f t="shared" si="230"/>
        <v>5588.4859999999999</v>
      </c>
      <c r="BQ1343">
        <f t="shared" si="232"/>
        <v>196.351</v>
      </c>
      <c r="BR1343">
        <f t="shared" si="233"/>
        <v>264.64699999999999</v>
      </c>
      <c r="BS1343">
        <f t="shared" si="234"/>
        <v>332.94299999999998</v>
      </c>
      <c r="BT1343">
        <f t="shared" si="235"/>
        <v>239.03599999999997</v>
      </c>
      <c r="BU1343">
        <f t="shared" si="236"/>
        <v>0</v>
      </c>
      <c r="BV1343">
        <f t="shared" si="237"/>
        <v>0</v>
      </c>
      <c r="BW1343">
        <f t="shared" si="231"/>
        <v>6621.4629999999997</v>
      </c>
    </row>
    <row r="1344" spans="1:75" x14ac:dyDescent="0.3">
      <c r="A1344" s="38">
        <f t="shared" si="227"/>
        <v>45794</v>
      </c>
      <c r="B1344" s="3">
        <v>45794.577013888891</v>
      </c>
      <c r="C1344" t="s">
        <v>61</v>
      </c>
      <c r="D1344" t="s">
        <v>61</v>
      </c>
      <c r="E1344" t="s">
        <v>61</v>
      </c>
      <c r="F1344" t="s">
        <v>62</v>
      </c>
      <c r="G1344" s="2" t="s">
        <v>85</v>
      </c>
      <c r="H1344" t="s">
        <v>86</v>
      </c>
      <c r="I1344" t="s">
        <v>92</v>
      </c>
      <c r="J1344" t="s">
        <v>66</v>
      </c>
      <c r="K1344" t="s">
        <v>67</v>
      </c>
      <c r="L1344">
        <v>15</v>
      </c>
      <c r="M1344">
        <v>4</v>
      </c>
      <c r="N1344">
        <v>168</v>
      </c>
      <c r="O1344" s="41">
        <v>9999</v>
      </c>
      <c r="P1344" t="s">
        <v>62</v>
      </c>
      <c r="Q1344" s="1">
        <v>45786.608721180557</v>
      </c>
      <c r="R1344">
        <v>3.3000000000000002E-2</v>
      </c>
      <c r="S1344">
        <v>0.14099999999999999</v>
      </c>
      <c r="T1344">
        <v>0.23400000000000001</v>
      </c>
      <c r="U1344">
        <v>194</v>
      </c>
      <c r="V1344">
        <v>10</v>
      </c>
      <c r="W1344">
        <v>142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5</v>
      </c>
      <c r="AD1344">
        <v>0.61</v>
      </c>
      <c r="AE1344">
        <v>2.8284899999999999</v>
      </c>
      <c r="AF1344">
        <v>100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0.18</v>
      </c>
      <c r="AN1344">
        <v>39.188000000000002</v>
      </c>
      <c r="AO1344">
        <v>5.1529999999999996</v>
      </c>
      <c r="AP1344">
        <v>73.195999999999998</v>
      </c>
      <c r="AQ1344">
        <v>0</v>
      </c>
      <c r="AR1344">
        <v>0</v>
      </c>
      <c r="AS1344">
        <v>0</v>
      </c>
      <c r="AT1344">
        <v>1.667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4</v>
      </c>
      <c r="BC1344" t="s">
        <v>75</v>
      </c>
      <c r="BD1344">
        <v>0</v>
      </c>
      <c r="BE1344" t="s">
        <v>69</v>
      </c>
      <c r="BF1344" t="s">
        <v>76</v>
      </c>
      <c r="BG1344">
        <v>1.3</v>
      </c>
      <c r="BH1344">
        <v>0</v>
      </c>
      <c r="BI1344" s="1">
        <v>45799.483085879627</v>
      </c>
      <c r="BJ1344">
        <v>3</v>
      </c>
      <c r="BK1344" s="4">
        <v>7.8E-2</v>
      </c>
      <c r="BL1344" s="42">
        <f>HLOOKUP($A1344,차량별코스!$E$1:$AD$20,_xlfn.XLOOKUP(탕데이터!$I1344,차량별코스!$D$2:$D$20,차량별코스!$A$2:$A$20),0)</f>
        <v>6</v>
      </c>
      <c r="BM1344">
        <f t="shared" si="228"/>
        <v>2508.7330000000002</v>
      </c>
      <c r="BN1344">
        <f t="shared" si="229"/>
        <v>3898.6569999999997</v>
      </c>
      <c r="BO1344">
        <f>IF(COUNTIFS($BL$2:$BL1344,$BL1344,$O$2:$O1344,$O1344)=1,_xlfn.MAXIFS($BO$2:$BO1343,$O$2:$O1343,$O1344)+1,_xlfn.MAXIFS($BO$2:$BO1343,$O$2:$O1343,$O1344))</f>
        <v>11</v>
      </c>
      <c r="BP1344">
        <f t="shared" si="230"/>
        <v>42</v>
      </c>
      <c r="BQ1344">
        <f t="shared" si="232"/>
        <v>0</v>
      </c>
      <c r="BR1344">
        <f t="shared" si="233"/>
        <v>0</v>
      </c>
      <c r="BS1344">
        <f t="shared" si="234"/>
        <v>0</v>
      </c>
      <c r="BT1344">
        <f t="shared" si="235"/>
        <v>0</v>
      </c>
      <c r="BU1344">
        <f t="shared" si="236"/>
        <v>0</v>
      </c>
      <c r="BV1344">
        <f t="shared" si="237"/>
        <v>0</v>
      </c>
      <c r="BW1344">
        <f t="shared" si="231"/>
        <v>42</v>
      </c>
    </row>
    <row r="1345" spans="1:75" x14ac:dyDescent="0.3">
      <c r="A1345" s="38">
        <f t="shared" si="227"/>
        <v>45794</v>
      </c>
      <c r="B1345" s="3">
        <v>45794.632199074076</v>
      </c>
      <c r="C1345" t="s">
        <v>61</v>
      </c>
      <c r="D1345" t="s">
        <v>61</v>
      </c>
      <c r="E1345" t="s">
        <v>61</v>
      </c>
      <c r="F1345" t="s">
        <v>62</v>
      </c>
      <c r="G1345" s="2" t="s">
        <v>85</v>
      </c>
      <c r="H1345" t="s">
        <v>86</v>
      </c>
      <c r="I1345" t="s">
        <v>92</v>
      </c>
      <c r="J1345" t="s">
        <v>66</v>
      </c>
      <c r="K1345" t="s">
        <v>67</v>
      </c>
      <c r="L1345">
        <v>15</v>
      </c>
      <c r="M1345">
        <v>4</v>
      </c>
      <c r="N1345">
        <v>168</v>
      </c>
      <c r="O1345" s="41">
        <v>9999</v>
      </c>
      <c r="P1345" t="s">
        <v>62</v>
      </c>
      <c r="Q1345" s="1">
        <v>45786.608721180557</v>
      </c>
      <c r="R1345">
        <v>2.1000000000000001E-2</v>
      </c>
      <c r="S1345">
        <v>7.0000000000000007E-2</v>
      </c>
      <c r="T1345">
        <v>0.3</v>
      </c>
      <c r="U1345">
        <v>121</v>
      </c>
      <c r="V1345">
        <v>8</v>
      </c>
      <c r="W1345">
        <v>94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6</v>
      </c>
      <c r="AD1345">
        <v>0.62</v>
      </c>
      <c r="AE1345">
        <v>3.9787789999999998</v>
      </c>
      <c r="AF1345">
        <v>100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0.23</v>
      </c>
      <c r="AN1345">
        <v>43.945</v>
      </c>
      <c r="AO1345">
        <v>6.6109999999999998</v>
      </c>
      <c r="AP1345">
        <v>77.686000000000007</v>
      </c>
      <c r="AQ1345">
        <v>0</v>
      </c>
      <c r="AR1345">
        <v>0</v>
      </c>
      <c r="AS1345">
        <v>0</v>
      </c>
      <c r="AT1345">
        <v>1.667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3</v>
      </c>
      <c r="BC1345" t="s">
        <v>75</v>
      </c>
      <c r="BD1345">
        <v>0</v>
      </c>
      <c r="BE1345" t="s">
        <v>69</v>
      </c>
      <c r="BF1345" t="s">
        <v>76</v>
      </c>
      <c r="BG1345">
        <v>1.3</v>
      </c>
      <c r="BH1345">
        <v>0</v>
      </c>
      <c r="BI1345" s="1">
        <v>45799.483085879627</v>
      </c>
      <c r="BJ1345">
        <v>3</v>
      </c>
      <c r="BK1345" s="4">
        <v>0.1</v>
      </c>
      <c r="BL1345" s="42">
        <f>HLOOKUP($A1345,차량별코스!$E$1:$AD$20,_xlfn.XLOOKUP(탕데이터!$I1345,차량별코스!$D$2:$D$20,차량별코스!$A$2:$A$20),0)</f>
        <v>6</v>
      </c>
      <c r="BM1345">
        <f t="shared" si="228"/>
        <v>2508.7330000000002</v>
      </c>
      <c r="BN1345">
        <f t="shared" si="229"/>
        <v>3898.6569999999997</v>
      </c>
      <c r="BO1345">
        <f>IF(COUNTIFS($BL$2:$BL1345,$BL1345,$O$2:$O1345,$O1345)=1,_xlfn.MAXIFS($BO$2:$BO1344,$O$2:$O1344,$O1345)+1,_xlfn.MAXIFS($BO$2:$BO1344,$O$2:$O1344,$O1345))</f>
        <v>11</v>
      </c>
      <c r="BP1345">
        <f t="shared" si="230"/>
        <v>19</v>
      </c>
      <c r="BQ1345">
        <f t="shared" si="232"/>
        <v>0</v>
      </c>
      <c r="BR1345">
        <f t="shared" si="233"/>
        <v>0</v>
      </c>
      <c r="BS1345">
        <f t="shared" si="234"/>
        <v>0</v>
      </c>
      <c r="BT1345">
        <f t="shared" si="235"/>
        <v>0</v>
      </c>
      <c r="BU1345">
        <f t="shared" si="236"/>
        <v>0</v>
      </c>
      <c r="BV1345">
        <f t="shared" si="237"/>
        <v>0</v>
      </c>
      <c r="BW1345">
        <f t="shared" si="231"/>
        <v>19</v>
      </c>
    </row>
    <row r="1346" spans="1:75" x14ac:dyDescent="0.3">
      <c r="A1346" s="38">
        <f t="shared" si="227"/>
        <v>45794</v>
      </c>
      <c r="B1346" s="3">
        <v>45794.690717592595</v>
      </c>
      <c r="C1346" t="s">
        <v>61</v>
      </c>
      <c r="D1346" t="s">
        <v>61</v>
      </c>
      <c r="E1346" t="s">
        <v>61</v>
      </c>
      <c r="F1346" t="s">
        <v>62</v>
      </c>
      <c r="G1346" s="2" t="s">
        <v>85</v>
      </c>
      <c r="H1346" t="s">
        <v>86</v>
      </c>
      <c r="I1346" t="s">
        <v>92</v>
      </c>
      <c r="J1346" t="s">
        <v>66</v>
      </c>
      <c r="K1346" t="s">
        <v>67</v>
      </c>
      <c r="L1346">
        <v>15</v>
      </c>
      <c r="M1346">
        <v>4</v>
      </c>
      <c r="N1346">
        <v>168</v>
      </c>
      <c r="O1346" s="41">
        <v>9999</v>
      </c>
      <c r="P1346" t="s">
        <v>62</v>
      </c>
      <c r="Q1346" s="1">
        <v>45786.608721180557</v>
      </c>
      <c r="R1346">
        <v>17.62</v>
      </c>
      <c r="S1346">
        <v>4.6900000000000004</v>
      </c>
      <c r="T1346">
        <v>3.7570000000000001</v>
      </c>
      <c r="U1346">
        <v>2058</v>
      </c>
      <c r="V1346">
        <v>88</v>
      </c>
      <c r="W1346">
        <v>768</v>
      </c>
      <c r="X1346">
        <v>329</v>
      </c>
      <c r="Y1346">
        <v>0</v>
      </c>
      <c r="Z1346">
        <v>0</v>
      </c>
      <c r="AA1346">
        <v>1</v>
      </c>
      <c r="AB1346">
        <v>212</v>
      </c>
      <c r="AC1346">
        <v>90</v>
      </c>
      <c r="AD1346">
        <v>30.82</v>
      </c>
      <c r="AE1346">
        <v>52.772029000000003</v>
      </c>
      <c r="AF1346">
        <v>95.5</v>
      </c>
      <c r="AG1346">
        <v>0.7</v>
      </c>
      <c r="AH1346">
        <v>0.9</v>
      </c>
      <c r="AI1346">
        <v>1.4</v>
      </c>
      <c r="AJ1346">
        <v>1.4</v>
      </c>
      <c r="AK1346">
        <v>0</v>
      </c>
      <c r="AL1346">
        <v>0</v>
      </c>
      <c r="AM1346">
        <v>2.89</v>
      </c>
      <c r="AN1346">
        <v>47.789000000000001</v>
      </c>
      <c r="AO1346">
        <v>4.2759999999999998</v>
      </c>
      <c r="AP1346">
        <v>37.317999999999998</v>
      </c>
      <c r="AQ1346">
        <v>0.17</v>
      </c>
      <c r="AR1346">
        <v>0</v>
      </c>
      <c r="AS1346">
        <v>0</v>
      </c>
      <c r="AT1346">
        <v>31.832999999999998</v>
      </c>
      <c r="AU1346">
        <v>0.23300000000000001</v>
      </c>
      <c r="AV1346">
        <v>0.3</v>
      </c>
      <c r="AW1346">
        <v>0.46700000000000003</v>
      </c>
      <c r="AX1346">
        <v>0.46700000000000003</v>
      </c>
      <c r="AY1346">
        <v>0</v>
      </c>
      <c r="AZ1346">
        <v>0</v>
      </c>
      <c r="BA1346">
        <v>0</v>
      </c>
      <c r="BB1346">
        <v>49</v>
      </c>
      <c r="BC1346" t="s">
        <v>75</v>
      </c>
      <c r="BD1346">
        <v>0</v>
      </c>
      <c r="BE1346" t="s">
        <v>69</v>
      </c>
      <c r="BF1346" t="s">
        <v>76</v>
      </c>
      <c r="BG1346">
        <v>1.3</v>
      </c>
      <c r="BH1346">
        <v>0</v>
      </c>
      <c r="BI1346" s="1">
        <v>45799.483085879627</v>
      </c>
      <c r="BJ1346">
        <v>3</v>
      </c>
      <c r="BK1346" s="4">
        <v>1.2523</v>
      </c>
      <c r="BL1346" s="42">
        <f>HLOOKUP($A1346,차량별코스!$E$1:$AD$20,_xlfn.XLOOKUP(탕데이터!$I1346,차량별코스!$D$2:$D$20,차량별코스!$A$2:$A$20),0)</f>
        <v>6</v>
      </c>
      <c r="BM1346">
        <f t="shared" si="228"/>
        <v>2508.7330000000002</v>
      </c>
      <c r="BN1346">
        <f t="shared" si="229"/>
        <v>3898.6569999999997</v>
      </c>
      <c r="BO1346">
        <f>IF(COUNTIFS($BL$2:$BL1346,$BL1346,$O$2:$O1346,$O1346)=1,_xlfn.MAXIFS($BO$2:$BO1345,$O$2:$O1345,$O1346)+1,_xlfn.MAXIFS($BO$2:$BO1345,$O$2:$O1345,$O1346))</f>
        <v>11</v>
      </c>
      <c r="BP1346">
        <f t="shared" si="230"/>
        <v>1109.3899999999999</v>
      </c>
      <c r="BQ1346">
        <f t="shared" si="232"/>
        <v>14.405999999999999</v>
      </c>
      <c r="BR1346">
        <f t="shared" si="233"/>
        <v>18.522000000000002</v>
      </c>
      <c r="BS1346">
        <f t="shared" si="234"/>
        <v>28.811999999999998</v>
      </c>
      <c r="BT1346">
        <f t="shared" si="235"/>
        <v>28.811999999999998</v>
      </c>
      <c r="BU1346">
        <f t="shared" si="236"/>
        <v>0</v>
      </c>
      <c r="BV1346">
        <f t="shared" si="237"/>
        <v>0</v>
      </c>
      <c r="BW1346">
        <f t="shared" si="231"/>
        <v>1199.9419999999996</v>
      </c>
    </row>
    <row r="1347" spans="1:75" x14ac:dyDescent="0.3">
      <c r="A1347" s="38">
        <f t="shared" ref="A1347:A1410" si="238">DATE(YEAR(B1347),MONTH(B1347),DAY(B1347))</f>
        <v>45794</v>
      </c>
      <c r="B1347" s="3">
        <v>45794.719317129631</v>
      </c>
      <c r="C1347" t="s">
        <v>61</v>
      </c>
      <c r="D1347" t="s">
        <v>61</v>
      </c>
      <c r="E1347" t="s">
        <v>61</v>
      </c>
      <c r="F1347" t="s">
        <v>62</v>
      </c>
      <c r="G1347" s="2" t="s">
        <v>85</v>
      </c>
      <c r="H1347" t="s">
        <v>86</v>
      </c>
      <c r="I1347" t="s">
        <v>92</v>
      </c>
      <c r="J1347" t="s">
        <v>66</v>
      </c>
      <c r="K1347" t="s">
        <v>67</v>
      </c>
      <c r="L1347">
        <v>15</v>
      </c>
      <c r="M1347">
        <v>4</v>
      </c>
      <c r="N1347">
        <v>168</v>
      </c>
      <c r="O1347" s="41">
        <v>9999</v>
      </c>
      <c r="P1347" t="s">
        <v>62</v>
      </c>
      <c r="Q1347" s="1">
        <v>45786.608721180557</v>
      </c>
      <c r="R1347">
        <v>41.841000000000001</v>
      </c>
      <c r="S1347">
        <v>11.965</v>
      </c>
      <c r="T1347">
        <v>3.4969999999999999</v>
      </c>
      <c r="U1347">
        <v>3649</v>
      </c>
      <c r="V1347">
        <v>252</v>
      </c>
      <c r="W1347">
        <v>707</v>
      </c>
      <c r="X1347">
        <v>1121</v>
      </c>
      <c r="Y1347">
        <v>10</v>
      </c>
      <c r="Z1347">
        <v>21</v>
      </c>
      <c r="AA1347">
        <v>0</v>
      </c>
      <c r="AB1347">
        <v>0</v>
      </c>
      <c r="AC1347">
        <v>113</v>
      </c>
      <c r="AD1347">
        <v>41.28</v>
      </c>
      <c r="AE1347">
        <v>55.995331999999998</v>
      </c>
      <c r="AF1347">
        <v>88</v>
      </c>
      <c r="AG1347">
        <v>2.9</v>
      </c>
      <c r="AH1347">
        <v>2.8</v>
      </c>
      <c r="AI1347">
        <v>2.5</v>
      </c>
      <c r="AJ1347">
        <v>2.7</v>
      </c>
      <c r="AK1347">
        <v>1.1000000000000001</v>
      </c>
      <c r="AL1347">
        <v>0</v>
      </c>
      <c r="AM1347">
        <v>2.69</v>
      </c>
      <c r="AN1347">
        <v>55.399000000000001</v>
      </c>
      <c r="AO1347">
        <v>6.9059999999999997</v>
      </c>
      <c r="AP1347">
        <v>19.375</v>
      </c>
      <c r="AQ1347">
        <v>0.26300000000000001</v>
      </c>
      <c r="AR1347">
        <v>23.9</v>
      </c>
      <c r="AS1347">
        <v>50.19</v>
      </c>
      <c r="AT1347">
        <v>52.8</v>
      </c>
      <c r="AU1347">
        <v>1.74</v>
      </c>
      <c r="AV1347">
        <v>1.68</v>
      </c>
      <c r="AW1347">
        <v>1.5</v>
      </c>
      <c r="AX1347">
        <v>1.62</v>
      </c>
      <c r="AY1347">
        <v>0.66</v>
      </c>
      <c r="AZ1347">
        <v>0</v>
      </c>
      <c r="BA1347">
        <v>0</v>
      </c>
      <c r="BB1347">
        <v>80</v>
      </c>
      <c r="BC1347" t="s">
        <v>75</v>
      </c>
      <c r="BD1347">
        <v>0</v>
      </c>
      <c r="BE1347" t="s">
        <v>69</v>
      </c>
      <c r="BF1347" t="s">
        <v>76</v>
      </c>
      <c r="BG1347">
        <v>1.3</v>
      </c>
      <c r="BH1347">
        <v>0</v>
      </c>
      <c r="BI1347" s="1">
        <v>45799.483085879627</v>
      </c>
      <c r="BJ1347">
        <v>3</v>
      </c>
      <c r="BK1347" s="4">
        <v>1.1656</v>
      </c>
      <c r="BL1347" s="42">
        <f>HLOOKUP($A1347,차량별코스!$E$1:$AD$20,_xlfn.XLOOKUP(탕데이터!$I1347,차량별코스!$D$2:$D$20,차량별코스!$A$2:$A$20),0)</f>
        <v>6</v>
      </c>
      <c r="BM1347">
        <f t="shared" ref="BM1347:BM1410" si="239">SUMIFS(R:R,I:I,I1347,O:O,O1347)</f>
        <v>2508.7330000000002</v>
      </c>
      <c r="BN1347">
        <f t="shared" ref="BN1347:BN1410" si="240">SUMIFS(R:R,O:O,O1347,BL:BL,BL1347)</f>
        <v>3898.6569999999997</v>
      </c>
      <c r="BO1347">
        <f>IF(COUNTIFS($BL$2:$BL1347,$BL1347,$O$2:$O1347,$O1347)=1,_xlfn.MAXIFS($BO$2:$BO1346,$O$2:$O1346,$O1347)+1,_xlfn.MAXIFS($BO$2:$BO1346,$O$2:$O1346,$O1347))</f>
        <v>11</v>
      </c>
      <c r="BP1347">
        <f t="shared" ref="BP1347:BP1410" si="241">$U1347*AF1347%-V1347-W1347</f>
        <v>2252.12</v>
      </c>
      <c r="BQ1347">
        <f t="shared" si="232"/>
        <v>105.821</v>
      </c>
      <c r="BR1347">
        <f t="shared" si="233"/>
        <v>102.17199999999998</v>
      </c>
      <c r="BS1347">
        <f t="shared" si="234"/>
        <v>91.225000000000009</v>
      </c>
      <c r="BT1347">
        <f t="shared" si="235"/>
        <v>98.52300000000001</v>
      </c>
      <c r="BU1347">
        <f t="shared" si="236"/>
        <v>40.139000000000003</v>
      </c>
      <c r="BV1347">
        <f t="shared" si="237"/>
        <v>0</v>
      </c>
      <c r="BW1347">
        <f t="shared" ref="BW1347:BW1410" si="242">SUM(BP1347:BV1347)</f>
        <v>2690</v>
      </c>
    </row>
    <row r="1348" spans="1:75" x14ac:dyDescent="0.3">
      <c r="A1348" s="38">
        <f t="shared" si="238"/>
        <v>45794</v>
      </c>
      <c r="B1348" s="3">
        <v>45794.766898148147</v>
      </c>
      <c r="C1348" t="s">
        <v>61</v>
      </c>
      <c r="D1348" t="s">
        <v>61</v>
      </c>
      <c r="E1348" t="s">
        <v>61</v>
      </c>
      <c r="F1348" t="s">
        <v>62</v>
      </c>
      <c r="G1348" s="2" t="s">
        <v>85</v>
      </c>
      <c r="H1348" t="s">
        <v>86</v>
      </c>
      <c r="I1348" t="s">
        <v>92</v>
      </c>
      <c r="J1348" t="s">
        <v>66</v>
      </c>
      <c r="K1348" t="s">
        <v>67</v>
      </c>
      <c r="L1348">
        <v>15</v>
      </c>
      <c r="M1348">
        <v>4</v>
      </c>
      <c r="N1348">
        <v>168</v>
      </c>
      <c r="O1348" s="41">
        <v>9999</v>
      </c>
      <c r="P1348" t="s">
        <v>62</v>
      </c>
      <c r="Q1348" s="1">
        <v>45786.608721180557</v>
      </c>
      <c r="R1348">
        <v>20.120999999999999</v>
      </c>
      <c r="S1348">
        <v>5.3010000000000002</v>
      </c>
      <c r="T1348">
        <v>3.7959999999999998</v>
      </c>
      <c r="U1348">
        <v>1583</v>
      </c>
      <c r="V1348">
        <v>36</v>
      </c>
      <c r="W1348">
        <v>285</v>
      </c>
      <c r="X1348">
        <v>578</v>
      </c>
      <c r="Y1348">
        <v>4</v>
      </c>
      <c r="Z1348">
        <v>6</v>
      </c>
      <c r="AA1348">
        <v>0</v>
      </c>
      <c r="AB1348">
        <v>0</v>
      </c>
      <c r="AC1348">
        <v>106</v>
      </c>
      <c r="AD1348">
        <v>45.76</v>
      </c>
      <c r="AE1348">
        <v>57.397390999999999</v>
      </c>
      <c r="AF1348">
        <v>98</v>
      </c>
      <c r="AG1348">
        <v>0.3</v>
      </c>
      <c r="AH1348">
        <v>0.5</v>
      </c>
      <c r="AI1348">
        <v>0.7</v>
      </c>
      <c r="AJ1348">
        <v>0.4</v>
      </c>
      <c r="AK1348">
        <v>0</v>
      </c>
      <c r="AL1348">
        <v>0</v>
      </c>
      <c r="AM1348">
        <v>2.92</v>
      </c>
      <c r="AN1348">
        <v>51.954999999999998</v>
      </c>
      <c r="AO1348">
        <v>2.274</v>
      </c>
      <c r="AP1348">
        <v>18.004000000000001</v>
      </c>
      <c r="AQ1348">
        <v>0.248</v>
      </c>
      <c r="AR1348">
        <v>19.88</v>
      </c>
      <c r="AS1348">
        <v>29.82</v>
      </c>
      <c r="AT1348">
        <v>24.5</v>
      </c>
      <c r="AU1348">
        <v>7.4999999999999997E-2</v>
      </c>
      <c r="AV1348">
        <v>0.125</v>
      </c>
      <c r="AW1348">
        <v>0.17499999999999999</v>
      </c>
      <c r="AX1348">
        <v>0.1</v>
      </c>
      <c r="AY1348">
        <v>0</v>
      </c>
      <c r="AZ1348">
        <v>0</v>
      </c>
      <c r="BA1348">
        <v>0</v>
      </c>
      <c r="BB1348">
        <v>38</v>
      </c>
      <c r="BC1348" t="s">
        <v>75</v>
      </c>
      <c r="BD1348">
        <v>0</v>
      </c>
      <c r="BE1348" t="s">
        <v>69</v>
      </c>
      <c r="BF1348" t="s">
        <v>76</v>
      </c>
      <c r="BG1348">
        <v>1.3</v>
      </c>
      <c r="BH1348">
        <v>0</v>
      </c>
      <c r="BI1348" s="1">
        <v>45799.483085879627</v>
      </c>
      <c r="BJ1348">
        <v>3</v>
      </c>
      <c r="BK1348" s="4">
        <v>1.2652000000000001</v>
      </c>
      <c r="BL1348" s="42">
        <f>HLOOKUP($A1348,차량별코스!$E$1:$AD$20,_xlfn.XLOOKUP(탕데이터!$I1348,차량별코스!$D$2:$D$20,차량별코스!$A$2:$A$20),0)</f>
        <v>6</v>
      </c>
      <c r="BM1348">
        <f t="shared" si="239"/>
        <v>2508.7330000000002</v>
      </c>
      <c r="BN1348">
        <f t="shared" si="240"/>
        <v>3898.6569999999997</v>
      </c>
      <c r="BO1348">
        <f>IF(COUNTIFS($BL$2:$BL1348,$BL1348,$O$2:$O1348,$O1348)=1,_xlfn.MAXIFS($BO$2:$BO1347,$O$2:$O1347,$O1348)+1,_xlfn.MAXIFS($BO$2:$BO1347,$O$2:$O1347,$O1348))</f>
        <v>11</v>
      </c>
      <c r="BP1348">
        <f t="shared" si="241"/>
        <v>1230.3399999999999</v>
      </c>
      <c r="BQ1348">
        <f t="shared" si="232"/>
        <v>4.7489999999999997</v>
      </c>
      <c r="BR1348">
        <f t="shared" si="233"/>
        <v>7.915</v>
      </c>
      <c r="BS1348">
        <f t="shared" si="234"/>
        <v>11.081</v>
      </c>
      <c r="BT1348">
        <f t="shared" si="235"/>
        <v>6.3319999999999999</v>
      </c>
      <c r="BU1348">
        <f t="shared" si="236"/>
        <v>0</v>
      </c>
      <c r="BV1348">
        <f t="shared" si="237"/>
        <v>0</v>
      </c>
      <c r="BW1348">
        <f t="shared" si="242"/>
        <v>1260.4169999999999</v>
      </c>
    </row>
    <row r="1349" spans="1:75" x14ac:dyDescent="0.3">
      <c r="A1349" s="38">
        <f t="shared" si="238"/>
        <v>45794</v>
      </c>
      <c r="B1349" s="3">
        <v>45794.789594907408</v>
      </c>
      <c r="C1349" t="s">
        <v>61</v>
      </c>
      <c r="D1349" t="s">
        <v>61</v>
      </c>
      <c r="E1349" t="s">
        <v>61</v>
      </c>
      <c r="F1349" t="s">
        <v>62</v>
      </c>
      <c r="G1349" s="2" t="s">
        <v>85</v>
      </c>
      <c r="H1349" t="s">
        <v>86</v>
      </c>
      <c r="I1349" t="s">
        <v>92</v>
      </c>
      <c r="J1349" t="s">
        <v>66</v>
      </c>
      <c r="K1349" t="s">
        <v>67</v>
      </c>
      <c r="L1349">
        <v>15</v>
      </c>
      <c r="M1349">
        <v>4</v>
      </c>
      <c r="N1349">
        <v>168</v>
      </c>
      <c r="O1349" s="41">
        <v>9999</v>
      </c>
      <c r="P1349" t="s">
        <v>62</v>
      </c>
      <c r="Q1349" s="1">
        <v>45786.608721180557</v>
      </c>
      <c r="R1349">
        <v>40.936999999999998</v>
      </c>
      <c r="S1349">
        <v>17.114000000000001</v>
      </c>
      <c r="T1349">
        <v>2.3919999999999999</v>
      </c>
      <c r="U1349">
        <v>6153</v>
      </c>
      <c r="V1349">
        <v>177</v>
      </c>
      <c r="W1349">
        <v>2927</v>
      </c>
      <c r="X1349">
        <v>1276</v>
      </c>
      <c r="Y1349">
        <v>13</v>
      </c>
      <c r="Z1349">
        <v>16</v>
      </c>
      <c r="AA1349">
        <v>1</v>
      </c>
      <c r="AB1349">
        <v>1928</v>
      </c>
      <c r="AC1349">
        <v>106</v>
      </c>
      <c r="AD1349">
        <v>23.95</v>
      </c>
      <c r="AE1349">
        <v>48.334896999999998</v>
      </c>
      <c r="AF1349">
        <v>93.6</v>
      </c>
      <c r="AG1349">
        <v>1.5</v>
      </c>
      <c r="AH1349">
        <v>2.1</v>
      </c>
      <c r="AI1349">
        <v>1.8</v>
      </c>
      <c r="AJ1349">
        <v>1</v>
      </c>
      <c r="AK1349">
        <v>0.1</v>
      </c>
      <c r="AL1349">
        <v>0</v>
      </c>
      <c r="AM1349">
        <v>1.84</v>
      </c>
      <c r="AN1349">
        <v>71.703000000000003</v>
      </c>
      <c r="AO1349">
        <v>2.8769999999999998</v>
      </c>
      <c r="AP1349">
        <v>47.57</v>
      </c>
      <c r="AQ1349">
        <v>0.29299999999999998</v>
      </c>
      <c r="AR1349">
        <v>31.756</v>
      </c>
      <c r="AS1349">
        <v>39.084000000000003</v>
      </c>
      <c r="AT1349">
        <v>95.16</v>
      </c>
      <c r="AU1349">
        <v>1.5249999999999999</v>
      </c>
      <c r="AV1349">
        <v>2.1349999999999998</v>
      </c>
      <c r="AW1349">
        <v>1.83</v>
      </c>
      <c r="AX1349">
        <v>1.0169999999999999</v>
      </c>
      <c r="AY1349">
        <v>0.10199999999999999</v>
      </c>
      <c r="AZ1349">
        <v>0</v>
      </c>
      <c r="BA1349">
        <v>0</v>
      </c>
      <c r="BB1349">
        <v>141</v>
      </c>
      <c r="BC1349" t="s">
        <v>75</v>
      </c>
      <c r="BD1349">
        <v>0</v>
      </c>
      <c r="BE1349" t="s">
        <v>69</v>
      </c>
      <c r="BF1349" t="s">
        <v>76</v>
      </c>
      <c r="BG1349">
        <v>1.3</v>
      </c>
      <c r="BH1349">
        <v>0</v>
      </c>
      <c r="BI1349" s="1">
        <v>45799.483085879627</v>
      </c>
      <c r="BJ1349">
        <v>3</v>
      </c>
      <c r="BK1349" s="4">
        <v>0.79730000000000001</v>
      </c>
      <c r="BL1349" s="42">
        <f>HLOOKUP($A1349,차량별코스!$E$1:$AD$20,_xlfn.XLOOKUP(탕데이터!$I1349,차량별코스!$D$2:$D$20,차량별코스!$A$2:$A$20),0)</f>
        <v>6</v>
      </c>
      <c r="BM1349">
        <f t="shared" si="239"/>
        <v>2508.7330000000002</v>
      </c>
      <c r="BN1349">
        <f t="shared" si="240"/>
        <v>3898.6569999999997</v>
      </c>
      <c r="BO1349">
        <f>IF(COUNTIFS($BL$2:$BL1349,$BL1349,$O$2:$O1349,$O1349)=1,_xlfn.MAXIFS($BO$2:$BO1348,$O$2:$O1348,$O1349)+1,_xlfn.MAXIFS($BO$2:$BO1348,$O$2:$O1348,$O1349))</f>
        <v>11</v>
      </c>
      <c r="BP1349">
        <f t="shared" si="241"/>
        <v>2655.2079999999996</v>
      </c>
      <c r="BQ1349">
        <f t="shared" ref="BQ1349:BQ1412" si="243">$U1349*AG1349%</f>
        <v>92.295000000000002</v>
      </c>
      <c r="BR1349">
        <f t="shared" ref="BR1349:BR1412" si="244">$U1349*AH1349%</f>
        <v>129.21299999999999</v>
      </c>
      <c r="BS1349">
        <f t="shared" ref="BS1349:BS1412" si="245">$U1349*AI1349%</f>
        <v>110.75400000000002</v>
      </c>
      <c r="BT1349">
        <f t="shared" ref="BT1349:BT1412" si="246">$U1349*AJ1349%</f>
        <v>61.53</v>
      </c>
      <c r="BU1349">
        <f t="shared" ref="BU1349:BU1412" si="247">$U1349*AK1349%</f>
        <v>6.1530000000000005</v>
      </c>
      <c r="BV1349">
        <f t="shared" ref="BV1349:BV1412" si="248">$U1349*AL1349%</f>
        <v>0</v>
      </c>
      <c r="BW1349">
        <f t="shared" si="242"/>
        <v>3055.1529999999998</v>
      </c>
    </row>
    <row r="1350" spans="1:75" x14ac:dyDescent="0.3">
      <c r="A1350" s="38">
        <f t="shared" si="238"/>
        <v>45794</v>
      </c>
      <c r="B1350" s="3">
        <v>45794.874872685185</v>
      </c>
      <c r="C1350" t="s">
        <v>61</v>
      </c>
      <c r="D1350" t="s">
        <v>61</v>
      </c>
      <c r="E1350" t="s">
        <v>61</v>
      </c>
      <c r="F1350" t="s">
        <v>62</v>
      </c>
      <c r="G1350" s="2" t="s">
        <v>85</v>
      </c>
      <c r="H1350" t="s">
        <v>86</v>
      </c>
      <c r="I1350" t="s">
        <v>92</v>
      </c>
      <c r="J1350" t="s">
        <v>66</v>
      </c>
      <c r="K1350" t="s">
        <v>67</v>
      </c>
      <c r="L1350">
        <v>15</v>
      </c>
      <c r="M1350">
        <v>4</v>
      </c>
      <c r="N1350">
        <v>168</v>
      </c>
      <c r="O1350" s="41">
        <v>9999</v>
      </c>
      <c r="P1350" t="s">
        <v>62</v>
      </c>
      <c r="Q1350" s="1">
        <v>45786.608721180557</v>
      </c>
      <c r="R1350">
        <v>2.5999999999999999E-2</v>
      </c>
      <c r="S1350">
        <v>4.4999999999999998E-2</v>
      </c>
      <c r="T1350">
        <v>0.57799999999999996</v>
      </c>
      <c r="U1350">
        <v>92</v>
      </c>
      <c r="V1350">
        <v>64</v>
      </c>
      <c r="W1350">
        <v>7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7</v>
      </c>
      <c r="AD1350">
        <v>1.02</v>
      </c>
      <c r="AE1350">
        <v>4.4566330000000001</v>
      </c>
      <c r="AF1350">
        <v>100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0.44</v>
      </c>
      <c r="AN1350">
        <v>23.661999999999999</v>
      </c>
      <c r="AO1350">
        <v>69.563999999999993</v>
      </c>
      <c r="AP1350">
        <v>7.6070000000000002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 t="s">
        <v>75</v>
      </c>
      <c r="BD1350">
        <v>0</v>
      </c>
      <c r="BE1350" t="s">
        <v>69</v>
      </c>
      <c r="BF1350" t="s">
        <v>76</v>
      </c>
      <c r="BG1350">
        <v>1.3</v>
      </c>
      <c r="BH1350">
        <v>0</v>
      </c>
      <c r="BI1350" s="1">
        <v>45799.483085879627</v>
      </c>
      <c r="BJ1350">
        <v>3</v>
      </c>
      <c r="BK1350" s="4">
        <v>0.19259999999999999</v>
      </c>
      <c r="BL1350" s="42">
        <f>HLOOKUP($A1350,차량별코스!$E$1:$AD$20,_xlfn.XLOOKUP(탕데이터!$I1350,차량별코스!$D$2:$D$20,차량별코스!$A$2:$A$20),0)</f>
        <v>6</v>
      </c>
      <c r="BM1350">
        <f t="shared" si="239"/>
        <v>2508.7330000000002</v>
      </c>
      <c r="BN1350">
        <f t="shared" si="240"/>
        <v>3898.6569999999997</v>
      </c>
      <c r="BO1350">
        <f>IF(COUNTIFS($BL$2:$BL1350,$BL1350,$O$2:$O1350,$O1350)=1,_xlfn.MAXIFS($BO$2:$BO1349,$O$2:$O1349,$O1350)+1,_xlfn.MAXIFS($BO$2:$BO1349,$O$2:$O1349,$O1350))</f>
        <v>11</v>
      </c>
      <c r="BP1350">
        <f t="shared" si="241"/>
        <v>21</v>
      </c>
      <c r="BQ1350">
        <f t="shared" si="243"/>
        <v>0</v>
      </c>
      <c r="BR1350">
        <f t="shared" si="244"/>
        <v>0</v>
      </c>
      <c r="BS1350">
        <f t="shared" si="245"/>
        <v>0</v>
      </c>
      <c r="BT1350">
        <f t="shared" si="246"/>
        <v>0</v>
      </c>
      <c r="BU1350">
        <f t="shared" si="247"/>
        <v>0</v>
      </c>
      <c r="BV1350">
        <f t="shared" si="248"/>
        <v>0</v>
      </c>
      <c r="BW1350">
        <f t="shared" si="242"/>
        <v>21</v>
      </c>
    </row>
    <row r="1351" spans="1:75" x14ac:dyDescent="0.3">
      <c r="A1351" s="38">
        <f t="shared" si="238"/>
        <v>45794</v>
      </c>
      <c r="B1351" s="3">
        <v>45794.880983796298</v>
      </c>
      <c r="C1351" t="s">
        <v>61</v>
      </c>
      <c r="D1351" t="s">
        <v>61</v>
      </c>
      <c r="E1351" t="s">
        <v>61</v>
      </c>
      <c r="F1351" t="s">
        <v>62</v>
      </c>
      <c r="G1351" s="2" t="s">
        <v>85</v>
      </c>
      <c r="H1351" t="s">
        <v>86</v>
      </c>
      <c r="I1351" t="s">
        <v>92</v>
      </c>
      <c r="J1351" t="s">
        <v>66</v>
      </c>
      <c r="K1351" t="s">
        <v>67</v>
      </c>
      <c r="L1351">
        <v>15</v>
      </c>
      <c r="M1351">
        <v>4</v>
      </c>
      <c r="N1351">
        <v>168</v>
      </c>
      <c r="O1351" s="41">
        <v>9999</v>
      </c>
      <c r="P1351" t="s">
        <v>62</v>
      </c>
      <c r="Q1351" s="1">
        <v>45786.608721180557</v>
      </c>
      <c r="R1351">
        <v>68.504000000000005</v>
      </c>
      <c r="S1351">
        <v>19.736000000000001</v>
      </c>
      <c r="T1351">
        <v>3.4710000000000001</v>
      </c>
      <c r="U1351">
        <v>6598</v>
      </c>
      <c r="V1351">
        <v>83</v>
      </c>
      <c r="W1351">
        <v>1793</v>
      </c>
      <c r="X1351">
        <v>1690</v>
      </c>
      <c r="Y1351">
        <v>5</v>
      </c>
      <c r="Z1351">
        <v>22</v>
      </c>
      <c r="AA1351">
        <v>1</v>
      </c>
      <c r="AB1351">
        <v>134</v>
      </c>
      <c r="AC1351">
        <v>104</v>
      </c>
      <c r="AD1351">
        <v>37.380000000000003</v>
      </c>
      <c r="AE1351">
        <v>52.226669999999999</v>
      </c>
      <c r="AF1351">
        <v>93.5</v>
      </c>
      <c r="AG1351">
        <v>1.3</v>
      </c>
      <c r="AH1351">
        <v>2.2000000000000002</v>
      </c>
      <c r="AI1351">
        <v>1.9</v>
      </c>
      <c r="AJ1351">
        <v>1</v>
      </c>
      <c r="AK1351">
        <v>0</v>
      </c>
      <c r="AL1351">
        <v>0</v>
      </c>
      <c r="AM1351">
        <v>2.67</v>
      </c>
      <c r="AN1351">
        <v>51.686</v>
      </c>
      <c r="AO1351">
        <v>1.258</v>
      </c>
      <c r="AP1351">
        <v>27.175000000000001</v>
      </c>
      <c r="AQ1351">
        <v>0.23400000000000001</v>
      </c>
      <c r="AR1351">
        <v>7.2990000000000004</v>
      </c>
      <c r="AS1351">
        <v>32.115000000000002</v>
      </c>
      <c r="AT1351">
        <v>101.292</v>
      </c>
      <c r="AU1351">
        <v>1.4079999999999999</v>
      </c>
      <c r="AV1351">
        <v>2.383</v>
      </c>
      <c r="AW1351">
        <v>2.0579999999999998</v>
      </c>
      <c r="AX1351">
        <v>1.083</v>
      </c>
      <c r="AY1351">
        <v>0</v>
      </c>
      <c r="AZ1351">
        <v>0</v>
      </c>
      <c r="BA1351">
        <v>0</v>
      </c>
      <c r="BB1351">
        <v>147</v>
      </c>
      <c r="BC1351" t="s">
        <v>75</v>
      </c>
      <c r="BD1351">
        <v>0</v>
      </c>
      <c r="BE1351" t="s">
        <v>69</v>
      </c>
      <c r="BF1351" t="s">
        <v>76</v>
      </c>
      <c r="BG1351">
        <v>1.3</v>
      </c>
      <c r="BH1351">
        <v>0</v>
      </c>
      <c r="BI1351" s="1">
        <v>45799.483085879627</v>
      </c>
      <c r="BJ1351">
        <v>3</v>
      </c>
      <c r="BK1351" s="4">
        <v>1.157</v>
      </c>
      <c r="BL1351" s="42">
        <f>HLOOKUP($A1351,차량별코스!$E$1:$AD$20,_xlfn.XLOOKUP(탕데이터!$I1351,차량별코스!$D$2:$D$20,차량별코스!$A$2:$A$20),0)</f>
        <v>6</v>
      </c>
      <c r="BM1351">
        <f t="shared" si="239"/>
        <v>2508.7330000000002</v>
      </c>
      <c r="BN1351">
        <f t="shared" si="240"/>
        <v>3898.6569999999997</v>
      </c>
      <c r="BO1351">
        <f>IF(COUNTIFS($BL$2:$BL1351,$BL1351,$O$2:$O1351,$O1351)=1,_xlfn.MAXIFS($BO$2:$BO1350,$O$2:$O1350,$O1351)+1,_xlfn.MAXIFS($BO$2:$BO1350,$O$2:$O1350,$O1351))</f>
        <v>11</v>
      </c>
      <c r="BP1351">
        <f t="shared" si="241"/>
        <v>4293.13</v>
      </c>
      <c r="BQ1351">
        <f t="shared" si="243"/>
        <v>85.774000000000001</v>
      </c>
      <c r="BR1351">
        <f t="shared" si="244"/>
        <v>145.15600000000001</v>
      </c>
      <c r="BS1351">
        <f t="shared" si="245"/>
        <v>125.36199999999999</v>
      </c>
      <c r="BT1351">
        <f t="shared" si="246"/>
        <v>65.98</v>
      </c>
      <c r="BU1351">
        <f t="shared" si="247"/>
        <v>0</v>
      </c>
      <c r="BV1351">
        <f t="shared" si="248"/>
        <v>0</v>
      </c>
      <c r="BW1351">
        <f t="shared" si="242"/>
        <v>4715.402</v>
      </c>
    </row>
    <row r="1352" spans="1:75" x14ac:dyDescent="0.3">
      <c r="A1352" s="38">
        <f t="shared" si="238"/>
        <v>45795</v>
      </c>
      <c r="B1352" s="3">
        <v>45795.29959490741</v>
      </c>
      <c r="C1352" t="s">
        <v>61</v>
      </c>
      <c r="D1352" t="s">
        <v>61</v>
      </c>
      <c r="E1352" t="s">
        <v>61</v>
      </c>
      <c r="F1352" t="s">
        <v>62</v>
      </c>
      <c r="G1352" s="2" t="s">
        <v>85</v>
      </c>
      <c r="H1352" t="s">
        <v>86</v>
      </c>
      <c r="I1352" t="s">
        <v>92</v>
      </c>
      <c r="J1352" t="s">
        <v>66</v>
      </c>
      <c r="K1352" t="s">
        <v>67</v>
      </c>
      <c r="L1352">
        <v>15</v>
      </c>
      <c r="M1352">
        <v>4</v>
      </c>
      <c r="N1352">
        <v>168</v>
      </c>
      <c r="O1352" s="41">
        <v>9999</v>
      </c>
      <c r="P1352" t="s">
        <v>62</v>
      </c>
      <c r="Q1352" s="1">
        <v>45786.608721180557</v>
      </c>
      <c r="R1352">
        <v>1E-3</v>
      </c>
      <c r="S1352">
        <v>7.6999999999999999E-2</v>
      </c>
      <c r="T1352">
        <v>1.2999999999999999E-2</v>
      </c>
      <c r="U1352">
        <v>183</v>
      </c>
      <c r="V1352">
        <v>183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0.02</v>
      </c>
      <c r="AE1352" t="s">
        <v>61</v>
      </c>
      <c r="AF1352">
        <v>100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0.01</v>
      </c>
      <c r="AN1352" t="s">
        <v>61</v>
      </c>
      <c r="AO1352">
        <v>100</v>
      </c>
      <c r="AP1352">
        <v>0</v>
      </c>
      <c r="AQ1352">
        <v>0</v>
      </c>
      <c r="AR1352">
        <v>0</v>
      </c>
      <c r="AS1352">
        <v>0</v>
      </c>
      <c r="AT1352">
        <v>1.667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4</v>
      </c>
      <c r="BC1352" t="s">
        <v>75</v>
      </c>
      <c r="BD1352">
        <v>0</v>
      </c>
      <c r="BE1352" t="s">
        <v>69</v>
      </c>
      <c r="BF1352" t="s">
        <v>76</v>
      </c>
      <c r="BG1352">
        <v>1.3</v>
      </c>
      <c r="BH1352">
        <v>0</v>
      </c>
      <c r="BI1352" s="1">
        <v>45799.483085879627</v>
      </c>
      <c r="BJ1352">
        <v>3</v>
      </c>
      <c r="BK1352" s="4">
        <v>4.3E-3</v>
      </c>
      <c r="BL1352" s="42">
        <f>HLOOKUP($A1352,차량별코스!$E$1:$AD$20,_xlfn.XLOOKUP(탕데이터!$I1352,차량별코스!$D$2:$D$20,차량별코스!$A$2:$A$20),0)</f>
        <v>7</v>
      </c>
      <c r="BM1352">
        <f t="shared" si="239"/>
        <v>2508.7330000000002</v>
      </c>
      <c r="BN1352">
        <f t="shared" si="240"/>
        <v>4271.6819999999989</v>
      </c>
      <c r="BO1352">
        <f>IF(COUNTIFS($BL$2:$BL1352,$BL1352,$O$2:$O1352,$O1352)=1,_xlfn.MAXIFS($BO$2:$BO1351,$O$2:$O1351,$O1352)+1,_xlfn.MAXIFS($BO$2:$BO1351,$O$2:$O1351,$O1352))</f>
        <v>11</v>
      </c>
      <c r="BP1352">
        <f t="shared" si="241"/>
        <v>0</v>
      </c>
      <c r="BQ1352">
        <f t="shared" si="243"/>
        <v>0</v>
      </c>
      <c r="BR1352">
        <f t="shared" si="244"/>
        <v>0</v>
      </c>
      <c r="BS1352">
        <f t="shared" si="245"/>
        <v>0</v>
      </c>
      <c r="BT1352">
        <f t="shared" si="246"/>
        <v>0</v>
      </c>
      <c r="BU1352">
        <f t="shared" si="247"/>
        <v>0</v>
      </c>
      <c r="BV1352">
        <f t="shared" si="248"/>
        <v>0</v>
      </c>
      <c r="BW1352">
        <f t="shared" si="242"/>
        <v>0</v>
      </c>
    </row>
    <row r="1353" spans="1:75" x14ac:dyDescent="0.3">
      <c r="A1353" s="38">
        <f t="shared" si="238"/>
        <v>45795</v>
      </c>
      <c r="B1353" s="3">
        <v>45795.30840277778</v>
      </c>
      <c r="C1353" t="s">
        <v>61</v>
      </c>
      <c r="D1353" t="s">
        <v>61</v>
      </c>
      <c r="E1353" t="s">
        <v>61</v>
      </c>
      <c r="F1353" t="s">
        <v>62</v>
      </c>
      <c r="G1353" s="2" t="s">
        <v>85</v>
      </c>
      <c r="H1353" t="s">
        <v>86</v>
      </c>
      <c r="I1353" t="s">
        <v>92</v>
      </c>
      <c r="J1353" t="s">
        <v>66</v>
      </c>
      <c r="K1353" t="s">
        <v>67</v>
      </c>
      <c r="L1353">
        <v>15</v>
      </c>
      <c r="M1353">
        <v>4</v>
      </c>
      <c r="N1353">
        <v>168</v>
      </c>
      <c r="O1353" s="41">
        <v>9999</v>
      </c>
      <c r="P1353" t="s">
        <v>62</v>
      </c>
      <c r="Q1353" s="1">
        <v>45786.608721180557</v>
      </c>
      <c r="R1353">
        <v>3.9E-2</v>
      </c>
      <c r="S1353">
        <v>0.17599999999999999</v>
      </c>
      <c r="T1353">
        <v>0.222</v>
      </c>
      <c r="U1353">
        <v>232</v>
      </c>
      <c r="V1353">
        <v>196</v>
      </c>
      <c r="W1353">
        <v>7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9</v>
      </c>
      <c r="AD1353">
        <v>0.61</v>
      </c>
      <c r="AE1353">
        <v>4.8411119999999999</v>
      </c>
      <c r="AF1353">
        <v>100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0.17</v>
      </c>
      <c r="AN1353">
        <v>80.995000000000005</v>
      </c>
      <c r="AO1353">
        <v>84.483000000000004</v>
      </c>
      <c r="AP1353">
        <v>3.0169999999999999</v>
      </c>
      <c r="AQ1353">
        <v>0</v>
      </c>
      <c r="AR1353">
        <v>0</v>
      </c>
      <c r="AS1353">
        <v>0</v>
      </c>
      <c r="AT1353">
        <v>3.3330000000000002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5</v>
      </c>
      <c r="BC1353" t="s">
        <v>75</v>
      </c>
      <c r="BD1353">
        <v>0</v>
      </c>
      <c r="BE1353" t="s">
        <v>69</v>
      </c>
      <c r="BF1353" t="s">
        <v>76</v>
      </c>
      <c r="BG1353">
        <v>1.3</v>
      </c>
      <c r="BH1353">
        <v>0</v>
      </c>
      <c r="BI1353" s="1">
        <v>45799.483085879627</v>
      </c>
      <c r="BJ1353">
        <v>3</v>
      </c>
      <c r="BK1353" s="4">
        <v>7.3899999999999993E-2</v>
      </c>
      <c r="BL1353" s="42">
        <f>HLOOKUP($A1353,차량별코스!$E$1:$AD$20,_xlfn.XLOOKUP(탕데이터!$I1353,차량별코스!$D$2:$D$20,차량별코스!$A$2:$A$20),0)</f>
        <v>7</v>
      </c>
      <c r="BM1353">
        <f t="shared" si="239"/>
        <v>2508.7330000000002</v>
      </c>
      <c r="BN1353">
        <f t="shared" si="240"/>
        <v>4271.6819999999989</v>
      </c>
      <c r="BO1353">
        <f>IF(COUNTIFS($BL$2:$BL1353,$BL1353,$O$2:$O1353,$O1353)=1,_xlfn.MAXIFS($BO$2:$BO1352,$O$2:$O1352,$O1353)+1,_xlfn.MAXIFS($BO$2:$BO1352,$O$2:$O1352,$O1353))</f>
        <v>11</v>
      </c>
      <c r="BP1353">
        <f t="shared" si="241"/>
        <v>29</v>
      </c>
      <c r="BQ1353">
        <f t="shared" si="243"/>
        <v>0</v>
      </c>
      <c r="BR1353">
        <f t="shared" si="244"/>
        <v>0</v>
      </c>
      <c r="BS1353">
        <f t="shared" si="245"/>
        <v>0</v>
      </c>
      <c r="BT1353">
        <f t="shared" si="246"/>
        <v>0</v>
      </c>
      <c r="BU1353">
        <f t="shared" si="247"/>
        <v>0</v>
      </c>
      <c r="BV1353">
        <f t="shared" si="248"/>
        <v>0</v>
      </c>
      <c r="BW1353">
        <f t="shared" si="242"/>
        <v>29</v>
      </c>
    </row>
    <row r="1354" spans="1:75" x14ac:dyDescent="0.3">
      <c r="A1354" s="38">
        <f t="shared" si="238"/>
        <v>45795</v>
      </c>
      <c r="B1354" s="3">
        <v>45795.318009259259</v>
      </c>
      <c r="C1354" t="s">
        <v>61</v>
      </c>
      <c r="D1354" t="s">
        <v>61</v>
      </c>
      <c r="E1354" t="s">
        <v>61</v>
      </c>
      <c r="F1354" t="s">
        <v>62</v>
      </c>
      <c r="G1354" s="2" t="s">
        <v>85</v>
      </c>
      <c r="H1354" t="s">
        <v>86</v>
      </c>
      <c r="I1354" t="s">
        <v>92</v>
      </c>
      <c r="J1354" t="s">
        <v>66</v>
      </c>
      <c r="K1354" t="s">
        <v>67</v>
      </c>
      <c r="L1354">
        <v>15</v>
      </c>
      <c r="M1354">
        <v>4</v>
      </c>
      <c r="N1354">
        <v>168</v>
      </c>
      <c r="O1354" s="41">
        <v>9999</v>
      </c>
      <c r="P1354" t="s">
        <v>62</v>
      </c>
      <c r="Q1354" s="1">
        <v>45786.608721180557</v>
      </c>
      <c r="R1354">
        <v>43.502000000000002</v>
      </c>
      <c r="S1354">
        <v>11.66</v>
      </c>
      <c r="T1354">
        <v>3.7309999999999999</v>
      </c>
      <c r="U1354">
        <v>3153</v>
      </c>
      <c r="V1354">
        <v>119</v>
      </c>
      <c r="W1354">
        <v>479</v>
      </c>
      <c r="X1354">
        <v>950</v>
      </c>
      <c r="Y1354">
        <v>5</v>
      </c>
      <c r="Z1354">
        <v>4</v>
      </c>
      <c r="AA1354">
        <v>0</v>
      </c>
      <c r="AB1354">
        <v>0</v>
      </c>
      <c r="AC1354">
        <v>102</v>
      </c>
      <c r="AD1354">
        <v>49.67</v>
      </c>
      <c r="AE1354">
        <v>61.294334999999997</v>
      </c>
      <c r="AF1354">
        <v>93.4</v>
      </c>
      <c r="AG1354">
        <v>1.3</v>
      </c>
      <c r="AH1354">
        <v>1.3</v>
      </c>
      <c r="AI1354">
        <v>1</v>
      </c>
      <c r="AJ1354">
        <v>3</v>
      </c>
      <c r="AK1354">
        <v>0</v>
      </c>
      <c r="AL1354">
        <v>0</v>
      </c>
      <c r="AM1354">
        <v>2.87</v>
      </c>
      <c r="AN1354">
        <v>57.170999999999999</v>
      </c>
      <c r="AO1354">
        <v>3.774</v>
      </c>
      <c r="AP1354">
        <v>15.192</v>
      </c>
      <c r="AQ1354">
        <v>0.20699999999999999</v>
      </c>
      <c r="AR1354">
        <v>11.494</v>
      </c>
      <c r="AS1354">
        <v>9.1950000000000003</v>
      </c>
      <c r="AT1354">
        <v>48.256999999999998</v>
      </c>
      <c r="AU1354">
        <v>0.67200000000000004</v>
      </c>
      <c r="AV1354">
        <v>0.67200000000000004</v>
      </c>
      <c r="AW1354">
        <v>0.51700000000000002</v>
      </c>
      <c r="AX1354">
        <v>1.55</v>
      </c>
      <c r="AY1354">
        <v>0</v>
      </c>
      <c r="AZ1354">
        <v>0</v>
      </c>
      <c r="BA1354">
        <v>0</v>
      </c>
      <c r="BB1354">
        <v>72</v>
      </c>
      <c r="BC1354" t="s">
        <v>75</v>
      </c>
      <c r="BD1354">
        <v>0</v>
      </c>
      <c r="BE1354" t="s">
        <v>69</v>
      </c>
      <c r="BF1354" t="s">
        <v>76</v>
      </c>
      <c r="BG1354">
        <v>1.3</v>
      </c>
      <c r="BH1354">
        <v>0</v>
      </c>
      <c r="BI1354" s="1">
        <v>45799.483085879627</v>
      </c>
      <c r="BJ1354">
        <v>3</v>
      </c>
      <c r="BK1354" s="4">
        <v>1.2436</v>
      </c>
      <c r="BL1354" s="42">
        <f>HLOOKUP($A1354,차량별코스!$E$1:$AD$20,_xlfn.XLOOKUP(탕데이터!$I1354,차량별코스!$D$2:$D$20,차량별코스!$A$2:$A$20),0)</f>
        <v>7</v>
      </c>
      <c r="BM1354">
        <f t="shared" si="239"/>
        <v>2508.7330000000002</v>
      </c>
      <c r="BN1354">
        <f t="shared" si="240"/>
        <v>4271.6819999999989</v>
      </c>
      <c r="BO1354">
        <f>IF(COUNTIFS($BL$2:$BL1354,$BL1354,$O$2:$O1354,$O1354)=1,_xlfn.MAXIFS($BO$2:$BO1353,$O$2:$O1353,$O1354)+1,_xlfn.MAXIFS($BO$2:$BO1353,$O$2:$O1353,$O1354))</f>
        <v>11</v>
      </c>
      <c r="BP1354">
        <f t="shared" si="241"/>
        <v>2346.902</v>
      </c>
      <c r="BQ1354">
        <f t="shared" si="243"/>
        <v>40.989000000000004</v>
      </c>
      <c r="BR1354">
        <f t="shared" si="244"/>
        <v>40.989000000000004</v>
      </c>
      <c r="BS1354">
        <f t="shared" si="245"/>
        <v>31.53</v>
      </c>
      <c r="BT1354">
        <f t="shared" si="246"/>
        <v>94.59</v>
      </c>
      <c r="BU1354">
        <f t="shared" si="247"/>
        <v>0</v>
      </c>
      <c r="BV1354">
        <f t="shared" si="248"/>
        <v>0</v>
      </c>
      <c r="BW1354">
        <f t="shared" si="242"/>
        <v>2555.0000000000005</v>
      </c>
    </row>
    <row r="1355" spans="1:75" x14ac:dyDescent="0.3">
      <c r="A1355" s="38">
        <f t="shared" si="238"/>
        <v>45795</v>
      </c>
      <c r="B1355" s="3">
        <v>45795.357349537036</v>
      </c>
      <c r="C1355" t="s">
        <v>61</v>
      </c>
      <c r="D1355" t="s">
        <v>61</v>
      </c>
      <c r="E1355" t="s">
        <v>61</v>
      </c>
      <c r="F1355" t="s">
        <v>62</v>
      </c>
      <c r="G1355" s="2" t="s">
        <v>85</v>
      </c>
      <c r="H1355" t="s">
        <v>86</v>
      </c>
      <c r="I1355" t="s">
        <v>92</v>
      </c>
      <c r="J1355" t="s">
        <v>66</v>
      </c>
      <c r="K1355" t="s">
        <v>67</v>
      </c>
      <c r="L1355">
        <v>15</v>
      </c>
      <c r="M1355">
        <v>4</v>
      </c>
      <c r="N1355">
        <v>168</v>
      </c>
      <c r="O1355" s="41">
        <v>9999</v>
      </c>
      <c r="P1355" t="s">
        <v>62</v>
      </c>
      <c r="Q1355" s="1">
        <v>45786.608721180557</v>
      </c>
      <c r="R1355">
        <v>17.713999999999999</v>
      </c>
      <c r="S1355">
        <v>5.1029999999999998</v>
      </c>
      <c r="T1355">
        <v>3.4710000000000001</v>
      </c>
      <c r="U1355">
        <v>1992</v>
      </c>
      <c r="V1355">
        <v>2</v>
      </c>
      <c r="W1355">
        <v>695</v>
      </c>
      <c r="X1355">
        <v>482</v>
      </c>
      <c r="Y1355">
        <v>4</v>
      </c>
      <c r="Z1355">
        <v>7</v>
      </c>
      <c r="AA1355">
        <v>0</v>
      </c>
      <c r="AB1355">
        <v>0</v>
      </c>
      <c r="AC1355">
        <v>102</v>
      </c>
      <c r="AD1355">
        <v>32.01</v>
      </c>
      <c r="AE1355">
        <v>49.243445000000001</v>
      </c>
      <c r="AF1355">
        <v>98.2</v>
      </c>
      <c r="AG1355">
        <v>0.4</v>
      </c>
      <c r="AH1355">
        <v>0.5</v>
      </c>
      <c r="AI1355">
        <v>0.4</v>
      </c>
      <c r="AJ1355">
        <v>0.4</v>
      </c>
      <c r="AK1355">
        <v>0</v>
      </c>
      <c r="AL1355">
        <v>0</v>
      </c>
      <c r="AM1355">
        <v>2.67</v>
      </c>
      <c r="AN1355">
        <v>48.375999999999998</v>
      </c>
      <c r="AO1355">
        <v>0.1</v>
      </c>
      <c r="AP1355">
        <v>34.889000000000003</v>
      </c>
      <c r="AQ1355">
        <v>0.22600000000000001</v>
      </c>
      <c r="AR1355">
        <v>22.581</v>
      </c>
      <c r="AS1355">
        <v>39.517000000000003</v>
      </c>
      <c r="AT1355">
        <v>31.097000000000001</v>
      </c>
      <c r="AU1355">
        <v>0.127</v>
      </c>
      <c r="AV1355">
        <v>0.158</v>
      </c>
      <c r="AW1355">
        <v>0.127</v>
      </c>
      <c r="AX1355">
        <v>0.127</v>
      </c>
      <c r="AY1355">
        <v>0</v>
      </c>
      <c r="AZ1355">
        <v>0</v>
      </c>
      <c r="BA1355">
        <v>0</v>
      </c>
      <c r="BB1355">
        <v>44</v>
      </c>
      <c r="BC1355" t="s">
        <v>75</v>
      </c>
      <c r="BD1355">
        <v>0</v>
      </c>
      <c r="BE1355" t="s">
        <v>69</v>
      </c>
      <c r="BF1355" t="s">
        <v>76</v>
      </c>
      <c r="BG1355">
        <v>1.3</v>
      </c>
      <c r="BH1355">
        <v>0</v>
      </c>
      <c r="BI1355" s="1">
        <v>45799.483085879627</v>
      </c>
      <c r="BJ1355">
        <v>3</v>
      </c>
      <c r="BK1355" s="4">
        <v>1.1571</v>
      </c>
      <c r="BL1355" s="42">
        <f>HLOOKUP($A1355,차량별코스!$E$1:$AD$20,_xlfn.XLOOKUP(탕데이터!$I1355,차량별코스!$D$2:$D$20,차량별코스!$A$2:$A$20),0)</f>
        <v>7</v>
      </c>
      <c r="BM1355">
        <f t="shared" si="239"/>
        <v>2508.7330000000002</v>
      </c>
      <c r="BN1355">
        <f t="shared" si="240"/>
        <v>4271.6819999999989</v>
      </c>
      <c r="BO1355">
        <f>IF(COUNTIFS($BL$2:$BL1355,$BL1355,$O$2:$O1355,$O1355)=1,_xlfn.MAXIFS($BO$2:$BO1354,$O$2:$O1354,$O1355)+1,_xlfn.MAXIFS($BO$2:$BO1354,$O$2:$O1354,$O1355))</f>
        <v>11</v>
      </c>
      <c r="BP1355">
        <f t="shared" si="241"/>
        <v>1259.144</v>
      </c>
      <c r="BQ1355">
        <f t="shared" si="243"/>
        <v>7.968</v>
      </c>
      <c r="BR1355">
        <f t="shared" si="244"/>
        <v>9.9600000000000009</v>
      </c>
      <c r="BS1355">
        <f t="shared" si="245"/>
        <v>7.968</v>
      </c>
      <c r="BT1355">
        <f t="shared" si="246"/>
        <v>7.968</v>
      </c>
      <c r="BU1355">
        <f t="shared" si="247"/>
        <v>0</v>
      </c>
      <c r="BV1355">
        <f t="shared" si="248"/>
        <v>0</v>
      </c>
      <c r="BW1355">
        <f t="shared" si="242"/>
        <v>1293.0080000000003</v>
      </c>
    </row>
    <row r="1356" spans="1:75" x14ac:dyDescent="0.3">
      <c r="A1356" s="38">
        <f t="shared" si="238"/>
        <v>45795</v>
      </c>
      <c r="B1356" s="3">
        <v>45795.428344907406</v>
      </c>
      <c r="C1356" t="s">
        <v>61</v>
      </c>
      <c r="D1356" t="s">
        <v>61</v>
      </c>
      <c r="E1356" t="s">
        <v>61</v>
      </c>
      <c r="F1356" t="s">
        <v>62</v>
      </c>
      <c r="G1356" s="2" t="s">
        <v>85</v>
      </c>
      <c r="H1356" t="s">
        <v>86</v>
      </c>
      <c r="I1356" t="s">
        <v>92</v>
      </c>
      <c r="J1356" t="s">
        <v>66</v>
      </c>
      <c r="K1356" t="s">
        <v>67</v>
      </c>
      <c r="L1356">
        <v>15</v>
      </c>
      <c r="M1356">
        <v>4</v>
      </c>
      <c r="N1356">
        <v>168</v>
      </c>
      <c r="O1356" s="41">
        <v>9999</v>
      </c>
      <c r="P1356" t="s">
        <v>62</v>
      </c>
      <c r="Q1356" s="1">
        <v>45786.608721180557</v>
      </c>
      <c r="R1356">
        <v>3.7999999999999999E-2</v>
      </c>
      <c r="S1356">
        <v>0.154</v>
      </c>
      <c r="T1356">
        <v>0.247</v>
      </c>
      <c r="U1356">
        <v>270</v>
      </c>
      <c r="V1356">
        <v>235</v>
      </c>
      <c r="W1356">
        <v>3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6</v>
      </c>
      <c r="AD1356">
        <v>0.51</v>
      </c>
      <c r="AE1356">
        <v>4.2744650000000002</v>
      </c>
      <c r="AF1356">
        <v>100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0.19</v>
      </c>
      <c r="AN1356">
        <v>60.491999999999997</v>
      </c>
      <c r="AO1356">
        <v>87.036000000000001</v>
      </c>
      <c r="AP1356">
        <v>1.111</v>
      </c>
      <c r="AQ1356">
        <v>0</v>
      </c>
      <c r="AR1356">
        <v>0</v>
      </c>
      <c r="AS1356">
        <v>0</v>
      </c>
      <c r="AT1356">
        <v>3.3330000000000002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4</v>
      </c>
      <c r="BC1356" t="s">
        <v>75</v>
      </c>
      <c r="BD1356">
        <v>0</v>
      </c>
      <c r="BE1356" t="s">
        <v>69</v>
      </c>
      <c r="BF1356" t="s">
        <v>76</v>
      </c>
      <c r="BG1356">
        <v>1.3</v>
      </c>
      <c r="BH1356">
        <v>0</v>
      </c>
      <c r="BI1356" s="1">
        <v>45799.483085879627</v>
      </c>
      <c r="BJ1356">
        <v>3</v>
      </c>
      <c r="BK1356" s="4">
        <v>8.2299999999999998E-2</v>
      </c>
      <c r="BL1356" s="42">
        <f>HLOOKUP($A1356,차량별코스!$E$1:$AD$20,_xlfn.XLOOKUP(탕데이터!$I1356,차량별코스!$D$2:$D$20,차량별코스!$A$2:$A$20),0)</f>
        <v>7</v>
      </c>
      <c r="BM1356">
        <f t="shared" si="239"/>
        <v>2508.7330000000002</v>
      </c>
      <c r="BN1356">
        <f t="shared" si="240"/>
        <v>4271.6819999999989</v>
      </c>
      <c r="BO1356">
        <f>IF(COUNTIFS($BL$2:$BL1356,$BL1356,$O$2:$O1356,$O1356)=1,_xlfn.MAXIFS($BO$2:$BO1355,$O$2:$O1355,$O1356)+1,_xlfn.MAXIFS($BO$2:$BO1355,$O$2:$O1355,$O1356))</f>
        <v>11</v>
      </c>
      <c r="BP1356">
        <f t="shared" si="241"/>
        <v>32</v>
      </c>
      <c r="BQ1356">
        <f t="shared" si="243"/>
        <v>0</v>
      </c>
      <c r="BR1356">
        <f t="shared" si="244"/>
        <v>0</v>
      </c>
      <c r="BS1356">
        <f t="shared" si="245"/>
        <v>0</v>
      </c>
      <c r="BT1356">
        <f t="shared" si="246"/>
        <v>0</v>
      </c>
      <c r="BU1356">
        <f t="shared" si="247"/>
        <v>0</v>
      </c>
      <c r="BV1356">
        <f t="shared" si="248"/>
        <v>0</v>
      </c>
      <c r="BW1356">
        <f t="shared" si="242"/>
        <v>32</v>
      </c>
    </row>
    <row r="1357" spans="1:75" x14ac:dyDescent="0.3">
      <c r="A1357" s="38">
        <f t="shared" si="238"/>
        <v>45795</v>
      </c>
      <c r="B1357" s="3">
        <v>45795.434942129628</v>
      </c>
      <c r="C1357" t="s">
        <v>61</v>
      </c>
      <c r="D1357" t="s">
        <v>61</v>
      </c>
      <c r="E1357" t="s">
        <v>61</v>
      </c>
      <c r="F1357" t="s">
        <v>62</v>
      </c>
      <c r="G1357" s="2" t="s">
        <v>85</v>
      </c>
      <c r="H1357" t="s">
        <v>86</v>
      </c>
      <c r="I1357" t="s">
        <v>92</v>
      </c>
      <c r="J1357" t="s">
        <v>66</v>
      </c>
      <c r="K1357" t="s">
        <v>67</v>
      </c>
      <c r="L1357">
        <v>15</v>
      </c>
      <c r="M1357">
        <v>4</v>
      </c>
      <c r="N1357">
        <v>168</v>
      </c>
      <c r="O1357" s="41">
        <v>9999</v>
      </c>
      <c r="P1357" t="s">
        <v>62</v>
      </c>
      <c r="Q1357" s="1">
        <v>45786.608721180557</v>
      </c>
      <c r="R1357">
        <v>106.738</v>
      </c>
      <c r="S1357">
        <v>28.911000000000001</v>
      </c>
      <c r="T1357">
        <v>3.6920000000000002</v>
      </c>
      <c r="U1357">
        <v>8826</v>
      </c>
      <c r="V1357">
        <v>221</v>
      </c>
      <c r="W1357">
        <v>1852</v>
      </c>
      <c r="X1357">
        <v>2604</v>
      </c>
      <c r="Y1357">
        <v>13</v>
      </c>
      <c r="Z1357">
        <v>25</v>
      </c>
      <c r="AA1357">
        <v>2</v>
      </c>
      <c r="AB1357">
        <v>309</v>
      </c>
      <c r="AC1357">
        <v>106</v>
      </c>
      <c r="AD1357">
        <v>43.54</v>
      </c>
      <c r="AE1357">
        <v>56.901623000000001</v>
      </c>
      <c r="AF1357">
        <v>86.6</v>
      </c>
      <c r="AG1357">
        <v>2.6</v>
      </c>
      <c r="AH1357">
        <v>3.3</v>
      </c>
      <c r="AI1357">
        <v>3.4</v>
      </c>
      <c r="AJ1357">
        <v>4</v>
      </c>
      <c r="AK1357">
        <v>0.1</v>
      </c>
      <c r="AL1357">
        <v>0</v>
      </c>
      <c r="AM1357">
        <v>2.84</v>
      </c>
      <c r="AN1357">
        <v>53.121000000000002</v>
      </c>
      <c r="AO1357">
        <v>2.504</v>
      </c>
      <c r="AP1357">
        <v>20.983000000000001</v>
      </c>
      <c r="AQ1357">
        <v>0.24399999999999999</v>
      </c>
      <c r="AR1357">
        <v>12.179</v>
      </c>
      <c r="AS1357">
        <v>23.422000000000001</v>
      </c>
      <c r="AT1357">
        <v>127.01300000000001</v>
      </c>
      <c r="AU1357">
        <v>3.8130000000000002</v>
      </c>
      <c r="AV1357">
        <v>4.84</v>
      </c>
      <c r="AW1357">
        <v>4.9870000000000001</v>
      </c>
      <c r="AX1357">
        <v>5.867</v>
      </c>
      <c r="AY1357">
        <v>0.14699999999999999</v>
      </c>
      <c r="AZ1357">
        <v>0</v>
      </c>
      <c r="BA1357">
        <v>0</v>
      </c>
      <c r="BB1357">
        <v>199</v>
      </c>
      <c r="BC1357" t="s">
        <v>75</v>
      </c>
      <c r="BD1357">
        <v>0</v>
      </c>
      <c r="BE1357" t="s">
        <v>69</v>
      </c>
      <c r="BF1357" t="s">
        <v>76</v>
      </c>
      <c r="BG1357">
        <v>1.3</v>
      </c>
      <c r="BH1357">
        <v>0</v>
      </c>
      <c r="BI1357" s="1">
        <v>45799.483085879627</v>
      </c>
      <c r="BJ1357">
        <v>3</v>
      </c>
      <c r="BK1357" s="4">
        <v>1.2306999999999999</v>
      </c>
      <c r="BL1357" s="42">
        <f>HLOOKUP($A1357,차량별코스!$E$1:$AD$20,_xlfn.XLOOKUP(탕데이터!$I1357,차량별코스!$D$2:$D$20,차량별코스!$A$2:$A$20),0)</f>
        <v>7</v>
      </c>
      <c r="BM1357">
        <f t="shared" si="239"/>
        <v>2508.7330000000002</v>
      </c>
      <c r="BN1357">
        <f t="shared" si="240"/>
        <v>4271.6819999999989</v>
      </c>
      <c r="BO1357">
        <f>IF(COUNTIFS($BL$2:$BL1357,$BL1357,$O$2:$O1357,$O1357)=1,_xlfn.MAXIFS($BO$2:$BO1356,$O$2:$O1356,$O1357)+1,_xlfn.MAXIFS($BO$2:$BO1356,$O$2:$O1356,$O1357))</f>
        <v>11</v>
      </c>
      <c r="BP1357">
        <f t="shared" si="241"/>
        <v>5570.3159999999998</v>
      </c>
      <c r="BQ1357">
        <f t="shared" si="243"/>
        <v>229.47600000000003</v>
      </c>
      <c r="BR1357">
        <f t="shared" si="244"/>
        <v>291.25800000000004</v>
      </c>
      <c r="BS1357">
        <f t="shared" si="245"/>
        <v>300.084</v>
      </c>
      <c r="BT1357">
        <f t="shared" si="246"/>
        <v>353.04</v>
      </c>
      <c r="BU1357">
        <f t="shared" si="247"/>
        <v>8.8260000000000005</v>
      </c>
      <c r="BV1357">
        <f t="shared" si="248"/>
        <v>0</v>
      </c>
      <c r="BW1357">
        <f t="shared" si="242"/>
        <v>6752.9999999999991</v>
      </c>
    </row>
    <row r="1358" spans="1:75" x14ac:dyDescent="0.3">
      <c r="A1358" s="38">
        <f t="shared" si="238"/>
        <v>45795</v>
      </c>
      <c r="B1358" s="3">
        <v>45795.603483796294</v>
      </c>
      <c r="C1358" t="s">
        <v>61</v>
      </c>
      <c r="D1358" t="s">
        <v>61</v>
      </c>
      <c r="E1358" t="s">
        <v>61</v>
      </c>
      <c r="F1358" t="s">
        <v>62</v>
      </c>
      <c r="G1358" s="2" t="s">
        <v>85</v>
      </c>
      <c r="H1358" t="s">
        <v>86</v>
      </c>
      <c r="I1358" t="s">
        <v>92</v>
      </c>
      <c r="J1358" t="s">
        <v>66</v>
      </c>
      <c r="K1358" t="s">
        <v>67</v>
      </c>
      <c r="L1358">
        <v>15</v>
      </c>
      <c r="M1358">
        <v>4</v>
      </c>
      <c r="N1358">
        <v>168</v>
      </c>
      <c r="O1358" s="41">
        <v>9999</v>
      </c>
      <c r="P1358" t="s">
        <v>62</v>
      </c>
      <c r="Q1358" s="1">
        <v>45786.608721180557</v>
      </c>
      <c r="R1358">
        <v>17.646000000000001</v>
      </c>
      <c r="S1358">
        <v>5.8259999999999996</v>
      </c>
      <c r="T1358">
        <v>3.0289999999999999</v>
      </c>
      <c r="U1358">
        <v>2920</v>
      </c>
      <c r="V1358">
        <v>1134</v>
      </c>
      <c r="W1358">
        <v>572</v>
      </c>
      <c r="X1358">
        <v>323</v>
      </c>
      <c r="Y1358">
        <v>2</v>
      </c>
      <c r="Z1358">
        <v>0</v>
      </c>
      <c r="AA1358">
        <v>1</v>
      </c>
      <c r="AB1358">
        <v>26</v>
      </c>
      <c r="AC1358">
        <v>102</v>
      </c>
      <c r="AD1358">
        <v>21.76</v>
      </c>
      <c r="AE1358">
        <v>52.327390999999999</v>
      </c>
      <c r="AF1358">
        <v>98.1</v>
      </c>
      <c r="AG1358">
        <v>0.3</v>
      </c>
      <c r="AH1358">
        <v>0.4</v>
      </c>
      <c r="AI1358">
        <v>0.8</v>
      </c>
      <c r="AJ1358">
        <v>0.4</v>
      </c>
      <c r="AK1358">
        <v>0</v>
      </c>
      <c r="AL1358">
        <v>0</v>
      </c>
      <c r="AM1358">
        <v>2.33</v>
      </c>
      <c r="AN1358">
        <v>60.347000000000001</v>
      </c>
      <c r="AO1358">
        <v>38.835999999999999</v>
      </c>
      <c r="AP1358">
        <v>19.588999999999999</v>
      </c>
      <c r="AQ1358">
        <v>0.17</v>
      </c>
      <c r="AR1358">
        <v>11.334</v>
      </c>
      <c r="AS1358">
        <v>0</v>
      </c>
      <c r="AT1358">
        <v>47.414999999999999</v>
      </c>
      <c r="AU1358">
        <v>0.14499999999999999</v>
      </c>
      <c r="AV1358">
        <v>0.193</v>
      </c>
      <c r="AW1358">
        <v>0.38700000000000001</v>
      </c>
      <c r="AX1358">
        <v>0.193</v>
      </c>
      <c r="AY1358">
        <v>0</v>
      </c>
      <c r="AZ1358">
        <v>0</v>
      </c>
      <c r="BA1358">
        <v>0</v>
      </c>
      <c r="BB1358">
        <v>69</v>
      </c>
      <c r="BC1358" t="s">
        <v>75</v>
      </c>
      <c r="BD1358">
        <v>0</v>
      </c>
      <c r="BE1358" t="s">
        <v>69</v>
      </c>
      <c r="BF1358" t="s">
        <v>76</v>
      </c>
      <c r="BG1358">
        <v>1.3</v>
      </c>
      <c r="BH1358">
        <v>0</v>
      </c>
      <c r="BI1358" s="1">
        <v>45799.483085879627</v>
      </c>
      <c r="BJ1358">
        <v>3</v>
      </c>
      <c r="BK1358" s="4">
        <v>1.0096000000000001</v>
      </c>
      <c r="BL1358" s="42">
        <f>HLOOKUP($A1358,차량별코스!$E$1:$AD$20,_xlfn.XLOOKUP(탕데이터!$I1358,차량별코스!$D$2:$D$20,차량별코스!$A$2:$A$20),0)</f>
        <v>7</v>
      </c>
      <c r="BM1358">
        <f t="shared" si="239"/>
        <v>2508.7330000000002</v>
      </c>
      <c r="BN1358">
        <f t="shared" si="240"/>
        <v>4271.6819999999989</v>
      </c>
      <c r="BO1358">
        <f>IF(COUNTIFS($BL$2:$BL1358,$BL1358,$O$2:$O1358,$O1358)=1,_xlfn.MAXIFS($BO$2:$BO1357,$O$2:$O1357,$O1358)+1,_xlfn.MAXIFS($BO$2:$BO1357,$O$2:$O1357,$O1358))</f>
        <v>11</v>
      </c>
      <c r="BP1358">
        <f t="shared" si="241"/>
        <v>1158.52</v>
      </c>
      <c r="BQ1358">
        <f t="shared" si="243"/>
        <v>8.76</v>
      </c>
      <c r="BR1358">
        <f t="shared" si="244"/>
        <v>11.68</v>
      </c>
      <c r="BS1358">
        <f t="shared" si="245"/>
        <v>23.36</v>
      </c>
      <c r="BT1358">
        <f t="shared" si="246"/>
        <v>11.68</v>
      </c>
      <c r="BU1358">
        <f t="shared" si="247"/>
        <v>0</v>
      </c>
      <c r="BV1358">
        <f t="shared" si="248"/>
        <v>0</v>
      </c>
      <c r="BW1358">
        <f t="shared" si="242"/>
        <v>1214</v>
      </c>
    </row>
    <row r="1359" spans="1:75" x14ac:dyDescent="0.3">
      <c r="A1359" s="38">
        <f t="shared" si="238"/>
        <v>45795</v>
      </c>
      <c r="B1359" s="3">
        <v>45795.644814814812</v>
      </c>
      <c r="C1359" t="s">
        <v>61</v>
      </c>
      <c r="D1359" t="s">
        <v>61</v>
      </c>
      <c r="E1359" t="s">
        <v>61</v>
      </c>
      <c r="F1359" t="s">
        <v>62</v>
      </c>
      <c r="G1359" s="2" t="s">
        <v>85</v>
      </c>
      <c r="H1359" t="s">
        <v>86</v>
      </c>
      <c r="I1359" t="s">
        <v>92</v>
      </c>
      <c r="J1359" t="s">
        <v>66</v>
      </c>
      <c r="K1359" t="s">
        <v>67</v>
      </c>
      <c r="L1359">
        <v>15</v>
      </c>
      <c r="M1359">
        <v>4</v>
      </c>
      <c r="N1359">
        <v>168</v>
      </c>
      <c r="O1359" s="41">
        <v>9999</v>
      </c>
      <c r="P1359" t="s">
        <v>62</v>
      </c>
      <c r="Q1359" s="1">
        <v>45786.608721180557</v>
      </c>
      <c r="R1359">
        <v>83.016000000000005</v>
      </c>
      <c r="S1359">
        <v>32.414999999999999</v>
      </c>
      <c r="T1359">
        <v>2.5609999999999999</v>
      </c>
      <c r="U1359">
        <v>9489</v>
      </c>
      <c r="V1359">
        <v>94</v>
      </c>
      <c r="W1359">
        <v>4141</v>
      </c>
      <c r="X1359">
        <v>1939</v>
      </c>
      <c r="Y1359">
        <v>12</v>
      </c>
      <c r="Z1359">
        <v>25</v>
      </c>
      <c r="AA1359">
        <v>1</v>
      </c>
      <c r="AB1359">
        <v>2492</v>
      </c>
      <c r="AC1359">
        <v>106</v>
      </c>
      <c r="AD1359">
        <v>31.5</v>
      </c>
      <c r="AE1359">
        <v>56.881895999999998</v>
      </c>
      <c r="AF1359">
        <v>88.5</v>
      </c>
      <c r="AG1359">
        <v>2.1</v>
      </c>
      <c r="AH1359">
        <v>3</v>
      </c>
      <c r="AI1359">
        <v>2.7</v>
      </c>
      <c r="AJ1359">
        <v>3.3</v>
      </c>
      <c r="AK1359">
        <v>0.5</v>
      </c>
      <c r="AL1359">
        <v>0</v>
      </c>
      <c r="AM1359">
        <v>1.97</v>
      </c>
      <c r="AN1359">
        <v>79.69</v>
      </c>
      <c r="AO1359">
        <v>0.99099999999999999</v>
      </c>
      <c r="AP1359">
        <v>43.64</v>
      </c>
      <c r="AQ1359">
        <v>0.22900000000000001</v>
      </c>
      <c r="AR1359">
        <v>14.455</v>
      </c>
      <c r="AS1359">
        <v>30.114999999999998</v>
      </c>
      <c r="AT1359">
        <v>138.65</v>
      </c>
      <c r="AU1359">
        <v>3.29</v>
      </c>
      <c r="AV1359">
        <v>4.7</v>
      </c>
      <c r="AW1359">
        <v>4.2300000000000004</v>
      </c>
      <c r="AX1359">
        <v>5.17</v>
      </c>
      <c r="AY1359">
        <v>0.78300000000000003</v>
      </c>
      <c r="AZ1359">
        <v>0</v>
      </c>
      <c r="BA1359">
        <v>0</v>
      </c>
      <c r="BB1359">
        <v>224</v>
      </c>
      <c r="BC1359" t="s">
        <v>75</v>
      </c>
      <c r="BD1359">
        <v>0</v>
      </c>
      <c r="BE1359" t="s">
        <v>69</v>
      </c>
      <c r="BF1359" t="s">
        <v>76</v>
      </c>
      <c r="BG1359">
        <v>1.3</v>
      </c>
      <c r="BH1359">
        <v>0</v>
      </c>
      <c r="BI1359" s="1">
        <v>45799.483085879627</v>
      </c>
      <c r="BJ1359">
        <v>3</v>
      </c>
      <c r="BK1359" s="4">
        <v>0.85370000000000001</v>
      </c>
      <c r="BL1359" s="42">
        <f>HLOOKUP($A1359,차량별코스!$E$1:$AD$20,_xlfn.XLOOKUP(탕데이터!$I1359,차량별코스!$D$2:$D$20,차량별코스!$A$2:$A$20),0)</f>
        <v>7</v>
      </c>
      <c r="BM1359">
        <f t="shared" si="239"/>
        <v>2508.7330000000002</v>
      </c>
      <c r="BN1359">
        <f t="shared" si="240"/>
        <v>4271.6819999999989</v>
      </c>
      <c r="BO1359">
        <f>IF(COUNTIFS($BL$2:$BL1359,$BL1359,$O$2:$O1359,$O1359)=1,_xlfn.MAXIFS($BO$2:$BO1358,$O$2:$O1358,$O1359)+1,_xlfn.MAXIFS($BO$2:$BO1358,$O$2:$O1358,$O1359))</f>
        <v>11</v>
      </c>
      <c r="BP1359">
        <f t="shared" si="241"/>
        <v>4162.7649999999994</v>
      </c>
      <c r="BQ1359">
        <f t="shared" si="243"/>
        <v>199.26900000000001</v>
      </c>
      <c r="BR1359">
        <f t="shared" si="244"/>
        <v>284.67</v>
      </c>
      <c r="BS1359">
        <f t="shared" si="245"/>
        <v>256.20300000000003</v>
      </c>
      <c r="BT1359">
        <f t="shared" si="246"/>
        <v>313.137</v>
      </c>
      <c r="BU1359">
        <f t="shared" si="247"/>
        <v>47.445</v>
      </c>
      <c r="BV1359">
        <f t="shared" si="248"/>
        <v>0</v>
      </c>
      <c r="BW1359">
        <f t="shared" si="242"/>
        <v>5263.4889999999996</v>
      </c>
    </row>
    <row r="1360" spans="1:75" x14ac:dyDescent="0.3">
      <c r="A1360" s="38">
        <f t="shared" si="238"/>
        <v>45795</v>
      </c>
      <c r="B1360" s="3">
        <v>45795.783449074072</v>
      </c>
      <c r="C1360" t="s">
        <v>61</v>
      </c>
      <c r="D1360" t="s">
        <v>61</v>
      </c>
      <c r="E1360" t="s">
        <v>61</v>
      </c>
      <c r="F1360" t="s">
        <v>62</v>
      </c>
      <c r="G1360" s="2" t="s">
        <v>85</v>
      </c>
      <c r="H1360" t="s">
        <v>86</v>
      </c>
      <c r="I1360" t="s">
        <v>92</v>
      </c>
      <c r="J1360" t="s">
        <v>66</v>
      </c>
      <c r="K1360" t="s">
        <v>67</v>
      </c>
      <c r="L1360">
        <v>15</v>
      </c>
      <c r="M1360">
        <v>4</v>
      </c>
      <c r="N1360">
        <v>168</v>
      </c>
      <c r="O1360" s="41">
        <v>9999</v>
      </c>
      <c r="P1360" t="s">
        <v>62</v>
      </c>
      <c r="Q1360" s="1">
        <v>45786.608721180557</v>
      </c>
      <c r="R1360">
        <v>1E-3</v>
      </c>
      <c r="S1360">
        <v>7.6999999999999999E-2</v>
      </c>
      <c r="T1360">
        <v>1.2999999999999999E-2</v>
      </c>
      <c r="U1360">
        <v>342</v>
      </c>
      <c r="V1360">
        <v>342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0.01</v>
      </c>
      <c r="AE1360" t="s">
        <v>61</v>
      </c>
      <c r="AF1360">
        <v>100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0.01</v>
      </c>
      <c r="AN1360" t="s">
        <v>61</v>
      </c>
      <c r="AO1360">
        <v>100</v>
      </c>
      <c r="AP1360">
        <v>0</v>
      </c>
      <c r="AQ1360">
        <v>0</v>
      </c>
      <c r="AR1360">
        <v>0</v>
      </c>
      <c r="AS1360">
        <v>0</v>
      </c>
      <c r="AT1360">
        <v>5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8</v>
      </c>
      <c r="BC1360" t="s">
        <v>75</v>
      </c>
      <c r="BD1360">
        <v>0</v>
      </c>
      <c r="BE1360" t="s">
        <v>69</v>
      </c>
      <c r="BF1360" t="s">
        <v>76</v>
      </c>
      <c r="BG1360">
        <v>1.3</v>
      </c>
      <c r="BH1360">
        <v>0</v>
      </c>
      <c r="BI1360" s="1">
        <v>45799.483085879627</v>
      </c>
      <c r="BJ1360">
        <v>3</v>
      </c>
      <c r="BK1360" s="4">
        <v>4.3E-3</v>
      </c>
      <c r="BL1360" s="42">
        <f>HLOOKUP($A1360,차량별코스!$E$1:$AD$20,_xlfn.XLOOKUP(탕데이터!$I1360,차량별코스!$D$2:$D$20,차량별코스!$A$2:$A$20),0)</f>
        <v>7</v>
      </c>
      <c r="BM1360">
        <f t="shared" si="239"/>
        <v>2508.7330000000002</v>
      </c>
      <c r="BN1360">
        <f t="shared" si="240"/>
        <v>4271.6819999999989</v>
      </c>
      <c r="BO1360">
        <f>IF(COUNTIFS($BL$2:$BL1360,$BL1360,$O$2:$O1360,$O1360)=1,_xlfn.MAXIFS($BO$2:$BO1359,$O$2:$O1359,$O1360)+1,_xlfn.MAXIFS($BO$2:$BO1359,$O$2:$O1359,$O1360))</f>
        <v>11</v>
      </c>
      <c r="BP1360">
        <f t="shared" si="241"/>
        <v>0</v>
      </c>
      <c r="BQ1360">
        <f t="shared" si="243"/>
        <v>0</v>
      </c>
      <c r="BR1360">
        <f t="shared" si="244"/>
        <v>0</v>
      </c>
      <c r="BS1360">
        <f t="shared" si="245"/>
        <v>0</v>
      </c>
      <c r="BT1360">
        <f t="shared" si="246"/>
        <v>0</v>
      </c>
      <c r="BU1360">
        <f t="shared" si="247"/>
        <v>0</v>
      </c>
      <c r="BV1360">
        <f t="shared" si="248"/>
        <v>0</v>
      </c>
      <c r="BW1360">
        <f t="shared" si="242"/>
        <v>0</v>
      </c>
    </row>
    <row r="1361" spans="1:75" x14ac:dyDescent="0.3">
      <c r="A1361" s="38">
        <f t="shared" si="238"/>
        <v>45795</v>
      </c>
      <c r="B1361" s="3">
        <v>45795.790914351855</v>
      </c>
      <c r="C1361" t="s">
        <v>61</v>
      </c>
      <c r="D1361" t="s">
        <v>61</v>
      </c>
      <c r="E1361" t="s">
        <v>61</v>
      </c>
      <c r="F1361" t="s">
        <v>62</v>
      </c>
      <c r="G1361" s="2" t="s">
        <v>85</v>
      </c>
      <c r="H1361" t="s">
        <v>86</v>
      </c>
      <c r="I1361" t="s">
        <v>92</v>
      </c>
      <c r="J1361" t="s">
        <v>66</v>
      </c>
      <c r="K1361" t="s">
        <v>67</v>
      </c>
      <c r="L1361">
        <v>15</v>
      </c>
      <c r="M1361">
        <v>4</v>
      </c>
      <c r="N1361">
        <v>168</v>
      </c>
      <c r="O1361" s="41">
        <v>9999</v>
      </c>
      <c r="P1361" t="s">
        <v>62</v>
      </c>
      <c r="Q1361" s="1">
        <v>45786.608721180557</v>
      </c>
      <c r="R1361">
        <v>2.7E-2</v>
      </c>
      <c r="S1361">
        <v>6.5000000000000002E-2</v>
      </c>
      <c r="T1361">
        <v>0.41499999999999998</v>
      </c>
      <c r="U1361">
        <v>129</v>
      </c>
      <c r="V1361">
        <v>115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11</v>
      </c>
      <c r="AD1361">
        <v>0.75</v>
      </c>
      <c r="AE1361">
        <v>6.9426579999999998</v>
      </c>
      <c r="AF1361">
        <v>100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0.32</v>
      </c>
      <c r="AN1361">
        <v>57.497999999999998</v>
      </c>
      <c r="AO1361">
        <v>89.147000000000006</v>
      </c>
      <c r="AP1361">
        <v>0</v>
      </c>
      <c r="AQ1361">
        <v>0</v>
      </c>
      <c r="AR1361">
        <v>0</v>
      </c>
      <c r="AS1361">
        <v>0</v>
      </c>
      <c r="AT1361">
        <v>1.667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2</v>
      </c>
      <c r="BC1361" t="s">
        <v>75</v>
      </c>
      <c r="BD1361">
        <v>0</v>
      </c>
      <c r="BE1361" t="s">
        <v>69</v>
      </c>
      <c r="BF1361" t="s">
        <v>76</v>
      </c>
      <c r="BG1361">
        <v>1.3</v>
      </c>
      <c r="BH1361">
        <v>0</v>
      </c>
      <c r="BI1361" s="1">
        <v>45799.483085879627</v>
      </c>
      <c r="BJ1361">
        <v>3</v>
      </c>
      <c r="BK1361" s="4">
        <v>0.13850000000000001</v>
      </c>
      <c r="BL1361" s="42">
        <f>HLOOKUP($A1361,차량별코스!$E$1:$AD$20,_xlfn.XLOOKUP(탕데이터!$I1361,차량별코스!$D$2:$D$20,차량별코스!$A$2:$A$20),0)</f>
        <v>7</v>
      </c>
      <c r="BM1361">
        <f t="shared" si="239"/>
        <v>2508.7330000000002</v>
      </c>
      <c r="BN1361">
        <f t="shared" si="240"/>
        <v>4271.6819999999989</v>
      </c>
      <c r="BO1361">
        <f>IF(COUNTIFS($BL$2:$BL1361,$BL1361,$O$2:$O1361,$O1361)=1,_xlfn.MAXIFS($BO$2:$BO1360,$O$2:$O1360,$O1361)+1,_xlfn.MAXIFS($BO$2:$BO1360,$O$2:$O1360,$O1361))</f>
        <v>11</v>
      </c>
      <c r="BP1361">
        <f t="shared" si="241"/>
        <v>14</v>
      </c>
      <c r="BQ1361">
        <f t="shared" si="243"/>
        <v>0</v>
      </c>
      <c r="BR1361">
        <f t="shared" si="244"/>
        <v>0</v>
      </c>
      <c r="BS1361">
        <f t="shared" si="245"/>
        <v>0</v>
      </c>
      <c r="BT1361">
        <f t="shared" si="246"/>
        <v>0</v>
      </c>
      <c r="BU1361">
        <f t="shared" si="247"/>
        <v>0</v>
      </c>
      <c r="BV1361">
        <f t="shared" si="248"/>
        <v>0</v>
      </c>
      <c r="BW1361">
        <f t="shared" si="242"/>
        <v>14</v>
      </c>
    </row>
    <row r="1362" spans="1:75" x14ac:dyDescent="0.3">
      <c r="A1362" s="38">
        <f t="shared" si="238"/>
        <v>45795</v>
      </c>
      <c r="B1362" s="3">
        <v>45795.795578703706</v>
      </c>
      <c r="C1362" t="s">
        <v>61</v>
      </c>
      <c r="D1362" t="s">
        <v>61</v>
      </c>
      <c r="E1362" t="s">
        <v>61</v>
      </c>
      <c r="F1362" t="s">
        <v>62</v>
      </c>
      <c r="G1362" s="2" t="s">
        <v>85</v>
      </c>
      <c r="H1362" t="s">
        <v>86</v>
      </c>
      <c r="I1362" t="s">
        <v>92</v>
      </c>
      <c r="J1362" t="s">
        <v>66</v>
      </c>
      <c r="K1362" t="s">
        <v>67</v>
      </c>
      <c r="L1362">
        <v>15</v>
      </c>
      <c r="M1362">
        <v>4</v>
      </c>
      <c r="N1362">
        <v>168</v>
      </c>
      <c r="O1362" s="41">
        <v>9999</v>
      </c>
      <c r="P1362" t="s">
        <v>62</v>
      </c>
      <c r="Q1362" s="1">
        <v>45786.608721180557</v>
      </c>
      <c r="R1362">
        <v>74.84</v>
      </c>
      <c r="S1362">
        <v>20.486999999999998</v>
      </c>
      <c r="T1362">
        <v>3.653</v>
      </c>
      <c r="U1362">
        <v>8000</v>
      </c>
      <c r="V1362">
        <v>299</v>
      </c>
      <c r="W1362">
        <v>2057</v>
      </c>
      <c r="X1362">
        <v>2329</v>
      </c>
      <c r="Y1362">
        <v>9</v>
      </c>
      <c r="Z1362">
        <v>16</v>
      </c>
      <c r="AA1362">
        <v>2</v>
      </c>
      <c r="AB1362">
        <v>288</v>
      </c>
      <c r="AC1362">
        <v>101</v>
      </c>
      <c r="AD1362">
        <v>33.68</v>
      </c>
      <c r="AE1362">
        <v>47.736319000000002</v>
      </c>
      <c r="AF1362">
        <v>47.1</v>
      </c>
      <c r="AG1362">
        <v>15.7</v>
      </c>
      <c r="AH1362">
        <v>18.899999999999999</v>
      </c>
      <c r="AI1362">
        <v>13</v>
      </c>
      <c r="AJ1362">
        <v>5.4</v>
      </c>
      <c r="AK1362">
        <v>0</v>
      </c>
      <c r="AL1362">
        <v>0</v>
      </c>
      <c r="AM1362">
        <v>2.81</v>
      </c>
      <c r="AN1362">
        <v>44.027999999999999</v>
      </c>
      <c r="AO1362">
        <v>3.7370000000000001</v>
      </c>
      <c r="AP1362">
        <v>25.712</v>
      </c>
      <c r="AQ1362">
        <v>0.307</v>
      </c>
      <c r="AR1362">
        <v>12.026</v>
      </c>
      <c r="AS1362">
        <v>21.379000000000001</v>
      </c>
      <c r="AT1362">
        <v>62.8</v>
      </c>
      <c r="AU1362">
        <v>20.933</v>
      </c>
      <c r="AV1362">
        <v>25.2</v>
      </c>
      <c r="AW1362">
        <v>17.332999999999998</v>
      </c>
      <c r="AX1362">
        <v>7.2</v>
      </c>
      <c r="AY1362">
        <v>0</v>
      </c>
      <c r="AZ1362">
        <v>0</v>
      </c>
      <c r="BA1362">
        <v>0</v>
      </c>
      <c r="BB1362">
        <v>179</v>
      </c>
      <c r="BC1362" t="s">
        <v>75</v>
      </c>
      <c r="BD1362">
        <v>0</v>
      </c>
      <c r="BE1362" t="s">
        <v>69</v>
      </c>
      <c r="BF1362" t="s">
        <v>76</v>
      </c>
      <c r="BG1362">
        <v>1.3</v>
      </c>
      <c r="BH1362">
        <v>0</v>
      </c>
      <c r="BI1362" s="1">
        <v>45799.483085879627</v>
      </c>
      <c r="BJ1362">
        <v>3</v>
      </c>
      <c r="BK1362" s="4">
        <v>1.2177</v>
      </c>
      <c r="BL1362" s="42">
        <f>HLOOKUP($A1362,차량별코스!$E$1:$AD$20,_xlfn.XLOOKUP(탕데이터!$I1362,차량별코스!$D$2:$D$20,차량별코스!$A$2:$A$20),0)</f>
        <v>7</v>
      </c>
      <c r="BM1362">
        <f t="shared" si="239"/>
        <v>2508.7330000000002</v>
      </c>
      <c r="BN1362">
        <f t="shared" si="240"/>
        <v>4271.6819999999989</v>
      </c>
      <c r="BO1362">
        <f>IF(COUNTIFS($BL$2:$BL1362,$BL1362,$O$2:$O1362,$O1362)=1,_xlfn.MAXIFS($BO$2:$BO1361,$O$2:$O1361,$O1362)+1,_xlfn.MAXIFS($BO$2:$BO1361,$O$2:$O1361,$O1362))</f>
        <v>11</v>
      </c>
      <c r="BP1362">
        <f t="shared" si="241"/>
        <v>1412.0000000000005</v>
      </c>
      <c r="BQ1362">
        <f t="shared" si="243"/>
        <v>1256</v>
      </c>
      <c r="BR1362">
        <f t="shared" si="244"/>
        <v>1511.9999999999998</v>
      </c>
      <c r="BS1362">
        <f t="shared" si="245"/>
        <v>1040</v>
      </c>
      <c r="BT1362">
        <f t="shared" si="246"/>
        <v>432.00000000000006</v>
      </c>
      <c r="BU1362">
        <f t="shared" si="247"/>
        <v>0</v>
      </c>
      <c r="BV1362">
        <f t="shared" si="248"/>
        <v>0</v>
      </c>
      <c r="BW1362">
        <f t="shared" si="242"/>
        <v>5652</v>
      </c>
    </row>
    <row r="1363" spans="1:75" x14ac:dyDescent="0.3">
      <c r="A1363" s="38">
        <f t="shared" si="238"/>
        <v>45796</v>
      </c>
      <c r="B1363" s="3">
        <v>45796.282037037039</v>
      </c>
      <c r="C1363" t="s">
        <v>61</v>
      </c>
      <c r="D1363" t="s">
        <v>61</v>
      </c>
      <c r="E1363" t="s">
        <v>61</v>
      </c>
      <c r="F1363" t="s">
        <v>62</v>
      </c>
      <c r="G1363" s="2" t="s">
        <v>85</v>
      </c>
      <c r="H1363" t="s">
        <v>86</v>
      </c>
      <c r="I1363" t="s">
        <v>92</v>
      </c>
      <c r="J1363" t="s">
        <v>66</v>
      </c>
      <c r="K1363" t="s">
        <v>67</v>
      </c>
      <c r="L1363">
        <v>15</v>
      </c>
      <c r="M1363">
        <v>4</v>
      </c>
      <c r="N1363">
        <v>168</v>
      </c>
      <c r="O1363" s="41">
        <v>9999</v>
      </c>
      <c r="P1363" t="s">
        <v>62</v>
      </c>
      <c r="Q1363" s="1">
        <v>45786.608721180557</v>
      </c>
      <c r="R1363">
        <v>25.725000000000001</v>
      </c>
      <c r="S1363">
        <v>6.1449999999999996</v>
      </c>
      <c r="T1363">
        <v>4.1859999999999999</v>
      </c>
      <c r="U1363">
        <v>3447</v>
      </c>
      <c r="V1363">
        <v>864</v>
      </c>
      <c r="W1363">
        <v>411</v>
      </c>
      <c r="X1363">
        <v>635</v>
      </c>
      <c r="Y1363">
        <v>1</v>
      </c>
      <c r="Z1363">
        <v>3</v>
      </c>
      <c r="AA1363">
        <v>0</v>
      </c>
      <c r="AB1363">
        <v>0</v>
      </c>
      <c r="AC1363">
        <v>78</v>
      </c>
      <c r="AD1363">
        <v>26.87</v>
      </c>
      <c r="AE1363">
        <v>42.638074000000003</v>
      </c>
      <c r="AF1363">
        <v>96.6</v>
      </c>
      <c r="AG1363">
        <v>1.3</v>
      </c>
      <c r="AH1363">
        <v>1.5</v>
      </c>
      <c r="AI1363">
        <v>0.6</v>
      </c>
      <c r="AJ1363">
        <v>0</v>
      </c>
      <c r="AK1363">
        <v>0</v>
      </c>
      <c r="AL1363">
        <v>0</v>
      </c>
      <c r="AM1363">
        <v>3.22</v>
      </c>
      <c r="AN1363">
        <v>32.674999999999997</v>
      </c>
      <c r="AO1363">
        <v>25.065000000000001</v>
      </c>
      <c r="AP1363">
        <v>11.923</v>
      </c>
      <c r="AQ1363">
        <v>0.23300000000000001</v>
      </c>
      <c r="AR1363">
        <v>3.887</v>
      </c>
      <c r="AS1363">
        <v>11.662000000000001</v>
      </c>
      <c r="AT1363">
        <v>54.74</v>
      </c>
      <c r="AU1363">
        <v>0.73699999999999999</v>
      </c>
      <c r="AV1363">
        <v>0.85</v>
      </c>
      <c r="AW1363">
        <v>0.34</v>
      </c>
      <c r="AX1363">
        <v>0</v>
      </c>
      <c r="AY1363">
        <v>0</v>
      </c>
      <c r="AZ1363">
        <v>0</v>
      </c>
      <c r="BA1363">
        <v>0</v>
      </c>
      <c r="BB1363">
        <v>83</v>
      </c>
      <c r="BC1363" t="s">
        <v>75</v>
      </c>
      <c r="BD1363">
        <v>0</v>
      </c>
      <c r="BE1363" t="s">
        <v>69</v>
      </c>
      <c r="BF1363" t="s">
        <v>76</v>
      </c>
      <c r="BG1363">
        <v>1.3</v>
      </c>
      <c r="BH1363">
        <v>0</v>
      </c>
      <c r="BI1363" s="1">
        <v>45799.483085879627</v>
      </c>
      <c r="BJ1363">
        <v>3</v>
      </c>
      <c r="BK1363" s="4">
        <v>1.3954</v>
      </c>
      <c r="BL1363" s="42">
        <f>HLOOKUP($A1363,차량별코스!$E$1:$AD$20,_xlfn.XLOOKUP(탕데이터!$I1363,차량별코스!$D$2:$D$20,차량별코스!$A$2:$A$20),0)</f>
        <v>8</v>
      </c>
      <c r="BM1363">
        <f t="shared" si="239"/>
        <v>2508.7330000000002</v>
      </c>
      <c r="BN1363">
        <f t="shared" si="240"/>
        <v>4829.6470000000018</v>
      </c>
      <c r="BO1363">
        <f>IF(COUNTIFS($BL$2:$BL1363,$BL1363,$O$2:$O1363,$O1363)=1,_xlfn.MAXIFS($BO$2:$BO1362,$O$2:$O1362,$O1363)+1,_xlfn.MAXIFS($BO$2:$BO1362,$O$2:$O1362,$O1363))</f>
        <v>11</v>
      </c>
      <c r="BP1363">
        <f t="shared" si="241"/>
        <v>2054.8019999999997</v>
      </c>
      <c r="BQ1363">
        <f t="shared" si="243"/>
        <v>44.811000000000007</v>
      </c>
      <c r="BR1363">
        <f t="shared" si="244"/>
        <v>51.704999999999998</v>
      </c>
      <c r="BS1363">
        <f t="shared" si="245"/>
        <v>20.682000000000002</v>
      </c>
      <c r="BT1363">
        <f t="shared" si="246"/>
        <v>0</v>
      </c>
      <c r="BU1363">
        <f t="shared" si="247"/>
        <v>0</v>
      </c>
      <c r="BV1363">
        <f t="shared" si="248"/>
        <v>0</v>
      </c>
      <c r="BW1363">
        <f t="shared" si="242"/>
        <v>2171.9999999999995</v>
      </c>
    </row>
    <row r="1364" spans="1:75" x14ac:dyDescent="0.3">
      <c r="A1364" s="38">
        <f t="shared" si="238"/>
        <v>45796</v>
      </c>
      <c r="B1364" s="3">
        <v>45796.327372685184</v>
      </c>
      <c r="C1364" t="s">
        <v>61</v>
      </c>
      <c r="D1364" t="s">
        <v>61</v>
      </c>
      <c r="E1364" t="s">
        <v>61</v>
      </c>
      <c r="F1364" t="s">
        <v>62</v>
      </c>
      <c r="G1364" s="2" t="s">
        <v>85</v>
      </c>
      <c r="H1364" t="s">
        <v>86</v>
      </c>
      <c r="I1364" t="s">
        <v>92</v>
      </c>
      <c r="J1364" t="s">
        <v>66</v>
      </c>
      <c r="K1364" t="s">
        <v>67</v>
      </c>
      <c r="L1364">
        <v>15</v>
      </c>
      <c r="M1364">
        <v>4</v>
      </c>
      <c r="N1364">
        <v>168</v>
      </c>
      <c r="O1364" s="41">
        <v>9999</v>
      </c>
      <c r="P1364" t="s">
        <v>62</v>
      </c>
      <c r="Q1364" s="1">
        <v>45786.608721180557</v>
      </c>
      <c r="R1364">
        <v>0.03</v>
      </c>
      <c r="S1364">
        <v>0.02</v>
      </c>
      <c r="T1364">
        <v>1.5</v>
      </c>
      <c r="U1364">
        <v>26</v>
      </c>
      <c r="V1364">
        <v>2</v>
      </c>
      <c r="W1364">
        <v>7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9</v>
      </c>
      <c r="AD1364">
        <v>4.1500000000000004</v>
      </c>
      <c r="AE1364">
        <v>6.3518939999999997</v>
      </c>
      <c r="AF1364">
        <v>100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1.1299999999999999</v>
      </c>
      <c r="AN1364">
        <v>9.82</v>
      </c>
      <c r="AO1364">
        <v>7.6849999999999996</v>
      </c>
      <c r="AP1364">
        <v>26.917999999999999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 t="s">
        <v>75</v>
      </c>
      <c r="BD1364">
        <v>0</v>
      </c>
      <c r="BE1364" t="s">
        <v>69</v>
      </c>
      <c r="BF1364" t="s">
        <v>76</v>
      </c>
      <c r="BG1364">
        <v>1.3</v>
      </c>
      <c r="BH1364">
        <v>0</v>
      </c>
      <c r="BI1364" s="1">
        <v>45799.483085879627</v>
      </c>
      <c r="BJ1364">
        <v>3</v>
      </c>
      <c r="BK1364" s="4">
        <v>0.5</v>
      </c>
      <c r="BL1364" s="42">
        <f>HLOOKUP($A1364,차량별코스!$E$1:$AD$20,_xlfn.XLOOKUP(탕데이터!$I1364,차량별코스!$D$2:$D$20,차량별코스!$A$2:$A$20),0)</f>
        <v>8</v>
      </c>
      <c r="BM1364">
        <f t="shared" si="239"/>
        <v>2508.7330000000002</v>
      </c>
      <c r="BN1364">
        <f t="shared" si="240"/>
        <v>4829.6470000000018</v>
      </c>
      <c r="BO1364">
        <f>IF(COUNTIFS($BL$2:$BL1364,$BL1364,$O$2:$O1364,$O1364)=1,_xlfn.MAXIFS($BO$2:$BO1363,$O$2:$O1363,$O1364)+1,_xlfn.MAXIFS($BO$2:$BO1363,$O$2:$O1363,$O1364))</f>
        <v>11</v>
      </c>
      <c r="BP1364">
        <f t="shared" si="241"/>
        <v>17</v>
      </c>
      <c r="BQ1364">
        <f t="shared" si="243"/>
        <v>0</v>
      </c>
      <c r="BR1364">
        <f t="shared" si="244"/>
        <v>0</v>
      </c>
      <c r="BS1364">
        <f t="shared" si="245"/>
        <v>0</v>
      </c>
      <c r="BT1364">
        <f t="shared" si="246"/>
        <v>0</v>
      </c>
      <c r="BU1364">
        <f t="shared" si="247"/>
        <v>0</v>
      </c>
      <c r="BV1364">
        <f t="shared" si="248"/>
        <v>0</v>
      </c>
      <c r="BW1364">
        <f t="shared" si="242"/>
        <v>17</v>
      </c>
    </row>
    <row r="1365" spans="1:75" x14ac:dyDescent="0.3">
      <c r="A1365" s="38">
        <f t="shared" si="238"/>
        <v>45796</v>
      </c>
      <c r="B1365" s="3">
        <v>45796.332951388889</v>
      </c>
      <c r="C1365" t="s">
        <v>61</v>
      </c>
      <c r="D1365" t="s">
        <v>61</v>
      </c>
      <c r="E1365" t="s">
        <v>61</v>
      </c>
      <c r="F1365" t="s">
        <v>62</v>
      </c>
      <c r="G1365" s="2" t="s">
        <v>85</v>
      </c>
      <c r="H1365" t="s">
        <v>86</v>
      </c>
      <c r="I1365" t="s">
        <v>92</v>
      </c>
      <c r="J1365" t="s">
        <v>66</v>
      </c>
      <c r="K1365" t="s">
        <v>67</v>
      </c>
      <c r="L1365">
        <v>15</v>
      </c>
      <c r="M1365">
        <v>4</v>
      </c>
      <c r="N1365">
        <v>168</v>
      </c>
      <c r="O1365" s="41">
        <v>9999</v>
      </c>
      <c r="P1365" t="s">
        <v>62</v>
      </c>
      <c r="Q1365" s="1">
        <v>45786.608721180557</v>
      </c>
      <c r="R1365">
        <v>103.348</v>
      </c>
      <c r="S1365">
        <v>27.132999999999999</v>
      </c>
      <c r="T1365">
        <v>3.8090000000000002</v>
      </c>
      <c r="U1365">
        <v>10892</v>
      </c>
      <c r="V1365">
        <v>68</v>
      </c>
      <c r="W1365">
        <v>3166</v>
      </c>
      <c r="X1365">
        <v>3036</v>
      </c>
      <c r="Y1365">
        <v>23</v>
      </c>
      <c r="Z1365">
        <v>38</v>
      </c>
      <c r="AA1365">
        <v>2</v>
      </c>
      <c r="AB1365">
        <v>313</v>
      </c>
      <c r="AC1365">
        <v>107</v>
      </c>
      <c r="AD1365">
        <v>34.159999999999997</v>
      </c>
      <c r="AE1365">
        <v>48.583528000000001</v>
      </c>
      <c r="AF1365">
        <v>88.7</v>
      </c>
      <c r="AG1365">
        <v>3.1</v>
      </c>
      <c r="AH1365">
        <v>3.6</v>
      </c>
      <c r="AI1365">
        <v>2.7</v>
      </c>
      <c r="AJ1365">
        <v>1.9</v>
      </c>
      <c r="AK1365">
        <v>0.1</v>
      </c>
      <c r="AL1365">
        <v>0</v>
      </c>
      <c r="AM1365">
        <v>2.93</v>
      </c>
      <c r="AN1365">
        <v>42.780999999999999</v>
      </c>
      <c r="AO1365">
        <v>0.624</v>
      </c>
      <c r="AP1365">
        <v>29.067</v>
      </c>
      <c r="AQ1365">
        <v>0.28999999999999998</v>
      </c>
      <c r="AR1365">
        <v>22.254999999999999</v>
      </c>
      <c r="AS1365">
        <v>36.768999999999998</v>
      </c>
      <c r="AT1365">
        <v>159.66</v>
      </c>
      <c r="AU1365">
        <v>5.58</v>
      </c>
      <c r="AV1365">
        <v>6.48</v>
      </c>
      <c r="AW1365">
        <v>4.8600000000000003</v>
      </c>
      <c r="AX1365">
        <v>3.42</v>
      </c>
      <c r="AY1365">
        <v>0.18</v>
      </c>
      <c r="AZ1365">
        <v>0</v>
      </c>
      <c r="BA1365">
        <v>0</v>
      </c>
      <c r="BB1365">
        <v>236</v>
      </c>
      <c r="BC1365" t="s">
        <v>75</v>
      </c>
      <c r="BD1365">
        <v>0</v>
      </c>
      <c r="BE1365" t="s">
        <v>69</v>
      </c>
      <c r="BF1365" t="s">
        <v>76</v>
      </c>
      <c r="BG1365">
        <v>1.3</v>
      </c>
      <c r="BH1365">
        <v>0</v>
      </c>
      <c r="BI1365" s="1">
        <v>45799.483085879627</v>
      </c>
      <c r="BJ1365">
        <v>3</v>
      </c>
      <c r="BK1365" s="4">
        <v>1.2696000000000001</v>
      </c>
      <c r="BL1365" s="42">
        <f>HLOOKUP($A1365,차량별코스!$E$1:$AD$20,_xlfn.XLOOKUP(탕데이터!$I1365,차량별코스!$D$2:$D$20,차량별코스!$A$2:$A$20),0)</f>
        <v>8</v>
      </c>
      <c r="BM1365">
        <f t="shared" si="239"/>
        <v>2508.7330000000002</v>
      </c>
      <c r="BN1365">
        <f t="shared" si="240"/>
        <v>4829.6470000000018</v>
      </c>
      <c r="BO1365">
        <f>IF(COUNTIFS($BL$2:$BL1365,$BL1365,$O$2:$O1365,$O1365)=1,_xlfn.MAXIFS($BO$2:$BO1364,$O$2:$O1364,$O1365)+1,_xlfn.MAXIFS($BO$2:$BO1364,$O$2:$O1364,$O1365))</f>
        <v>11</v>
      </c>
      <c r="BP1365">
        <f t="shared" si="241"/>
        <v>6427.2039999999997</v>
      </c>
      <c r="BQ1365">
        <f t="shared" si="243"/>
        <v>337.65199999999999</v>
      </c>
      <c r="BR1365">
        <f t="shared" si="244"/>
        <v>392.11200000000002</v>
      </c>
      <c r="BS1365">
        <f t="shared" si="245"/>
        <v>294.08400000000006</v>
      </c>
      <c r="BT1365">
        <f t="shared" si="246"/>
        <v>206.94800000000001</v>
      </c>
      <c r="BU1365">
        <f t="shared" si="247"/>
        <v>10.891999999999999</v>
      </c>
      <c r="BV1365">
        <f t="shared" si="248"/>
        <v>0</v>
      </c>
      <c r="BW1365">
        <f t="shared" si="242"/>
        <v>7668.8919999999998</v>
      </c>
    </row>
    <row r="1366" spans="1:75" x14ac:dyDescent="0.3">
      <c r="A1366" s="38">
        <f t="shared" si="238"/>
        <v>45796</v>
      </c>
      <c r="B1366" s="3">
        <v>45796.503159722219</v>
      </c>
      <c r="C1366" t="s">
        <v>61</v>
      </c>
      <c r="D1366" t="s">
        <v>61</v>
      </c>
      <c r="E1366" t="s">
        <v>61</v>
      </c>
      <c r="F1366" t="s">
        <v>62</v>
      </c>
      <c r="G1366" s="2" t="s">
        <v>85</v>
      </c>
      <c r="H1366" t="s">
        <v>86</v>
      </c>
      <c r="I1366" t="s">
        <v>92</v>
      </c>
      <c r="J1366" t="s">
        <v>66</v>
      </c>
      <c r="K1366" t="s">
        <v>67</v>
      </c>
      <c r="L1366">
        <v>15</v>
      </c>
      <c r="M1366">
        <v>4</v>
      </c>
      <c r="N1366">
        <v>168</v>
      </c>
      <c r="O1366" s="41">
        <v>9999</v>
      </c>
      <c r="P1366" t="s">
        <v>62</v>
      </c>
      <c r="Q1366" s="1">
        <v>45786.608721180557</v>
      </c>
      <c r="R1366">
        <v>101.27200000000001</v>
      </c>
      <c r="S1366">
        <v>28.327999999999999</v>
      </c>
      <c r="T1366">
        <v>3.5750000000000002</v>
      </c>
      <c r="U1366">
        <v>11343</v>
      </c>
      <c r="V1366">
        <v>883</v>
      </c>
      <c r="W1366">
        <v>3152</v>
      </c>
      <c r="X1366">
        <v>3092</v>
      </c>
      <c r="Y1366">
        <v>23</v>
      </c>
      <c r="Z1366">
        <v>22</v>
      </c>
      <c r="AA1366">
        <v>1</v>
      </c>
      <c r="AB1366">
        <v>267</v>
      </c>
      <c r="AC1366">
        <v>101</v>
      </c>
      <c r="AD1366">
        <v>32.14</v>
      </c>
      <c r="AE1366">
        <v>49.887659999999997</v>
      </c>
      <c r="AF1366">
        <v>81.3</v>
      </c>
      <c r="AG1366">
        <v>4.5999999999999996</v>
      </c>
      <c r="AH1366">
        <v>5.7</v>
      </c>
      <c r="AI1366">
        <v>5.3</v>
      </c>
      <c r="AJ1366">
        <v>3</v>
      </c>
      <c r="AK1366">
        <v>0</v>
      </c>
      <c r="AL1366">
        <v>0</v>
      </c>
      <c r="AM1366">
        <v>2.75</v>
      </c>
      <c r="AN1366">
        <v>47.325000000000003</v>
      </c>
      <c r="AO1366">
        <v>7.7850000000000001</v>
      </c>
      <c r="AP1366">
        <v>27.788</v>
      </c>
      <c r="AQ1366">
        <v>0.29599999999999999</v>
      </c>
      <c r="AR1366">
        <v>22.710999999999999</v>
      </c>
      <c r="AS1366">
        <v>21.724</v>
      </c>
      <c r="AT1366">
        <v>153.11500000000001</v>
      </c>
      <c r="AU1366">
        <v>8.6630000000000003</v>
      </c>
      <c r="AV1366">
        <v>10.734999999999999</v>
      </c>
      <c r="AW1366">
        <v>9.9819999999999993</v>
      </c>
      <c r="AX1366">
        <v>5.65</v>
      </c>
      <c r="AY1366">
        <v>0</v>
      </c>
      <c r="AZ1366">
        <v>0</v>
      </c>
      <c r="BA1366">
        <v>0</v>
      </c>
      <c r="BB1366">
        <v>251</v>
      </c>
      <c r="BC1366" t="s">
        <v>75</v>
      </c>
      <c r="BD1366">
        <v>0</v>
      </c>
      <c r="BE1366" t="s">
        <v>69</v>
      </c>
      <c r="BF1366" t="s">
        <v>76</v>
      </c>
      <c r="BG1366">
        <v>1.3</v>
      </c>
      <c r="BH1366">
        <v>0</v>
      </c>
      <c r="BI1366" s="1">
        <v>45799.483085879627</v>
      </c>
      <c r="BJ1366">
        <v>3</v>
      </c>
      <c r="BK1366" s="4">
        <v>1.1917</v>
      </c>
      <c r="BL1366" s="42">
        <f>HLOOKUP($A1366,차량별코스!$E$1:$AD$20,_xlfn.XLOOKUP(탕데이터!$I1366,차량별코스!$D$2:$D$20,차량별코스!$A$2:$A$20),0)</f>
        <v>8</v>
      </c>
      <c r="BM1366">
        <f t="shared" si="239"/>
        <v>2508.7330000000002</v>
      </c>
      <c r="BN1366">
        <f t="shared" si="240"/>
        <v>4829.6470000000018</v>
      </c>
      <c r="BO1366">
        <f>IF(COUNTIFS($BL$2:$BL1366,$BL1366,$O$2:$O1366,$O1366)=1,_xlfn.MAXIFS($BO$2:$BO1365,$O$2:$O1365,$O1366)+1,_xlfn.MAXIFS($BO$2:$BO1365,$O$2:$O1365,$O1366))</f>
        <v>11</v>
      </c>
      <c r="BP1366">
        <f t="shared" si="241"/>
        <v>5186.8589999999986</v>
      </c>
      <c r="BQ1366">
        <f t="shared" si="243"/>
        <v>521.77800000000002</v>
      </c>
      <c r="BR1366">
        <f t="shared" si="244"/>
        <v>646.55100000000004</v>
      </c>
      <c r="BS1366">
        <f t="shared" si="245"/>
        <v>601.17899999999997</v>
      </c>
      <c r="BT1366">
        <f t="shared" si="246"/>
        <v>340.28999999999996</v>
      </c>
      <c r="BU1366">
        <f t="shared" si="247"/>
        <v>0</v>
      </c>
      <c r="BV1366">
        <f t="shared" si="248"/>
        <v>0</v>
      </c>
      <c r="BW1366">
        <f t="shared" si="242"/>
        <v>7296.6569999999992</v>
      </c>
    </row>
    <row r="1367" spans="1:75" x14ac:dyDescent="0.3">
      <c r="A1367" s="38">
        <f t="shared" si="238"/>
        <v>45796</v>
      </c>
      <c r="B1367" s="3">
        <v>45796.638541666667</v>
      </c>
      <c r="C1367" t="s">
        <v>61</v>
      </c>
      <c r="D1367" t="s">
        <v>61</v>
      </c>
      <c r="E1367" t="s">
        <v>61</v>
      </c>
      <c r="F1367" t="s">
        <v>62</v>
      </c>
      <c r="G1367" s="2" t="s">
        <v>85</v>
      </c>
      <c r="H1367" t="s">
        <v>86</v>
      </c>
      <c r="I1367" t="s">
        <v>92</v>
      </c>
      <c r="J1367" t="s">
        <v>66</v>
      </c>
      <c r="K1367" t="s">
        <v>67</v>
      </c>
      <c r="L1367">
        <v>15</v>
      </c>
      <c r="M1367">
        <v>4</v>
      </c>
      <c r="N1367">
        <v>168</v>
      </c>
      <c r="O1367" s="41">
        <v>9999</v>
      </c>
      <c r="P1367" t="s">
        <v>62</v>
      </c>
      <c r="Q1367" s="1">
        <v>45786.608721180557</v>
      </c>
      <c r="R1367">
        <v>3.5000000000000003E-2</v>
      </c>
      <c r="S1367">
        <v>0.03</v>
      </c>
      <c r="T1367">
        <v>1.167</v>
      </c>
      <c r="U1367">
        <v>38</v>
      </c>
      <c r="V1367">
        <v>0</v>
      </c>
      <c r="W1367">
        <v>9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9</v>
      </c>
      <c r="AD1367">
        <v>3.32</v>
      </c>
      <c r="AE1367">
        <v>4.3451269999999997</v>
      </c>
      <c r="AF1367">
        <v>100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0.9</v>
      </c>
      <c r="AN1367">
        <v>7.4139999999999997</v>
      </c>
      <c r="AO1367">
        <v>0</v>
      </c>
      <c r="AP1367">
        <v>23.684999999999999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 t="s">
        <v>75</v>
      </c>
      <c r="BD1367">
        <v>0</v>
      </c>
      <c r="BE1367" t="s">
        <v>69</v>
      </c>
      <c r="BF1367" t="s">
        <v>76</v>
      </c>
      <c r="BG1367">
        <v>1.3</v>
      </c>
      <c r="BH1367">
        <v>0</v>
      </c>
      <c r="BI1367" s="1">
        <v>45799.483085879627</v>
      </c>
      <c r="BJ1367">
        <v>3</v>
      </c>
      <c r="BK1367" s="4">
        <v>0.38890000000000002</v>
      </c>
      <c r="BL1367" s="42">
        <f>HLOOKUP($A1367,차량별코스!$E$1:$AD$20,_xlfn.XLOOKUP(탕데이터!$I1367,차량별코스!$D$2:$D$20,차량별코스!$A$2:$A$20),0)</f>
        <v>8</v>
      </c>
      <c r="BM1367">
        <f t="shared" si="239"/>
        <v>2508.7330000000002</v>
      </c>
      <c r="BN1367">
        <f t="shared" si="240"/>
        <v>4829.6470000000018</v>
      </c>
      <c r="BO1367">
        <f>IF(COUNTIFS($BL$2:$BL1367,$BL1367,$O$2:$O1367,$O1367)=1,_xlfn.MAXIFS($BO$2:$BO1366,$O$2:$O1366,$O1367)+1,_xlfn.MAXIFS($BO$2:$BO1366,$O$2:$O1366,$O1367))</f>
        <v>11</v>
      </c>
      <c r="BP1367">
        <f t="shared" si="241"/>
        <v>29</v>
      </c>
      <c r="BQ1367">
        <f t="shared" si="243"/>
        <v>0</v>
      </c>
      <c r="BR1367">
        <f t="shared" si="244"/>
        <v>0</v>
      </c>
      <c r="BS1367">
        <f t="shared" si="245"/>
        <v>0</v>
      </c>
      <c r="BT1367">
        <f t="shared" si="246"/>
        <v>0</v>
      </c>
      <c r="BU1367">
        <f t="shared" si="247"/>
        <v>0</v>
      </c>
      <c r="BV1367">
        <f t="shared" si="248"/>
        <v>0</v>
      </c>
      <c r="BW1367">
        <f t="shared" si="242"/>
        <v>29</v>
      </c>
    </row>
    <row r="1368" spans="1:75" x14ac:dyDescent="0.3">
      <c r="A1368" s="38">
        <f t="shared" si="238"/>
        <v>45796</v>
      </c>
      <c r="B1368" s="3">
        <v>45796.681759259256</v>
      </c>
      <c r="C1368" t="s">
        <v>61</v>
      </c>
      <c r="D1368" t="s">
        <v>61</v>
      </c>
      <c r="E1368" t="s">
        <v>61</v>
      </c>
      <c r="F1368" t="s">
        <v>62</v>
      </c>
      <c r="G1368" s="2" t="s">
        <v>85</v>
      </c>
      <c r="H1368" t="s">
        <v>86</v>
      </c>
      <c r="I1368" t="s">
        <v>92</v>
      </c>
      <c r="J1368" t="s">
        <v>66</v>
      </c>
      <c r="K1368" t="s">
        <v>67</v>
      </c>
      <c r="L1368">
        <v>15</v>
      </c>
      <c r="M1368">
        <v>4</v>
      </c>
      <c r="N1368">
        <v>168</v>
      </c>
      <c r="O1368" s="41">
        <v>9999</v>
      </c>
      <c r="P1368" t="s">
        <v>62</v>
      </c>
      <c r="Q1368" s="1">
        <v>45786.608721180557</v>
      </c>
      <c r="R1368">
        <v>58.002000000000002</v>
      </c>
      <c r="S1368">
        <v>12.932</v>
      </c>
      <c r="T1368">
        <v>4.4850000000000003</v>
      </c>
      <c r="U1368">
        <v>6055</v>
      </c>
      <c r="V1368">
        <v>40</v>
      </c>
      <c r="W1368">
        <v>1680</v>
      </c>
      <c r="X1368">
        <v>1477</v>
      </c>
      <c r="Y1368">
        <v>0</v>
      </c>
      <c r="Z1368">
        <v>10</v>
      </c>
      <c r="AA1368">
        <v>2</v>
      </c>
      <c r="AB1368">
        <v>419</v>
      </c>
      <c r="AC1368">
        <v>76</v>
      </c>
      <c r="AD1368">
        <v>34.49</v>
      </c>
      <c r="AE1368">
        <v>48.167737000000002</v>
      </c>
      <c r="AF1368">
        <v>90.8</v>
      </c>
      <c r="AG1368">
        <v>1.7</v>
      </c>
      <c r="AH1368">
        <v>4.5999999999999996</v>
      </c>
      <c r="AI1368">
        <v>3</v>
      </c>
      <c r="AJ1368">
        <v>0</v>
      </c>
      <c r="AK1368">
        <v>0</v>
      </c>
      <c r="AL1368">
        <v>0</v>
      </c>
      <c r="AM1368">
        <v>3.45</v>
      </c>
      <c r="AN1368">
        <v>34.902999999999999</v>
      </c>
      <c r="AO1368">
        <v>0.66100000000000003</v>
      </c>
      <c r="AP1368">
        <v>27.745999999999999</v>
      </c>
      <c r="AQ1368">
        <v>0.24099999999999999</v>
      </c>
      <c r="AR1368">
        <v>0</v>
      </c>
      <c r="AS1368">
        <v>17.241</v>
      </c>
      <c r="AT1368">
        <v>90.8</v>
      </c>
      <c r="AU1368">
        <v>1.7</v>
      </c>
      <c r="AV1368">
        <v>4.5999999999999996</v>
      </c>
      <c r="AW1368">
        <v>3</v>
      </c>
      <c r="AX1368">
        <v>0</v>
      </c>
      <c r="AY1368">
        <v>0</v>
      </c>
      <c r="AZ1368">
        <v>0</v>
      </c>
      <c r="BA1368">
        <v>0</v>
      </c>
      <c r="BB1368">
        <v>141</v>
      </c>
      <c r="BC1368" t="s">
        <v>75</v>
      </c>
      <c r="BD1368">
        <v>0</v>
      </c>
      <c r="BE1368" t="s">
        <v>69</v>
      </c>
      <c r="BF1368" t="s">
        <v>76</v>
      </c>
      <c r="BG1368">
        <v>1.3</v>
      </c>
      <c r="BH1368">
        <v>0</v>
      </c>
      <c r="BI1368" s="1">
        <v>45799.483085879627</v>
      </c>
      <c r="BJ1368">
        <v>3</v>
      </c>
      <c r="BK1368" s="4">
        <v>1.4951000000000001</v>
      </c>
      <c r="BL1368" s="42">
        <f>HLOOKUP($A1368,차량별코스!$E$1:$AD$20,_xlfn.XLOOKUP(탕데이터!$I1368,차량별코스!$D$2:$D$20,차량별코스!$A$2:$A$20),0)</f>
        <v>8</v>
      </c>
      <c r="BM1368">
        <f t="shared" si="239"/>
        <v>2508.7330000000002</v>
      </c>
      <c r="BN1368">
        <f t="shared" si="240"/>
        <v>4829.6470000000018</v>
      </c>
      <c r="BO1368">
        <f>IF(COUNTIFS($BL$2:$BL1368,$BL1368,$O$2:$O1368,$O1368)=1,_xlfn.MAXIFS($BO$2:$BO1367,$O$2:$O1367,$O1368)+1,_xlfn.MAXIFS($BO$2:$BO1367,$O$2:$O1367,$O1368))</f>
        <v>11</v>
      </c>
      <c r="BP1368">
        <f t="shared" si="241"/>
        <v>3777.9399999999996</v>
      </c>
      <c r="BQ1368">
        <f t="shared" si="243"/>
        <v>102.935</v>
      </c>
      <c r="BR1368">
        <f t="shared" si="244"/>
        <v>278.52999999999997</v>
      </c>
      <c r="BS1368">
        <f t="shared" si="245"/>
        <v>181.65</v>
      </c>
      <c r="BT1368">
        <f t="shared" si="246"/>
        <v>0</v>
      </c>
      <c r="BU1368">
        <f t="shared" si="247"/>
        <v>0</v>
      </c>
      <c r="BV1368">
        <f t="shared" si="248"/>
        <v>0</v>
      </c>
      <c r="BW1368">
        <f t="shared" si="242"/>
        <v>4341.0549999999994</v>
      </c>
    </row>
    <row r="1369" spans="1:75" x14ac:dyDescent="0.3">
      <c r="A1369" s="38">
        <f t="shared" si="238"/>
        <v>45796</v>
      </c>
      <c r="B1369" s="3">
        <v>45796.759791666664</v>
      </c>
      <c r="C1369" t="s">
        <v>61</v>
      </c>
      <c r="D1369" t="s">
        <v>61</v>
      </c>
      <c r="E1369" t="s">
        <v>61</v>
      </c>
      <c r="F1369" t="s">
        <v>62</v>
      </c>
      <c r="G1369" s="2" t="s">
        <v>85</v>
      </c>
      <c r="H1369" t="s">
        <v>86</v>
      </c>
      <c r="I1369" t="s">
        <v>92</v>
      </c>
      <c r="J1369" t="s">
        <v>66</v>
      </c>
      <c r="K1369" t="s">
        <v>67</v>
      </c>
      <c r="L1369">
        <v>15</v>
      </c>
      <c r="M1369">
        <v>4</v>
      </c>
      <c r="N1369">
        <v>168</v>
      </c>
      <c r="O1369" s="41">
        <v>9999</v>
      </c>
      <c r="P1369" t="s">
        <v>62</v>
      </c>
      <c r="Q1369" s="1">
        <v>45786.608721180557</v>
      </c>
      <c r="R1369">
        <v>40.625999999999998</v>
      </c>
      <c r="S1369">
        <v>16.361999999999998</v>
      </c>
      <c r="T1369">
        <v>2.4830000000000001</v>
      </c>
      <c r="U1369">
        <v>7180</v>
      </c>
      <c r="V1369">
        <v>63</v>
      </c>
      <c r="W1369">
        <v>3786</v>
      </c>
      <c r="X1369">
        <v>1267</v>
      </c>
      <c r="Y1369">
        <v>5</v>
      </c>
      <c r="Z1369">
        <v>17</v>
      </c>
      <c r="AA1369">
        <v>1</v>
      </c>
      <c r="AB1369">
        <v>2459</v>
      </c>
      <c r="AC1369">
        <v>100</v>
      </c>
      <c r="AD1369">
        <v>20.37</v>
      </c>
      <c r="AE1369">
        <v>43.906804000000001</v>
      </c>
      <c r="AF1369">
        <v>95.3</v>
      </c>
      <c r="AG1369">
        <v>1.4</v>
      </c>
      <c r="AH1369">
        <v>1.7</v>
      </c>
      <c r="AI1369">
        <v>1.2</v>
      </c>
      <c r="AJ1369">
        <v>0.5</v>
      </c>
      <c r="AK1369">
        <v>0</v>
      </c>
      <c r="AL1369">
        <v>0</v>
      </c>
      <c r="AM1369">
        <v>1.91</v>
      </c>
      <c r="AN1369">
        <v>61.975999999999999</v>
      </c>
      <c r="AO1369">
        <v>0.877</v>
      </c>
      <c r="AP1369">
        <v>52.73</v>
      </c>
      <c r="AQ1369">
        <v>0.29499999999999998</v>
      </c>
      <c r="AR1369">
        <v>12.307</v>
      </c>
      <c r="AS1369">
        <v>41.844999999999999</v>
      </c>
      <c r="AT1369">
        <v>112.77200000000001</v>
      </c>
      <c r="AU1369">
        <v>1.657</v>
      </c>
      <c r="AV1369">
        <v>2.012</v>
      </c>
      <c r="AW1369">
        <v>1.42</v>
      </c>
      <c r="AX1369">
        <v>0.59199999999999997</v>
      </c>
      <c r="AY1369">
        <v>0</v>
      </c>
      <c r="AZ1369">
        <v>0</v>
      </c>
      <c r="BA1369">
        <v>0</v>
      </c>
      <c r="BB1369">
        <v>160</v>
      </c>
      <c r="BC1369" t="s">
        <v>75</v>
      </c>
      <c r="BD1369">
        <v>0</v>
      </c>
      <c r="BE1369" t="s">
        <v>69</v>
      </c>
      <c r="BF1369" t="s">
        <v>76</v>
      </c>
      <c r="BG1369">
        <v>1.3</v>
      </c>
      <c r="BH1369">
        <v>0</v>
      </c>
      <c r="BI1369" s="1">
        <v>45799.483085879627</v>
      </c>
      <c r="BJ1369">
        <v>3</v>
      </c>
      <c r="BK1369" s="4">
        <v>0.8276</v>
      </c>
      <c r="BL1369" s="42">
        <f>HLOOKUP($A1369,차량별코스!$E$1:$AD$20,_xlfn.XLOOKUP(탕데이터!$I1369,차량별코스!$D$2:$D$20,차량별코스!$A$2:$A$20),0)</f>
        <v>8</v>
      </c>
      <c r="BM1369">
        <f t="shared" si="239"/>
        <v>2508.7330000000002</v>
      </c>
      <c r="BN1369">
        <f t="shared" si="240"/>
        <v>4829.6470000000018</v>
      </c>
      <c r="BO1369">
        <f>IF(COUNTIFS($BL$2:$BL1369,$BL1369,$O$2:$O1369,$O1369)=1,_xlfn.MAXIFS($BO$2:$BO1368,$O$2:$O1368,$O1369)+1,_xlfn.MAXIFS($BO$2:$BO1368,$O$2:$O1368,$O1369))</f>
        <v>11</v>
      </c>
      <c r="BP1369">
        <f t="shared" si="241"/>
        <v>2993.54</v>
      </c>
      <c r="BQ1369">
        <f t="shared" si="243"/>
        <v>100.52</v>
      </c>
      <c r="BR1369">
        <f t="shared" si="244"/>
        <v>122.06</v>
      </c>
      <c r="BS1369">
        <f t="shared" si="245"/>
        <v>86.16</v>
      </c>
      <c r="BT1369">
        <f t="shared" si="246"/>
        <v>35.9</v>
      </c>
      <c r="BU1369">
        <f t="shared" si="247"/>
        <v>0</v>
      </c>
      <c r="BV1369">
        <f t="shared" si="248"/>
        <v>0</v>
      </c>
      <c r="BW1369">
        <f t="shared" si="242"/>
        <v>3338.18</v>
      </c>
    </row>
    <row r="1370" spans="1:75" x14ac:dyDescent="0.3">
      <c r="A1370" s="38">
        <f t="shared" si="238"/>
        <v>45796</v>
      </c>
      <c r="B1370" s="3">
        <v>45796.850428240738</v>
      </c>
      <c r="C1370" t="s">
        <v>61</v>
      </c>
      <c r="D1370" t="s">
        <v>61</v>
      </c>
      <c r="E1370" t="s">
        <v>61</v>
      </c>
      <c r="F1370" t="s">
        <v>62</v>
      </c>
      <c r="G1370" s="2" t="s">
        <v>85</v>
      </c>
      <c r="H1370" t="s">
        <v>86</v>
      </c>
      <c r="I1370" t="s">
        <v>92</v>
      </c>
      <c r="J1370" t="s">
        <v>66</v>
      </c>
      <c r="K1370" t="s">
        <v>67</v>
      </c>
      <c r="L1370">
        <v>15</v>
      </c>
      <c r="M1370">
        <v>4</v>
      </c>
      <c r="N1370">
        <v>168</v>
      </c>
      <c r="O1370" s="41">
        <v>9999</v>
      </c>
      <c r="P1370" t="s">
        <v>62</v>
      </c>
      <c r="Q1370" s="1">
        <v>45786.608721180557</v>
      </c>
      <c r="R1370">
        <v>39.939</v>
      </c>
      <c r="S1370">
        <v>12.143000000000001</v>
      </c>
      <c r="T1370">
        <v>3.2890000000000001</v>
      </c>
      <c r="U1370">
        <v>5495</v>
      </c>
      <c r="V1370">
        <v>449</v>
      </c>
      <c r="W1370">
        <v>1958</v>
      </c>
      <c r="X1370">
        <v>1235</v>
      </c>
      <c r="Y1370">
        <v>10</v>
      </c>
      <c r="Z1370">
        <v>18</v>
      </c>
      <c r="AA1370">
        <v>1</v>
      </c>
      <c r="AB1370">
        <v>143</v>
      </c>
      <c r="AC1370">
        <v>97</v>
      </c>
      <c r="AD1370">
        <v>26.17</v>
      </c>
      <c r="AE1370">
        <v>46.560997999999998</v>
      </c>
      <c r="AF1370">
        <v>95.8</v>
      </c>
      <c r="AG1370">
        <v>1</v>
      </c>
      <c r="AH1370">
        <v>1.4</v>
      </c>
      <c r="AI1370">
        <v>1.4</v>
      </c>
      <c r="AJ1370">
        <v>0.4</v>
      </c>
      <c r="AK1370">
        <v>0</v>
      </c>
      <c r="AL1370">
        <v>0</v>
      </c>
      <c r="AM1370">
        <v>2.5299999999999998</v>
      </c>
      <c r="AN1370">
        <v>48.162999999999997</v>
      </c>
      <c r="AO1370">
        <v>8.1709999999999994</v>
      </c>
      <c r="AP1370">
        <v>35.631999999999998</v>
      </c>
      <c r="AQ1370">
        <v>0.3</v>
      </c>
      <c r="AR1370">
        <v>25.038</v>
      </c>
      <c r="AS1370">
        <v>45.069000000000003</v>
      </c>
      <c r="AT1370">
        <v>86.22</v>
      </c>
      <c r="AU1370">
        <v>0.9</v>
      </c>
      <c r="AV1370">
        <v>1.26</v>
      </c>
      <c r="AW1370">
        <v>1.26</v>
      </c>
      <c r="AX1370">
        <v>0.36</v>
      </c>
      <c r="AY1370">
        <v>0</v>
      </c>
      <c r="AZ1370">
        <v>0</v>
      </c>
      <c r="BA1370">
        <v>0</v>
      </c>
      <c r="BB1370">
        <v>115</v>
      </c>
      <c r="BC1370" t="s">
        <v>75</v>
      </c>
      <c r="BD1370">
        <v>0</v>
      </c>
      <c r="BE1370" t="s">
        <v>69</v>
      </c>
      <c r="BF1370" t="s">
        <v>76</v>
      </c>
      <c r="BG1370">
        <v>1.3</v>
      </c>
      <c r="BH1370">
        <v>0</v>
      </c>
      <c r="BI1370" s="1">
        <v>45799.483085879627</v>
      </c>
      <c r="BJ1370">
        <v>3</v>
      </c>
      <c r="BK1370" s="4">
        <v>1.0964</v>
      </c>
      <c r="BL1370" s="42">
        <f>HLOOKUP($A1370,차량별코스!$E$1:$AD$20,_xlfn.XLOOKUP(탕데이터!$I1370,차량별코스!$D$2:$D$20,차량별코스!$A$2:$A$20),0)</f>
        <v>8</v>
      </c>
      <c r="BM1370">
        <f t="shared" si="239"/>
        <v>2508.7330000000002</v>
      </c>
      <c r="BN1370">
        <f t="shared" si="240"/>
        <v>4829.6470000000018</v>
      </c>
      <c r="BO1370">
        <f>IF(COUNTIFS($BL$2:$BL1370,$BL1370,$O$2:$O1370,$O1370)=1,_xlfn.MAXIFS($BO$2:$BO1369,$O$2:$O1369,$O1370)+1,_xlfn.MAXIFS($BO$2:$BO1369,$O$2:$O1369,$O1370))</f>
        <v>11</v>
      </c>
      <c r="BP1370">
        <f t="shared" si="241"/>
        <v>2857.21</v>
      </c>
      <c r="BQ1370">
        <f t="shared" si="243"/>
        <v>54.95</v>
      </c>
      <c r="BR1370">
        <f t="shared" si="244"/>
        <v>76.929999999999993</v>
      </c>
      <c r="BS1370">
        <f t="shared" si="245"/>
        <v>76.929999999999993</v>
      </c>
      <c r="BT1370">
        <f t="shared" si="246"/>
        <v>21.98</v>
      </c>
      <c r="BU1370">
        <f t="shared" si="247"/>
        <v>0</v>
      </c>
      <c r="BV1370">
        <f t="shared" si="248"/>
        <v>0</v>
      </c>
      <c r="BW1370">
        <f t="shared" si="242"/>
        <v>3087.9999999999995</v>
      </c>
    </row>
    <row r="1371" spans="1:75" x14ac:dyDescent="0.3">
      <c r="A1371" s="38">
        <f t="shared" si="238"/>
        <v>45797</v>
      </c>
      <c r="B1371" s="3">
        <v>45797.259988425925</v>
      </c>
      <c r="C1371" t="s">
        <v>61</v>
      </c>
      <c r="D1371" t="s">
        <v>61</v>
      </c>
      <c r="E1371" t="s">
        <v>61</v>
      </c>
      <c r="F1371" t="s">
        <v>62</v>
      </c>
      <c r="G1371" s="2" t="s">
        <v>85</v>
      </c>
      <c r="H1371" t="s">
        <v>86</v>
      </c>
      <c r="I1371" t="s">
        <v>92</v>
      </c>
      <c r="J1371" t="s">
        <v>66</v>
      </c>
      <c r="K1371" t="s">
        <v>67</v>
      </c>
      <c r="L1371">
        <v>15</v>
      </c>
      <c r="M1371">
        <v>4</v>
      </c>
      <c r="N1371">
        <v>168</v>
      </c>
      <c r="O1371" s="41">
        <v>9999</v>
      </c>
      <c r="P1371" t="s">
        <v>62</v>
      </c>
      <c r="Q1371" s="1">
        <v>45786.608721180557</v>
      </c>
      <c r="R1371">
        <v>40.896000000000001</v>
      </c>
      <c r="S1371">
        <v>11.608000000000001</v>
      </c>
      <c r="T1371">
        <v>3.5230000000000001</v>
      </c>
      <c r="U1371">
        <v>4794</v>
      </c>
      <c r="V1371">
        <v>998</v>
      </c>
      <c r="W1371">
        <v>725</v>
      </c>
      <c r="X1371">
        <v>1193</v>
      </c>
      <c r="Y1371">
        <v>13</v>
      </c>
      <c r="Z1371">
        <v>20</v>
      </c>
      <c r="AA1371">
        <v>0</v>
      </c>
      <c r="AB1371">
        <v>0</v>
      </c>
      <c r="AC1371">
        <v>98</v>
      </c>
      <c r="AD1371">
        <v>30.71</v>
      </c>
      <c r="AE1371">
        <v>47.940579999999997</v>
      </c>
      <c r="AF1371">
        <v>95.6</v>
      </c>
      <c r="AG1371">
        <v>1</v>
      </c>
      <c r="AH1371">
        <v>1.7</v>
      </c>
      <c r="AI1371">
        <v>1.1000000000000001</v>
      </c>
      <c r="AJ1371">
        <v>0.6</v>
      </c>
      <c r="AK1371">
        <v>0</v>
      </c>
      <c r="AL1371">
        <v>0</v>
      </c>
      <c r="AM1371">
        <v>2.71</v>
      </c>
      <c r="AN1371">
        <v>46.076000000000001</v>
      </c>
      <c r="AO1371">
        <v>20.818000000000001</v>
      </c>
      <c r="AP1371">
        <v>15.122999999999999</v>
      </c>
      <c r="AQ1371">
        <v>0.26900000000000002</v>
      </c>
      <c r="AR1371">
        <v>31.788</v>
      </c>
      <c r="AS1371">
        <v>48.905000000000001</v>
      </c>
      <c r="AT1371">
        <v>74.887</v>
      </c>
      <c r="AU1371">
        <v>0.78300000000000003</v>
      </c>
      <c r="AV1371">
        <v>1.3320000000000001</v>
      </c>
      <c r="AW1371">
        <v>0.86199999999999999</v>
      </c>
      <c r="AX1371">
        <v>0.47</v>
      </c>
      <c r="AY1371">
        <v>0</v>
      </c>
      <c r="AZ1371">
        <v>0</v>
      </c>
      <c r="BA1371">
        <v>0</v>
      </c>
      <c r="BB1371">
        <v>109</v>
      </c>
      <c r="BC1371" t="s">
        <v>75</v>
      </c>
      <c r="BD1371">
        <v>0</v>
      </c>
      <c r="BE1371" t="s">
        <v>69</v>
      </c>
      <c r="BF1371" t="s">
        <v>76</v>
      </c>
      <c r="BG1371">
        <v>1.3</v>
      </c>
      <c r="BH1371">
        <v>0</v>
      </c>
      <c r="BI1371" s="1">
        <v>45799.483085879627</v>
      </c>
      <c r="BJ1371">
        <v>3</v>
      </c>
      <c r="BK1371" s="4">
        <v>1.1744000000000001</v>
      </c>
      <c r="BL1371" s="42">
        <f>HLOOKUP($A1371,차량별코스!$E$1:$AD$20,_xlfn.XLOOKUP(탕데이터!$I1371,차량별코스!$D$2:$D$20,차량별코스!$A$2:$A$20),0)</f>
        <v>1</v>
      </c>
      <c r="BM1371">
        <f t="shared" si="239"/>
        <v>2508.7330000000002</v>
      </c>
      <c r="BN1371">
        <f t="shared" si="240"/>
        <v>4124.9780000000028</v>
      </c>
      <c r="BO1371">
        <f>IF(COUNTIFS($BL$2:$BL1371,$BL1371,$O$2:$O1371,$O1371)=1,_xlfn.MAXIFS($BO$2:$BO1370,$O$2:$O1370,$O1371)+1,_xlfn.MAXIFS($BO$2:$BO1370,$O$2:$O1370,$O1371))</f>
        <v>11</v>
      </c>
      <c r="BP1371">
        <f t="shared" si="241"/>
        <v>2860.0639999999994</v>
      </c>
      <c r="BQ1371">
        <f t="shared" si="243"/>
        <v>47.94</v>
      </c>
      <c r="BR1371">
        <f t="shared" si="244"/>
        <v>81.498000000000005</v>
      </c>
      <c r="BS1371">
        <f t="shared" si="245"/>
        <v>52.734000000000002</v>
      </c>
      <c r="BT1371">
        <f t="shared" si="246"/>
        <v>28.763999999999999</v>
      </c>
      <c r="BU1371">
        <f t="shared" si="247"/>
        <v>0</v>
      </c>
      <c r="BV1371">
        <f t="shared" si="248"/>
        <v>0</v>
      </c>
      <c r="BW1371">
        <f t="shared" si="242"/>
        <v>3070.9999999999995</v>
      </c>
    </row>
    <row r="1372" spans="1:75" x14ac:dyDescent="0.3">
      <c r="A1372" s="38">
        <f t="shared" si="238"/>
        <v>45797</v>
      </c>
      <c r="B1372" s="3">
        <v>45797.371307870373</v>
      </c>
      <c r="C1372" t="s">
        <v>61</v>
      </c>
      <c r="D1372" t="s">
        <v>61</v>
      </c>
      <c r="E1372" t="s">
        <v>61</v>
      </c>
      <c r="F1372" t="s">
        <v>62</v>
      </c>
      <c r="G1372" s="2" t="s">
        <v>85</v>
      </c>
      <c r="H1372" t="s">
        <v>86</v>
      </c>
      <c r="I1372" t="s">
        <v>92</v>
      </c>
      <c r="J1372" t="s">
        <v>66</v>
      </c>
      <c r="K1372" t="s">
        <v>67</v>
      </c>
      <c r="L1372">
        <v>15</v>
      </c>
      <c r="M1372">
        <v>4</v>
      </c>
      <c r="N1372">
        <v>168</v>
      </c>
      <c r="O1372" s="41">
        <v>9999</v>
      </c>
      <c r="P1372" t="s">
        <v>62</v>
      </c>
      <c r="Q1372" s="1">
        <v>45786.608721180557</v>
      </c>
      <c r="R1372">
        <v>67.981999999999999</v>
      </c>
      <c r="S1372">
        <v>21.085999999999999</v>
      </c>
      <c r="T1372">
        <v>3.2240000000000002</v>
      </c>
      <c r="U1372">
        <v>8961</v>
      </c>
      <c r="V1372">
        <v>1038</v>
      </c>
      <c r="W1372">
        <v>2611</v>
      </c>
      <c r="X1372">
        <v>1917</v>
      </c>
      <c r="Y1372">
        <v>4</v>
      </c>
      <c r="Z1372">
        <v>28</v>
      </c>
      <c r="AA1372">
        <v>2</v>
      </c>
      <c r="AB1372">
        <v>470</v>
      </c>
      <c r="AC1372">
        <v>97</v>
      </c>
      <c r="AD1372">
        <v>27.31</v>
      </c>
      <c r="AE1372">
        <v>46.072124000000002</v>
      </c>
      <c r="AF1372">
        <v>92.3</v>
      </c>
      <c r="AG1372">
        <v>1.9</v>
      </c>
      <c r="AH1372">
        <v>3.1</v>
      </c>
      <c r="AI1372">
        <v>2.2999999999999998</v>
      </c>
      <c r="AJ1372">
        <v>0.4</v>
      </c>
      <c r="AK1372">
        <v>0</v>
      </c>
      <c r="AL1372">
        <v>0</v>
      </c>
      <c r="AM1372">
        <v>2.48</v>
      </c>
      <c r="AN1372">
        <v>48.668999999999997</v>
      </c>
      <c r="AO1372">
        <v>11.584</v>
      </c>
      <c r="AP1372">
        <v>29.137</v>
      </c>
      <c r="AQ1372">
        <v>0.27900000000000003</v>
      </c>
      <c r="AR1372">
        <v>5.8840000000000003</v>
      </c>
      <c r="AS1372">
        <v>41.186999999999998</v>
      </c>
      <c r="AT1372">
        <v>136.91200000000001</v>
      </c>
      <c r="AU1372">
        <v>2.8180000000000001</v>
      </c>
      <c r="AV1372">
        <v>4.5979999999999999</v>
      </c>
      <c r="AW1372">
        <v>3.4119999999999999</v>
      </c>
      <c r="AX1372">
        <v>0.59299999999999997</v>
      </c>
      <c r="AY1372">
        <v>0</v>
      </c>
      <c r="AZ1372">
        <v>0</v>
      </c>
      <c r="BA1372">
        <v>0</v>
      </c>
      <c r="BB1372">
        <v>198</v>
      </c>
      <c r="BC1372" t="s">
        <v>75</v>
      </c>
      <c r="BD1372">
        <v>0</v>
      </c>
      <c r="BE1372" t="s">
        <v>69</v>
      </c>
      <c r="BF1372" t="s">
        <v>76</v>
      </c>
      <c r="BG1372">
        <v>1.3</v>
      </c>
      <c r="BH1372">
        <v>0</v>
      </c>
      <c r="BI1372" s="1">
        <v>45799.483085879627</v>
      </c>
      <c r="BJ1372">
        <v>3</v>
      </c>
      <c r="BK1372" s="4">
        <v>1.0747</v>
      </c>
      <c r="BL1372" s="42">
        <f>HLOOKUP($A1372,차량별코스!$E$1:$AD$20,_xlfn.XLOOKUP(탕데이터!$I1372,차량별코스!$D$2:$D$20,차량별코스!$A$2:$A$20),0)</f>
        <v>1</v>
      </c>
      <c r="BM1372">
        <f t="shared" si="239"/>
        <v>2508.7330000000002</v>
      </c>
      <c r="BN1372">
        <f t="shared" si="240"/>
        <v>4124.9780000000028</v>
      </c>
      <c r="BO1372">
        <f>IF(COUNTIFS($BL$2:$BL1372,$BL1372,$O$2:$O1372,$O1372)=1,_xlfn.MAXIFS($BO$2:$BO1371,$O$2:$O1371,$O1372)+1,_xlfn.MAXIFS($BO$2:$BO1371,$O$2:$O1371,$O1372))</f>
        <v>11</v>
      </c>
      <c r="BP1372">
        <f t="shared" si="241"/>
        <v>4622.0029999999988</v>
      </c>
      <c r="BQ1372">
        <f t="shared" si="243"/>
        <v>170.25899999999999</v>
      </c>
      <c r="BR1372">
        <f t="shared" si="244"/>
        <v>277.791</v>
      </c>
      <c r="BS1372">
        <f t="shared" si="245"/>
        <v>206.10300000000001</v>
      </c>
      <c r="BT1372">
        <f t="shared" si="246"/>
        <v>35.844000000000001</v>
      </c>
      <c r="BU1372">
        <f t="shared" si="247"/>
        <v>0</v>
      </c>
      <c r="BV1372">
        <f t="shared" si="248"/>
        <v>0</v>
      </c>
      <c r="BW1372">
        <f t="shared" si="242"/>
        <v>5311.9999999999991</v>
      </c>
    </row>
    <row r="1373" spans="1:75" x14ac:dyDescent="0.3">
      <c r="A1373" s="38">
        <f t="shared" si="238"/>
        <v>45797</v>
      </c>
      <c r="B1373" s="3">
        <v>45797.501180555555</v>
      </c>
      <c r="C1373" t="s">
        <v>61</v>
      </c>
      <c r="D1373" t="s">
        <v>61</v>
      </c>
      <c r="E1373" t="s">
        <v>61</v>
      </c>
      <c r="F1373" t="s">
        <v>62</v>
      </c>
      <c r="G1373" s="2" t="s">
        <v>85</v>
      </c>
      <c r="H1373" t="s">
        <v>86</v>
      </c>
      <c r="I1373" t="s">
        <v>92</v>
      </c>
      <c r="J1373" t="s">
        <v>66</v>
      </c>
      <c r="K1373" t="s">
        <v>67</v>
      </c>
      <c r="L1373">
        <v>15</v>
      </c>
      <c r="M1373">
        <v>4</v>
      </c>
      <c r="N1373">
        <v>168</v>
      </c>
      <c r="O1373" s="41">
        <v>9999</v>
      </c>
      <c r="P1373" t="s">
        <v>62</v>
      </c>
      <c r="Q1373" s="1">
        <v>45786.608721180557</v>
      </c>
      <c r="R1373">
        <v>61.100999999999999</v>
      </c>
      <c r="S1373">
        <v>17.803000000000001</v>
      </c>
      <c r="T1373">
        <v>3.4319999999999999</v>
      </c>
      <c r="U1373">
        <v>6765</v>
      </c>
      <c r="V1373">
        <v>497</v>
      </c>
      <c r="W1373">
        <v>1883</v>
      </c>
      <c r="X1373">
        <v>1897</v>
      </c>
      <c r="Y1373">
        <v>2</v>
      </c>
      <c r="Z1373">
        <v>2</v>
      </c>
      <c r="AA1373">
        <v>1</v>
      </c>
      <c r="AB1373">
        <v>274</v>
      </c>
      <c r="AC1373">
        <v>105</v>
      </c>
      <c r="AD1373">
        <v>32.51</v>
      </c>
      <c r="AE1373">
        <v>50.162717999999998</v>
      </c>
      <c r="AF1373">
        <v>59.5</v>
      </c>
      <c r="AG1373">
        <v>11.3</v>
      </c>
      <c r="AH1373">
        <v>10.9</v>
      </c>
      <c r="AI1373">
        <v>9.5</v>
      </c>
      <c r="AJ1373">
        <v>8.5</v>
      </c>
      <c r="AK1373">
        <v>0.4</v>
      </c>
      <c r="AL1373">
        <v>0</v>
      </c>
      <c r="AM1373">
        <v>2.64</v>
      </c>
      <c r="AN1373">
        <v>50.082000000000001</v>
      </c>
      <c r="AO1373">
        <v>7.3470000000000004</v>
      </c>
      <c r="AP1373">
        <v>27.834</v>
      </c>
      <c r="AQ1373">
        <v>0.29499999999999998</v>
      </c>
      <c r="AR1373">
        <v>3.2730000000000001</v>
      </c>
      <c r="AS1373">
        <v>3.2730000000000001</v>
      </c>
      <c r="AT1373">
        <v>66.441999999999993</v>
      </c>
      <c r="AU1373">
        <v>12.618</v>
      </c>
      <c r="AV1373">
        <v>12.172000000000001</v>
      </c>
      <c r="AW1373">
        <v>10.608000000000001</v>
      </c>
      <c r="AX1373">
        <v>9.4920000000000009</v>
      </c>
      <c r="AY1373">
        <v>0.44700000000000001</v>
      </c>
      <c r="AZ1373">
        <v>0</v>
      </c>
      <c r="BA1373">
        <v>0</v>
      </c>
      <c r="BB1373">
        <v>154</v>
      </c>
      <c r="BC1373" t="s">
        <v>75</v>
      </c>
      <c r="BD1373">
        <v>0</v>
      </c>
      <c r="BE1373" t="s">
        <v>69</v>
      </c>
      <c r="BF1373" t="s">
        <v>76</v>
      </c>
      <c r="BG1373">
        <v>1.3</v>
      </c>
      <c r="BH1373">
        <v>0</v>
      </c>
      <c r="BI1373" s="1">
        <v>45799.483085879627</v>
      </c>
      <c r="BJ1373">
        <v>3</v>
      </c>
      <c r="BK1373" s="4">
        <v>1.1439999999999999</v>
      </c>
      <c r="BL1373" s="42">
        <f>HLOOKUP($A1373,차량별코스!$E$1:$AD$20,_xlfn.XLOOKUP(탕데이터!$I1373,차량별코스!$D$2:$D$20,차량별코스!$A$2:$A$20),0)</f>
        <v>1</v>
      </c>
      <c r="BM1373">
        <f t="shared" si="239"/>
        <v>2508.7330000000002</v>
      </c>
      <c r="BN1373">
        <f t="shared" si="240"/>
        <v>4124.9780000000028</v>
      </c>
      <c r="BO1373">
        <f>IF(COUNTIFS($BL$2:$BL1373,$BL1373,$O$2:$O1373,$O1373)=1,_xlfn.MAXIFS($BO$2:$BO1372,$O$2:$O1372,$O1373)+1,_xlfn.MAXIFS($BO$2:$BO1372,$O$2:$O1372,$O1373))</f>
        <v>11</v>
      </c>
      <c r="BP1373">
        <f t="shared" si="241"/>
        <v>1645.1749999999997</v>
      </c>
      <c r="BQ1373">
        <f t="shared" si="243"/>
        <v>764.44500000000005</v>
      </c>
      <c r="BR1373">
        <f t="shared" si="244"/>
        <v>737.38499999999999</v>
      </c>
      <c r="BS1373">
        <f t="shared" si="245"/>
        <v>642.67499999999995</v>
      </c>
      <c r="BT1373">
        <f t="shared" si="246"/>
        <v>575.02500000000009</v>
      </c>
      <c r="BU1373">
        <f t="shared" si="247"/>
        <v>27.060000000000002</v>
      </c>
      <c r="BV1373">
        <f t="shared" si="248"/>
        <v>0</v>
      </c>
      <c r="BW1373">
        <f t="shared" si="242"/>
        <v>4391.7650000000003</v>
      </c>
    </row>
    <row r="1374" spans="1:75" x14ac:dyDescent="0.3">
      <c r="A1374" s="38">
        <f t="shared" si="238"/>
        <v>45797</v>
      </c>
      <c r="B1374" s="3">
        <v>45797.700868055559</v>
      </c>
      <c r="C1374" t="s">
        <v>61</v>
      </c>
      <c r="D1374" t="s">
        <v>61</v>
      </c>
      <c r="E1374" t="s">
        <v>61</v>
      </c>
      <c r="F1374" t="s">
        <v>62</v>
      </c>
      <c r="G1374" s="2" t="s">
        <v>85</v>
      </c>
      <c r="H1374" t="s">
        <v>86</v>
      </c>
      <c r="I1374" t="s">
        <v>92</v>
      </c>
      <c r="J1374" t="s">
        <v>66</v>
      </c>
      <c r="K1374" t="s">
        <v>67</v>
      </c>
      <c r="L1374">
        <v>15</v>
      </c>
      <c r="M1374">
        <v>4</v>
      </c>
      <c r="N1374">
        <v>168</v>
      </c>
      <c r="O1374" s="41">
        <v>9999</v>
      </c>
      <c r="P1374" t="s">
        <v>62</v>
      </c>
      <c r="Q1374" s="1">
        <v>45786.608721180557</v>
      </c>
      <c r="R1374">
        <v>102.625</v>
      </c>
      <c r="S1374">
        <v>30.131</v>
      </c>
      <c r="T1374">
        <v>3.4060000000000001</v>
      </c>
      <c r="U1374">
        <v>11441</v>
      </c>
      <c r="V1374">
        <v>751</v>
      </c>
      <c r="W1374">
        <v>2945</v>
      </c>
      <c r="X1374">
        <v>3128</v>
      </c>
      <c r="Y1374">
        <v>11</v>
      </c>
      <c r="Z1374">
        <v>28</v>
      </c>
      <c r="AA1374">
        <v>2</v>
      </c>
      <c r="AB1374">
        <v>287</v>
      </c>
      <c r="AC1374">
        <v>93</v>
      </c>
      <c r="AD1374">
        <v>32.29</v>
      </c>
      <c r="AE1374">
        <v>47.701740000000001</v>
      </c>
      <c r="AF1374">
        <v>7.5</v>
      </c>
      <c r="AG1374">
        <v>24.3</v>
      </c>
      <c r="AH1374">
        <v>29.4</v>
      </c>
      <c r="AI1374">
        <v>32.9</v>
      </c>
      <c r="AJ1374">
        <v>5.9</v>
      </c>
      <c r="AK1374">
        <v>0</v>
      </c>
      <c r="AL1374">
        <v>0</v>
      </c>
      <c r="AM1374">
        <v>2.62</v>
      </c>
      <c r="AN1374">
        <v>47.656999999999996</v>
      </c>
      <c r="AO1374">
        <v>6.5640000000000001</v>
      </c>
      <c r="AP1374">
        <v>25.741</v>
      </c>
      <c r="AQ1374">
        <v>0.30199999999999999</v>
      </c>
      <c r="AR1374">
        <v>10.718999999999999</v>
      </c>
      <c r="AS1374">
        <v>27.283999999999999</v>
      </c>
      <c r="AT1374">
        <v>14.25</v>
      </c>
      <c r="AU1374">
        <v>46.17</v>
      </c>
      <c r="AV1374">
        <v>55.86</v>
      </c>
      <c r="AW1374">
        <v>62.51</v>
      </c>
      <c r="AX1374">
        <v>11.21</v>
      </c>
      <c r="AY1374">
        <v>0</v>
      </c>
      <c r="AZ1374">
        <v>0</v>
      </c>
      <c r="BA1374">
        <v>0</v>
      </c>
      <c r="BB1374">
        <v>258</v>
      </c>
      <c r="BC1374" t="s">
        <v>75</v>
      </c>
      <c r="BD1374">
        <v>0</v>
      </c>
      <c r="BE1374" t="s">
        <v>69</v>
      </c>
      <c r="BF1374" t="s">
        <v>76</v>
      </c>
      <c r="BG1374">
        <v>1.3</v>
      </c>
      <c r="BH1374">
        <v>0</v>
      </c>
      <c r="BI1374" s="1">
        <v>45799.483085879627</v>
      </c>
      <c r="BJ1374">
        <v>3</v>
      </c>
      <c r="BK1374" s="4">
        <v>1.1353</v>
      </c>
      <c r="BL1374" s="42">
        <f>HLOOKUP($A1374,차량별코스!$E$1:$AD$20,_xlfn.XLOOKUP(탕데이터!$I1374,차량별코스!$D$2:$D$20,차량별코스!$A$2:$A$20),0)</f>
        <v>1</v>
      </c>
      <c r="BM1374">
        <f t="shared" si="239"/>
        <v>2508.7330000000002</v>
      </c>
      <c r="BN1374">
        <f t="shared" si="240"/>
        <v>4124.9780000000028</v>
      </c>
      <c r="BO1374">
        <f>IF(COUNTIFS($BL$2:$BL1374,$BL1374,$O$2:$O1374,$O1374)=1,_xlfn.MAXIFS($BO$2:$BO1373,$O$2:$O1373,$O1374)+1,_xlfn.MAXIFS($BO$2:$BO1373,$O$2:$O1373,$O1374))</f>
        <v>11</v>
      </c>
      <c r="BP1374">
        <f t="shared" si="241"/>
        <v>-2837.9250000000002</v>
      </c>
      <c r="BQ1374">
        <f t="shared" si="243"/>
        <v>2780.163</v>
      </c>
      <c r="BR1374">
        <f t="shared" si="244"/>
        <v>3363.654</v>
      </c>
      <c r="BS1374">
        <f t="shared" si="245"/>
        <v>3764.0889999999995</v>
      </c>
      <c r="BT1374">
        <f t="shared" si="246"/>
        <v>675.01900000000001</v>
      </c>
      <c r="BU1374">
        <f t="shared" si="247"/>
        <v>0</v>
      </c>
      <c r="BV1374">
        <f t="shared" si="248"/>
        <v>0</v>
      </c>
      <c r="BW1374">
        <f t="shared" si="242"/>
        <v>7745</v>
      </c>
    </row>
    <row r="1375" spans="1:75" x14ac:dyDescent="0.3">
      <c r="A1375" s="38">
        <f t="shared" si="238"/>
        <v>45798</v>
      </c>
      <c r="B1375" s="3">
        <v>45798.034513888888</v>
      </c>
      <c r="C1375" t="s">
        <v>61</v>
      </c>
      <c r="D1375" t="s">
        <v>61</v>
      </c>
      <c r="E1375" t="s">
        <v>61</v>
      </c>
      <c r="F1375" t="s">
        <v>62</v>
      </c>
      <c r="G1375" s="2" t="s">
        <v>85</v>
      </c>
      <c r="H1375" t="s">
        <v>86</v>
      </c>
      <c r="I1375" t="s">
        <v>92</v>
      </c>
      <c r="J1375" t="s">
        <v>66</v>
      </c>
      <c r="K1375" t="s">
        <v>67</v>
      </c>
      <c r="L1375">
        <v>15</v>
      </c>
      <c r="M1375">
        <v>4</v>
      </c>
      <c r="N1375">
        <v>168</v>
      </c>
      <c r="O1375" s="41">
        <v>9999</v>
      </c>
      <c r="P1375" t="s">
        <v>62</v>
      </c>
      <c r="Q1375" s="1">
        <v>45786.608721180557</v>
      </c>
      <c r="R1375">
        <v>1E-3</v>
      </c>
      <c r="S1375">
        <v>1E-3</v>
      </c>
      <c r="T1375">
        <v>1</v>
      </c>
      <c r="U1375">
        <v>4257</v>
      </c>
      <c r="V1375">
        <v>4257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 t="s">
        <v>61</v>
      </c>
      <c r="AF1375">
        <v>100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1</v>
      </c>
      <c r="AN1375" t="s">
        <v>61</v>
      </c>
      <c r="AO1375">
        <v>100</v>
      </c>
      <c r="AP1375">
        <v>0</v>
      </c>
      <c r="AQ1375">
        <v>0</v>
      </c>
      <c r="AR1375">
        <v>0</v>
      </c>
      <c r="AS1375">
        <v>0</v>
      </c>
      <c r="AT1375">
        <v>70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115</v>
      </c>
      <c r="BC1375" t="s">
        <v>75</v>
      </c>
      <c r="BD1375">
        <v>0</v>
      </c>
      <c r="BE1375" t="s">
        <v>69</v>
      </c>
      <c r="BF1375" t="s">
        <v>76</v>
      </c>
      <c r="BG1375">
        <v>1.3</v>
      </c>
      <c r="BH1375">
        <v>0</v>
      </c>
      <c r="BI1375" s="1">
        <v>45799.483085879627</v>
      </c>
      <c r="BJ1375">
        <v>3</v>
      </c>
      <c r="BK1375" s="4">
        <v>0.33329999999999999</v>
      </c>
      <c r="BL1375" s="42">
        <f>HLOOKUP($A1375,차량별코스!$E$1:$AD$20,_xlfn.XLOOKUP(탕데이터!$I1375,차량별코스!$D$2:$D$20,차량별코스!$A$2:$A$20),0)</f>
        <v>2</v>
      </c>
      <c r="BM1375">
        <f t="shared" si="239"/>
        <v>2508.7330000000002</v>
      </c>
      <c r="BN1375">
        <f t="shared" si="240"/>
        <v>4171.0680000000048</v>
      </c>
      <c r="BO1375">
        <f>IF(COUNTIFS($BL$2:$BL1375,$BL1375,$O$2:$O1375,$O1375)=1,_xlfn.MAXIFS($BO$2:$BO1374,$O$2:$O1374,$O1375)+1,_xlfn.MAXIFS($BO$2:$BO1374,$O$2:$O1374,$O1375))</f>
        <v>11</v>
      </c>
      <c r="BP1375">
        <f t="shared" si="241"/>
        <v>0</v>
      </c>
      <c r="BQ1375">
        <f t="shared" si="243"/>
        <v>0</v>
      </c>
      <c r="BR1375">
        <f t="shared" si="244"/>
        <v>0</v>
      </c>
      <c r="BS1375">
        <f t="shared" si="245"/>
        <v>0</v>
      </c>
      <c r="BT1375">
        <f t="shared" si="246"/>
        <v>0</v>
      </c>
      <c r="BU1375">
        <f t="shared" si="247"/>
        <v>0</v>
      </c>
      <c r="BV1375">
        <f t="shared" si="248"/>
        <v>0</v>
      </c>
      <c r="BW1375">
        <f t="shared" si="242"/>
        <v>0</v>
      </c>
    </row>
    <row r="1376" spans="1:75" x14ac:dyDescent="0.3">
      <c r="A1376" s="38">
        <f t="shared" si="238"/>
        <v>45798</v>
      </c>
      <c r="B1376" s="3">
        <v>45798.282349537039</v>
      </c>
      <c r="C1376" t="s">
        <v>61</v>
      </c>
      <c r="D1376" t="s">
        <v>61</v>
      </c>
      <c r="E1376" t="s">
        <v>61</v>
      </c>
      <c r="F1376" t="s">
        <v>62</v>
      </c>
      <c r="G1376" s="2" t="s">
        <v>85</v>
      </c>
      <c r="H1376" t="s">
        <v>86</v>
      </c>
      <c r="I1376" t="s">
        <v>92</v>
      </c>
      <c r="J1376" t="s">
        <v>66</v>
      </c>
      <c r="K1376" t="s">
        <v>67</v>
      </c>
      <c r="L1376">
        <v>15</v>
      </c>
      <c r="M1376">
        <v>4</v>
      </c>
      <c r="N1376">
        <v>168</v>
      </c>
      <c r="O1376" s="41">
        <v>9999</v>
      </c>
      <c r="P1376" t="s">
        <v>62</v>
      </c>
      <c r="Q1376" s="1">
        <v>45786.608721180557</v>
      </c>
      <c r="R1376">
        <v>102.855</v>
      </c>
      <c r="S1376">
        <v>29.744</v>
      </c>
      <c r="T1376">
        <v>3.4580000000000002</v>
      </c>
      <c r="U1376">
        <v>9701</v>
      </c>
      <c r="V1376">
        <v>823</v>
      </c>
      <c r="W1376">
        <v>1643</v>
      </c>
      <c r="X1376">
        <v>2990</v>
      </c>
      <c r="Y1376">
        <v>14</v>
      </c>
      <c r="Z1376">
        <v>44</v>
      </c>
      <c r="AA1376">
        <v>0</v>
      </c>
      <c r="AB1376">
        <v>0</v>
      </c>
      <c r="AC1376">
        <v>105</v>
      </c>
      <c r="AD1376">
        <v>38.17</v>
      </c>
      <c r="AE1376">
        <v>51.178694</v>
      </c>
      <c r="AF1376">
        <v>89.5</v>
      </c>
      <c r="AG1376">
        <v>2.2999999999999998</v>
      </c>
      <c r="AH1376">
        <v>3.2</v>
      </c>
      <c r="AI1376">
        <v>3.5</v>
      </c>
      <c r="AJ1376">
        <v>1.3</v>
      </c>
      <c r="AK1376">
        <v>0.1</v>
      </c>
      <c r="AL1376">
        <v>0</v>
      </c>
      <c r="AM1376">
        <v>2.66</v>
      </c>
      <c r="AN1376">
        <v>50.655999999999999</v>
      </c>
      <c r="AO1376">
        <v>8.484</v>
      </c>
      <c r="AP1376">
        <v>16.936</v>
      </c>
      <c r="AQ1376">
        <v>0.28199999999999997</v>
      </c>
      <c r="AR1376">
        <v>13.611000000000001</v>
      </c>
      <c r="AS1376">
        <v>42.779000000000003</v>
      </c>
      <c r="AT1376">
        <v>144.69200000000001</v>
      </c>
      <c r="AU1376">
        <v>3.718</v>
      </c>
      <c r="AV1376">
        <v>5.173</v>
      </c>
      <c r="AW1376">
        <v>5.6580000000000004</v>
      </c>
      <c r="AX1376">
        <v>2.1019999999999999</v>
      </c>
      <c r="AY1376">
        <v>0.16200000000000001</v>
      </c>
      <c r="AZ1376">
        <v>0</v>
      </c>
      <c r="BA1376">
        <v>0</v>
      </c>
      <c r="BB1376">
        <v>219</v>
      </c>
      <c r="BC1376" t="s">
        <v>75</v>
      </c>
      <c r="BD1376">
        <v>0</v>
      </c>
      <c r="BE1376" t="s">
        <v>69</v>
      </c>
      <c r="BF1376" t="s">
        <v>76</v>
      </c>
      <c r="BG1376">
        <v>1.3</v>
      </c>
      <c r="BH1376">
        <v>0</v>
      </c>
      <c r="BI1376" s="1">
        <v>45799.483085879627</v>
      </c>
      <c r="BJ1376">
        <v>3</v>
      </c>
      <c r="BK1376" s="4">
        <v>1.1527000000000001</v>
      </c>
      <c r="BL1376" s="42">
        <f>HLOOKUP($A1376,차량별코스!$E$1:$AD$20,_xlfn.XLOOKUP(탕데이터!$I1376,차량별코스!$D$2:$D$20,차량별코스!$A$2:$A$20),0)</f>
        <v>2</v>
      </c>
      <c r="BM1376">
        <f t="shared" si="239"/>
        <v>2508.7330000000002</v>
      </c>
      <c r="BN1376">
        <f t="shared" si="240"/>
        <v>4171.0680000000048</v>
      </c>
      <c r="BO1376">
        <f>IF(COUNTIFS($BL$2:$BL1376,$BL1376,$O$2:$O1376,$O1376)=1,_xlfn.MAXIFS($BO$2:$BO1375,$O$2:$O1375,$O1376)+1,_xlfn.MAXIFS($BO$2:$BO1375,$O$2:$O1375,$O1376))</f>
        <v>11</v>
      </c>
      <c r="BP1376">
        <f t="shared" si="241"/>
        <v>6216.3950000000004</v>
      </c>
      <c r="BQ1376">
        <f t="shared" si="243"/>
        <v>223.12299999999999</v>
      </c>
      <c r="BR1376">
        <f t="shared" si="244"/>
        <v>310.43200000000002</v>
      </c>
      <c r="BS1376">
        <f t="shared" si="245"/>
        <v>339.53500000000003</v>
      </c>
      <c r="BT1376">
        <f t="shared" si="246"/>
        <v>126.11300000000001</v>
      </c>
      <c r="BU1376">
        <f t="shared" si="247"/>
        <v>9.7010000000000005</v>
      </c>
      <c r="BV1376">
        <f t="shared" si="248"/>
        <v>0</v>
      </c>
      <c r="BW1376">
        <f t="shared" si="242"/>
        <v>7225.299</v>
      </c>
    </row>
    <row r="1377" spans="1:75" x14ac:dyDescent="0.3">
      <c r="A1377" s="38">
        <f t="shared" si="238"/>
        <v>45798</v>
      </c>
      <c r="B1377" s="3">
        <v>45798.398263888892</v>
      </c>
      <c r="C1377" t="s">
        <v>61</v>
      </c>
      <c r="D1377" t="s">
        <v>61</v>
      </c>
      <c r="E1377" t="s">
        <v>61</v>
      </c>
      <c r="F1377" t="s">
        <v>62</v>
      </c>
      <c r="G1377" s="2" t="s">
        <v>85</v>
      </c>
      <c r="H1377" t="s">
        <v>86</v>
      </c>
      <c r="I1377" t="s">
        <v>92</v>
      </c>
      <c r="J1377" t="s">
        <v>66</v>
      </c>
      <c r="K1377" t="s">
        <v>67</v>
      </c>
      <c r="L1377">
        <v>15</v>
      </c>
      <c r="M1377">
        <v>4</v>
      </c>
      <c r="N1377">
        <v>168</v>
      </c>
      <c r="O1377" s="41">
        <v>9999</v>
      </c>
      <c r="P1377" t="s">
        <v>62</v>
      </c>
      <c r="Q1377" s="1">
        <v>45786.608721180557</v>
      </c>
      <c r="R1377">
        <v>2.9000000000000001E-2</v>
      </c>
      <c r="S1377">
        <v>9.2999999999999999E-2</v>
      </c>
      <c r="T1377">
        <v>0.312</v>
      </c>
      <c r="U1377">
        <v>162</v>
      </c>
      <c r="V1377">
        <v>6</v>
      </c>
      <c r="W1377">
        <v>125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7</v>
      </c>
      <c r="AD1377">
        <v>0.64</v>
      </c>
      <c r="AE1377">
        <v>3.367394</v>
      </c>
      <c r="AF1377">
        <v>100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0.24</v>
      </c>
      <c r="AN1377">
        <v>34.802</v>
      </c>
      <c r="AO1377">
        <v>3.702</v>
      </c>
      <c r="AP1377">
        <v>77.16</v>
      </c>
      <c r="AQ1377">
        <v>0</v>
      </c>
      <c r="AR1377">
        <v>0</v>
      </c>
      <c r="AS1377">
        <v>0</v>
      </c>
      <c r="AT1377">
        <v>1.667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3</v>
      </c>
      <c r="BC1377" t="s">
        <v>75</v>
      </c>
      <c r="BD1377">
        <v>0</v>
      </c>
      <c r="BE1377" t="s">
        <v>69</v>
      </c>
      <c r="BF1377" t="s">
        <v>76</v>
      </c>
      <c r="BG1377">
        <v>1.3</v>
      </c>
      <c r="BH1377">
        <v>0</v>
      </c>
      <c r="BI1377" s="1">
        <v>45799.483085879627</v>
      </c>
      <c r="BJ1377">
        <v>3</v>
      </c>
      <c r="BK1377" s="4">
        <v>0.10390000000000001</v>
      </c>
      <c r="BL1377" s="42">
        <f>HLOOKUP($A1377,차량별코스!$E$1:$AD$20,_xlfn.XLOOKUP(탕데이터!$I1377,차량별코스!$D$2:$D$20,차량별코스!$A$2:$A$20),0)</f>
        <v>2</v>
      </c>
      <c r="BM1377">
        <f t="shared" si="239"/>
        <v>2508.7330000000002</v>
      </c>
      <c r="BN1377">
        <f t="shared" si="240"/>
        <v>4171.0680000000048</v>
      </c>
      <c r="BO1377">
        <f>IF(COUNTIFS($BL$2:$BL1377,$BL1377,$O$2:$O1377,$O1377)=1,_xlfn.MAXIFS($BO$2:$BO1376,$O$2:$O1376,$O1377)+1,_xlfn.MAXIFS($BO$2:$BO1376,$O$2:$O1376,$O1377))</f>
        <v>11</v>
      </c>
      <c r="BP1377">
        <f t="shared" si="241"/>
        <v>31</v>
      </c>
      <c r="BQ1377">
        <f t="shared" si="243"/>
        <v>0</v>
      </c>
      <c r="BR1377">
        <f t="shared" si="244"/>
        <v>0</v>
      </c>
      <c r="BS1377">
        <f t="shared" si="245"/>
        <v>0</v>
      </c>
      <c r="BT1377">
        <f t="shared" si="246"/>
        <v>0</v>
      </c>
      <c r="BU1377">
        <f t="shared" si="247"/>
        <v>0</v>
      </c>
      <c r="BV1377">
        <f t="shared" si="248"/>
        <v>0</v>
      </c>
      <c r="BW1377">
        <f t="shared" si="242"/>
        <v>31</v>
      </c>
    </row>
    <row r="1378" spans="1:75" x14ac:dyDescent="0.3">
      <c r="A1378" s="38">
        <f t="shared" si="238"/>
        <v>45798</v>
      </c>
      <c r="B1378" s="3">
        <v>45798.405092592591</v>
      </c>
      <c r="C1378" t="s">
        <v>61</v>
      </c>
      <c r="D1378" t="s">
        <v>61</v>
      </c>
      <c r="E1378" t="s">
        <v>61</v>
      </c>
      <c r="F1378" t="s">
        <v>62</v>
      </c>
      <c r="G1378" s="2" t="s">
        <v>85</v>
      </c>
      <c r="H1378" t="s">
        <v>86</v>
      </c>
      <c r="I1378" t="s">
        <v>92</v>
      </c>
      <c r="J1378" t="s">
        <v>66</v>
      </c>
      <c r="K1378" t="s">
        <v>67</v>
      </c>
      <c r="L1378">
        <v>15</v>
      </c>
      <c r="M1378">
        <v>4</v>
      </c>
      <c r="N1378">
        <v>168</v>
      </c>
      <c r="O1378" s="41">
        <v>9999</v>
      </c>
      <c r="P1378" t="s">
        <v>62</v>
      </c>
      <c r="Q1378" s="1">
        <v>45786.608721180557</v>
      </c>
      <c r="R1378">
        <v>0.08</v>
      </c>
      <c r="S1378">
        <v>0.22</v>
      </c>
      <c r="T1378">
        <v>0.36399999999999999</v>
      </c>
      <c r="U1378">
        <v>239</v>
      </c>
      <c r="V1378">
        <v>26</v>
      </c>
      <c r="W1378">
        <v>131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9</v>
      </c>
      <c r="AD1378">
        <v>1.21</v>
      </c>
      <c r="AE1378">
        <v>3.5121600000000002</v>
      </c>
      <c r="AF1378">
        <v>100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0.28000000000000003</v>
      </c>
      <c r="AN1378">
        <v>30.888999999999999</v>
      </c>
      <c r="AO1378">
        <v>10.878</v>
      </c>
      <c r="AP1378">
        <v>54.811</v>
      </c>
      <c r="AQ1378">
        <v>0</v>
      </c>
      <c r="AR1378">
        <v>0</v>
      </c>
      <c r="AS1378">
        <v>0</v>
      </c>
      <c r="AT1378">
        <v>3.3330000000000002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3</v>
      </c>
      <c r="BC1378" t="s">
        <v>75</v>
      </c>
      <c r="BD1378">
        <v>0</v>
      </c>
      <c r="BE1378" t="s">
        <v>69</v>
      </c>
      <c r="BF1378" t="s">
        <v>76</v>
      </c>
      <c r="BG1378">
        <v>1.3</v>
      </c>
      <c r="BH1378">
        <v>0</v>
      </c>
      <c r="BI1378" s="1">
        <v>45799.483085879627</v>
      </c>
      <c r="BJ1378">
        <v>3</v>
      </c>
      <c r="BK1378" s="4">
        <v>0.1212</v>
      </c>
      <c r="BL1378" s="42">
        <f>HLOOKUP($A1378,차량별코스!$E$1:$AD$20,_xlfn.XLOOKUP(탕데이터!$I1378,차량별코스!$D$2:$D$20,차량별코스!$A$2:$A$20),0)</f>
        <v>2</v>
      </c>
      <c r="BM1378">
        <f t="shared" si="239"/>
        <v>2508.7330000000002</v>
      </c>
      <c r="BN1378">
        <f t="shared" si="240"/>
        <v>4171.0680000000048</v>
      </c>
      <c r="BO1378">
        <f>IF(COUNTIFS($BL$2:$BL1378,$BL1378,$O$2:$O1378,$O1378)=1,_xlfn.MAXIFS($BO$2:$BO1377,$O$2:$O1377,$O1378)+1,_xlfn.MAXIFS($BO$2:$BO1377,$O$2:$O1377,$O1378))</f>
        <v>11</v>
      </c>
      <c r="BP1378">
        <f t="shared" si="241"/>
        <v>82</v>
      </c>
      <c r="BQ1378">
        <f t="shared" si="243"/>
        <v>0</v>
      </c>
      <c r="BR1378">
        <f t="shared" si="244"/>
        <v>0</v>
      </c>
      <c r="BS1378">
        <f t="shared" si="245"/>
        <v>0</v>
      </c>
      <c r="BT1378">
        <f t="shared" si="246"/>
        <v>0</v>
      </c>
      <c r="BU1378">
        <f t="shared" si="247"/>
        <v>0</v>
      </c>
      <c r="BV1378">
        <f t="shared" si="248"/>
        <v>0</v>
      </c>
      <c r="BW1378">
        <f t="shared" si="242"/>
        <v>82</v>
      </c>
    </row>
    <row r="1379" spans="1:75" x14ac:dyDescent="0.3">
      <c r="A1379" s="38">
        <f t="shared" si="238"/>
        <v>45798</v>
      </c>
      <c r="B1379" s="3">
        <v>45798.410381944443</v>
      </c>
      <c r="C1379" t="s">
        <v>61</v>
      </c>
      <c r="D1379" t="s">
        <v>61</v>
      </c>
      <c r="E1379" t="s">
        <v>61</v>
      </c>
      <c r="F1379" t="s">
        <v>62</v>
      </c>
      <c r="G1379" s="2" t="s">
        <v>85</v>
      </c>
      <c r="H1379" t="s">
        <v>86</v>
      </c>
      <c r="I1379" t="s">
        <v>92</v>
      </c>
      <c r="J1379" t="s">
        <v>66</v>
      </c>
      <c r="K1379" t="s">
        <v>67</v>
      </c>
      <c r="L1379">
        <v>15</v>
      </c>
      <c r="M1379">
        <v>4</v>
      </c>
      <c r="N1379">
        <v>168</v>
      </c>
      <c r="O1379" s="41">
        <v>9999</v>
      </c>
      <c r="P1379" t="s">
        <v>62</v>
      </c>
      <c r="Q1379" s="1">
        <v>45786.608721180557</v>
      </c>
      <c r="R1379">
        <v>9.1999999999999998E-2</v>
      </c>
      <c r="S1379">
        <v>7.077</v>
      </c>
      <c r="T1379">
        <v>1.2999999999999999E-2</v>
      </c>
      <c r="U1379">
        <v>2142</v>
      </c>
      <c r="V1379">
        <v>258</v>
      </c>
      <c r="W1379">
        <v>1797</v>
      </c>
      <c r="X1379">
        <v>0</v>
      </c>
      <c r="Y1379">
        <v>0</v>
      </c>
      <c r="Z1379">
        <v>0</v>
      </c>
      <c r="AA1379">
        <v>1</v>
      </c>
      <c r="AB1379">
        <v>1439</v>
      </c>
      <c r="AC1379">
        <v>10</v>
      </c>
      <c r="AD1379">
        <v>0.15</v>
      </c>
      <c r="AE1379">
        <v>3.806686</v>
      </c>
      <c r="AF1379">
        <v>100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0.01</v>
      </c>
      <c r="AN1379">
        <v>830.05700000000002</v>
      </c>
      <c r="AO1379">
        <v>12.045</v>
      </c>
      <c r="AP1379">
        <v>83.893000000000001</v>
      </c>
      <c r="AQ1379">
        <v>0</v>
      </c>
      <c r="AR1379">
        <v>0</v>
      </c>
      <c r="AS1379">
        <v>0</v>
      </c>
      <c r="AT1379">
        <v>35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55</v>
      </c>
      <c r="BC1379" t="s">
        <v>75</v>
      </c>
      <c r="BD1379">
        <v>0</v>
      </c>
      <c r="BE1379" t="s">
        <v>69</v>
      </c>
      <c r="BF1379" t="s">
        <v>76</v>
      </c>
      <c r="BG1379">
        <v>1.3</v>
      </c>
      <c r="BH1379">
        <v>0</v>
      </c>
      <c r="BI1379" s="1">
        <v>45799.483085879627</v>
      </c>
      <c r="BJ1379">
        <v>3</v>
      </c>
      <c r="BK1379" s="4">
        <v>4.3E-3</v>
      </c>
      <c r="BL1379" s="42">
        <f>HLOOKUP($A1379,차량별코스!$E$1:$AD$20,_xlfn.XLOOKUP(탕데이터!$I1379,차량별코스!$D$2:$D$20,차량별코스!$A$2:$A$20),0)</f>
        <v>2</v>
      </c>
      <c r="BM1379">
        <f t="shared" si="239"/>
        <v>2508.7330000000002</v>
      </c>
      <c r="BN1379">
        <f t="shared" si="240"/>
        <v>4171.0680000000048</v>
      </c>
      <c r="BO1379">
        <f>IF(COUNTIFS($BL$2:$BL1379,$BL1379,$O$2:$O1379,$O1379)=1,_xlfn.MAXIFS($BO$2:$BO1378,$O$2:$O1378,$O1379)+1,_xlfn.MAXIFS($BO$2:$BO1378,$O$2:$O1378,$O1379))</f>
        <v>11</v>
      </c>
      <c r="BP1379">
        <f t="shared" si="241"/>
        <v>87</v>
      </c>
      <c r="BQ1379">
        <f t="shared" si="243"/>
        <v>0</v>
      </c>
      <c r="BR1379">
        <f t="shared" si="244"/>
        <v>0</v>
      </c>
      <c r="BS1379">
        <f t="shared" si="245"/>
        <v>0</v>
      </c>
      <c r="BT1379">
        <f t="shared" si="246"/>
        <v>0</v>
      </c>
      <c r="BU1379">
        <f t="shared" si="247"/>
        <v>0</v>
      </c>
      <c r="BV1379">
        <f t="shared" si="248"/>
        <v>0</v>
      </c>
      <c r="BW1379">
        <f t="shared" si="242"/>
        <v>87</v>
      </c>
    </row>
    <row r="1380" spans="1:75" x14ac:dyDescent="0.3">
      <c r="A1380" s="38">
        <f t="shared" si="238"/>
        <v>45798</v>
      </c>
      <c r="B1380" s="3">
        <v>45798.477083333331</v>
      </c>
      <c r="C1380" t="s">
        <v>61</v>
      </c>
      <c r="D1380" t="s">
        <v>61</v>
      </c>
      <c r="E1380" t="s">
        <v>61</v>
      </c>
      <c r="F1380" t="s">
        <v>62</v>
      </c>
      <c r="G1380" s="2" t="s">
        <v>85</v>
      </c>
      <c r="H1380" t="s">
        <v>86</v>
      </c>
      <c r="I1380" t="s">
        <v>92</v>
      </c>
      <c r="J1380" t="s">
        <v>66</v>
      </c>
      <c r="K1380" t="s">
        <v>67</v>
      </c>
      <c r="L1380">
        <v>15</v>
      </c>
      <c r="M1380">
        <v>4</v>
      </c>
      <c r="N1380">
        <v>168</v>
      </c>
      <c r="O1380" s="41">
        <v>9999</v>
      </c>
      <c r="P1380" t="s">
        <v>62</v>
      </c>
      <c r="Q1380" s="1">
        <v>45786.608721180557</v>
      </c>
      <c r="R1380">
        <v>68.012</v>
      </c>
      <c r="S1380">
        <v>19.817</v>
      </c>
      <c r="T1380">
        <v>3.4319999999999999</v>
      </c>
      <c r="U1380">
        <v>7132</v>
      </c>
      <c r="V1380">
        <v>208</v>
      </c>
      <c r="W1380">
        <v>2012</v>
      </c>
      <c r="X1380">
        <v>1974</v>
      </c>
      <c r="Y1380">
        <v>9</v>
      </c>
      <c r="Z1380">
        <v>19</v>
      </c>
      <c r="AA1380">
        <v>1</v>
      </c>
      <c r="AB1380">
        <v>261</v>
      </c>
      <c r="AC1380">
        <v>105</v>
      </c>
      <c r="AD1380">
        <v>34.33</v>
      </c>
      <c r="AE1380">
        <v>49.845871000000002</v>
      </c>
      <c r="AF1380">
        <v>91.3</v>
      </c>
      <c r="AG1380">
        <v>2</v>
      </c>
      <c r="AH1380">
        <v>3.2</v>
      </c>
      <c r="AI1380">
        <v>2.2000000000000002</v>
      </c>
      <c r="AJ1380">
        <v>1.2</v>
      </c>
      <c r="AK1380">
        <v>0.1</v>
      </c>
      <c r="AL1380">
        <v>0</v>
      </c>
      <c r="AM1380">
        <v>2.64</v>
      </c>
      <c r="AN1380">
        <v>49.625999999999998</v>
      </c>
      <c r="AO1380">
        <v>2.9159999999999999</v>
      </c>
      <c r="AP1380">
        <v>28.210999999999999</v>
      </c>
      <c r="AQ1380">
        <v>0.27900000000000003</v>
      </c>
      <c r="AR1380">
        <v>13.233000000000001</v>
      </c>
      <c r="AS1380">
        <v>27.936</v>
      </c>
      <c r="AT1380">
        <v>108.038</v>
      </c>
      <c r="AU1380">
        <v>2.367</v>
      </c>
      <c r="AV1380">
        <v>3.7869999999999999</v>
      </c>
      <c r="AW1380">
        <v>2.6030000000000002</v>
      </c>
      <c r="AX1380">
        <v>1.42</v>
      </c>
      <c r="AY1380">
        <v>0.11799999999999999</v>
      </c>
      <c r="AZ1380">
        <v>0</v>
      </c>
      <c r="BA1380">
        <v>0</v>
      </c>
      <c r="BB1380">
        <v>155</v>
      </c>
      <c r="BC1380" t="s">
        <v>75</v>
      </c>
      <c r="BD1380">
        <v>0</v>
      </c>
      <c r="BE1380" t="s">
        <v>69</v>
      </c>
      <c r="BF1380" t="s">
        <v>76</v>
      </c>
      <c r="BG1380">
        <v>1.3</v>
      </c>
      <c r="BH1380">
        <v>0</v>
      </c>
      <c r="BI1380" s="1">
        <v>45799.483085879627</v>
      </c>
      <c r="BJ1380">
        <v>3</v>
      </c>
      <c r="BK1380" s="4">
        <v>1.1439999999999999</v>
      </c>
      <c r="BL1380" s="42">
        <f>HLOOKUP($A1380,차량별코스!$E$1:$AD$20,_xlfn.XLOOKUP(탕데이터!$I1380,차량별코스!$D$2:$D$20,차량별코스!$A$2:$A$20),0)</f>
        <v>2</v>
      </c>
      <c r="BM1380">
        <f t="shared" si="239"/>
        <v>2508.7330000000002</v>
      </c>
      <c r="BN1380">
        <f t="shared" si="240"/>
        <v>4171.0680000000048</v>
      </c>
      <c r="BO1380">
        <f>IF(COUNTIFS($BL$2:$BL1380,$BL1380,$O$2:$O1380,$O1380)=1,_xlfn.MAXIFS($BO$2:$BO1379,$O$2:$O1379,$O1380)+1,_xlfn.MAXIFS($BO$2:$BO1379,$O$2:$O1379,$O1380))</f>
        <v>11</v>
      </c>
      <c r="BP1380">
        <f t="shared" si="241"/>
        <v>4291.5159999999996</v>
      </c>
      <c r="BQ1380">
        <f t="shared" si="243"/>
        <v>142.64000000000001</v>
      </c>
      <c r="BR1380">
        <f t="shared" si="244"/>
        <v>228.22400000000002</v>
      </c>
      <c r="BS1380">
        <f t="shared" si="245"/>
        <v>156.90400000000002</v>
      </c>
      <c r="BT1380">
        <f t="shared" si="246"/>
        <v>85.584000000000003</v>
      </c>
      <c r="BU1380">
        <f t="shared" si="247"/>
        <v>7.1320000000000006</v>
      </c>
      <c r="BV1380">
        <f t="shared" si="248"/>
        <v>0</v>
      </c>
      <c r="BW1380">
        <f t="shared" si="242"/>
        <v>4912</v>
      </c>
    </row>
    <row r="1381" spans="1:75" x14ac:dyDescent="0.3">
      <c r="A1381" s="38">
        <f t="shared" si="238"/>
        <v>45798</v>
      </c>
      <c r="B1381" s="3">
        <v>45798.562997685185</v>
      </c>
      <c r="C1381" t="s">
        <v>61</v>
      </c>
      <c r="D1381" t="s">
        <v>61</v>
      </c>
      <c r="E1381" t="s">
        <v>61</v>
      </c>
      <c r="F1381" t="s">
        <v>62</v>
      </c>
      <c r="G1381" s="2" t="s">
        <v>85</v>
      </c>
      <c r="H1381" t="s">
        <v>86</v>
      </c>
      <c r="I1381" t="s">
        <v>92</v>
      </c>
      <c r="J1381" t="s">
        <v>66</v>
      </c>
      <c r="K1381" t="s">
        <v>67</v>
      </c>
      <c r="L1381">
        <v>15</v>
      </c>
      <c r="M1381">
        <v>4</v>
      </c>
      <c r="N1381">
        <v>168</v>
      </c>
      <c r="O1381" s="41">
        <v>9999</v>
      </c>
      <c r="P1381" t="s">
        <v>62</v>
      </c>
      <c r="Q1381" s="1">
        <v>45786.608721180557</v>
      </c>
      <c r="R1381">
        <v>0.13</v>
      </c>
      <c r="S1381">
        <v>0.12</v>
      </c>
      <c r="T1381">
        <v>1.083</v>
      </c>
      <c r="U1381">
        <v>130</v>
      </c>
      <c r="V1381">
        <v>1</v>
      </c>
      <c r="W1381">
        <v>48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14</v>
      </c>
      <c r="AD1381">
        <v>3.6</v>
      </c>
      <c r="AE1381">
        <v>5.77752</v>
      </c>
      <c r="AF1381">
        <v>100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0.83</v>
      </c>
      <c r="AN1381">
        <v>13.863</v>
      </c>
      <c r="AO1381">
        <v>0.76700000000000002</v>
      </c>
      <c r="AP1381">
        <v>36.921999999999997</v>
      </c>
      <c r="AQ1381">
        <v>0</v>
      </c>
      <c r="AR1381">
        <v>0</v>
      </c>
      <c r="AS1381">
        <v>0</v>
      </c>
      <c r="AT1381">
        <v>1.667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2</v>
      </c>
      <c r="BC1381" t="s">
        <v>75</v>
      </c>
      <c r="BD1381">
        <v>0</v>
      </c>
      <c r="BE1381" t="s">
        <v>69</v>
      </c>
      <c r="BF1381" t="s">
        <v>76</v>
      </c>
      <c r="BG1381">
        <v>1.3</v>
      </c>
      <c r="BH1381">
        <v>0</v>
      </c>
      <c r="BI1381" s="1">
        <v>45799.483085879627</v>
      </c>
      <c r="BJ1381">
        <v>3</v>
      </c>
      <c r="BK1381" s="4">
        <v>0.36109999999999998</v>
      </c>
      <c r="BL1381" s="42">
        <f>HLOOKUP($A1381,차량별코스!$E$1:$AD$20,_xlfn.XLOOKUP(탕데이터!$I1381,차량별코스!$D$2:$D$20,차량별코스!$A$2:$A$20),0)</f>
        <v>2</v>
      </c>
      <c r="BM1381">
        <f t="shared" si="239"/>
        <v>2508.7330000000002</v>
      </c>
      <c r="BN1381">
        <f t="shared" si="240"/>
        <v>4171.0680000000048</v>
      </c>
      <c r="BO1381">
        <f>IF(COUNTIFS($BL$2:$BL1381,$BL1381,$O$2:$O1381,$O1381)=1,_xlfn.MAXIFS($BO$2:$BO1380,$O$2:$O1380,$O1381)+1,_xlfn.MAXIFS($BO$2:$BO1380,$O$2:$O1380,$O1381))</f>
        <v>11</v>
      </c>
      <c r="BP1381">
        <f t="shared" si="241"/>
        <v>81</v>
      </c>
      <c r="BQ1381">
        <f t="shared" si="243"/>
        <v>0</v>
      </c>
      <c r="BR1381">
        <f t="shared" si="244"/>
        <v>0</v>
      </c>
      <c r="BS1381">
        <f t="shared" si="245"/>
        <v>0</v>
      </c>
      <c r="BT1381">
        <f t="shared" si="246"/>
        <v>0</v>
      </c>
      <c r="BU1381">
        <f t="shared" si="247"/>
        <v>0</v>
      </c>
      <c r="BV1381">
        <f t="shared" si="248"/>
        <v>0</v>
      </c>
      <c r="BW1381">
        <f t="shared" si="242"/>
        <v>81</v>
      </c>
    </row>
    <row r="1382" spans="1:75" x14ac:dyDescent="0.3">
      <c r="A1382" s="38">
        <f t="shared" si="238"/>
        <v>45798</v>
      </c>
      <c r="B1382" s="3">
        <v>45798.602673611109</v>
      </c>
      <c r="C1382" t="s">
        <v>61</v>
      </c>
      <c r="D1382" t="s">
        <v>61</v>
      </c>
      <c r="E1382" t="s">
        <v>61</v>
      </c>
      <c r="F1382" t="s">
        <v>62</v>
      </c>
      <c r="G1382" s="2" t="s">
        <v>85</v>
      </c>
      <c r="H1382" t="s">
        <v>86</v>
      </c>
      <c r="I1382" t="s">
        <v>92</v>
      </c>
      <c r="J1382" t="s">
        <v>66</v>
      </c>
      <c r="K1382" t="s">
        <v>67</v>
      </c>
      <c r="L1382">
        <v>15</v>
      </c>
      <c r="M1382">
        <v>4</v>
      </c>
      <c r="N1382">
        <v>168</v>
      </c>
      <c r="O1382" s="41">
        <v>9999</v>
      </c>
      <c r="P1382" t="s">
        <v>62</v>
      </c>
      <c r="Q1382" s="1">
        <v>45786.608721180557</v>
      </c>
      <c r="R1382">
        <v>61.036999999999999</v>
      </c>
      <c r="S1382">
        <v>18.931999999999999</v>
      </c>
      <c r="T1382">
        <v>3.2240000000000002</v>
      </c>
      <c r="U1382">
        <v>7191</v>
      </c>
      <c r="V1382">
        <v>152</v>
      </c>
      <c r="W1382">
        <v>2117</v>
      </c>
      <c r="X1382">
        <v>1773</v>
      </c>
      <c r="Y1382">
        <v>2</v>
      </c>
      <c r="Z1382">
        <v>20</v>
      </c>
      <c r="AA1382">
        <v>1</v>
      </c>
      <c r="AB1382">
        <v>249</v>
      </c>
      <c r="AC1382">
        <v>104</v>
      </c>
      <c r="AD1382">
        <v>30.56</v>
      </c>
      <c r="AE1382">
        <v>44.643045999999998</v>
      </c>
      <c r="AF1382">
        <v>76.3</v>
      </c>
      <c r="AG1382">
        <v>6.5</v>
      </c>
      <c r="AH1382">
        <v>8</v>
      </c>
      <c r="AI1382">
        <v>6.4</v>
      </c>
      <c r="AJ1382">
        <v>2.6</v>
      </c>
      <c r="AK1382">
        <v>0.2</v>
      </c>
      <c r="AL1382">
        <v>0</v>
      </c>
      <c r="AM1382">
        <v>2.48</v>
      </c>
      <c r="AN1382">
        <v>47.057000000000002</v>
      </c>
      <c r="AO1382">
        <v>2.1139999999999999</v>
      </c>
      <c r="AP1382">
        <v>29.44</v>
      </c>
      <c r="AQ1382">
        <v>0.27900000000000003</v>
      </c>
      <c r="AR1382">
        <v>3.2770000000000001</v>
      </c>
      <c r="AS1382">
        <v>32.767000000000003</v>
      </c>
      <c r="AT1382">
        <v>90.287999999999997</v>
      </c>
      <c r="AU1382">
        <v>7.6920000000000002</v>
      </c>
      <c r="AV1382">
        <v>9.4670000000000005</v>
      </c>
      <c r="AW1382">
        <v>7.5730000000000004</v>
      </c>
      <c r="AX1382">
        <v>3.077</v>
      </c>
      <c r="AY1382">
        <v>0.23699999999999999</v>
      </c>
      <c r="AZ1382">
        <v>0</v>
      </c>
      <c r="BA1382">
        <v>0</v>
      </c>
      <c r="BB1382">
        <v>156</v>
      </c>
      <c r="BC1382" t="s">
        <v>75</v>
      </c>
      <c r="BD1382">
        <v>0</v>
      </c>
      <c r="BE1382" t="s">
        <v>69</v>
      </c>
      <c r="BF1382" t="s">
        <v>76</v>
      </c>
      <c r="BG1382">
        <v>1.3</v>
      </c>
      <c r="BH1382">
        <v>0</v>
      </c>
      <c r="BI1382" s="1">
        <v>45799.483085879627</v>
      </c>
      <c r="BJ1382">
        <v>3</v>
      </c>
      <c r="BK1382" s="4">
        <v>1.0747</v>
      </c>
      <c r="BL1382" s="42">
        <f>HLOOKUP($A1382,차량별코스!$E$1:$AD$20,_xlfn.XLOOKUP(탕데이터!$I1382,차량별코스!$D$2:$D$20,차량별코스!$A$2:$A$20),0)</f>
        <v>2</v>
      </c>
      <c r="BM1382">
        <f t="shared" si="239"/>
        <v>2508.7330000000002</v>
      </c>
      <c r="BN1382">
        <f t="shared" si="240"/>
        <v>4171.0680000000048</v>
      </c>
      <c r="BO1382">
        <f>IF(COUNTIFS($BL$2:$BL1382,$BL1382,$O$2:$O1382,$O1382)=1,_xlfn.MAXIFS($BO$2:$BO1381,$O$2:$O1381,$O1382)+1,_xlfn.MAXIFS($BO$2:$BO1381,$O$2:$O1381,$O1382))</f>
        <v>11</v>
      </c>
      <c r="BP1382">
        <f t="shared" si="241"/>
        <v>3217.7330000000002</v>
      </c>
      <c r="BQ1382">
        <f t="shared" si="243"/>
        <v>467.41500000000002</v>
      </c>
      <c r="BR1382">
        <f t="shared" si="244"/>
        <v>575.28</v>
      </c>
      <c r="BS1382">
        <f t="shared" si="245"/>
        <v>460.22399999999999</v>
      </c>
      <c r="BT1382">
        <f t="shared" si="246"/>
        <v>186.96600000000001</v>
      </c>
      <c r="BU1382">
        <f t="shared" si="247"/>
        <v>14.382</v>
      </c>
      <c r="BV1382">
        <f t="shared" si="248"/>
        <v>0</v>
      </c>
      <c r="BW1382">
        <f t="shared" si="242"/>
        <v>4922</v>
      </c>
    </row>
    <row r="1383" spans="1:75" x14ac:dyDescent="0.3">
      <c r="A1383" s="38">
        <f t="shared" si="238"/>
        <v>45798</v>
      </c>
      <c r="B1383" s="3">
        <v>45798.713263888887</v>
      </c>
      <c r="C1383" t="s">
        <v>61</v>
      </c>
      <c r="D1383" t="s">
        <v>61</v>
      </c>
      <c r="E1383" t="s">
        <v>61</v>
      </c>
      <c r="F1383" t="s">
        <v>62</v>
      </c>
      <c r="G1383" s="2" t="s">
        <v>85</v>
      </c>
      <c r="H1383" t="s">
        <v>86</v>
      </c>
      <c r="I1383" t="s">
        <v>92</v>
      </c>
      <c r="J1383" t="s">
        <v>66</v>
      </c>
      <c r="K1383" t="s">
        <v>67</v>
      </c>
      <c r="L1383">
        <v>15</v>
      </c>
      <c r="M1383">
        <v>4</v>
      </c>
      <c r="N1383">
        <v>168</v>
      </c>
      <c r="O1383" s="41">
        <v>9999</v>
      </c>
      <c r="P1383" t="s">
        <v>62</v>
      </c>
      <c r="Q1383" s="1">
        <v>45786.608721180557</v>
      </c>
      <c r="R1383">
        <v>64.927000000000007</v>
      </c>
      <c r="S1383">
        <v>19.978000000000002</v>
      </c>
      <c r="T1383">
        <v>3.25</v>
      </c>
      <c r="U1383">
        <v>8241</v>
      </c>
      <c r="V1383">
        <v>507</v>
      </c>
      <c r="W1383">
        <v>2900</v>
      </c>
      <c r="X1383">
        <v>1982</v>
      </c>
      <c r="Y1383">
        <v>18</v>
      </c>
      <c r="Z1383">
        <v>26</v>
      </c>
      <c r="AA1383">
        <v>1</v>
      </c>
      <c r="AB1383">
        <v>543</v>
      </c>
      <c r="AC1383">
        <v>104</v>
      </c>
      <c r="AD1383">
        <v>28.36</v>
      </c>
      <c r="AE1383">
        <v>48.352742999999997</v>
      </c>
      <c r="AF1383">
        <v>93.6</v>
      </c>
      <c r="AG1383">
        <v>1.5</v>
      </c>
      <c r="AH1383">
        <v>2.2999999999999998</v>
      </c>
      <c r="AI1383">
        <v>1.7</v>
      </c>
      <c r="AJ1383">
        <v>1</v>
      </c>
      <c r="AK1383">
        <v>0</v>
      </c>
      <c r="AL1383">
        <v>0</v>
      </c>
      <c r="AM1383">
        <v>2.5</v>
      </c>
      <c r="AN1383">
        <v>50.963000000000001</v>
      </c>
      <c r="AO1383">
        <v>6.1520000000000001</v>
      </c>
      <c r="AP1383">
        <v>35.19</v>
      </c>
      <c r="AQ1383">
        <v>0.29299999999999998</v>
      </c>
      <c r="AR1383">
        <v>27.722999999999999</v>
      </c>
      <c r="AS1383">
        <v>40.045000000000002</v>
      </c>
      <c r="AT1383">
        <v>127.92</v>
      </c>
      <c r="AU1383">
        <v>2.0499999999999998</v>
      </c>
      <c r="AV1383">
        <v>3.1429999999999998</v>
      </c>
      <c r="AW1383">
        <v>2.323</v>
      </c>
      <c r="AX1383">
        <v>1.367</v>
      </c>
      <c r="AY1383">
        <v>0</v>
      </c>
      <c r="AZ1383">
        <v>0</v>
      </c>
      <c r="BA1383">
        <v>0</v>
      </c>
      <c r="BB1383">
        <v>182</v>
      </c>
      <c r="BC1383" t="s">
        <v>75</v>
      </c>
      <c r="BD1383">
        <v>0</v>
      </c>
      <c r="BE1383" t="s">
        <v>69</v>
      </c>
      <c r="BF1383" t="s">
        <v>76</v>
      </c>
      <c r="BG1383">
        <v>1.3</v>
      </c>
      <c r="BH1383">
        <v>0</v>
      </c>
      <c r="BI1383" s="1">
        <v>45799.483085879627</v>
      </c>
      <c r="BJ1383">
        <v>3</v>
      </c>
      <c r="BK1383" s="4">
        <v>1.0832999999999999</v>
      </c>
      <c r="BL1383" s="42">
        <f>HLOOKUP($A1383,차량별코스!$E$1:$AD$20,_xlfn.XLOOKUP(탕데이터!$I1383,차량별코스!$D$2:$D$20,차량별코스!$A$2:$A$20),0)</f>
        <v>2</v>
      </c>
      <c r="BM1383">
        <f t="shared" si="239"/>
        <v>2508.7330000000002</v>
      </c>
      <c r="BN1383">
        <f t="shared" si="240"/>
        <v>4171.0680000000048</v>
      </c>
      <c r="BO1383">
        <f>IF(COUNTIFS($BL$2:$BL1383,$BL1383,$O$2:$O1383,$O1383)=1,_xlfn.MAXIFS($BO$2:$BO1382,$O$2:$O1382,$O1383)+1,_xlfn.MAXIFS($BO$2:$BO1382,$O$2:$O1382,$O1383))</f>
        <v>11</v>
      </c>
      <c r="BP1383">
        <f t="shared" si="241"/>
        <v>4306.5759999999991</v>
      </c>
      <c r="BQ1383">
        <f t="shared" si="243"/>
        <v>123.61499999999999</v>
      </c>
      <c r="BR1383">
        <f t="shared" si="244"/>
        <v>189.54300000000001</v>
      </c>
      <c r="BS1383">
        <f t="shared" si="245"/>
        <v>140.09700000000001</v>
      </c>
      <c r="BT1383">
        <f t="shared" si="246"/>
        <v>82.41</v>
      </c>
      <c r="BU1383">
        <f t="shared" si="247"/>
        <v>0</v>
      </c>
      <c r="BV1383">
        <f t="shared" si="248"/>
        <v>0</v>
      </c>
      <c r="BW1383">
        <f t="shared" si="242"/>
        <v>4842.2409999999982</v>
      </c>
    </row>
    <row r="1384" spans="1:75" x14ac:dyDescent="0.3">
      <c r="A1384" s="38">
        <f t="shared" si="238"/>
        <v>45798</v>
      </c>
      <c r="B1384" s="3">
        <v>45798.812777777777</v>
      </c>
      <c r="C1384" t="s">
        <v>61</v>
      </c>
      <c r="D1384" t="s">
        <v>61</v>
      </c>
      <c r="E1384" t="s">
        <v>61</v>
      </c>
      <c r="F1384" t="s">
        <v>62</v>
      </c>
      <c r="G1384" s="2" t="s">
        <v>85</v>
      </c>
      <c r="H1384" t="s">
        <v>86</v>
      </c>
      <c r="I1384" t="s">
        <v>92</v>
      </c>
      <c r="J1384" t="s">
        <v>66</v>
      </c>
      <c r="K1384" t="s">
        <v>67</v>
      </c>
      <c r="L1384">
        <v>15</v>
      </c>
      <c r="M1384">
        <v>4</v>
      </c>
      <c r="N1384">
        <v>168</v>
      </c>
      <c r="O1384" s="41">
        <v>9999</v>
      </c>
      <c r="P1384" t="s">
        <v>62</v>
      </c>
      <c r="Q1384" s="1">
        <v>45786.608721180557</v>
      </c>
      <c r="R1384">
        <v>5.0000000000000001E-3</v>
      </c>
      <c r="S1384">
        <v>2.5999999999999999E-2</v>
      </c>
      <c r="T1384">
        <v>0.192</v>
      </c>
      <c r="U1384">
        <v>32</v>
      </c>
      <c r="V1384">
        <v>12</v>
      </c>
      <c r="W1384">
        <v>8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2</v>
      </c>
      <c r="AD1384">
        <v>0.56000000000000005</v>
      </c>
      <c r="AE1384">
        <v>1.5001500000000001</v>
      </c>
      <c r="AF1384">
        <v>100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0.15</v>
      </c>
      <c r="AN1384">
        <v>22.332999999999998</v>
      </c>
      <c r="AO1384">
        <v>37.5</v>
      </c>
      <c r="AP1384">
        <v>25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 t="s">
        <v>75</v>
      </c>
      <c r="BD1384">
        <v>0</v>
      </c>
      <c r="BE1384" t="s">
        <v>69</v>
      </c>
      <c r="BF1384" t="s">
        <v>76</v>
      </c>
      <c r="BG1384">
        <v>1.3</v>
      </c>
      <c r="BH1384">
        <v>0</v>
      </c>
      <c r="BI1384" s="1">
        <v>45799.483085879627</v>
      </c>
      <c r="BJ1384">
        <v>3</v>
      </c>
      <c r="BK1384" s="4">
        <v>6.4100000000000004E-2</v>
      </c>
      <c r="BL1384" s="42">
        <f>HLOOKUP($A1384,차량별코스!$E$1:$AD$20,_xlfn.XLOOKUP(탕데이터!$I1384,차량별코스!$D$2:$D$20,차량별코스!$A$2:$A$20),0)</f>
        <v>2</v>
      </c>
      <c r="BM1384">
        <f t="shared" si="239"/>
        <v>2508.7330000000002</v>
      </c>
      <c r="BN1384">
        <f t="shared" si="240"/>
        <v>4171.0680000000048</v>
      </c>
      <c r="BO1384">
        <f>IF(COUNTIFS($BL$2:$BL1384,$BL1384,$O$2:$O1384,$O1384)=1,_xlfn.MAXIFS($BO$2:$BO1383,$O$2:$O1383,$O1384)+1,_xlfn.MAXIFS($BO$2:$BO1383,$O$2:$O1383,$O1384))</f>
        <v>11</v>
      </c>
      <c r="BP1384">
        <f t="shared" si="241"/>
        <v>12</v>
      </c>
      <c r="BQ1384">
        <f t="shared" si="243"/>
        <v>0</v>
      </c>
      <c r="BR1384">
        <f t="shared" si="244"/>
        <v>0</v>
      </c>
      <c r="BS1384">
        <f t="shared" si="245"/>
        <v>0</v>
      </c>
      <c r="BT1384">
        <f t="shared" si="246"/>
        <v>0</v>
      </c>
      <c r="BU1384">
        <f t="shared" si="247"/>
        <v>0</v>
      </c>
      <c r="BV1384">
        <f t="shared" si="248"/>
        <v>0</v>
      </c>
      <c r="BW1384">
        <f t="shared" si="242"/>
        <v>12</v>
      </c>
    </row>
    <row r="1385" spans="1:75" x14ac:dyDescent="0.3">
      <c r="A1385" s="38">
        <f t="shared" si="238"/>
        <v>45799</v>
      </c>
      <c r="B1385" s="3">
        <v>45799.258611111109</v>
      </c>
      <c r="C1385" t="s">
        <v>61</v>
      </c>
      <c r="D1385" t="s">
        <v>61</v>
      </c>
      <c r="E1385" t="s">
        <v>61</v>
      </c>
      <c r="F1385" t="s">
        <v>62</v>
      </c>
      <c r="G1385" s="2" t="s">
        <v>85</v>
      </c>
      <c r="H1385" t="s">
        <v>86</v>
      </c>
      <c r="I1385" t="s">
        <v>92</v>
      </c>
      <c r="J1385" t="s">
        <v>66</v>
      </c>
      <c r="K1385" t="s">
        <v>67</v>
      </c>
      <c r="L1385">
        <v>15</v>
      </c>
      <c r="M1385">
        <v>4</v>
      </c>
      <c r="N1385">
        <v>168</v>
      </c>
      <c r="O1385" s="41">
        <v>9999</v>
      </c>
      <c r="P1385" t="s">
        <v>62</v>
      </c>
      <c r="Q1385" s="1">
        <v>45786.608721180557</v>
      </c>
      <c r="R1385">
        <v>66.638000000000005</v>
      </c>
      <c r="S1385">
        <v>19.417000000000002</v>
      </c>
      <c r="T1385">
        <v>3.4319999999999999</v>
      </c>
      <c r="U1385">
        <v>9104</v>
      </c>
      <c r="V1385">
        <v>146</v>
      </c>
      <c r="W1385">
        <v>3974</v>
      </c>
      <c r="X1385">
        <v>1882</v>
      </c>
      <c r="Y1385">
        <v>13</v>
      </c>
      <c r="Z1385">
        <v>20</v>
      </c>
      <c r="AA1385">
        <v>3</v>
      </c>
      <c r="AB1385">
        <v>1239</v>
      </c>
      <c r="AC1385">
        <v>104</v>
      </c>
      <c r="AD1385">
        <v>26.35</v>
      </c>
      <c r="AE1385">
        <v>48.133367</v>
      </c>
      <c r="AF1385">
        <v>92.9</v>
      </c>
      <c r="AG1385">
        <v>1.7</v>
      </c>
      <c r="AH1385">
        <v>2.5</v>
      </c>
      <c r="AI1385">
        <v>1.8</v>
      </c>
      <c r="AJ1385">
        <v>1</v>
      </c>
      <c r="AK1385">
        <v>0</v>
      </c>
      <c r="AL1385">
        <v>0</v>
      </c>
      <c r="AM1385">
        <v>2.64</v>
      </c>
      <c r="AN1385">
        <v>47.798999999999999</v>
      </c>
      <c r="AO1385">
        <v>1.6040000000000001</v>
      </c>
      <c r="AP1385">
        <v>43.651000000000003</v>
      </c>
      <c r="AQ1385">
        <v>0.27</v>
      </c>
      <c r="AR1385">
        <v>19.507999999999999</v>
      </c>
      <c r="AS1385">
        <v>30.013000000000002</v>
      </c>
      <c r="AT1385">
        <v>140.898</v>
      </c>
      <c r="AU1385">
        <v>2.5779999999999998</v>
      </c>
      <c r="AV1385">
        <v>3.7919999999999998</v>
      </c>
      <c r="AW1385">
        <v>2.73</v>
      </c>
      <c r="AX1385">
        <v>1.5169999999999999</v>
      </c>
      <c r="AY1385">
        <v>0</v>
      </c>
      <c r="AZ1385">
        <v>0</v>
      </c>
      <c r="BA1385">
        <v>0</v>
      </c>
      <c r="BB1385">
        <v>205</v>
      </c>
      <c r="BC1385" t="s">
        <v>75</v>
      </c>
      <c r="BD1385">
        <v>0</v>
      </c>
      <c r="BE1385" t="s">
        <v>69</v>
      </c>
      <c r="BF1385" t="s">
        <v>76</v>
      </c>
      <c r="BG1385">
        <v>1.3</v>
      </c>
      <c r="BH1385">
        <v>0</v>
      </c>
      <c r="BI1385" s="1">
        <v>45799.483085879627</v>
      </c>
      <c r="BJ1385">
        <v>3</v>
      </c>
      <c r="BK1385" s="4">
        <v>1.1439999999999999</v>
      </c>
      <c r="BL1385" s="42">
        <f>HLOOKUP($A1385,차량별코스!$E$1:$AD$20,_xlfn.XLOOKUP(탕데이터!$I1385,차량별코스!$D$2:$D$20,차량별코스!$A$2:$A$20),0)</f>
        <v>3</v>
      </c>
      <c r="BM1385">
        <f t="shared" si="239"/>
        <v>2508.7330000000002</v>
      </c>
      <c r="BN1385">
        <f t="shared" si="240"/>
        <v>4291.5689999999995</v>
      </c>
      <c r="BO1385">
        <f>IF(COUNTIFS($BL$2:$BL1385,$BL1385,$O$2:$O1385,$O1385)=1,_xlfn.MAXIFS($BO$2:$BO1384,$O$2:$O1384,$O1385)+1,_xlfn.MAXIFS($BO$2:$BO1384,$O$2:$O1384,$O1385))</f>
        <v>11</v>
      </c>
      <c r="BP1385">
        <f t="shared" si="241"/>
        <v>4337.616</v>
      </c>
      <c r="BQ1385">
        <f t="shared" si="243"/>
        <v>154.768</v>
      </c>
      <c r="BR1385">
        <f t="shared" si="244"/>
        <v>227.60000000000002</v>
      </c>
      <c r="BS1385">
        <f t="shared" si="245"/>
        <v>163.87200000000001</v>
      </c>
      <c r="BT1385">
        <f t="shared" si="246"/>
        <v>91.04</v>
      </c>
      <c r="BU1385">
        <f t="shared" si="247"/>
        <v>0</v>
      </c>
      <c r="BV1385">
        <f t="shared" si="248"/>
        <v>0</v>
      </c>
      <c r="BW1385">
        <f t="shared" si="242"/>
        <v>4974.8960000000006</v>
      </c>
    </row>
    <row r="1386" spans="1:75" x14ac:dyDescent="0.3">
      <c r="A1386" s="38">
        <f t="shared" si="238"/>
        <v>45799</v>
      </c>
      <c r="B1386" s="3">
        <v>45799.422546296293</v>
      </c>
      <c r="C1386" t="s">
        <v>61</v>
      </c>
      <c r="D1386" t="s">
        <v>61</v>
      </c>
      <c r="E1386" t="s">
        <v>61</v>
      </c>
      <c r="F1386" t="s">
        <v>62</v>
      </c>
      <c r="G1386" s="2" t="s">
        <v>85</v>
      </c>
      <c r="H1386" t="s">
        <v>86</v>
      </c>
      <c r="I1386" t="s">
        <v>92</v>
      </c>
      <c r="J1386" t="s">
        <v>66</v>
      </c>
      <c r="K1386" t="s">
        <v>67</v>
      </c>
      <c r="L1386">
        <v>15</v>
      </c>
      <c r="M1386">
        <v>4</v>
      </c>
      <c r="N1386">
        <v>168</v>
      </c>
      <c r="O1386" s="41">
        <v>9999</v>
      </c>
      <c r="P1386" t="s">
        <v>62</v>
      </c>
      <c r="Q1386" s="1">
        <v>45786.608721180557</v>
      </c>
      <c r="R1386">
        <v>2.7E-2</v>
      </c>
      <c r="S1386">
        <v>4.3999999999999997E-2</v>
      </c>
      <c r="T1386">
        <v>0.61399999999999999</v>
      </c>
      <c r="U1386">
        <v>57</v>
      </c>
      <c r="V1386">
        <v>30</v>
      </c>
      <c r="W1386">
        <v>10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8</v>
      </c>
      <c r="AD1386">
        <v>1.71</v>
      </c>
      <c r="AE1386">
        <v>5.7167050000000001</v>
      </c>
      <c r="AF1386">
        <v>100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0.47</v>
      </c>
      <c r="AN1386">
        <v>29.876000000000001</v>
      </c>
      <c r="AO1386">
        <v>52.631</v>
      </c>
      <c r="AP1386">
        <v>17.539000000000001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 t="s">
        <v>75</v>
      </c>
      <c r="BD1386">
        <v>0</v>
      </c>
      <c r="BE1386" t="s">
        <v>69</v>
      </c>
      <c r="BF1386" t="s">
        <v>76</v>
      </c>
      <c r="BG1386">
        <v>1.3</v>
      </c>
      <c r="BH1386">
        <v>0</v>
      </c>
      <c r="BI1386" s="1">
        <v>45799.483085879627</v>
      </c>
      <c r="BJ1386">
        <v>3</v>
      </c>
      <c r="BK1386" s="4">
        <v>0.20449999999999999</v>
      </c>
      <c r="BL1386" s="42">
        <f>HLOOKUP($A1386,차량별코스!$E$1:$AD$20,_xlfn.XLOOKUP(탕데이터!$I1386,차량별코스!$D$2:$D$20,차량별코스!$A$2:$A$20),0)</f>
        <v>3</v>
      </c>
      <c r="BM1386">
        <f t="shared" si="239"/>
        <v>2508.7330000000002</v>
      </c>
      <c r="BN1386">
        <f t="shared" si="240"/>
        <v>4291.5689999999995</v>
      </c>
      <c r="BO1386">
        <f>IF(COUNTIFS($BL$2:$BL1386,$BL1386,$O$2:$O1386,$O1386)=1,_xlfn.MAXIFS($BO$2:$BO1385,$O$2:$O1385,$O1386)+1,_xlfn.MAXIFS($BO$2:$BO1385,$O$2:$O1385,$O1386))</f>
        <v>11</v>
      </c>
      <c r="BP1386">
        <f t="shared" si="241"/>
        <v>17</v>
      </c>
      <c r="BQ1386">
        <f t="shared" si="243"/>
        <v>0</v>
      </c>
      <c r="BR1386">
        <f t="shared" si="244"/>
        <v>0</v>
      </c>
      <c r="BS1386">
        <f t="shared" si="245"/>
        <v>0</v>
      </c>
      <c r="BT1386">
        <f t="shared" si="246"/>
        <v>0</v>
      </c>
      <c r="BU1386">
        <f t="shared" si="247"/>
        <v>0</v>
      </c>
      <c r="BV1386">
        <f t="shared" si="248"/>
        <v>0</v>
      </c>
      <c r="BW1386">
        <f t="shared" si="242"/>
        <v>17</v>
      </c>
    </row>
    <row r="1387" spans="1:75" x14ac:dyDescent="0.3">
      <c r="A1387" s="38">
        <f t="shared" si="238"/>
        <v>45799</v>
      </c>
      <c r="B1387" s="3">
        <v>45799.429803240739</v>
      </c>
      <c r="C1387" t="s">
        <v>61</v>
      </c>
      <c r="D1387" t="s">
        <v>61</v>
      </c>
      <c r="E1387" t="s">
        <v>61</v>
      </c>
      <c r="F1387" t="s">
        <v>62</v>
      </c>
      <c r="G1387" s="2" t="s">
        <v>85</v>
      </c>
      <c r="H1387" t="s">
        <v>86</v>
      </c>
      <c r="I1387" t="s">
        <v>92</v>
      </c>
      <c r="J1387" t="s">
        <v>66</v>
      </c>
      <c r="K1387" t="s">
        <v>67</v>
      </c>
      <c r="L1387">
        <v>15</v>
      </c>
      <c r="M1387">
        <v>4</v>
      </c>
      <c r="N1387">
        <v>168</v>
      </c>
      <c r="O1387" s="41">
        <v>9999</v>
      </c>
      <c r="P1387" t="s">
        <v>62</v>
      </c>
      <c r="Q1387" s="1">
        <v>45786.608721180557</v>
      </c>
      <c r="R1387">
        <v>39.875</v>
      </c>
      <c r="S1387">
        <v>11.36</v>
      </c>
      <c r="T1387">
        <v>3.51</v>
      </c>
      <c r="U1387">
        <v>4561</v>
      </c>
      <c r="V1387">
        <v>71</v>
      </c>
      <c r="W1387">
        <v>1123</v>
      </c>
      <c r="X1387">
        <v>1227</v>
      </c>
      <c r="Y1387">
        <v>6</v>
      </c>
      <c r="Z1387">
        <v>10</v>
      </c>
      <c r="AA1387">
        <v>0</v>
      </c>
      <c r="AB1387">
        <v>0</v>
      </c>
      <c r="AC1387">
        <v>96</v>
      </c>
      <c r="AD1387">
        <v>31.47</v>
      </c>
      <c r="AE1387">
        <v>42.634382000000002</v>
      </c>
      <c r="AF1387">
        <v>93.9</v>
      </c>
      <c r="AG1387">
        <v>1.7</v>
      </c>
      <c r="AH1387">
        <v>2.6</v>
      </c>
      <c r="AI1387">
        <v>1.2</v>
      </c>
      <c r="AJ1387">
        <v>0.5</v>
      </c>
      <c r="AK1387">
        <v>0</v>
      </c>
      <c r="AL1387">
        <v>0</v>
      </c>
      <c r="AM1387">
        <v>2.7</v>
      </c>
      <c r="AN1387">
        <v>40.411999999999999</v>
      </c>
      <c r="AO1387">
        <v>1.5569999999999999</v>
      </c>
      <c r="AP1387">
        <v>24.622</v>
      </c>
      <c r="AQ1387">
        <v>0.30099999999999999</v>
      </c>
      <c r="AR1387">
        <v>15.047000000000001</v>
      </c>
      <c r="AS1387">
        <v>25.077999999999999</v>
      </c>
      <c r="AT1387">
        <v>70.424999999999997</v>
      </c>
      <c r="AU1387">
        <v>1.2749999999999999</v>
      </c>
      <c r="AV1387">
        <v>1.95</v>
      </c>
      <c r="AW1387">
        <v>0.9</v>
      </c>
      <c r="AX1387">
        <v>0.375</v>
      </c>
      <c r="AY1387">
        <v>0</v>
      </c>
      <c r="AZ1387">
        <v>0</v>
      </c>
      <c r="BA1387">
        <v>0</v>
      </c>
      <c r="BB1387">
        <v>94</v>
      </c>
      <c r="BC1387" t="s">
        <v>75</v>
      </c>
      <c r="BD1387">
        <v>0</v>
      </c>
      <c r="BE1387" t="s">
        <v>69</v>
      </c>
      <c r="BF1387" t="s">
        <v>76</v>
      </c>
      <c r="BG1387">
        <v>1.3</v>
      </c>
      <c r="BH1387">
        <v>0</v>
      </c>
      <c r="BI1387" s="1">
        <v>45799.483085879627</v>
      </c>
      <c r="BJ1387">
        <v>3</v>
      </c>
      <c r="BK1387" s="4">
        <v>1.17</v>
      </c>
      <c r="BL1387" s="42">
        <f>HLOOKUP($A1387,차량별코스!$E$1:$AD$20,_xlfn.XLOOKUP(탕데이터!$I1387,차량별코스!$D$2:$D$20,차량별코스!$A$2:$A$20),0)</f>
        <v>3</v>
      </c>
      <c r="BM1387">
        <f t="shared" si="239"/>
        <v>2508.7330000000002</v>
      </c>
      <c r="BN1387">
        <f t="shared" si="240"/>
        <v>4291.5689999999995</v>
      </c>
      <c r="BO1387">
        <f>IF(COUNTIFS($BL$2:$BL1387,$BL1387,$O$2:$O1387,$O1387)=1,_xlfn.MAXIFS($BO$2:$BO1386,$O$2:$O1386,$O1387)+1,_xlfn.MAXIFS($BO$2:$BO1386,$O$2:$O1386,$O1387))</f>
        <v>11</v>
      </c>
      <c r="BP1387">
        <f t="shared" si="241"/>
        <v>3088.7790000000005</v>
      </c>
      <c r="BQ1387">
        <f t="shared" si="243"/>
        <v>77.537000000000006</v>
      </c>
      <c r="BR1387">
        <f t="shared" si="244"/>
        <v>118.58600000000001</v>
      </c>
      <c r="BS1387">
        <f t="shared" si="245"/>
        <v>54.731999999999999</v>
      </c>
      <c r="BT1387">
        <f t="shared" si="246"/>
        <v>22.805</v>
      </c>
      <c r="BU1387">
        <f t="shared" si="247"/>
        <v>0</v>
      </c>
      <c r="BV1387">
        <f t="shared" si="248"/>
        <v>0</v>
      </c>
      <c r="BW1387">
        <f t="shared" si="242"/>
        <v>3362.4389999999999</v>
      </c>
    </row>
    <row r="1388" spans="1:75" x14ac:dyDescent="0.3">
      <c r="A1388" s="38">
        <f t="shared" si="238"/>
        <v>45784</v>
      </c>
      <c r="B1388" s="3">
        <v>45784.706643518519</v>
      </c>
      <c r="C1388" t="s">
        <v>61</v>
      </c>
      <c r="D1388" t="s">
        <v>61</v>
      </c>
      <c r="E1388" t="s">
        <v>61</v>
      </c>
      <c r="F1388" t="s">
        <v>62</v>
      </c>
      <c r="G1388" s="2" t="s">
        <v>85</v>
      </c>
      <c r="H1388" t="s">
        <v>86</v>
      </c>
      <c r="I1388" t="s">
        <v>93</v>
      </c>
      <c r="J1388" t="s">
        <v>66</v>
      </c>
      <c r="K1388" t="s">
        <v>67</v>
      </c>
      <c r="L1388">
        <v>19</v>
      </c>
      <c r="M1388">
        <v>11</v>
      </c>
      <c r="N1388">
        <v>168</v>
      </c>
      <c r="O1388" s="41">
        <v>7242</v>
      </c>
      <c r="P1388" t="s">
        <v>61</v>
      </c>
      <c r="Q1388" t="s">
        <v>61</v>
      </c>
      <c r="R1388">
        <v>2.9000000000000001E-2</v>
      </c>
      <c r="S1388">
        <v>0.159</v>
      </c>
      <c r="T1388">
        <v>0.182</v>
      </c>
      <c r="U1388">
        <v>241</v>
      </c>
      <c r="V1388">
        <v>208</v>
      </c>
      <c r="W1388">
        <v>11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6</v>
      </c>
      <c r="AD1388">
        <v>0.43</v>
      </c>
      <c r="AE1388">
        <v>4.744764</v>
      </c>
      <c r="AF1388">
        <v>100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0.14000000000000001</v>
      </c>
      <c r="AN1388">
        <v>91.575999999999993</v>
      </c>
      <c r="AO1388">
        <v>86.305999999999997</v>
      </c>
      <c r="AP1388">
        <v>4.5640000000000001</v>
      </c>
      <c r="AQ1388">
        <v>0</v>
      </c>
      <c r="AR1388">
        <v>0</v>
      </c>
      <c r="AS1388">
        <v>0</v>
      </c>
      <c r="AT1388">
        <v>3.3330000000000002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6</v>
      </c>
      <c r="BC1388" t="s">
        <v>75</v>
      </c>
      <c r="BD1388">
        <v>0</v>
      </c>
      <c r="BE1388" t="s">
        <v>69</v>
      </c>
      <c r="BF1388" t="s">
        <v>76</v>
      </c>
      <c r="BG1388">
        <v>1.3</v>
      </c>
      <c r="BH1388">
        <v>0</v>
      </c>
      <c r="BI1388" s="1">
        <v>45799.574282175927</v>
      </c>
      <c r="BJ1388">
        <v>3</v>
      </c>
      <c r="BK1388" s="4">
        <v>6.08E-2</v>
      </c>
      <c r="BL1388" s="42">
        <f>HLOOKUP($A1388,차량별코스!$E$1:$AD$20,_xlfn.XLOOKUP(탕데이터!$I1388,차량별코스!$D$2:$D$20,차량별코스!$A$2:$A$20),0)</f>
        <v>1</v>
      </c>
      <c r="BM1388">
        <f t="shared" si="239"/>
        <v>4864.5930000000008</v>
      </c>
      <c r="BN1388">
        <f t="shared" si="240"/>
        <v>366.255</v>
      </c>
      <c r="BO1388">
        <f>IF(COUNTIFS($BL$2:$BL1388,$BL1388,$O$2:$O1388,$O1388)=1,_xlfn.MAXIFS($BO$2:$BO1387,$O$2:$O1387,$O1388)+1,_xlfn.MAXIFS($BO$2:$BO1387,$O$2:$O1387,$O1388))</f>
        <v>1</v>
      </c>
      <c r="BP1388">
        <f t="shared" si="241"/>
        <v>22</v>
      </c>
      <c r="BQ1388">
        <f t="shared" si="243"/>
        <v>0</v>
      </c>
      <c r="BR1388">
        <f t="shared" si="244"/>
        <v>0</v>
      </c>
      <c r="BS1388">
        <f t="shared" si="245"/>
        <v>0</v>
      </c>
      <c r="BT1388">
        <f t="shared" si="246"/>
        <v>0</v>
      </c>
      <c r="BU1388">
        <f t="shared" si="247"/>
        <v>0</v>
      </c>
      <c r="BV1388">
        <f t="shared" si="248"/>
        <v>0</v>
      </c>
      <c r="BW1388">
        <f t="shared" si="242"/>
        <v>22</v>
      </c>
    </row>
    <row r="1389" spans="1:75" x14ac:dyDescent="0.3">
      <c r="A1389" s="38">
        <f t="shared" si="238"/>
        <v>45784</v>
      </c>
      <c r="B1389" s="3">
        <v>45784.713900462964</v>
      </c>
      <c r="C1389" t="s">
        <v>61</v>
      </c>
      <c r="D1389" t="s">
        <v>61</v>
      </c>
      <c r="E1389" t="s">
        <v>61</v>
      </c>
      <c r="F1389" t="s">
        <v>62</v>
      </c>
      <c r="G1389" s="2" t="s">
        <v>85</v>
      </c>
      <c r="H1389" t="s">
        <v>86</v>
      </c>
      <c r="I1389" t="s">
        <v>93</v>
      </c>
      <c r="J1389" t="s">
        <v>66</v>
      </c>
      <c r="K1389" t="s">
        <v>67</v>
      </c>
      <c r="L1389">
        <v>19</v>
      </c>
      <c r="M1389">
        <v>11</v>
      </c>
      <c r="N1389">
        <v>168</v>
      </c>
      <c r="O1389" s="41">
        <v>7242</v>
      </c>
      <c r="P1389" t="s">
        <v>61</v>
      </c>
      <c r="Q1389" t="s">
        <v>61</v>
      </c>
      <c r="R1389">
        <v>100.908</v>
      </c>
      <c r="S1389">
        <v>25.873999999999999</v>
      </c>
      <c r="T1389">
        <v>3.9</v>
      </c>
      <c r="U1389">
        <v>9826</v>
      </c>
      <c r="V1389">
        <v>115</v>
      </c>
      <c r="W1389">
        <v>2001</v>
      </c>
      <c r="X1389">
        <v>3697</v>
      </c>
      <c r="Y1389">
        <v>5</v>
      </c>
      <c r="Z1389">
        <v>19</v>
      </c>
      <c r="AA1389">
        <v>0</v>
      </c>
      <c r="AB1389">
        <v>0</v>
      </c>
      <c r="AC1389">
        <v>98</v>
      </c>
      <c r="AD1389">
        <v>36.97</v>
      </c>
      <c r="AE1389">
        <v>47.116568000000001</v>
      </c>
      <c r="AF1389">
        <v>52.6</v>
      </c>
      <c r="AG1389">
        <v>13.2</v>
      </c>
      <c r="AH1389">
        <v>15.3</v>
      </c>
      <c r="AI1389">
        <v>14.3</v>
      </c>
      <c r="AJ1389">
        <v>4.5999999999999996</v>
      </c>
      <c r="AK1389">
        <v>0</v>
      </c>
      <c r="AL1389">
        <v>0</v>
      </c>
      <c r="AM1389">
        <v>3</v>
      </c>
      <c r="AN1389">
        <v>40.155000000000001</v>
      </c>
      <c r="AO1389">
        <v>1.17</v>
      </c>
      <c r="AP1389">
        <v>20.364000000000001</v>
      </c>
      <c r="AQ1389">
        <v>0.35699999999999998</v>
      </c>
      <c r="AR1389">
        <v>4.9550000000000001</v>
      </c>
      <c r="AS1389">
        <v>18.829000000000001</v>
      </c>
      <c r="AT1389">
        <v>85.912999999999997</v>
      </c>
      <c r="AU1389">
        <v>21.56</v>
      </c>
      <c r="AV1389">
        <v>24.99</v>
      </c>
      <c r="AW1389">
        <v>23.356999999999999</v>
      </c>
      <c r="AX1389">
        <v>7.5129999999999999</v>
      </c>
      <c r="AY1389">
        <v>0</v>
      </c>
      <c r="AZ1389">
        <v>0</v>
      </c>
      <c r="BA1389">
        <v>0</v>
      </c>
      <c r="BB1389">
        <v>222</v>
      </c>
      <c r="BC1389" t="s">
        <v>75</v>
      </c>
      <c r="BD1389">
        <v>0</v>
      </c>
      <c r="BE1389" t="s">
        <v>69</v>
      </c>
      <c r="BF1389" t="s">
        <v>76</v>
      </c>
      <c r="BG1389">
        <v>1.3</v>
      </c>
      <c r="BH1389">
        <v>0</v>
      </c>
      <c r="BI1389" s="1">
        <v>45799.574282175927</v>
      </c>
      <c r="BJ1389">
        <v>3</v>
      </c>
      <c r="BK1389" s="4">
        <v>1.3</v>
      </c>
      <c r="BL1389" s="42">
        <f>HLOOKUP($A1389,차량별코스!$E$1:$AD$20,_xlfn.XLOOKUP(탕데이터!$I1389,차량별코스!$D$2:$D$20,차량별코스!$A$2:$A$20),0)</f>
        <v>1</v>
      </c>
      <c r="BM1389">
        <f t="shared" si="239"/>
        <v>4864.5930000000008</v>
      </c>
      <c r="BN1389">
        <f t="shared" si="240"/>
        <v>366.255</v>
      </c>
      <c r="BO1389">
        <f>IF(COUNTIFS($BL$2:$BL1389,$BL1389,$O$2:$O1389,$O1389)=1,_xlfn.MAXIFS($BO$2:$BO1388,$O$2:$O1388,$O1389)+1,_xlfn.MAXIFS($BO$2:$BO1388,$O$2:$O1388,$O1389))</f>
        <v>1</v>
      </c>
      <c r="BP1389">
        <f t="shared" si="241"/>
        <v>3052.4760000000006</v>
      </c>
      <c r="BQ1389">
        <f t="shared" si="243"/>
        <v>1297.0320000000002</v>
      </c>
      <c r="BR1389">
        <f t="shared" si="244"/>
        <v>1503.3779999999999</v>
      </c>
      <c r="BS1389">
        <f t="shared" si="245"/>
        <v>1405.1180000000002</v>
      </c>
      <c r="BT1389">
        <f t="shared" si="246"/>
        <v>451.99599999999998</v>
      </c>
      <c r="BU1389">
        <f t="shared" si="247"/>
        <v>0</v>
      </c>
      <c r="BV1389">
        <f t="shared" si="248"/>
        <v>0</v>
      </c>
      <c r="BW1389">
        <f t="shared" si="242"/>
        <v>7710.0000000000009</v>
      </c>
    </row>
    <row r="1390" spans="1:75" x14ac:dyDescent="0.3">
      <c r="A1390" s="38">
        <f t="shared" si="238"/>
        <v>45785</v>
      </c>
      <c r="B1390" s="3">
        <v>45785.265798611108</v>
      </c>
      <c r="C1390" t="s">
        <v>61</v>
      </c>
      <c r="D1390" t="s">
        <v>61</v>
      </c>
      <c r="E1390" t="s">
        <v>61</v>
      </c>
      <c r="F1390" t="s">
        <v>62</v>
      </c>
      <c r="G1390" s="2" t="s">
        <v>85</v>
      </c>
      <c r="H1390" t="s">
        <v>86</v>
      </c>
      <c r="I1390" t="s">
        <v>93</v>
      </c>
      <c r="J1390" t="s">
        <v>66</v>
      </c>
      <c r="K1390" t="s">
        <v>67</v>
      </c>
      <c r="L1390">
        <v>19</v>
      </c>
      <c r="M1390">
        <v>11</v>
      </c>
      <c r="N1390">
        <v>168</v>
      </c>
      <c r="O1390" s="41">
        <v>7242</v>
      </c>
      <c r="P1390" t="s">
        <v>61</v>
      </c>
      <c r="Q1390" t="s">
        <v>61</v>
      </c>
      <c r="R1390">
        <v>1E-3</v>
      </c>
      <c r="S1390">
        <v>1E-3</v>
      </c>
      <c r="T1390">
        <v>1</v>
      </c>
      <c r="U1390">
        <v>250</v>
      </c>
      <c r="V1390">
        <v>250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0.01</v>
      </c>
      <c r="AE1390" t="s">
        <v>61</v>
      </c>
      <c r="AF1390">
        <v>100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1</v>
      </c>
      <c r="AN1390" t="s">
        <v>61</v>
      </c>
      <c r="AO1390">
        <v>100</v>
      </c>
      <c r="AP1390">
        <v>0</v>
      </c>
      <c r="AQ1390">
        <v>0</v>
      </c>
      <c r="AR1390">
        <v>0</v>
      </c>
      <c r="AS1390">
        <v>0</v>
      </c>
      <c r="AT1390">
        <v>3.3330000000000002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6</v>
      </c>
      <c r="BC1390" t="s">
        <v>75</v>
      </c>
      <c r="BD1390">
        <v>0</v>
      </c>
      <c r="BE1390" t="s">
        <v>69</v>
      </c>
      <c r="BF1390" t="s">
        <v>76</v>
      </c>
      <c r="BG1390">
        <v>1.3</v>
      </c>
      <c r="BH1390">
        <v>0</v>
      </c>
      <c r="BI1390" s="1">
        <v>45799.574282175927</v>
      </c>
      <c r="BJ1390">
        <v>3</v>
      </c>
      <c r="BK1390" s="4">
        <v>0.33329999999999999</v>
      </c>
      <c r="BL1390" s="42">
        <f>HLOOKUP($A1390,차량별코스!$E$1:$AD$20,_xlfn.XLOOKUP(탕데이터!$I1390,차량별코스!$D$2:$D$20,차량별코스!$A$2:$A$20),0)</f>
        <v>2</v>
      </c>
      <c r="BM1390">
        <f t="shared" si="239"/>
        <v>4864.5930000000008</v>
      </c>
      <c r="BN1390">
        <f t="shared" si="240"/>
        <v>578.58199999999999</v>
      </c>
      <c r="BO1390">
        <f>IF(COUNTIFS($BL$2:$BL1390,$BL1390,$O$2:$O1390,$O1390)=1,_xlfn.MAXIFS($BO$2:$BO1389,$O$2:$O1389,$O1390)+1,_xlfn.MAXIFS($BO$2:$BO1389,$O$2:$O1389,$O1390))</f>
        <v>2</v>
      </c>
      <c r="BP1390">
        <f t="shared" si="241"/>
        <v>0</v>
      </c>
      <c r="BQ1390">
        <f t="shared" si="243"/>
        <v>0</v>
      </c>
      <c r="BR1390">
        <f t="shared" si="244"/>
        <v>0</v>
      </c>
      <c r="BS1390">
        <f t="shared" si="245"/>
        <v>0</v>
      </c>
      <c r="BT1390">
        <f t="shared" si="246"/>
        <v>0</v>
      </c>
      <c r="BU1390">
        <f t="shared" si="247"/>
        <v>0</v>
      </c>
      <c r="BV1390">
        <f t="shared" si="248"/>
        <v>0</v>
      </c>
      <c r="BW1390">
        <f t="shared" si="242"/>
        <v>0</v>
      </c>
    </row>
    <row r="1391" spans="1:75" x14ac:dyDescent="0.3">
      <c r="A1391" s="38">
        <f t="shared" si="238"/>
        <v>45785</v>
      </c>
      <c r="B1391" s="3">
        <v>45785.289340277777</v>
      </c>
      <c r="C1391" t="s">
        <v>61</v>
      </c>
      <c r="D1391" t="s">
        <v>61</v>
      </c>
      <c r="E1391" t="s">
        <v>61</v>
      </c>
      <c r="F1391" t="s">
        <v>62</v>
      </c>
      <c r="G1391" s="2" t="s">
        <v>85</v>
      </c>
      <c r="H1391" t="s">
        <v>86</v>
      </c>
      <c r="I1391" t="s">
        <v>93</v>
      </c>
      <c r="J1391" t="s">
        <v>66</v>
      </c>
      <c r="K1391" t="s">
        <v>67</v>
      </c>
      <c r="L1391">
        <v>19</v>
      </c>
      <c r="M1391">
        <v>11</v>
      </c>
      <c r="N1391">
        <v>168</v>
      </c>
      <c r="O1391" s="41">
        <v>7242</v>
      </c>
      <c r="P1391" t="s">
        <v>61</v>
      </c>
      <c r="Q1391" t="s">
        <v>61</v>
      </c>
      <c r="R1391">
        <v>100.26900000000001</v>
      </c>
      <c r="S1391">
        <v>27.062999999999999</v>
      </c>
      <c r="T1391">
        <v>3.7050000000000001</v>
      </c>
      <c r="U1391">
        <v>9258</v>
      </c>
      <c r="V1391">
        <v>221</v>
      </c>
      <c r="W1391">
        <v>1505</v>
      </c>
      <c r="X1391">
        <v>3289</v>
      </c>
      <c r="Y1391">
        <v>5</v>
      </c>
      <c r="Z1391">
        <v>20</v>
      </c>
      <c r="AA1391">
        <v>0</v>
      </c>
      <c r="AB1391">
        <v>0</v>
      </c>
      <c r="AC1391">
        <v>98</v>
      </c>
      <c r="AD1391">
        <v>38.99</v>
      </c>
      <c r="AE1391">
        <v>47.924622999999997</v>
      </c>
      <c r="AF1391">
        <v>88.6</v>
      </c>
      <c r="AG1391">
        <v>3</v>
      </c>
      <c r="AH1391">
        <v>3.6</v>
      </c>
      <c r="AI1391">
        <v>3.4</v>
      </c>
      <c r="AJ1391">
        <v>1.4</v>
      </c>
      <c r="AK1391">
        <v>0</v>
      </c>
      <c r="AL1391">
        <v>0</v>
      </c>
      <c r="AM1391">
        <v>2.85</v>
      </c>
      <c r="AN1391">
        <v>43.395000000000003</v>
      </c>
      <c r="AO1391">
        <v>2.387</v>
      </c>
      <c r="AP1391">
        <v>16.256</v>
      </c>
      <c r="AQ1391">
        <v>0.31900000000000001</v>
      </c>
      <c r="AR1391">
        <v>4.9870000000000001</v>
      </c>
      <c r="AS1391">
        <v>19.946000000000002</v>
      </c>
      <c r="AT1391">
        <v>135.85300000000001</v>
      </c>
      <c r="AU1391">
        <v>4.5999999999999996</v>
      </c>
      <c r="AV1391">
        <v>5.52</v>
      </c>
      <c r="AW1391">
        <v>5.2130000000000001</v>
      </c>
      <c r="AX1391">
        <v>2.1469999999999998</v>
      </c>
      <c r="AY1391">
        <v>0</v>
      </c>
      <c r="AZ1391">
        <v>0</v>
      </c>
      <c r="BA1391">
        <v>0</v>
      </c>
      <c r="BB1391">
        <v>208</v>
      </c>
      <c r="BC1391" t="s">
        <v>75</v>
      </c>
      <c r="BD1391">
        <v>0</v>
      </c>
      <c r="BE1391" t="s">
        <v>69</v>
      </c>
      <c r="BF1391" t="s">
        <v>76</v>
      </c>
      <c r="BG1391">
        <v>1.3</v>
      </c>
      <c r="BH1391">
        <v>0</v>
      </c>
      <c r="BI1391" s="1">
        <v>45799.574282175927</v>
      </c>
      <c r="BJ1391">
        <v>3</v>
      </c>
      <c r="BK1391" s="4">
        <v>1.2350000000000001</v>
      </c>
      <c r="BL1391" s="42">
        <f>HLOOKUP($A1391,차량별코스!$E$1:$AD$20,_xlfn.XLOOKUP(탕데이터!$I1391,차량별코스!$D$2:$D$20,차량별코스!$A$2:$A$20),0)</f>
        <v>2</v>
      </c>
      <c r="BM1391">
        <f t="shared" si="239"/>
        <v>4864.5930000000008</v>
      </c>
      <c r="BN1391">
        <f t="shared" si="240"/>
        <v>578.58199999999999</v>
      </c>
      <c r="BO1391">
        <f>IF(COUNTIFS($BL$2:$BL1391,$BL1391,$O$2:$O1391,$O1391)=1,_xlfn.MAXIFS($BO$2:$BO1390,$O$2:$O1390,$O1391)+1,_xlfn.MAXIFS($BO$2:$BO1390,$O$2:$O1390,$O1391))</f>
        <v>2</v>
      </c>
      <c r="BP1391">
        <f t="shared" si="241"/>
        <v>6476.5879999999997</v>
      </c>
      <c r="BQ1391">
        <f t="shared" si="243"/>
        <v>277.74</v>
      </c>
      <c r="BR1391">
        <f t="shared" si="244"/>
        <v>333.28800000000001</v>
      </c>
      <c r="BS1391">
        <f t="shared" si="245"/>
        <v>314.77200000000005</v>
      </c>
      <c r="BT1391">
        <f t="shared" si="246"/>
        <v>129.61199999999999</v>
      </c>
      <c r="BU1391">
        <f t="shared" si="247"/>
        <v>0</v>
      </c>
      <c r="BV1391">
        <f t="shared" si="248"/>
        <v>0</v>
      </c>
      <c r="BW1391">
        <f t="shared" si="242"/>
        <v>7532</v>
      </c>
    </row>
    <row r="1392" spans="1:75" x14ac:dyDescent="0.3">
      <c r="A1392" s="38">
        <f t="shared" si="238"/>
        <v>45785</v>
      </c>
      <c r="B1392" s="3">
        <v>45785.398599537039</v>
      </c>
      <c r="C1392" t="s">
        <v>61</v>
      </c>
      <c r="D1392" t="s">
        <v>61</v>
      </c>
      <c r="E1392" t="s">
        <v>61</v>
      </c>
      <c r="F1392" t="s">
        <v>62</v>
      </c>
      <c r="G1392" s="2" t="s">
        <v>85</v>
      </c>
      <c r="H1392" t="s">
        <v>86</v>
      </c>
      <c r="I1392" t="s">
        <v>93</v>
      </c>
      <c r="J1392" t="s">
        <v>66</v>
      </c>
      <c r="K1392" t="s">
        <v>67</v>
      </c>
      <c r="L1392">
        <v>19</v>
      </c>
      <c r="M1392">
        <v>11</v>
      </c>
      <c r="N1392">
        <v>168</v>
      </c>
      <c r="O1392" s="41">
        <v>7242</v>
      </c>
      <c r="P1392" t="s">
        <v>61</v>
      </c>
      <c r="Q1392" t="s">
        <v>61</v>
      </c>
      <c r="R1392">
        <v>1E-3</v>
      </c>
      <c r="S1392">
        <v>7.6999999999999999E-2</v>
      </c>
      <c r="T1392">
        <v>1.2999999999999999E-2</v>
      </c>
      <c r="U1392">
        <v>144</v>
      </c>
      <c r="V1392">
        <v>144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0.03</v>
      </c>
      <c r="AE1392" t="s">
        <v>61</v>
      </c>
      <c r="AF1392">
        <v>100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0.01</v>
      </c>
      <c r="AN1392" t="s">
        <v>61</v>
      </c>
      <c r="AO1392">
        <v>100</v>
      </c>
      <c r="AP1392">
        <v>0</v>
      </c>
      <c r="AQ1392">
        <v>0</v>
      </c>
      <c r="AR1392">
        <v>0</v>
      </c>
      <c r="AS1392">
        <v>0</v>
      </c>
      <c r="AT1392">
        <v>1.667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3</v>
      </c>
      <c r="BC1392" t="s">
        <v>75</v>
      </c>
      <c r="BD1392">
        <v>0</v>
      </c>
      <c r="BE1392" t="s">
        <v>69</v>
      </c>
      <c r="BF1392" t="s">
        <v>76</v>
      </c>
      <c r="BG1392">
        <v>1.3</v>
      </c>
      <c r="BH1392">
        <v>0</v>
      </c>
      <c r="BI1392" s="1">
        <v>45799.574282175927</v>
      </c>
      <c r="BJ1392">
        <v>3</v>
      </c>
      <c r="BK1392" s="4">
        <v>4.3E-3</v>
      </c>
      <c r="BL1392" s="42">
        <f>HLOOKUP($A1392,차량별코스!$E$1:$AD$20,_xlfn.XLOOKUP(탕데이터!$I1392,차량별코스!$D$2:$D$20,차량별코스!$A$2:$A$20),0)</f>
        <v>2</v>
      </c>
      <c r="BM1392">
        <f t="shared" si="239"/>
        <v>4864.5930000000008</v>
      </c>
      <c r="BN1392">
        <f t="shared" si="240"/>
        <v>578.58199999999999</v>
      </c>
      <c r="BO1392">
        <f>IF(COUNTIFS($BL$2:$BL1392,$BL1392,$O$2:$O1392,$O1392)=1,_xlfn.MAXIFS($BO$2:$BO1391,$O$2:$O1391,$O1392)+1,_xlfn.MAXIFS($BO$2:$BO1391,$O$2:$O1391,$O1392))</f>
        <v>2</v>
      </c>
      <c r="BP1392">
        <f t="shared" si="241"/>
        <v>0</v>
      </c>
      <c r="BQ1392">
        <f t="shared" si="243"/>
        <v>0</v>
      </c>
      <c r="BR1392">
        <f t="shared" si="244"/>
        <v>0</v>
      </c>
      <c r="BS1392">
        <f t="shared" si="245"/>
        <v>0</v>
      </c>
      <c r="BT1392">
        <f t="shared" si="246"/>
        <v>0</v>
      </c>
      <c r="BU1392">
        <f t="shared" si="247"/>
        <v>0</v>
      </c>
      <c r="BV1392">
        <f t="shared" si="248"/>
        <v>0</v>
      </c>
      <c r="BW1392">
        <f t="shared" si="242"/>
        <v>0</v>
      </c>
    </row>
    <row r="1393" spans="1:75" x14ac:dyDescent="0.3">
      <c r="A1393" s="38">
        <f t="shared" si="238"/>
        <v>45785</v>
      </c>
      <c r="B1393" s="3">
        <v>45785.40121527778</v>
      </c>
      <c r="C1393" t="s">
        <v>61</v>
      </c>
      <c r="D1393" t="s">
        <v>61</v>
      </c>
      <c r="E1393" t="s">
        <v>61</v>
      </c>
      <c r="F1393" t="s">
        <v>62</v>
      </c>
      <c r="G1393" s="2" t="s">
        <v>85</v>
      </c>
      <c r="H1393" t="s">
        <v>86</v>
      </c>
      <c r="I1393" t="s">
        <v>93</v>
      </c>
      <c r="J1393" t="s">
        <v>66</v>
      </c>
      <c r="K1393" t="s">
        <v>67</v>
      </c>
      <c r="L1393">
        <v>19</v>
      </c>
      <c r="M1393">
        <v>11</v>
      </c>
      <c r="N1393">
        <v>168</v>
      </c>
      <c r="O1393" s="41">
        <v>7242</v>
      </c>
      <c r="P1393" t="s">
        <v>61</v>
      </c>
      <c r="Q1393" t="s">
        <v>61</v>
      </c>
      <c r="R1393">
        <v>8.1000000000000003E-2</v>
      </c>
      <c r="S1393">
        <v>5.3999999999999999E-2</v>
      </c>
      <c r="T1393">
        <v>1.5</v>
      </c>
      <c r="U1393">
        <v>95</v>
      </c>
      <c r="V1393">
        <v>17</v>
      </c>
      <c r="W1393">
        <v>15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8</v>
      </c>
      <c r="AD1393">
        <v>3.07</v>
      </c>
      <c r="AE1393">
        <v>4.628571</v>
      </c>
      <c r="AF1393">
        <v>100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1.1499999999999999</v>
      </c>
      <c r="AN1393">
        <v>5.0629999999999997</v>
      </c>
      <c r="AO1393">
        <v>17.893999999999998</v>
      </c>
      <c r="AP1393">
        <v>15.787000000000001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 t="s">
        <v>75</v>
      </c>
      <c r="BD1393">
        <v>0</v>
      </c>
      <c r="BE1393" t="s">
        <v>69</v>
      </c>
      <c r="BF1393" t="s">
        <v>76</v>
      </c>
      <c r="BG1393">
        <v>1.3</v>
      </c>
      <c r="BH1393">
        <v>0</v>
      </c>
      <c r="BI1393" s="1">
        <v>45799.574282175927</v>
      </c>
      <c r="BJ1393">
        <v>3</v>
      </c>
      <c r="BK1393" s="4">
        <v>0.5</v>
      </c>
      <c r="BL1393" s="42">
        <f>HLOOKUP($A1393,차량별코스!$E$1:$AD$20,_xlfn.XLOOKUP(탕데이터!$I1393,차량별코스!$D$2:$D$20,차량별코스!$A$2:$A$20),0)</f>
        <v>2</v>
      </c>
      <c r="BM1393">
        <f t="shared" si="239"/>
        <v>4864.5930000000008</v>
      </c>
      <c r="BN1393">
        <f t="shared" si="240"/>
        <v>578.58199999999999</v>
      </c>
      <c r="BO1393">
        <f>IF(COUNTIFS($BL$2:$BL1393,$BL1393,$O$2:$O1393,$O1393)=1,_xlfn.MAXIFS($BO$2:$BO1392,$O$2:$O1392,$O1393)+1,_xlfn.MAXIFS($BO$2:$BO1392,$O$2:$O1392,$O1393))</f>
        <v>2</v>
      </c>
      <c r="BP1393">
        <f t="shared" si="241"/>
        <v>63</v>
      </c>
      <c r="BQ1393">
        <f t="shared" si="243"/>
        <v>0</v>
      </c>
      <c r="BR1393">
        <f t="shared" si="244"/>
        <v>0</v>
      </c>
      <c r="BS1393">
        <f t="shared" si="245"/>
        <v>0</v>
      </c>
      <c r="BT1393">
        <f t="shared" si="246"/>
        <v>0</v>
      </c>
      <c r="BU1393">
        <f t="shared" si="247"/>
        <v>0</v>
      </c>
      <c r="BV1393">
        <f t="shared" si="248"/>
        <v>0</v>
      </c>
      <c r="BW1393">
        <f t="shared" si="242"/>
        <v>63</v>
      </c>
    </row>
    <row r="1394" spans="1:75" x14ac:dyDescent="0.3">
      <c r="A1394" s="38">
        <f t="shared" si="238"/>
        <v>45785</v>
      </c>
      <c r="B1394" s="3">
        <v>45785.479351851849</v>
      </c>
      <c r="C1394" t="s">
        <v>61</v>
      </c>
      <c r="D1394" t="s">
        <v>61</v>
      </c>
      <c r="E1394" t="s">
        <v>61</v>
      </c>
      <c r="F1394" t="s">
        <v>62</v>
      </c>
      <c r="G1394" s="2" t="s">
        <v>85</v>
      </c>
      <c r="H1394" t="s">
        <v>86</v>
      </c>
      <c r="I1394" t="s">
        <v>93</v>
      </c>
      <c r="J1394" t="s">
        <v>66</v>
      </c>
      <c r="K1394" t="s">
        <v>67</v>
      </c>
      <c r="L1394">
        <v>19</v>
      </c>
      <c r="M1394">
        <v>11</v>
      </c>
      <c r="N1394">
        <v>168</v>
      </c>
      <c r="O1394" s="41">
        <v>7242</v>
      </c>
      <c r="P1394" t="s">
        <v>61</v>
      </c>
      <c r="Q1394" t="s">
        <v>61</v>
      </c>
      <c r="R1394">
        <v>2.7E-2</v>
      </c>
      <c r="S1394">
        <v>7.3999999999999996E-2</v>
      </c>
      <c r="T1394">
        <v>0.36499999999999999</v>
      </c>
      <c r="U1394">
        <v>132</v>
      </c>
      <c r="V1394">
        <v>108</v>
      </c>
      <c r="W1394">
        <v>5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8</v>
      </c>
      <c r="AD1394">
        <v>0.74</v>
      </c>
      <c r="AE1394">
        <v>5.1155739999999996</v>
      </c>
      <c r="AF1394">
        <v>100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0.28000000000000003</v>
      </c>
      <c r="AN1394">
        <v>48.576000000000001</v>
      </c>
      <c r="AO1394">
        <v>81.819999999999993</v>
      </c>
      <c r="AP1394">
        <v>3.786</v>
      </c>
      <c r="AQ1394">
        <v>0</v>
      </c>
      <c r="AR1394">
        <v>0</v>
      </c>
      <c r="AS1394">
        <v>0</v>
      </c>
      <c r="AT1394">
        <v>1.667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2</v>
      </c>
      <c r="BC1394" t="s">
        <v>75</v>
      </c>
      <c r="BD1394">
        <v>0</v>
      </c>
      <c r="BE1394" t="s">
        <v>69</v>
      </c>
      <c r="BF1394" t="s">
        <v>76</v>
      </c>
      <c r="BG1394">
        <v>1.3</v>
      </c>
      <c r="BH1394">
        <v>0</v>
      </c>
      <c r="BI1394" s="1">
        <v>45799.574282175927</v>
      </c>
      <c r="BJ1394">
        <v>3</v>
      </c>
      <c r="BK1394" s="4">
        <v>0.1216</v>
      </c>
      <c r="BL1394" s="42">
        <f>HLOOKUP($A1394,차량별코스!$E$1:$AD$20,_xlfn.XLOOKUP(탕데이터!$I1394,차량별코스!$D$2:$D$20,차량별코스!$A$2:$A$20),0)</f>
        <v>2</v>
      </c>
      <c r="BM1394">
        <f t="shared" si="239"/>
        <v>4864.5930000000008</v>
      </c>
      <c r="BN1394">
        <f t="shared" si="240"/>
        <v>578.58199999999999</v>
      </c>
      <c r="BO1394">
        <f>IF(COUNTIFS($BL$2:$BL1394,$BL1394,$O$2:$O1394,$O1394)=1,_xlfn.MAXIFS($BO$2:$BO1393,$O$2:$O1393,$O1394)+1,_xlfn.MAXIFS($BO$2:$BO1393,$O$2:$O1393,$O1394))</f>
        <v>2</v>
      </c>
      <c r="BP1394">
        <f t="shared" si="241"/>
        <v>19</v>
      </c>
      <c r="BQ1394">
        <f t="shared" si="243"/>
        <v>0</v>
      </c>
      <c r="BR1394">
        <f t="shared" si="244"/>
        <v>0</v>
      </c>
      <c r="BS1394">
        <f t="shared" si="245"/>
        <v>0</v>
      </c>
      <c r="BT1394">
        <f t="shared" si="246"/>
        <v>0</v>
      </c>
      <c r="BU1394">
        <f t="shared" si="247"/>
        <v>0</v>
      </c>
      <c r="BV1394">
        <f t="shared" si="248"/>
        <v>0</v>
      </c>
      <c r="BW1394">
        <f t="shared" si="242"/>
        <v>19</v>
      </c>
    </row>
    <row r="1395" spans="1:75" x14ac:dyDescent="0.3">
      <c r="A1395" s="38">
        <f t="shared" si="238"/>
        <v>45785</v>
      </c>
      <c r="B1395" s="3">
        <v>45785.485000000001</v>
      </c>
      <c r="C1395" t="s">
        <v>61</v>
      </c>
      <c r="D1395" t="s">
        <v>61</v>
      </c>
      <c r="E1395" t="s">
        <v>61</v>
      </c>
      <c r="F1395" t="s">
        <v>62</v>
      </c>
      <c r="G1395" s="2" t="s">
        <v>85</v>
      </c>
      <c r="H1395" t="s">
        <v>86</v>
      </c>
      <c r="I1395" t="s">
        <v>93</v>
      </c>
      <c r="J1395" t="s">
        <v>66</v>
      </c>
      <c r="K1395" t="s">
        <v>67</v>
      </c>
      <c r="L1395">
        <v>19</v>
      </c>
      <c r="M1395">
        <v>11</v>
      </c>
      <c r="N1395">
        <v>168</v>
      </c>
      <c r="O1395" s="41">
        <v>7242</v>
      </c>
      <c r="P1395" t="s">
        <v>61</v>
      </c>
      <c r="Q1395" t="s">
        <v>61</v>
      </c>
      <c r="R1395">
        <v>65.713999999999999</v>
      </c>
      <c r="S1395">
        <v>16.905999999999999</v>
      </c>
      <c r="T1395">
        <v>3.887</v>
      </c>
      <c r="U1395">
        <v>6587</v>
      </c>
      <c r="V1395">
        <v>94</v>
      </c>
      <c r="W1395">
        <v>1241</v>
      </c>
      <c r="X1395">
        <v>2324</v>
      </c>
      <c r="Y1395">
        <v>3</v>
      </c>
      <c r="Z1395">
        <v>13</v>
      </c>
      <c r="AA1395">
        <v>0</v>
      </c>
      <c r="AB1395">
        <v>0</v>
      </c>
      <c r="AC1395">
        <v>105</v>
      </c>
      <c r="AD1395">
        <v>35.909999999999997</v>
      </c>
      <c r="AE1395">
        <v>45.043864999999997</v>
      </c>
      <c r="AF1395">
        <v>90.3</v>
      </c>
      <c r="AG1395">
        <v>2.9</v>
      </c>
      <c r="AH1395">
        <v>3.7</v>
      </c>
      <c r="AI1395">
        <v>2.4</v>
      </c>
      <c r="AJ1395">
        <v>0.6</v>
      </c>
      <c r="AK1395">
        <v>0</v>
      </c>
      <c r="AL1395">
        <v>0</v>
      </c>
      <c r="AM1395">
        <v>2.99</v>
      </c>
      <c r="AN1395">
        <v>38.151000000000003</v>
      </c>
      <c r="AO1395">
        <v>1.427</v>
      </c>
      <c r="AP1395">
        <v>18.84</v>
      </c>
      <c r="AQ1395">
        <v>0.35</v>
      </c>
      <c r="AR1395">
        <v>4.5650000000000004</v>
      </c>
      <c r="AS1395">
        <v>19.783000000000001</v>
      </c>
      <c r="AT1395">
        <v>97.825000000000003</v>
      </c>
      <c r="AU1395">
        <v>3.1419999999999999</v>
      </c>
      <c r="AV1395">
        <v>4.008</v>
      </c>
      <c r="AW1395">
        <v>2.6</v>
      </c>
      <c r="AX1395">
        <v>0.65</v>
      </c>
      <c r="AY1395">
        <v>0</v>
      </c>
      <c r="AZ1395">
        <v>0</v>
      </c>
      <c r="BA1395">
        <v>0</v>
      </c>
      <c r="BB1395">
        <v>145</v>
      </c>
      <c r="BC1395" t="s">
        <v>75</v>
      </c>
      <c r="BD1395">
        <v>0</v>
      </c>
      <c r="BE1395" t="s">
        <v>69</v>
      </c>
      <c r="BF1395" t="s">
        <v>76</v>
      </c>
      <c r="BG1395">
        <v>1.3</v>
      </c>
      <c r="BH1395">
        <v>0</v>
      </c>
      <c r="BI1395" s="1">
        <v>45799.574282175927</v>
      </c>
      <c r="BJ1395">
        <v>3</v>
      </c>
      <c r="BK1395" s="4">
        <v>1.2957000000000001</v>
      </c>
      <c r="BL1395" s="42">
        <f>HLOOKUP($A1395,차량별코스!$E$1:$AD$20,_xlfn.XLOOKUP(탕데이터!$I1395,차량별코스!$D$2:$D$20,차량별코스!$A$2:$A$20),0)</f>
        <v>2</v>
      </c>
      <c r="BM1395">
        <f t="shared" si="239"/>
        <v>4864.5930000000008</v>
      </c>
      <c r="BN1395">
        <f t="shared" si="240"/>
        <v>578.58199999999999</v>
      </c>
      <c r="BO1395">
        <f>IF(COUNTIFS($BL$2:$BL1395,$BL1395,$O$2:$O1395,$O1395)=1,_xlfn.MAXIFS($BO$2:$BO1394,$O$2:$O1394,$O1395)+1,_xlfn.MAXIFS($BO$2:$BO1394,$O$2:$O1394,$O1395))</f>
        <v>2</v>
      </c>
      <c r="BP1395">
        <f t="shared" si="241"/>
        <v>4613.0610000000006</v>
      </c>
      <c r="BQ1395">
        <f t="shared" si="243"/>
        <v>191.023</v>
      </c>
      <c r="BR1395">
        <f t="shared" si="244"/>
        <v>243.71900000000002</v>
      </c>
      <c r="BS1395">
        <f t="shared" si="245"/>
        <v>158.08799999999999</v>
      </c>
      <c r="BT1395">
        <f t="shared" si="246"/>
        <v>39.521999999999998</v>
      </c>
      <c r="BU1395">
        <f t="shared" si="247"/>
        <v>0</v>
      </c>
      <c r="BV1395">
        <f t="shared" si="248"/>
        <v>0</v>
      </c>
      <c r="BW1395">
        <f t="shared" si="242"/>
        <v>5245.4130000000005</v>
      </c>
    </row>
    <row r="1396" spans="1:75" x14ac:dyDescent="0.3">
      <c r="A1396" s="38">
        <f t="shared" si="238"/>
        <v>45785</v>
      </c>
      <c r="B1396" s="3">
        <v>45785.56349537037</v>
      </c>
      <c r="C1396" t="s">
        <v>61</v>
      </c>
      <c r="D1396" t="s">
        <v>61</v>
      </c>
      <c r="E1396" t="s">
        <v>61</v>
      </c>
      <c r="F1396" t="s">
        <v>62</v>
      </c>
      <c r="G1396" s="2" t="s">
        <v>85</v>
      </c>
      <c r="H1396" t="s">
        <v>86</v>
      </c>
      <c r="I1396" t="s">
        <v>93</v>
      </c>
      <c r="J1396" t="s">
        <v>66</v>
      </c>
      <c r="K1396" t="s">
        <v>67</v>
      </c>
      <c r="L1396">
        <v>19</v>
      </c>
      <c r="M1396">
        <v>11</v>
      </c>
      <c r="N1396">
        <v>168</v>
      </c>
      <c r="O1396" s="41">
        <v>7242</v>
      </c>
      <c r="P1396" t="s">
        <v>61</v>
      </c>
      <c r="Q1396" t="s">
        <v>61</v>
      </c>
      <c r="R1396">
        <v>0.108</v>
      </c>
      <c r="S1396">
        <v>4.1539999999999999</v>
      </c>
      <c r="T1396">
        <v>2.5999999999999999E-2</v>
      </c>
      <c r="U1396">
        <v>2343</v>
      </c>
      <c r="V1396">
        <v>8</v>
      </c>
      <c r="W1396">
        <v>2248</v>
      </c>
      <c r="X1396">
        <v>0</v>
      </c>
      <c r="Y1396">
        <v>0</v>
      </c>
      <c r="Z1396">
        <v>0</v>
      </c>
      <c r="AA1396">
        <v>1</v>
      </c>
      <c r="AB1396">
        <v>1927</v>
      </c>
      <c r="AC1396">
        <v>11</v>
      </c>
      <c r="AD1396">
        <v>0.17</v>
      </c>
      <c r="AE1396">
        <v>4.4689030000000001</v>
      </c>
      <c r="AF1396">
        <v>100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0.02</v>
      </c>
      <c r="AN1396">
        <v>773.98900000000003</v>
      </c>
      <c r="AO1396">
        <v>0.34100000000000003</v>
      </c>
      <c r="AP1396">
        <v>95.944999999999993</v>
      </c>
      <c r="AQ1396">
        <v>0</v>
      </c>
      <c r="AR1396">
        <v>0</v>
      </c>
      <c r="AS1396">
        <v>0</v>
      </c>
      <c r="AT1396">
        <v>38.332999999999998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62</v>
      </c>
      <c r="BC1396" t="s">
        <v>75</v>
      </c>
      <c r="BD1396">
        <v>0</v>
      </c>
      <c r="BE1396" t="s">
        <v>69</v>
      </c>
      <c r="BF1396" t="s">
        <v>76</v>
      </c>
      <c r="BG1396">
        <v>1.3</v>
      </c>
      <c r="BH1396">
        <v>0</v>
      </c>
      <c r="BI1396" s="1">
        <v>45799.574282175927</v>
      </c>
      <c r="BJ1396">
        <v>3</v>
      </c>
      <c r="BK1396" s="4">
        <v>8.6999999999999994E-3</v>
      </c>
      <c r="BL1396" s="42">
        <f>HLOOKUP($A1396,차량별코스!$E$1:$AD$20,_xlfn.XLOOKUP(탕데이터!$I1396,차량별코스!$D$2:$D$20,차량별코스!$A$2:$A$20),0)</f>
        <v>2</v>
      </c>
      <c r="BM1396">
        <f t="shared" si="239"/>
        <v>4864.5930000000008</v>
      </c>
      <c r="BN1396">
        <f t="shared" si="240"/>
        <v>578.58199999999999</v>
      </c>
      <c r="BO1396">
        <f>IF(COUNTIFS($BL$2:$BL1396,$BL1396,$O$2:$O1396,$O1396)=1,_xlfn.MAXIFS($BO$2:$BO1395,$O$2:$O1395,$O1396)+1,_xlfn.MAXIFS($BO$2:$BO1395,$O$2:$O1395,$O1396))</f>
        <v>2</v>
      </c>
      <c r="BP1396">
        <f t="shared" si="241"/>
        <v>87</v>
      </c>
      <c r="BQ1396">
        <f t="shared" si="243"/>
        <v>0</v>
      </c>
      <c r="BR1396">
        <f t="shared" si="244"/>
        <v>0</v>
      </c>
      <c r="BS1396">
        <f t="shared" si="245"/>
        <v>0</v>
      </c>
      <c r="BT1396">
        <f t="shared" si="246"/>
        <v>0</v>
      </c>
      <c r="BU1396">
        <f t="shared" si="247"/>
        <v>0</v>
      </c>
      <c r="BV1396">
        <f t="shared" si="248"/>
        <v>0</v>
      </c>
      <c r="BW1396">
        <f t="shared" si="242"/>
        <v>87</v>
      </c>
    </row>
    <row r="1397" spans="1:75" x14ac:dyDescent="0.3">
      <c r="A1397" s="38">
        <f t="shared" si="238"/>
        <v>45785</v>
      </c>
      <c r="B1397" s="3">
        <v>45785.601851851854</v>
      </c>
      <c r="C1397" t="s">
        <v>61</v>
      </c>
      <c r="D1397" t="s">
        <v>61</v>
      </c>
      <c r="E1397" t="s">
        <v>61</v>
      </c>
      <c r="F1397" t="s">
        <v>62</v>
      </c>
      <c r="G1397" s="2" t="s">
        <v>85</v>
      </c>
      <c r="H1397" t="s">
        <v>86</v>
      </c>
      <c r="I1397" t="s">
        <v>93</v>
      </c>
      <c r="J1397" t="s">
        <v>66</v>
      </c>
      <c r="K1397" t="s">
        <v>67</v>
      </c>
      <c r="L1397">
        <v>19</v>
      </c>
      <c r="M1397">
        <v>11</v>
      </c>
      <c r="N1397">
        <v>168</v>
      </c>
      <c r="O1397" s="41">
        <v>7242</v>
      </c>
      <c r="P1397" t="s">
        <v>61</v>
      </c>
      <c r="Q1397" t="s">
        <v>61</v>
      </c>
      <c r="R1397">
        <v>0.06</v>
      </c>
      <c r="S1397">
        <v>5.1999999999999998E-2</v>
      </c>
      <c r="T1397">
        <v>1.1539999999999999</v>
      </c>
      <c r="U1397">
        <v>82</v>
      </c>
      <c r="V1397">
        <v>24</v>
      </c>
      <c r="W1397">
        <v>15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9</v>
      </c>
      <c r="AD1397">
        <v>2.63</v>
      </c>
      <c r="AE1397">
        <v>5.0230220000000001</v>
      </c>
      <c r="AF1397">
        <v>100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0.88</v>
      </c>
      <c r="AN1397">
        <v>10.161</v>
      </c>
      <c r="AO1397">
        <v>29.265999999999998</v>
      </c>
      <c r="AP1397">
        <v>18.29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1</v>
      </c>
      <c r="BC1397" t="s">
        <v>75</v>
      </c>
      <c r="BD1397">
        <v>0</v>
      </c>
      <c r="BE1397" t="s">
        <v>69</v>
      </c>
      <c r="BF1397" t="s">
        <v>76</v>
      </c>
      <c r="BG1397">
        <v>1.3</v>
      </c>
      <c r="BH1397">
        <v>0</v>
      </c>
      <c r="BI1397" s="1">
        <v>45799.574282175927</v>
      </c>
      <c r="BJ1397">
        <v>3</v>
      </c>
      <c r="BK1397" s="4">
        <v>0.3846</v>
      </c>
      <c r="BL1397" s="42">
        <f>HLOOKUP($A1397,차량별코스!$E$1:$AD$20,_xlfn.XLOOKUP(탕데이터!$I1397,차량별코스!$D$2:$D$20,차량별코스!$A$2:$A$20),0)</f>
        <v>2</v>
      </c>
      <c r="BM1397">
        <f t="shared" si="239"/>
        <v>4864.5930000000008</v>
      </c>
      <c r="BN1397">
        <f t="shared" si="240"/>
        <v>578.58199999999999</v>
      </c>
      <c r="BO1397">
        <f>IF(COUNTIFS($BL$2:$BL1397,$BL1397,$O$2:$O1397,$O1397)=1,_xlfn.MAXIFS($BO$2:$BO1396,$O$2:$O1396,$O1397)+1,_xlfn.MAXIFS($BO$2:$BO1396,$O$2:$O1396,$O1397))</f>
        <v>2</v>
      </c>
      <c r="BP1397">
        <f t="shared" si="241"/>
        <v>43</v>
      </c>
      <c r="BQ1397">
        <f t="shared" si="243"/>
        <v>0</v>
      </c>
      <c r="BR1397">
        <f t="shared" si="244"/>
        <v>0</v>
      </c>
      <c r="BS1397">
        <f t="shared" si="245"/>
        <v>0</v>
      </c>
      <c r="BT1397">
        <f t="shared" si="246"/>
        <v>0</v>
      </c>
      <c r="BU1397">
        <f t="shared" si="247"/>
        <v>0</v>
      </c>
      <c r="BV1397">
        <f t="shared" si="248"/>
        <v>0</v>
      </c>
      <c r="BW1397">
        <f t="shared" si="242"/>
        <v>43</v>
      </c>
    </row>
    <row r="1398" spans="1:75" x14ac:dyDescent="0.3">
      <c r="A1398" s="38">
        <f t="shared" si="238"/>
        <v>45785</v>
      </c>
      <c r="B1398" s="3">
        <v>45785.607824074075</v>
      </c>
      <c r="C1398" t="s">
        <v>61</v>
      </c>
      <c r="D1398" t="s">
        <v>61</v>
      </c>
      <c r="E1398" t="s">
        <v>61</v>
      </c>
      <c r="F1398" t="s">
        <v>62</v>
      </c>
      <c r="G1398" s="2" t="s">
        <v>85</v>
      </c>
      <c r="H1398" t="s">
        <v>86</v>
      </c>
      <c r="I1398" t="s">
        <v>93</v>
      </c>
      <c r="J1398" t="s">
        <v>66</v>
      </c>
      <c r="K1398" t="s">
        <v>67</v>
      </c>
      <c r="L1398">
        <v>19</v>
      </c>
      <c r="M1398">
        <v>11</v>
      </c>
      <c r="N1398">
        <v>168</v>
      </c>
      <c r="O1398" s="41">
        <v>7242</v>
      </c>
      <c r="P1398" t="s">
        <v>61</v>
      </c>
      <c r="Q1398" t="s">
        <v>61</v>
      </c>
      <c r="R1398">
        <v>58.845999999999997</v>
      </c>
      <c r="S1398">
        <v>15.502000000000001</v>
      </c>
      <c r="T1398">
        <v>3.7959999999999998</v>
      </c>
      <c r="U1398">
        <v>6405</v>
      </c>
      <c r="V1398">
        <v>311</v>
      </c>
      <c r="W1398">
        <v>1351</v>
      </c>
      <c r="X1398">
        <v>1926</v>
      </c>
      <c r="Y1398">
        <v>1</v>
      </c>
      <c r="Z1398">
        <v>7</v>
      </c>
      <c r="AA1398">
        <v>0</v>
      </c>
      <c r="AB1398">
        <v>0</v>
      </c>
      <c r="AC1398">
        <v>99</v>
      </c>
      <c r="AD1398">
        <v>33.08</v>
      </c>
      <c r="AE1398">
        <v>44.664861000000002</v>
      </c>
      <c r="AF1398">
        <v>91.1</v>
      </c>
      <c r="AG1398">
        <v>2.9</v>
      </c>
      <c r="AH1398">
        <v>2.4</v>
      </c>
      <c r="AI1398">
        <v>2.5</v>
      </c>
      <c r="AJ1398">
        <v>1.2</v>
      </c>
      <c r="AK1398">
        <v>0</v>
      </c>
      <c r="AL1398">
        <v>0</v>
      </c>
      <c r="AM1398">
        <v>2.92</v>
      </c>
      <c r="AN1398">
        <v>38.914000000000001</v>
      </c>
      <c r="AO1398">
        <v>4.8559999999999999</v>
      </c>
      <c r="AP1398">
        <v>21.093</v>
      </c>
      <c r="AQ1398">
        <v>0.32300000000000001</v>
      </c>
      <c r="AR1398">
        <v>1.6990000000000001</v>
      </c>
      <c r="AS1398">
        <v>11.895</v>
      </c>
      <c r="AT1398">
        <v>97.173000000000002</v>
      </c>
      <c r="AU1398">
        <v>3.093</v>
      </c>
      <c r="AV1398">
        <v>2.56</v>
      </c>
      <c r="AW1398">
        <v>2.6669999999999998</v>
      </c>
      <c r="AX1398">
        <v>1.28</v>
      </c>
      <c r="AY1398">
        <v>0</v>
      </c>
      <c r="AZ1398">
        <v>0</v>
      </c>
      <c r="BA1398">
        <v>0</v>
      </c>
      <c r="BB1398">
        <v>134</v>
      </c>
      <c r="BC1398" t="s">
        <v>75</v>
      </c>
      <c r="BD1398">
        <v>0</v>
      </c>
      <c r="BE1398" t="s">
        <v>69</v>
      </c>
      <c r="BF1398" t="s">
        <v>76</v>
      </c>
      <c r="BG1398">
        <v>1.3</v>
      </c>
      <c r="BH1398">
        <v>0</v>
      </c>
      <c r="BI1398" s="1">
        <v>45799.574282175927</v>
      </c>
      <c r="BJ1398">
        <v>3</v>
      </c>
      <c r="BK1398" s="4">
        <v>1.2653000000000001</v>
      </c>
      <c r="BL1398" s="42">
        <f>HLOOKUP($A1398,차량별코스!$E$1:$AD$20,_xlfn.XLOOKUP(탕데이터!$I1398,차량별코스!$D$2:$D$20,차량별코스!$A$2:$A$20),0)</f>
        <v>2</v>
      </c>
      <c r="BM1398">
        <f t="shared" si="239"/>
        <v>4864.5930000000008</v>
      </c>
      <c r="BN1398">
        <f t="shared" si="240"/>
        <v>578.58199999999999</v>
      </c>
      <c r="BO1398">
        <f>IF(COUNTIFS($BL$2:$BL1398,$BL1398,$O$2:$O1398,$O1398)=1,_xlfn.MAXIFS($BO$2:$BO1397,$O$2:$O1397,$O1398)+1,_xlfn.MAXIFS($BO$2:$BO1397,$O$2:$O1397,$O1398))</f>
        <v>2</v>
      </c>
      <c r="BP1398">
        <f t="shared" si="241"/>
        <v>4172.9549999999999</v>
      </c>
      <c r="BQ1398">
        <f t="shared" si="243"/>
        <v>185.74499999999998</v>
      </c>
      <c r="BR1398">
        <f t="shared" si="244"/>
        <v>153.72</v>
      </c>
      <c r="BS1398">
        <f t="shared" si="245"/>
        <v>160.125</v>
      </c>
      <c r="BT1398">
        <f t="shared" si="246"/>
        <v>76.86</v>
      </c>
      <c r="BU1398">
        <f t="shared" si="247"/>
        <v>0</v>
      </c>
      <c r="BV1398">
        <f t="shared" si="248"/>
        <v>0</v>
      </c>
      <c r="BW1398">
        <f t="shared" si="242"/>
        <v>4749.4049999999997</v>
      </c>
    </row>
    <row r="1399" spans="1:75" x14ac:dyDescent="0.3">
      <c r="A1399" s="38">
        <f t="shared" si="238"/>
        <v>45785</v>
      </c>
      <c r="B1399" s="3">
        <v>45785.717638888891</v>
      </c>
      <c r="C1399" t="s">
        <v>61</v>
      </c>
      <c r="D1399" t="s">
        <v>61</v>
      </c>
      <c r="E1399" t="s">
        <v>61</v>
      </c>
      <c r="F1399" t="s">
        <v>62</v>
      </c>
      <c r="G1399" s="2" t="s">
        <v>85</v>
      </c>
      <c r="H1399" t="s">
        <v>86</v>
      </c>
      <c r="I1399" t="s">
        <v>93</v>
      </c>
      <c r="J1399" t="s">
        <v>66</v>
      </c>
      <c r="K1399" t="s">
        <v>67</v>
      </c>
      <c r="L1399">
        <v>19</v>
      </c>
      <c r="M1399">
        <v>11</v>
      </c>
      <c r="N1399">
        <v>168</v>
      </c>
      <c r="O1399" s="41">
        <v>7242</v>
      </c>
      <c r="P1399" t="s">
        <v>61</v>
      </c>
      <c r="Q1399" t="s">
        <v>61</v>
      </c>
      <c r="R1399">
        <v>2.4E-2</v>
      </c>
      <c r="S1399">
        <v>3.5999999999999997E-2</v>
      </c>
      <c r="T1399">
        <v>0.66700000000000004</v>
      </c>
      <c r="U1399">
        <v>51</v>
      </c>
      <c r="V1399">
        <v>18</v>
      </c>
      <c r="W1399">
        <v>10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7</v>
      </c>
      <c r="AD1399">
        <v>1.69</v>
      </c>
      <c r="AE1399">
        <v>3.756456</v>
      </c>
      <c r="AF1399">
        <v>100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0.51</v>
      </c>
      <c r="AN1399">
        <v>15.172000000000001</v>
      </c>
      <c r="AO1399">
        <v>35.295999999999999</v>
      </c>
      <c r="AP1399">
        <v>19.603000000000002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 t="s">
        <v>75</v>
      </c>
      <c r="BD1399">
        <v>0</v>
      </c>
      <c r="BE1399" t="s">
        <v>69</v>
      </c>
      <c r="BF1399" t="s">
        <v>76</v>
      </c>
      <c r="BG1399">
        <v>1.3</v>
      </c>
      <c r="BH1399">
        <v>0</v>
      </c>
      <c r="BI1399" s="1">
        <v>45799.574282175927</v>
      </c>
      <c r="BJ1399">
        <v>3</v>
      </c>
      <c r="BK1399" s="4">
        <v>0.22220000000000001</v>
      </c>
      <c r="BL1399" s="42">
        <f>HLOOKUP($A1399,차량별코스!$E$1:$AD$20,_xlfn.XLOOKUP(탕데이터!$I1399,차량별코스!$D$2:$D$20,차량별코스!$A$2:$A$20),0)</f>
        <v>2</v>
      </c>
      <c r="BM1399">
        <f t="shared" si="239"/>
        <v>4864.5930000000008</v>
      </c>
      <c r="BN1399">
        <f t="shared" si="240"/>
        <v>578.58199999999999</v>
      </c>
      <c r="BO1399">
        <f>IF(COUNTIFS($BL$2:$BL1399,$BL1399,$O$2:$O1399,$O1399)=1,_xlfn.MAXIFS($BO$2:$BO1398,$O$2:$O1398,$O1399)+1,_xlfn.MAXIFS($BO$2:$BO1398,$O$2:$O1398,$O1399))</f>
        <v>2</v>
      </c>
      <c r="BP1399">
        <f t="shared" si="241"/>
        <v>23</v>
      </c>
      <c r="BQ1399">
        <f t="shared" si="243"/>
        <v>0</v>
      </c>
      <c r="BR1399">
        <f t="shared" si="244"/>
        <v>0</v>
      </c>
      <c r="BS1399">
        <f t="shared" si="245"/>
        <v>0</v>
      </c>
      <c r="BT1399">
        <f t="shared" si="246"/>
        <v>0</v>
      </c>
      <c r="BU1399">
        <f t="shared" si="247"/>
        <v>0</v>
      </c>
      <c r="BV1399">
        <f t="shared" si="248"/>
        <v>0</v>
      </c>
      <c r="BW1399">
        <f t="shared" si="242"/>
        <v>23</v>
      </c>
    </row>
    <row r="1400" spans="1:75" x14ac:dyDescent="0.3">
      <c r="A1400" s="38">
        <f t="shared" si="238"/>
        <v>45785</v>
      </c>
      <c r="B1400" s="3">
        <v>45785.727314814816</v>
      </c>
      <c r="C1400" t="s">
        <v>61</v>
      </c>
      <c r="D1400" t="s">
        <v>61</v>
      </c>
      <c r="E1400" t="s">
        <v>61</v>
      </c>
      <c r="F1400" t="s">
        <v>62</v>
      </c>
      <c r="G1400" s="2" t="s">
        <v>85</v>
      </c>
      <c r="H1400" t="s">
        <v>86</v>
      </c>
      <c r="I1400" t="s">
        <v>93</v>
      </c>
      <c r="J1400" t="s">
        <v>66</v>
      </c>
      <c r="K1400" t="s">
        <v>67</v>
      </c>
      <c r="L1400">
        <v>19</v>
      </c>
      <c r="M1400">
        <v>11</v>
      </c>
      <c r="N1400">
        <v>168</v>
      </c>
      <c r="O1400" s="41">
        <v>7242</v>
      </c>
      <c r="P1400" t="s">
        <v>61</v>
      </c>
      <c r="Q1400" t="s">
        <v>61</v>
      </c>
      <c r="R1400">
        <v>63.844000000000001</v>
      </c>
      <c r="S1400">
        <v>17.794</v>
      </c>
      <c r="T1400">
        <v>3.5880000000000001</v>
      </c>
      <c r="U1400">
        <v>7128</v>
      </c>
      <c r="V1400">
        <v>151</v>
      </c>
      <c r="W1400">
        <v>1698</v>
      </c>
      <c r="X1400">
        <v>2404</v>
      </c>
      <c r="Y1400">
        <v>3</v>
      </c>
      <c r="Z1400">
        <v>4</v>
      </c>
      <c r="AA1400">
        <v>0</v>
      </c>
      <c r="AB1400">
        <v>0</v>
      </c>
      <c r="AC1400">
        <v>99</v>
      </c>
      <c r="AD1400">
        <v>32.24</v>
      </c>
      <c r="AE1400">
        <v>43.538212000000001</v>
      </c>
      <c r="AF1400">
        <v>36.4</v>
      </c>
      <c r="AG1400">
        <v>18.5</v>
      </c>
      <c r="AH1400">
        <v>22.8</v>
      </c>
      <c r="AI1400">
        <v>14.7</v>
      </c>
      <c r="AJ1400">
        <v>7.6</v>
      </c>
      <c r="AK1400">
        <v>0</v>
      </c>
      <c r="AL1400">
        <v>0</v>
      </c>
      <c r="AM1400">
        <v>2.76</v>
      </c>
      <c r="AN1400">
        <v>40.259</v>
      </c>
      <c r="AO1400">
        <v>2.1179999999999999</v>
      </c>
      <c r="AP1400">
        <v>23.821999999999999</v>
      </c>
      <c r="AQ1400">
        <v>0.376</v>
      </c>
      <c r="AR1400">
        <v>4.6989999999999998</v>
      </c>
      <c r="AS1400">
        <v>6.2649999999999997</v>
      </c>
      <c r="AT1400">
        <v>43.073</v>
      </c>
      <c r="AU1400">
        <v>21.891999999999999</v>
      </c>
      <c r="AV1400">
        <v>26.98</v>
      </c>
      <c r="AW1400">
        <v>17.395</v>
      </c>
      <c r="AX1400">
        <v>8.9930000000000003</v>
      </c>
      <c r="AY1400">
        <v>0</v>
      </c>
      <c r="AZ1400">
        <v>0</v>
      </c>
      <c r="BA1400">
        <v>0</v>
      </c>
      <c r="BB1400">
        <v>152</v>
      </c>
      <c r="BC1400" t="s">
        <v>75</v>
      </c>
      <c r="BD1400">
        <v>0</v>
      </c>
      <c r="BE1400" t="s">
        <v>69</v>
      </c>
      <c r="BF1400" t="s">
        <v>76</v>
      </c>
      <c r="BG1400">
        <v>1.3</v>
      </c>
      <c r="BH1400">
        <v>0</v>
      </c>
      <c r="BI1400" s="1">
        <v>45799.574282175927</v>
      </c>
      <c r="BJ1400">
        <v>3</v>
      </c>
      <c r="BK1400" s="4">
        <v>1.196</v>
      </c>
      <c r="BL1400" s="42">
        <f>HLOOKUP($A1400,차량별코스!$E$1:$AD$20,_xlfn.XLOOKUP(탕데이터!$I1400,차량별코스!$D$2:$D$20,차량별코스!$A$2:$A$20),0)</f>
        <v>2</v>
      </c>
      <c r="BM1400">
        <f t="shared" si="239"/>
        <v>4864.5930000000008</v>
      </c>
      <c r="BN1400">
        <f t="shared" si="240"/>
        <v>578.58199999999999</v>
      </c>
      <c r="BO1400">
        <f>IF(COUNTIFS($BL$2:$BL1400,$BL1400,$O$2:$O1400,$O1400)=1,_xlfn.MAXIFS($BO$2:$BO1399,$O$2:$O1399,$O1400)+1,_xlfn.MAXIFS($BO$2:$BO1399,$O$2:$O1399,$O1400))</f>
        <v>2</v>
      </c>
      <c r="BP1400">
        <f t="shared" si="241"/>
        <v>745.5920000000001</v>
      </c>
      <c r="BQ1400">
        <f t="shared" si="243"/>
        <v>1318.68</v>
      </c>
      <c r="BR1400">
        <f t="shared" si="244"/>
        <v>1625.184</v>
      </c>
      <c r="BS1400">
        <f t="shared" si="245"/>
        <v>1047.816</v>
      </c>
      <c r="BT1400">
        <f t="shared" si="246"/>
        <v>541.72799999999995</v>
      </c>
      <c r="BU1400">
        <f t="shared" si="247"/>
        <v>0</v>
      </c>
      <c r="BV1400">
        <f t="shared" si="248"/>
        <v>0</v>
      </c>
      <c r="BW1400">
        <f t="shared" si="242"/>
        <v>5279</v>
      </c>
    </row>
    <row r="1401" spans="1:75" x14ac:dyDescent="0.3">
      <c r="A1401" s="38">
        <f t="shared" si="238"/>
        <v>45786</v>
      </c>
      <c r="B1401" s="3">
        <v>45786.260104166664</v>
      </c>
      <c r="C1401" t="s">
        <v>61</v>
      </c>
      <c r="D1401" t="s">
        <v>61</v>
      </c>
      <c r="E1401" t="s">
        <v>61</v>
      </c>
      <c r="F1401" t="s">
        <v>62</v>
      </c>
      <c r="G1401" s="2" t="s">
        <v>85</v>
      </c>
      <c r="H1401" t="s">
        <v>86</v>
      </c>
      <c r="I1401" t="s">
        <v>93</v>
      </c>
      <c r="J1401" t="s">
        <v>66</v>
      </c>
      <c r="K1401" t="s">
        <v>67</v>
      </c>
      <c r="L1401">
        <v>19</v>
      </c>
      <c r="M1401">
        <v>11</v>
      </c>
      <c r="N1401">
        <v>168</v>
      </c>
      <c r="O1401" s="41">
        <v>7242</v>
      </c>
      <c r="P1401" t="s">
        <v>61</v>
      </c>
      <c r="Q1401" t="s">
        <v>61</v>
      </c>
      <c r="R1401">
        <v>2.5000000000000001E-2</v>
      </c>
      <c r="S1401">
        <v>0.38500000000000001</v>
      </c>
      <c r="T1401">
        <v>6.5000000000000002E-2</v>
      </c>
      <c r="U1401">
        <v>455</v>
      </c>
      <c r="V1401">
        <v>147</v>
      </c>
      <c r="W1401">
        <v>271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6</v>
      </c>
      <c r="AD1401">
        <v>0.2</v>
      </c>
      <c r="AE1401">
        <v>2.4323790000000001</v>
      </c>
      <c r="AF1401">
        <v>100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0.05</v>
      </c>
      <c r="AN1401">
        <v>128.26599999999999</v>
      </c>
      <c r="AO1401">
        <v>32.308</v>
      </c>
      <c r="AP1401">
        <v>59.56</v>
      </c>
      <c r="AQ1401">
        <v>0</v>
      </c>
      <c r="AR1401">
        <v>0</v>
      </c>
      <c r="AS1401">
        <v>0</v>
      </c>
      <c r="AT1401">
        <v>6.6669999999999998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11</v>
      </c>
      <c r="BC1401" t="s">
        <v>75</v>
      </c>
      <c r="BD1401">
        <v>0</v>
      </c>
      <c r="BE1401" t="s">
        <v>69</v>
      </c>
      <c r="BF1401" t="s">
        <v>76</v>
      </c>
      <c r="BG1401">
        <v>1.3</v>
      </c>
      <c r="BH1401">
        <v>0</v>
      </c>
      <c r="BI1401" s="1">
        <v>45799.574282175927</v>
      </c>
      <c r="BJ1401">
        <v>3</v>
      </c>
      <c r="BK1401" s="4">
        <v>2.1600000000000001E-2</v>
      </c>
      <c r="BL1401" s="42">
        <f>HLOOKUP($A1401,차량별코스!$E$1:$AD$20,_xlfn.XLOOKUP(탕데이터!$I1401,차량별코스!$D$2:$D$20,차량별코스!$A$2:$A$20),0)</f>
        <v>3</v>
      </c>
      <c r="BM1401">
        <f t="shared" si="239"/>
        <v>4864.5930000000008</v>
      </c>
      <c r="BN1401">
        <f t="shared" si="240"/>
        <v>732.11199999999985</v>
      </c>
      <c r="BO1401">
        <f>IF(COUNTIFS($BL$2:$BL1401,$BL1401,$O$2:$O1401,$O1401)=1,_xlfn.MAXIFS($BO$2:$BO1400,$O$2:$O1400,$O1401)+1,_xlfn.MAXIFS($BO$2:$BO1400,$O$2:$O1400,$O1401))</f>
        <v>3</v>
      </c>
      <c r="BP1401">
        <f t="shared" si="241"/>
        <v>37</v>
      </c>
      <c r="BQ1401">
        <f t="shared" si="243"/>
        <v>0</v>
      </c>
      <c r="BR1401">
        <f t="shared" si="244"/>
        <v>0</v>
      </c>
      <c r="BS1401">
        <f t="shared" si="245"/>
        <v>0</v>
      </c>
      <c r="BT1401">
        <f t="shared" si="246"/>
        <v>0</v>
      </c>
      <c r="BU1401">
        <f t="shared" si="247"/>
        <v>0</v>
      </c>
      <c r="BV1401">
        <f t="shared" si="248"/>
        <v>0</v>
      </c>
      <c r="BW1401">
        <f t="shared" si="242"/>
        <v>37</v>
      </c>
    </row>
    <row r="1402" spans="1:75" x14ac:dyDescent="0.3">
      <c r="A1402" s="38">
        <f t="shared" si="238"/>
        <v>45786</v>
      </c>
      <c r="B1402" s="3">
        <v>45786.275567129633</v>
      </c>
      <c r="C1402" t="s">
        <v>61</v>
      </c>
      <c r="D1402" t="s">
        <v>61</v>
      </c>
      <c r="E1402" t="s">
        <v>61</v>
      </c>
      <c r="F1402" t="s">
        <v>62</v>
      </c>
      <c r="G1402" s="2" t="s">
        <v>85</v>
      </c>
      <c r="H1402" t="s">
        <v>86</v>
      </c>
      <c r="I1402" t="s">
        <v>93</v>
      </c>
      <c r="J1402" t="s">
        <v>66</v>
      </c>
      <c r="K1402" t="s">
        <v>67</v>
      </c>
      <c r="L1402">
        <v>19</v>
      </c>
      <c r="M1402">
        <v>11</v>
      </c>
      <c r="N1402">
        <v>168</v>
      </c>
      <c r="O1402" s="41">
        <v>7242</v>
      </c>
      <c r="P1402" t="s">
        <v>61</v>
      </c>
      <c r="Q1402" t="s">
        <v>61</v>
      </c>
      <c r="R1402">
        <v>64.516000000000005</v>
      </c>
      <c r="S1402">
        <v>16.88</v>
      </c>
      <c r="T1402">
        <v>3.8220000000000001</v>
      </c>
      <c r="U1402">
        <v>7647</v>
      </c>
      <c r="V1402">
        <v>193</v>
      </c>
      <c r="W1402">
        <v>1660</v>
      </c>
      <c r="X1402">
        <v>1914</v>
      </c>
      <c r="Y1402">
        <v>2</v>
      </c>
      <c r="Z1402">
        <v>0</v>
      </c>
      <c r="AA1402">
        <v>0</v>
      </c>
      <c r="AB1402">
        <v>0</v>
      </c>
      <c r="AC1402">
        <v>96</v>
      </c>
      <c r="AD1402">
        <v>30.37</v>
      </c>
      <c r="AE1402">
        <v>40.085892999999999</v>
      </c>
      <c r="AF1402">
        <v>92.3</v>
      </c>
      <c r="AG1402">
        <v>2.5</v>
      </c>
      <c r="AH1402">
        <v>3.3</v>
      </c>
      <c r="AI1402">
        <v>1.3</v>
      </c>
      <c r="AJ1402">
        <v>0.5</v>
      </c>
      <c r="AK1402">
        <v>0</v>
      </c>
      <c r="AL1402">
        <v>0</v>
      </c>
      <c r="AM1402">
        <v>2.94</v>
      </c>
      <c r="AN1402">
        <v>33.914000000000001</v>
      </c>
      <c r="AO1402">
        <v>2.524</v>
      </c>
      <c r="AP1402">
        <v>21.707999999999998</v>
      </c>
      <c r="AQ1402">
        <v>0.29499999999999998</v>
      </c>
      <c r="AR1402">
        <v>3.1</v>
      </c>
      <c r="AS1402">
        <v>0</v>
      </c>
      <c r="AT1402">
        <v>116.913</v>
      </c>
      <c r="AU1402">
        <v>3.1669999999999998</v>
      </c>
      <c r="AV1402">
        <v>4.18</v>
      </c>
      <c r="AW1402">
        <v>1.647</v>
      </c>
      <c r="AX1402">
        <v>0.63300000000000001</v>
      </c>
      <c r="AY1402">
        <v>0</v>
      </c>
      <c r="AZ1402">
        <v>0</v>
      </c>
      <c r="BA1402">
        <v>0</v>
      </c>
      <c r="BB1402">
        <v>158</v>
      </c>
      <c r="BC1402" t="s">
        <v>75</v>
      </c>
      <c r="BD1402">
        <v>0</v>
      </c>
      <c r="BE1402" t="s">
        <v>69</v>
      </c>
      <c r="BF1402" t="s">
        <v>76</v>
      </c>
      <c r="BG1402">
        <v>1.3</v>
      </c>
      <c r="BH1402">
        <v>0</v>
      </c>
      <c r="BI1402" s="1">
        <v>45799.574282175927</v>
      </c>
      <c r="BJ1402">
        <v>3</v>
      </c>
      <c r="BK1402" s="4">
        <v>1.274</v>
      </c>
      <c r="BL1402" s="42">
        <f>HLOOKUP($A1402,차량별코스!$E$1:$AD$20,_xlfn.XLOOKUP(탕데이터!$I1402,차량별코스!$D$2:$D$20,차량별코스!$A$2:$A$20),0)</f>
        <v>3</v>
      </c>
      <c r="BM1402">
        <f t="shared" si="239"/>
        <v>4864.5930000000008</v>
      </c>
      <c r="BN1402">
        <f t="shared" si="240"/>
        <v>732.11199999999985</v>
      </c>
      <c r="BO1402">
        <f>IF(COUNTIFS($BL$2:$BL1402,$BL1402,$O$2:$O1402,$O1402)=1,_xlfn.MAXIFS($BO$2:$BO1401,$O$2:$O1401,$O1402)+1,_xlfn.MAXIFS($BO$2:$BO1401,$O$2:$O1401,$O1402))</f>
        <v>3</v>
      </c>
      <c r="BP1402">
        <f t="shared" si="241"/>
        <v>5205.1809999999996</v>
      </c>
      <c r="BQ1402">
        <f t="shared" si="243"/>
        <v>191.17500000000001</v>
      </c>
      <c r="BR1402">
        <f t="shared" si="244"/>
        <v>252.351</v>
      </c>
      <c r="BS1402">
        <f t="shared" si="245"/>
        <v>99.411000000000016</v>
      </c>
      <c r="BT1402">
        <f t="shared" si="246"/>
        <v>38.234999999999999</v>
      </c>
      <c r="BU1402">
        <f t="shared" si="247"/>
        <v>0</v>
      </c>
      <c r="BV1402">
        <f t="shared" si="248"/>
        <v>0</v>
      </c>
      <c r="BW1402">
        <f t="shared" si="242"/>
        <v>5786.3529999999992</v>
      </c>
    </row>
    <row r="1403" spans="1:75" x14ac:dyDescent="0.3">
      <c r="A1403" s="38">
        <f t="shared" si="238"/>
        <v>45786</v>
      </c>
      <c r="B1403" s="3">
        <v>45786.416597222225</v>
      </c>
      <c r="C1403" t="s">
        <v>61</v>
      </c>
      <c r="D1403" t="s">
        <v>61</v>
      </c>
      <c r="E1403" t="s">
        <v>61</v>
      </c>
      <c r="F1403" t="s">
        <v>62</v>
      </c>
      <c r="G1403" s="2" t="s">
        <v>85</v>
      </c>
      <c r="H1403" t="s">
        <v>86</v>
      </c>
      <c r="I1403" t="s">
        <v>93</v>
      </c>
      <c r="J1403" t="s">
        <v>66</v>
      </c>
      <c r="K1403" t="s">
        <v>67</v>
      </c>
      <c r="L1403">
        <v>19</v>
      </c>
      <c r="M1403">
        <v>11</v>
      </c>
      <c r="N1403">
        <v>168</v>
      </c>
      <c r="O1403" s="41">
        <v>7242</v>
      </c>
      <c r="P1403" t="s">
        <v>61</v>
      </c>
      <c r="Q1403" t="s">
        <v>61</v>
      </c>
      <c r="R1403">
        <v>2.5000000000000001E-2</v>
      </c>
      <c r="S1403">
        <v>3.6999999999999998E-2</v>
      </c>
      <c r="T1403">
        <v>0.67600000000000005</v>
      </c>
      <c r="U1403">
        <v>47</v>
      </c>
      <c r="V1403">
        <v>20</v>
      </c>
      <c r="W1403">
        <v>7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8</v>
      </c>
      <c r="AD1403">
        <v>1.91</v>
      </c>
      <c r="AE1403">
        <v>4.4996400000000003</v>
      </c>
      <c r="AF1403">
        <v>100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0.52</v>
      </c>
      <c r="AN1403">
        <v>18.847000000000001</v>
      </c>
      <c r="AO1403">
        <v>42.551000000000002</v>
      </c>
      <c r="AP1403">
        <v>14.891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 t="s">
        <v>75</v>
      </c>
      <c r="BD1403">
        <v>0</v>
      </c>
      <c r="BE1403" t="s">
        <v>69</v>
      </c>
      <c r="BF1403" t="s">
        <v>76</v>
      </c>
      <c r="BG1403">
        <v>1.3</v>
      </c>
      <c r="BH1403">
        <v>0</v>
      </c>
      <c r="BI1403" s="1">
        <v>45799.574282175927</v>
      </c>
      <c r="BJ1403">
        <v>3</v>
      </c>
      <c r="BK1403" s="4">
        <v>0.22520000000000001</v>
      </c>
      <c r="BL1403" s="42">
        <f>HLOOKUP($A1403,차량별코스!$E$1:$AD$20,_xlfn.XLOOKUP(탕데이터!$I1403,차량별코스!$D$2:$D$20,차량별코스!$A$2:$A$20),0)</f>
        <v>3</v>
      </c>
      <c r="BM1403">
        <f t="shared" si="239"/>
        <v>4864.5930000000008</v>
      </c>
      <c r="BN1403">
        <f t="shared" si="240"/>
        <v>732.11199999999985</v>
      </c>
      <c r="BO1403">
        <f>IF(COUNTIFS($BL$2:$BL1403,$BL1403,$O$2:$O1403,$O1403)=1,_xlfn.MAXIFS($BO$2:$BO1402,$O$2:$O1402,$O1403)+1,_xlfn.MAXIFS($BO$2:$BO1402,$O$2:$O1402,$O1403))</f>
        <v>3</v>
      </c>
      <c r="BP1403">
        <f t="shared" si="241"/>
        <v>20</v>
      </c>
      <c r="BQ1403">
        <f t="shared" si="243"/>
        <v>0</v>
      </c>
      <c r="BR1403">
        <f t="shared" si="244"/>
        <v>0</v>
      </c>
      <c r="BS1403">
        <f t="shared" si="245"/>
        <v>0</v>
      </c>
      <c r="BT1403">
        <f t="shared" si="246"/>
        <v>0</v>
      </c>
      <c r="BU1403">
        <f t="shared" si="247"/>
        <v>0</v>
      </c>
      <c r="BV1403">
        <f t="shared" si="248"/>
        <v>0</v>
      </c>
      <c r="BW1403">
        <f t="shared" si="242"/>
        <v>20</v>
      </c>
    </row>
    <row r="1404" spans="1:75" x14ac:dyDescent="0.3">
      <c r="A1404" s="38">
        <f t="shared" si="238"/>
        <v>45786</v>
      </c>
      <c r="B1404" s="3">
        <v>45786.429398148146</v>
      </c>
      <c r="C1404" t="s">
        <v>61</v>
      </c>
      <c r="D1404" t="s">
        <v>61</v>
      </c>
      <c r="E1404" t="s">
        <v>61</v>
      </c>
      <c r="F1404" t="s">
        <v>62</v>
      </c>
      <c r="G1404" s="2" t="s">
        <v>85</v>
      </c>
      <c r="H1404" t="s">
        <v>86</v>
      </c>
      <c r="I1404" t="s">
        <v>93</v>
      </c>
      <c r="J1404" t="s">
        <v>66</v>
      </c>
      <c r="K1404" t="s">
        <v>67</v>
      </c>
      <c r="L1404">
        <v>19</v>
      </c>
      <c r="M1404">
        <v>11</v>
      </c>
      <c r="N1404">
        <v>168</v>
      </c>
      <c r="O1404" s="41">
        <v>7242</v>
      </c>
      <c r="P1404" t="s">
        <v>61</v>
      </c>
      <c r="Q1404" t="s">
        <v>61</v>
      </c>
      <c r="R1404">
        <v>103.16500000000001</v>
      </c>
      <c r="S1404">
        <v>30.173999999999999</v>
      </c>
      <c r="T1404">
        <v>3.419</v>
      </c>
      <c r="U1404">
        <v>12468</v>
      </c>
      <c r="V1404">
        <v>91</v>
      </c>
      <c r="W1404">
        <v>3887</v>
      </c>
      <c r="X1404">
        <v>3896</v>
      </c>
      <c r="Y1404">
        <v>3</v>
      </c>
      <c r="Z1404">
        <v>19</v>
      </c>
      <c r="AA1404">
        <v>1</v>
      </c>
      <c r="AB1404">
        <v>1593</v>
      </c>
      <c r="AC1404">
        <v>99</v>
      </c>
      <c r="AD1404">
        <v>29.79</v>
      </c>
      <c r="AE1404">
        <v>43.744863000000002</v>
      </c>
      <c r="AF1404">
        <v>32.1</v>
      </c>
      <c r="AG1404">
        <v>20.9</v>
      </c>
      <c r="AH1404">
        <v>26.3</v>
      </c>
      <c r="AI1404">
        <v>18.5</v>
      </c>
      <c r="AJ1404">
        <v>2.1</v>
      </c>
      <c r="AK1404">
        <v>0</v>
      </c>
      <c r="AL1404">
        <v>0</v>
      </c>
      <c r="AM1404">
        <v>2.63</v>
      </c>
      <c r="AN1404">
        <v>42.930999999999997</v>
      </c>
      <c r="AO1404">
        <v>0.73</v>
      </c>
      <c r="AP1404">
        <v>31.175999999999998</v>
      </c>
      <c r="AQ1404">
        <v>0.36799999999999999</v>
      </c>
      <c r="AR1404">
        <v>2.9079999999999999</v>
      </c>
      <c r="AS1404">
        <v>18.417000000000002</v>
      </c>
      <c r="AT1404">
        <v>66.34</v>
      </c>
      <c r="AU1404">
        <v>43.192999999999998</v>
      </c>
      <c r="AV1404">
        <v>54.353000000000002</v>
      </c>
      <c r="AW1404">
        <v>38.232999999999997</v>
      </c>
      <c r="AX1404">
        <v>4.34</v>
      </c>
      <c r="AY1404">
        <v>0</v>
      </c>
      <c r="AZ1404">
        <v>0</v>
      </c>
      <c r="BA1404">
        <v>0</v>
      </c>
      <c r="BB1404">
        <v>287</v>
      </c>
      <c r="BC1404" t="s">
        <v>75</v>
      </c>
      <c r="BD1404">
        <v>0</v>
      </c>
      <c r="BE1404" t="s">
        <v>69</v>
      </c>
      <c r="BF1404" t="s">
        <v>76</v>
      </c>
      <c r="BG1404">
        <v>1.3</v>
      </c>
      <c r="BH1404">
        <v>0</v>
      </c>
      <c r="BI1404" s="1">
        <v>45799.574282175927</v>
      </c>
      <c r="BJ1404">
        <v>3</v>
      </c>
      <c r="BK1404" s="4">
        <v>1.1396999999999999</v>
      </c>
      <c r="BL1404" s="42">
        <f>HLOOKUP($A1404,차량별코스!$E$1:$AD$20,_xlfn.XLOOKUP(탕데이터!$I1404,차량별코스!$D$2:$D$20,차량별코스!$A$2:$A$20),0)</f>
        <v>3</v>
      </c>
      <c r="BM1404">
        <f t="shared" si="239"/>
        <v>4864.5930000000008</v>
      </c>
      <c r="BN1404">
        <f t="shared" si="240"/>
        <v>732.11199999999985</v>
      </c>
      <c r="BO1404">
        <f>IF(COUNTIFS($BL$2:$BL1404,$BL1404,$O$2:$O1404,$O1404)=1,_xlfn.MAXIFS($BO$2:$BO1403,$O$2:$O1403,$O1404)+1,_xlfn.MAXIFS($BO$2:$BO1403,$O$2:$O1403,$O1404))</f>
        <v>3</v>
      </c>
      <c r="BP1404">
        <f t="shared" si="241"/>
        <v>24.228000000000065</v>
      </c>
      <c r="BQ1404">
        <f t="shared" si="243"/>
        <v>2605.8119999999999</v>
      </c>
      <c r="BR1404">
        <f t="shared" si="244"/>
        <v>3279.0840000000003</v>
      </c>
      <c r="BS1404">
        <f t="shared" si="245"/>
        <v>2306.58</v>
      </c>
      <c r="BT1404">
        <f t="shared" si="246"/>
        <v>261.82800000000003</v>
      </c>
      <c r="BU1404">
        <f t="shared" si="247"/>
        <v>0</v>
      </c>
      <c r="BV1404">
        <f t="shared" si="248"/>
        <v>0</v>
      </c>
      <c r="BW1404">
        <f t="shared" si="242"/>
        <v>8477.5319999999992</v>
      </c>
    </row>
    <row r="1405" spans="1:75" x14ac:dyDescent="0.3">
      <c r="A1405" s="38">
        <f t="shared" si="238"/>
        <v>45786</v>
      </c>
      <c r="B1405" s="3">
        <v>45786.578645833331</v>
      </c>
      <c r="C1405" t="s">
        <v>61</v>
      </c>
      <c r="D1405" t="s">
        <v>61</v>
      </c>
      <c r="E1405" t="s">
        <v>61</v>
      </c>
      <c r="F1405" t="s">
        <v>62</v>
      </c>
      <c r="G1405" s="2" t="s">
        <v>85</v>
      </c>
      <c r="H1405" t="s">
        <v>86</v>
      </c>
      <c r="I1405" t="s">
        <v>93</v>
      </c>
      <c r="J1405" t="s">
        <v>66</v>
      </c>
      <c r="K1405" t="s">
        <v>67</v>
      </c>
      <c r="L1405">
        <v>19</v>
      </c>
      <c r="M1405">
        <v>11</v>
      </c>
      <c r="N1405">
        <v>168</v>
      </c>
      <c r="O1405" s="41">
        <v>7242</v>
      </c>
      <c r="P1405" t="s">
        <v>61</v>
      </c>
      <c r="Q1405" t="s">
        <v>61</v>
      </c>
      <c r="R1405">
        <v>102.95099999999999</v>
      </c>
      <c r="S1405">
        <v>25.629000000000001</v>
      </c>
      <c r="T1405">
        <v>4.0170000000000003</v>
      </c>
      <c r="U1405">
        <v>10911</v>
      </c>
      <c r="V1405">
        <v>141</v>
      </c>
      <c r="W1405">
        <v>2077</v>
      </c>
      <c r="X1405">
        <v>3677</v>
      </c>
      <c r="Y1405">
        <v>11</v>
      </c>
      <c r="Z1405">
        <v>22</v>
      </c>
      <c r="AA1405">
        <v>1</v>
      </c>
      <c r="AB1405">
        <v>8</v>
      </c>
      <c r="AC1405">
        <v>96</v>
      </c>
      <c r="AD1405">
        <v>33.97</v>
      </c>
      <c r="AE1405">
        <v>42.634703000000002</v>
      </c>
      <c r="AF1405">
        <v>84.9</v>
      </c>
      <c r="AG1405">
        <v>4.9000000000000004</v>
      </c>
      <c r="AH1405">
        <v>6.1</v>
      </c>
      <c r="AI1405">
        <v>3.7</v>
      </c>
      <c r="AJ1405">
        <v>0.4</v>
      </c>
      <c r="AK1405">
        <v>0</v>
      </c>
      <c r="AL1405">
        <v>0</v>
      </c>
      <c r="AM1405">
        <v>3.09</v>
      </c>
      <c r="AN1405">
        <v>34.42</v>
      </c>
      <c r="AO1405">
        <v>1.292</v>
      </c>
      <c r="AP1405">
        <v>19.036000000000001</v>
      </c>
      <c r="AQ1405">
        <v>0.35</v>
      </c>
      <c r="AR1405">
        <v>10.685</v>
      </c>
      <c r="AS1405">
        <v>21.369</v>
      </c>
      <c r="AT1405">
        <v>154.23500000000001</v>
      </c>
      <c r="AU1405">
        <v>8.9019999999999992</v>
      </c>
      <c r="AV1405">
        <v>11.082000000000001</v>
      </c>
      <c r="AW1405">
        <v>6.7220000000000004</v>
      </c>
      <c r="AX1405">
        <v>0.72699999999999998</v>
      </c>
      <c r="AY1405">
        <v>0</v>
      </c>
      <c r="AZ1405">
        <v>0</v>
      </c>
      <c r="BA1405">
        <v>0</v>
      </c>
      <c r="BB1405">
        <v>240</v>
      </c>
      <c r="BC1405" t="s">
        <v>75</v>
      </c>
      <c r="BD1405">
        <v>0</v>
      </c>
      <c r="BE1405" t="s">
        <v>69</v>
      </c>
      <c r="BF1405" t="s">
        <v>76</v>
      </c>
      <c r="BG1405">
        <v>1.3</v>
      </c>
      <c r="BH1405">
        <v>0</v>
      </c>
      <c r="BI1405" s="1">
        <v>45799.574282175927</v>
      </c>
      <c r="BJ1405">
        <v>3</v>
      </c>
      <c r="BK1405" s="4">
        <v>1.339</v>
      </c>
      <c r="BL1405" s="42">
        <f>HLOOKUP($A1405,차량별코스!$E$1:$AD$20,_xlfn.XLOOKUP(탕데이터!$I1405,차량별코스!$D$2:$D$20,차량별코스!$A$2:$A$20),0)</f>
        <v>3</v>
      </c>
      <c r="BM1405">
        <f t="shared" si="239"/>
        <v>4864.5930000000008</v>
      </c>
      <c r="BN1405">
        <f t="shared" si="240"/>
        <v>732.11199999999985</v>
      </c>
      <c r="BO1405">
        <f>IF(COUNTIFS($BL$2:$BL1405,$BL1405,$O$2:$O1405,$O1405)=1,_xlfn.MAXIFS($BO$2:$BO1404,$O$2:$O1404,$O1405)+1,_xlfn.MAXIFS($BO$2:$BO1404,$O$2:$O1404,$O1405))</f>
        <v>3</v>
      </c>
      <c r="BP1405">
        <f t="shared" si="241"/>
        <v>7045.4390000000003</v>
      </c>
      <c r="BQ1405">
        <f t="shared" si="243"/>
        <v>534.63900000000001</v>
      </c>
      <c r="BR1405">
        <f t="shared" si="244"/>
        <v>665.57100000000003</v>
      </c>
      <c r="BS1405">
        <f t="shared" si="245"/>
        <v>403.70700000000005</v>
      </c>
      <c r="BT1405">
        <f t="shared" si="246"/>
        <v>43.643999999999998</v>
      </c>
      <c r="BU1405">
        <f t="shared" si="247"/>
        <v>0</v>
      </c>
      <c r="BV1405">
        <f t="shared" si="248"/>
        <v>0</v>
      </c>
      <c r="BW1405">
        <f t="shared" si="242"/>
        <v>8693.0000000000018</v>
      </c>
    </row>
    <row r="1406" spans="1:75" x14ac:dyDescent="0.3">
      <c r="A1406" s="38">
        <f t="shared" si="238"/>
        <v>45786</v>
      </c>
      <c r="B1406" s="3">
        <v>45786.705474537041</v>
      </c>
      <c r="C1406" t="s">
        <v>61</v>
      </c>
      <c r="D1406" t="s">
        <v>61</v>
      </c>
      <c r="E1406" t="s">
        <v>61</v>
      </c>
      <c r="F1406" t="s">
        <v>62</v>
      </c>
      <c r="G1406" s="2" t="s">
        <v>85</v>
      </c>
      <c r="H1406" t="s">
        <v>86</v>
      </c>
      <c r="I1406" t="s">
        <v>93</v>
      </c>
      <c r="J1406" t="s">
        <v>66</v>
      </c>
      <c r="K1406" t="s">
        <v>67</v>
      </c>
      <c r="L1406">
        <v>19</v>
      </c>
      <c r="M1406">
        <v>11</v>
      </c>
      <c r="N1406">
        <v>168</v>
      </c>
      <c r="O1406" s="41">
        <v>7242</v>
      </c>
      <c r="P1406" t="s">
        <v>61</v>
      </c>
      <c r="Q1406" t="s">
        <v>61</v>
      </c>
      <c r="R1406">
        <v>7.6999999999999999E-2</v>
      </c>
      <c r="S1406">
        <v>7.0000000000000007E-2</v>
      </c>
      <c r="T1406">
        <v>1.1000000000000001</v>
      </c>
      <c r="U1406">
        <v>123</v>
      </c>
      <c r="V1406">
        <v>6</v>
      </c>
      <c r="W1406">
        <v>64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9</v>
      </c>
      <c r="AD1406">
        <v>2.25</v>
      </c>
      <c r="AE1406">
        <v>5.2299119999999997</v>
      </c>
      <c r="AF1406">
        <v>100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0.85</v>
      </c>
      <c r="AN1406">
        <v>11.565</v>
      </c>
      <c r="AO1406">
        <v>4.8760000000000003</v>
      </c>
      <c r="AP1406">
        <v>52.030999999999999</v>
      </c>
      <c r="AQ1406">
        <v>0</v>
      </c>
      <c r="AR1406">
        <v>0</v>
      </c>
      <c r="AS1406">
        <v>0</v>
      </c>
      <c r="AT1406">
        <v>1.667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2</v>
      </c>
      <c r="BC1406" t="s">
        <v>75</v>
      </c>
      <c r="BD1406">
        <v>0</v>
      </c>
      <c r="BE1406" t="s">
        <v>69</v>
      </c>
      <c r="BF1406" t="s">
        <v>76</v>
      </c>
      <c r="BG1406">
        <v>1.3</v>
      </c>
      <c r="BH1406">
        <v>0</v>
      </c>
      <c r="BI1406" s="1">
        <v>45799.574282175927</v>
      </c>
      <c r="BJ1406">
        <v>3</v>
      </c>
      <c r="BK1406" s="4">
        <v>0.36670000000000003</v>
      </c>
      <c r="BL1406" s="42">
        <f>HLOOKUP($A1406,차량별코스!$E$1:$AD$20,_xlfn.XLOOKUP(탕데이터!$I1406,차량별코스!$D$2:$D$20,차량별코스!$A$2:$A$20),0)</f>
        <v>3</v>
      </c>
      <c r="BM1406">
        <f t="shared" si="239"/>
        <v>4864.5930000000008</v>
      </c>
      <c r="BN1406">
        <f t="shared" si="240"/>
        <v>732.11199999999985</v>
      </c>
      <c r="BO1406">
        <f>IF(COUNTIFS($BL$2:$BL1406,$BL1406,$O$2:$O1406,$O1406)=1,_xlfn.MAXIFS($BO$2:$BO1405,$O$2:$O1405,$O1406)+1,_xlfn.MAXIFS($BO$2:$BO1405,$O$2:$O1405,$O1406))</f>
        <v>3</v>
      </c>
      <c r="BP1406">
        <f t="shared" si="241"/>
        <v>53</v>
      </c>
      <c r="BQ1406">
        <f t="shared" si="243"/>
        <v>0</v>
      </c>
      <c r="BR1406">
        <f t="shared" si="244"/>
        <v>0</v>
      </c>
      <c r="BS1406">
        <f t="shared" si="245"/>
        <v>0</v>
      </c>
      <c r="BT1406">
        <f t="shared" si="246"/>
        <v>0</v>
      </c>
      <c r="BU1406">
        <f t="shared" si="247"/>
        <v>0</v>
      </c>
      <c r="BV1406">
        <f t="shared" si="248"/>
        <v>0</v>
      </c>
      <c r="BW1406">
        <f t="shared" si="242"/>
        <v>53</v>
      </c>
    </row>
    <row r="1407" spans="1:75" x14ac:dyDescent="0.3">
      <c r="A1407" s="38">
        <f t="shared" si="238"/>
        <v>45786</v>
      </c>
      <c r="B1407" s="3">
        <v>45786.745196759257</v>
      </c>
      <c r="C1407" t="s">
        <v>61</v>
      </c>
      <c r="D1407" t="s">
        <v>61</v>
      </c>
      <c r="E1407" t="s">
        <v>61</v>
      </c>
      <c r="F1407" t="s">
        <v>62</v>
      </c>
      <c r="G1407" s="2" t="s">
        <v>85</v>
      </c>
      <c r="H1407" t="s">
        <v>86</v>
      </c>
      <c r="I1407" t="s">
        <v>93</v>
      </c>
      <c r="J1407" t="s">
        <v>66</v>
      </c>
      <c r="K1407" t="s">
        <v>67</v>
      </c>
      <c r="L1407">
        <v>19</v>
      </c>
      <c r="M1407">
        <v>11</v>
      </c>
      <c r="N1407">
        <v>168</v>
      </c>
      <c r="O1407" s="41">
        <v>7242</v>
      </c>
      <c r="P1407" t="s">
        <v>61</v>
      </c>
      <c r="Q1407" t="s">
        <v>61</v>
      </c>
      <c r="R1407">
        <v>1E-3</v>
      </c>
      <c r="S1407">
        <v>3.7999999999999999E-2</v>
      </c>
      <c r="T1407">
        <v>2.5999999999999999E-2</v>
      </c>
      <c r="U1407">
        <v>74</v>
      </c>
      <c r="V1407">
        <v>74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0.05</v>
      </c>
      <c r="AE1407" t="s">
        <v>61</v>
      </c>
      <c r="AF1407">
        <v>100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0.02</v>
      </c>
      <c r="AN1407" t="s">
        <v>61</v>
      </c>
      <c r="AO1407">
        <v>100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1</v>
      </c>
      <c r="BC1407" t="s">
        <v>75</v>
      </c>
      <c r="BD1407">
        <v>0</v>
      </c>
      <c r="BE1407" t="s">
        <v>69</v>
      </c>
      <c r="BF1407" t="s">
        <v>76</v>
      </c>
      <c r="BG1407">
        <v>1.3</v>
      </c>
      <c r="BH1407">
        <v>0</v>
      </c>
      <c r="BI1407" s="1">
        <v>45799.574282175927</v>
      </c>
      <c r="BJ1407">
        <v>3</v>
      </c>
      <c r="BK1407" s="4">
        <v>8.8000000000000005E-3</v>
      </c>
      <c r="BL1407" s="42">
        <f>HLOOKUP($A1407,차량별코스!$E$1:$AD$20,_xlfn.XLOOKUP(탕데이터!$I1407,차량별코스!$D$2:$D$20,차량별코스!$A$2:$A$20),0)</f>
        <v>3</v>
      </c>
      <c r="BM1407">
        <f t="shared" si="239"/>
        <v>4864.5930000000008</v>
      </c>
      <c r="BN1407">
        <f t="shared" si="240"/>
        <v>732.11199999999985</v>
      </c>
      <c r="BO1407">
        <f>IF(COUNTIFS($BL$2:$BL1407,$BL1407,$O$2:$O1407,$O1407)=1,_xlfn.MAXIFS($BO$2:$BO1406,$O$2:$O1406,$O1407)+1,_xlfn.MAXIFS($BO$2:$BO1406,$O$2:$O1406,$O1407))</f>
        <v>3</v>
      </c>
      <c r="BP1407">
        <f t="shared" si="241"/>
        <v>0</v>
      </c>
      <c r="BQ1407">
        <f t="shared" si="243"/>
        <v>0</v>
      </c>
      <c r="BR1407">
        <f t="shared" si="244"/>
        <v>0</v>
      </c>
      <c r="BS1407">
        <f t="shared" si="245"/>
        <v>0</v>
      </c>
      <c r="BT1407">
        <f t="shared" si="246"/>
        <v>0</v>
      </c>
      <c r="BU1407">
        <f t="shared" si="247"/>
        <v>0</v>
      </c>
      <c r="BV1407">
        <f t="shared" si="248"/>
        <v>0</v>
      </c>
      <c r="BW1407">
        <f t="shared" si="242"/>
        <v>0</v>
      </c>
    </row>
    <row r="1408" spans="1:75" x14ac:dyDescent="0.3">
      <c r="A1408" s="38">
        <f t="shared" si="238"/>
        <v>45786</v>
      </c>
      <c r="B1408" s="3">
        <v>45786.754629629628</v>
      </c>
      <c r="C1408" t="s">
        <v>61</v>
      </c>
      <c r="D1408" t="s">
        <v>61</v>
      </c>
      <c r="E1408" t="s">
        <v>61</v>
      </c>
      <c r="F1408" t="s">
        <v>62</v>
      </c>
      <c r="G1408" s="2" t="s">
        <v>85</v>
      </c>
      <c r="H1408" t="s">
        <v>86</v>
      </c>
      <c r="I1408" t="s">
        <v>93</v>
      </c>
      <c r="J1408" t="s">
        <v>66</v>
      </c>
      <c r="K1408" t="s">
        <v>67</v>
      </c>
      <c r="L1408">
        <v>19</v>
      </c>
      <c r="M1408">
        <v>11</v>
      </c>
      <c r="N1408">
        <v>168</v>
      </c>
      <c r="O1408" s="41">
        <v>7242</v>
      </c>
      <c r="P1408" t="s">
        <v>61</v>
      </c>
      <c r="Q1408" t="s">
        <v>61</v>
      </c>
      <c r="R1408">
        <v>58.308999999999997</v>
      </c>
      <c r="S1408">
        <v>16.861999999999998</v>
      </c>
      <c r="T1408">
        <v>3.4580000000000002</v>
      </c>
      <c r="U1408">
        <v>6958</v>
      </c>
      <c r="V1408">
        <v>11</v>
      </c>
      <c r="W1408">
        <v>2161</v>
      </c>
      <c r="X1408">
        <v>1859</v>
      </c>
      <c r="Y1408">
        <v>4</v>
      </c>
      <c r="Z1408">
        <v>27</v>
      </c>
      <c r="AA1408">
        <v>0</v>
      </c>
      <c r="AB1408">
        <v>0</v>
      </c>
      <c r="AC1408">
        <v>99</v>
      </c>
      <c r="AD1408">
        <v>30.17</v>
      </c>
      <c r="AE1408">
        <v>43.859654999999997</v>
      </c>
      <c r="AF1408">
        <v>93.3</v>
      </c>
      <c r="AG1408">
        <v>1.7</v>
      </c>
      <c r="AH1408">
        <v>2.7</v>
      </c>
      <c r="AI1408">
        <v>1.5</v>
      </c>
      <c r="AJ1408">
        <v>0.8</v>
      </c>
      <c r="AK1408">
        <v>0</v>
      </c>
      <c r="AL1408">
        <v>0</v>
      </c>
      <c r="AM1408">
        <v>2.66</v>
      </c>
      <c r="AN1408">
        <v>42.43</v>
      </c>
      <c r="AO1408">
        <v>0.158</v>
      </c>
      <c r="AP1408">
        <v>31.058</v>
      </c>
      <c r="AQ1408">
        <v>0.309</v>
      </c>
      <c r="AR1408">
        <v>6.86</v>
      </c>
      <c r="AS1408">
        <v>46.305</v>
      </c>
      <c r="AT1408">
        <v>107.295</v>
      </c>
      <c r="AU1408">
        <v>1.9550000000000001</v>
      </c>
      <c r="AV1408">
        <v>3.105</v>
      </c>
      <c r="AW1408">
        <v>1.7250000000000001</v>
      </c>
      <c r="AX1408">
        <v>0.92</v>
      </c>
      <c r="AY1408">
        <v>0</v>
      </c>
      <c r="AZ1408">
        <v>0</v>
      </c>
      <c r="BA1408">
        <v>0</v>
      </c>
      <c r="BB1408">
        <v>149</v>
      </c>
      <c r="BC1408" t="s">
        <v>75</v>
      </c>
      <c r="BD1408">
        <v>0</v>
      </c>
      <c r="BE1408" t="s">
        <v>69</v>
      </c>
      <c r="BF1408" t="s">
        <v>76</v>
      </c>
      <c r="BG1408">
        <v>1.3</v>
      </c>
      <c r="BH1408">
        <v>0</v>
      </c>
      <c r="BI1408" s="1">
        <v>45799.574282175927</v>
      </c>
      <c r="BJ1408">
        <v>3</v>
      </c>
      <c r="BK1408" s="4">
        <v>1.1527000000000001</v>
      </c>
      <c r="BL1408" s="42">
        <f>HLOOKUP($A1408,차량별코스!$E$1:$AD$20,_xlfn.XLOOKUP(탕데이터!$I1408,차량별코스!$D$2:$D$20,차량별코스!$A$2:$A$20),0)</f>
        <v>3</v>
      </c>
      <c r="BM1408">
        <f t="shared" si="239"/>
        <v>4864.5930000000008</v>
      </c>
      <c r="BN1408">
        <f t="shared" si="240"/>
        <v>732.11199999999985</v>
      </c>
      <c r="BO1408">
        <f>IF(COUNTIFS($BL$2:$BL1408,$BL1408,$O$2:$O1408,$O1408)=1,_xlfn.MAXIFS($BO$2:$BO1407,$O$2:$O1407,$O1408)+1,_xlfn.MAXIFS($BO$2:$BO1407,$O$2:$O1407,$O1408))</f>
        <v>3</v>
      </c>
      <c r="BP1408">
        <f t="shared" si="241"/>
        <v>4319.8139999999994</v>
      </c>
      <c r="BQ1408">
        <f t="shared" si="243"/>
        <v>118.28600000000002</v>
      </c>
      <c r="BR1408">
        <f t="shared" si="244"/>
        <v>187.86600000000001</v>
      </c>
      <c r="BS1408">
        <f t="shared" si="245"/>
        <v>104.36999999999999</v>
      </c>
      <c r="BT1408">
        <f t="shared" si="246"/>
        <v>55.664000000000001</v>
      </c>
      <c r="BU1408">
        <f t="shared" si="247"/>
        <v>0</v>
      </c>
      <c r="BV1408">
        <f t="shared" si="248"/>
        <v>0</v>
      </c>
      <c r="BW1408">
        <f t="shared" si="242"/>
        <v>4785.9999999999991</v>
      </c>
    </row>
    <row r="1409" spans="1:75" x14ac:dyDescent="0.3">
      <c r="A1409" s="38">
        <f t="shared" si="238"/>
        <v>45786</v>
      </c>
      <c r="B1409" s="3">
        <v>45786.846493055556</v>
      </c>
      <c r="C1409" t="s">
        <v>61</v>
      </c>
      <c r="D1409" t="s">
        <v>61</v>
      </c>
      <c r="E1409" t="s">
        <v>61</v>
      </c>
      <c r="F1409" t="s">
        <v>62</v>
      </c>
      <c r="G1409" s="2" t="s">
        <v>85</v>
      </c>
      <c r="H1409" t="s">
        <v>86</v>
      </c>
      <c r="I1409" t="s">
        <v>93</v>
      </c>
      <c r="J1409" t="s">
        <v>66</v>
      </c>
      <c r="K1409" t="s">
        <v>67</v>
      </c>
      <c r="L1409">
        <v>19</v>
      </c>
      <c r="M1409">
        <v>11</v>
      </c>
      <c r="N1409">
        <v>168</v>
      </c>
      <c r="O1409" s="41">
        <v>7242</v>
      </c>
      <c r="P1409" t="s">
        <v>61</v>
      </c>
      <c r="Q1409" t="s">
        <v>61</v>
      </c>
      <c r="R1409">
        <v>36.679000000000002</v>
      </c>
      <c r="S1409">
        <v>9.0719999999999992</v>
      </c>
      <c r="T1409">
        <v>4.0430000000000001</v>
      </c>
      <c r="U1409">
        <v>3857</v>
      </c>
      <c r="V1409">
        <v>8</v>
      </c>
      <c r="W1409">
        <v>550</v>
      </c>
      <c r="X1409">
        <v>948</v>
      </c>
      <c r="Y1409">
        <v>1</v>
      </c>
      <c r="Z1409">
        <v>12</v>
      </c>
      <c r="AA1409">
        <v>0</v>
      </c>
      <c r="AB1409">
        <v>0</v>
      </c>
      <c r="AC1409">
        <v>73</v>
      </c>
      <c r="AD1409">
        <v>34.24</v>
      </c>
      <c r="AE1409">
        <v>40.025578000000003</v>
      </c>
      <c r="AF1409">
        <v>95.4</v>
      </c>
      <c r="AG1409">
        <v>2</v>
      </c>
      <c r="AH1409">
        <v>1.9</v>
      </c>
      <c r="AI1409">
        <v>0.7</v>
      </c>
      <c r="AJ1409">
        <v>0</v>
      </c>
      <c r="AK1409">
        <v>0</v>
      </c>
      <c r="AL1409">
        <v>0</v>
      </c>
      <c r="AM1409">
        <v>3.11</v>
      </c>
      <c r="AN1409">
        <v>31.582000000000001</v>
      </c>
      <c r="AO1409">
        <v>0.20699999999999999</v>
      </c>
      <c r="AP1409">
        <v>14.26</v>
      </c>
      <c r="AQ1409">
        <v>0.245</v>
      </c>
      <c r="AR1409">
        <v>2.726</v>
      </c>
      <c r="AS1409">
        <v>32.716000000000001</v>
      </c>
      <c r="AT1409">
        <v>60.42</v>
      </c>
      <c r="AU1409">
        <v>1.2669999999999999</v>
      </c>
      <c r="AV1409">
        <v>1.2030000000000001</v>
      </c>
      <c r="AW1409">
        <v>0.443</v>
      </c>
      <c r="AX1409">
        <v>0</v>
      </c>
      <c r="AY1409">
        <v>0</v>
      </c>
      <c r="AZ1409">
        <v>0</v>
      </c>
      <c r="BA1409">
        <v>0</v>
      </c>
      <c r="BB1409">
        <v>86</v>
      </c>
      <c r="BC1409" t="s">
        <v>75</v>
      </c>
      <c r="BD1409">
        <v>0</v>
      </c>
      <c r="BE1409" t="s">
        <v>69</v>
      </c>
      <c r="BF1409" t="s">
        <v>76</v>
      </c>
      <c r="BG1409">
        <v>1.3</v>
      </c>
      <c r="BH1409">
        <v>0</v>
      </c>
      <c r="BI1409" s="1">
        <v>45799.574282175927</v>
      </c>
      <c r="BJ1409">
        <v>3</v>
      </c>
      <c r="BK1409" s="4">
        <v>1.3476999999999999</v>
      </c>
      <c r="BL1409" s="42">
        <f>HLOOKUP($A1409,차량별코스!$E$1:$AD$20,_xlfn.XLOOKUP(탕데이터!$I1409,차량별코스!$D$2:$D$20,차량별코스!$A$2:$A$20),0)</f>
        <v>3</v>
      </c>
      <c r="BM1409">
        <f t="shared" si="239"/>
        <v>4864.5930000000008</v>
      </c>
      <c r="BN1409">
        <f t="shared" si="240"/>
        <v>732.11199999999985</v>
      </c>
      <c r="BO1409">
        <f>IF(COUNTIFS($BL$2:$BL1409,$BL1409,$O$2:$O1409,$O1409)=1,_xlfn.MAXIFS($BO$2:$BO1408,$O$2:$O1408,$O1409)+1,_xlfn.MAXIFS($BO$2:$BO1408,$O$2:$O1408,$O1409))</f>
        <v>3</v>
      </c>
      <c r="BP1409">
        <f t="shared" si="241"/>
        <v>3121.5780000000004</v>
      </c>
      <c r="BQ1409">
        <f t="shared" si="243"/>
        <v>77.14</v>
      </c>
      <c r="BR1409">
        <f t="shared" si="244"/>
        <v>73.283000000000001</v>
      </c>
      <c r="BS1409">
        <f t="shared" si="245"/>
        <v>26.998999999999999</v>
      </c>
      <c r="BT1409">
        <f t="shared" si="246"/>
        <v>0</v>
      </c>
      <c r="BU1409">
        <f t="shared" si="247"/>
        <v>0</v>
      </c>
      <c r="BV1409">
        <f t="shared" si="248"/>
        <v>0</v>
      </c>
      <c r="BW1409">
        <f t="shared" si="242"/>
        <v>3299</v>
      </c>
    </row>
    <row r="1410" spans="1:75" x14ac:dyDescent="0.3">
      <c r="A1410" s="38">
        <f t="shared" si="238"/>
        <v>45787</v>
      </c>
      <c r="B1410" s="3">
        <v>45787.282060185185</v>
      </c>
      <c r="C1410" t="s">
        <v>61</v>
      </c>
      <c r="D1410" t="s">
        <v>61</v>
      </c>
      <c r="E1410" t="s">
        <v>61</v>
      </c>
      <c r="F1410" t="s">
        <v>62</v>
      </c>
      <c r="G1410" s="2" t="s">
        <v>85</v>
      </c>
      <c r="H1410" t="s">
        <v>86</v>
      </c>
      <c r="I1410" t="s">
        <v>93</v>
      </c>
      <c r="J1410" t="s">
        <v>66</v>
      </c>
      <c r="K1410" t="s">
        <v>67</v>
      </c>
      <c r="L1410">
        <v>19</v>
      </c>
      <c r="M1410">
        <v>11</v>
      </c>
      <c r="N1410">
        <v>168</v>
      </c>
      <c r="O1410" s="41">
        <v>7242</v>
      </c>
      <c r="P1410" t="s">
        <v>61</v>
      </c>
      <c r="Q1410" t="s">
        <v>61</v>
      </c>
      <c r="R1410">
        <v>54.668999999999997</v>
      </c>
      <c r="S1410">
        <v>12.705</v>
      </c>
      <c r="T1410">
        <v>4.3029999999999999</v>
      </c>
      <c r="U1410">
        <v>5089</v>
      </c>
      <c r="V1410">
        <v>211</v>
      </c>
      <c r="W1410">
        <v>400</v>
      </c>
      <c r="X1410">
        <v>1396</v>
      </c>
      <c r="Y1410">
        <v>0</v>
      </c>
      <c r="Z1410">
        <v>6</v>
      </c>
      <c r="AA1410">
        <v>0</v>
      </c>
      <c r="AB1410">
        <v>0</v>
      </c>
      <c r="AC1410">
        <v>81</v>
      </c>
      <c r="AD1410">
        <v>38.67</v>
      </c>
      <c r="AE1410">
        <v>43.950063</v>
      </c>
      <c r="AF1410">
        <v>89.6</v>
      </c>
      <c r="AG1410">
        <v>3.5</v>
      </c>
      <c r="AH1410">
        <v>4</v>
      </c>
      <c r="AI1410">
        <v>2.8</v>
      </c>
      <c r="AJ1410">
        <v>0</v>
      </c>
      <c r="AK1410">
        <v>0</v>
      </c>
      <c r="AL1410">
        <v>0</v>
      </c>
      <c r="AM1410">
        <v>3.31</v>
      </c>
      <c r="AN1410">
        <v>32.776000000000003</v>
      </c>
      <c r="AO1410">
        <v>4.1459999999999999</v>
      </c>
      <c r="AP1410">
        <v>7.86</v>
      </c>
      <c r="AQ1410">
        <v>0.23799999999999999</v>
      </c>
      <c r="AR1410">
        <v>0</v>
      </c>
      <c r="AS1410">
        <v>10.975</v>
      </c>
      <c r="AT1410">
        <v>74.667000000000002</v>
      </c>
      <c r="AU1410">
        <v>2.9169999999999998</v>
      </c>
      <c r="AV1410">
        <v>3.3330000000000002</v>
      </c>
      <c r="AW1410">
        <v>2.3330000000000002</v>
      </c>
      <c r="AX1410">
        <v>0</v>
      </c>
      <c r="AY1410">
        <v>0</v>
      </c>
      <c r="AZ1410">
        <v>0</v>
      </c>
      <c r="BA1410">
        <v>0</v>
      </c>
      <c r="BB1410">
        <v>119</v>
      </c>
      <c r="BC1410" t="s">
        <v>75</v>
      </c>
      <c r="BD1410">
        <v>0</v>
      </c>
      <c r="BE1410" t="s">
        <v>69</v>
      </c>
      <c r="BF1410" t="s">
        <v>76</v>
      </c>
      <c r="BG1410">
        <v>1.3</v>
      </c>
      <c r="BH1410">
        <v>0</v>
      </c>
      <c r="BI1410" s="1">
        <v>45799.574282175927</v>
      </c>
      <c r="BJ1410">
        <v>3</v>
      </c>
      <c r="BK1410" s="4">
        <v>1.4342999999999999</v>
      </c>
      <c r="BL1410" s="42">
        <f>HLOOKUP($A1410,차량별코스!$E$1:$AD$20,_xlfn.XLOOKUP(탕데이터!$I1410,차량별코스!$D$2:$D$20,차량별코스!$A$2:$A$20),0)</f>
        <v>4</v>
      </c>
      <c r="BM1410">
        <f t="shared" si="239"/>
        <v>4864.5930000000008</v>
      </c>
      <c r="BN1410">
        <f t="shared" si="240"/>
        <v>768.40900000000011</v>
      </c>
      <c r="BO1410">
        <f>IF(COUNTIFS($BL$2:$BL1410,$BL1410,$O$2:$O1410,$O1410)=1,_xlfn.MAXIFS($BO$2:$BO1409,$O$2:$O1409,$O1410)+1,_xlfn.MAXIFS($BO$2:$BO1409,$O$2:$O1409,$O1410))</f>
        <v>4</v>
      </c>
      <c r="BP1410">
        <f t="shared" si="241"/>
        <v>3948.7439999999997</v>
      </c>
      <c r="BQ1410">
        <f t="shared" si="243"/>
        <v>178.11500000000001</v>
      </c>
      <c r="BR1410">
        <f t="shared" si="244"/>
        <v>203.56</v>
      </c>
      <c r="BS1410">
        <f t="shared" si="245"/>
        <v>142.49199999999999</v>
      </c>
      <c r="BT1410">
        <f t="shared" si="246"/>
        <v>0</v>
      </c>
      <c r="BU1410">
        <f t="shared" si="247"/>
        <v>0</v>
      </c>
      <c r="BV1410">
        <f t="shared" si="248"/>
        <v>0</v>
      </c>
      <c r="BW1410">
        <f t="shared" si="242"/>
        <v>4472.9110000000001</v>
      </c>
    </row>
    <row r="1411" spans="1:75" x14ac:dyDescent="0.3">
      <c r="A1411" s="38">
        <f t="shared" ref="A1411:A1474" si="249">DATE(YEAR(B1411),MONTH(B1411),DAY(B1411))</f>
        <v>45787</v>
      </c>
      <c r="B1411" s="3">
        <v>45787.362326388888</v>
      </c>
      <c r="C1411" t="s">
        <v>61</v>
      </c>
      <c r="D1411" t="s">
        <v>61</v>
      </c>
      <c r="E1411" t="s">
        <v>61</v>
      </c>
      <c r="F1411" t="s">
        <v>62</v>
      </c>
      <c r="G1411" s="2" t="s">
        <v>85</v>
      </c>
      <c r="H1411" t="s">
        <v>86</v>
      </c>
      <c r="I1411" t="s">
        <v>93</v>
      </c>
      <c r="J1411" t="s">
        <v>66</v>
      </c>
      <c r="K1411" t="s">
        <v>67</v>
      </c>
      <c r="L1411">
        <v>19</v>
      </c>
      <c r="M1411">
        <v>11</v>
      </c>
      <c r="N1411">
        <v>168</v>
      </c>
      <c r="O1411" s="41">
        <v>7242</v>
      </c>
      <c r="P1411" t="s">
        <v>61</v>
      </c>
      <c r="Q1411" t="s">
        <v>61</v>
      </c>
      <c r="R1411">
        <v>161.37899999999999</v>
      </c>
      <c r="S1411">
        <v>39.533999999999999</v>
      </c>
      <c r="T1411">
        <v>4.0819999999999999</v>
      </c>
      <c r="U1411">
        <v>11333</v>
      </c>
      <c r="V1411">
        <v>89</v>
      </c>
      <c r="W1411">
        <v>2965</v>
      </c>
      <c r="X1411">
        <v>2905</v>
      </c>
      <c r="Y1411">
        <v>3</v>
      </c>
      <c r="Z1411">
        <v>14</v>
      </c>
      <c r="AA1411">
        <v>3</v>
      </c>
      <c r="AB1411">
        <v>548</v>
      </c>
      <c r="AC1411">
        <v>109</v>
      </c>
      <c r="AD1411">
        <v>51.26</v>
      </c>
      <c r="AE1411">
        <v>70.173264000000003</v>
      </c>
      <c r="AF1411">
        <v>88.8</v>
      </c>
      <c r="AG1411">
        <v>1.2</v>
      </c>
      <c r="AH1411">
        <v>1.8</v>
      </c>
      <c r="AI1411">
        <v>2.5</v>
      </c>
      <c r="AJ1411">
        <v>3.8</v>
      </c>
      <c r="AK1411">
        <v>1.9</v>
      </c>
      <c r="AL1411">
        <v>0</v>
      </c>
      <c r="AM1411">
        <v>3.14</v>
      </c>
      <c r="AN1411">
        <v>60.075000000000003</v>
      </c>
      <c r="AO1411">
        <v>0.78500000000000003</v>
      </c>
      <c r="AP1411">
        <v>26.163</v>
      </c>
      <c r="AQ1411">
        <v>0.18</v>
      </c>
      <c r="AR1411">
        <v>1.859</v>
      </c>
      <c r="AS1411">
        <v>8.6750000000000007</v>
      </c>
      <c r="AT1411">
        <v>167.24</v>
      </c>
      <c r="AU1411">
        <v>2.2599999999999998</v>
      </c>
      <c r="AV1411">
        <v>3.39</v>
      </c>
      <c r="AW1411">
        <v>4.7080000000000002</v>
      </c>
      <c r="AX1411">
        <v>7.157</v>
      </c>
      <c r="AY1411">
        <v>3.5779999999999998</v>
      </c>
      <c r="AZ1411">
        <v>0</v>
      </c>
      <c r="BA1411">
        <v>0</v>
      </c>
      <c r="BB1411">
        <v>288</v>
      </c>
      <c r="BC1411" t="s">
        <v>75</v>
      </c>
      <c r="BD1411">
        <v>0</v>
      </c>
      <c r="BE1411" t="s">
        <v>69</v>
      </c>
      <c r="BF1411" t="s">
        <v>76</v>
      </c>
      <c r="BG1411">
        <v>1.3</v>
      </c>
      <c r="BH1411">
        <v>0</v>
      </c>
      <c r="BI1411" s="1">
        <v>45799.574282175927</v>
      </c>
      <c r="BJ1411">
        <v>3</v>
      </c>
      <c r="BK1411" s="4">
        <v>1.3607</v>
      </c>
      <c r="BL1411" s="42">
        <f>HLOOKUP($A1411,차량별코스!$E$1:$AD$20,_xlfn.XLOOKUP(탕데이터!$I1411,차량별코스!$D$2:$D$20,차량별코스!$A$2:$A$20),0)</f>
        <v>4</v>
      </c>
      <c r="BM1411">
        <f t="shared" ref="BM1411:BM1474" si="250">SUMIFS(R:R,I:I,I1411,O:O,O1411)</f>
        <v>4864.5930000000008</v>
      </c>
      <c r="BN1411">
        <f t="shared" ref="BN1411:BN1474" si="251">SUMIFS(R:R,O:O,O1411,BL:BL,BL1411)</f>
        <v>768.40900000000011</v>
      </c>
      <c r="BO1411">
        <f>IF(COUNTIFS($BL$2:$BL1411,$BL1411,$O$2:$O1411,$O1411)=1,_xlfn.MAXIFS($BO$2:$BO1410,$O$2:$O1410,$O1411)+1,_xlfn.MAXIFS($BO$2:$BO1410,$O$2:$O1410,$O1411))</f>
        <v>4</v>
      </c>
      <c r="BP1411">
        <f t="shared" ref="BP1411:BP1474" si="252">$U1411*AF1411%-V1411-W1411</f>
        <v>7009.7039999999997</v>
      </c>
      <c r="BQ1411">
        <f t="shared" si="243"/>
        <v>135.99600000000001</v>
      </c>
      <c r="BR1411">
        <f t="shared" si="244"/>
        <v>203.99400000000003</v>
      </c>
      <c r="BS1411">
        <f t="shared" si="245"/>
        <v>283.32499999999999</v>
      </c>
      <c r="BT1411">
        <f t="shared" si="246"/>
        <v>430.654</v>
      </c>
      <c r="BU1411">
        <f t="shared" si="247"/>
        <v>215.327</v>
      </c>
      <c r="BV1411">
        <f t="shared" si="248"/>
        <v>0</v>
      </c>
      <c r="BW1411">
        <f t="shared" ref="BW1411:BW1474" si="253">SUM(BP1411:BV1411)</f>
        <v>8278.9999999999982</v>
      </c>
    </row>
    <row r="1412" spans="1:75" x14ac:dyDescent="0.3">
      <c r="A1412" s="38">
        <f t="shared" si="249"/>
        <v>45787</v>
      </c>
      <c r="B1412" s="3">
        <v>45787.625439814816</v>
      </c>
      <c r="C1412" t="s">
        <v>61</v>
      </c>
      <c r="D1412" t="s">
        <v>61</v>
      </c>
      <c r="E1412" t="s">
        <v>61</v>
      </c>
      <c r="F1412" t="s">
        <v>62</v>
      </c>
      <c r="G1412" s="2" t="s">
        <v>85</v>
      </c>
      <c r="H1412" t="s">
        <v>86</v>
      </c>
      <c r="I1412" t="s">
        <v>93</v>
      </c>
      <c r="J1412" t="s">
        <v>66</v>
      </c>
      <c r="K1412" t="s">
        <v>67</v>
      </c>
      <c r="L1412">
        <v>19</v>
      </c>
      <c r="M1412">
        <v>11</v>
      </c>
      <c r="N1412">
        <v>168</v>
      </c>
      <c r="O1412" s="41">
        <v>7242</v>
      </c>
      <c r="P1412" t="s">
        <v>61</v>
      </c>
      <c r="Q1412" t="s">
        <v>61</v>
      </c>
      <c r="R1412">
        <v>79.528999999999996</v>
      </c>
      <c r="S1412">
        <v>22.085000000000001</v>
      </c>
      <c r="T1412">
        <v>3.601</v>
      </c>
      <c r="U1412">
        <v>8387</v>
      </c>
      <c r="V1412">
        <v>11</v>
      </c>
      <c r="W1412">
        <v>2231</v>
      </c>
      <c r="X1412">
        <v>1962</v>
      </c>
      <c r="Y1412">
        <v>7</v>
      </c>
      <c r="Z1412">
        <v>24</v>
      </c>
      <c r="AA1412">
        <v>0</v>
      </c>
      <c r="AB1412">
        <v>0</v>
      </c>
      <c r="AC1412">
        <v>103</v>
      </c>
      <c r="AD1412">
        <v>34.14</v>
      </c>
      <c r="AE1412">
        <v>46.591425000000001</v>
      </c>
      <c r="AF1412">
        <v>76.7</v>
      </c>
      <c r="AG1412">
        <v>5.7</v>
      </c>
      <c r="AH1412">
        <v>9</v>
      </c>
      <c r="AI1412">
        <v>6.4</v>
      </c>
      <c r="AJ1412">
        <v>2.2000000000000002</v>
      </c>
      <c r="AK1412">
        <v>0.1</v>
      </c>
      <c r="AL1412">
        <v>0</v>
      </c>
      <c r="AM1412">
        <v>2.77</v>
      </c>
      <c r="AN1412">
        <v>43.499000000000002</v>
      </c>
      <c r="AO1412">
        <v>0.13100000000000001</v>
      </c>
      <c r="AP1412">
        <v>26.600999999999999</v>
      </c>
      <c r="AQ1412">
        <v>0.23899999999999999</v>
      </c>
      <c r="AR1412">
        <v>8.8019999999999996</v>
      </c>
      <c r="AS1412">
        <v>30.178000000000001</v>
      </c>
      <c r="AT1412">
        <v>106.102</v>
      </c>
      <c r="AU1412">
        <v>7.8849999999999998</v>
      </c>
      <c r="AV1412">
        <v>12.45</v>
      </c>
      <c r="AW1412">
        <v>8.8529999999999998</v>
      </c>
      <c r="AX1412">
        <v>3.0430000000000001</v>
      </c>
      <c r="AY1412">
        <v>0.13800000000000001</v>
      </c>
      <c r="AZ1412">
        <v>0</v>
      </c>
      <c r="BA1412">
        <v>0</v>
      </c>
      <c r="BB1412">
        <v>175</v>
      </c>
      <c r="BC1412" t="s">
        <v>75</v>
      </c>
      <c r="BD1412">
        <v>0</v>
      </c>
      <c r="BE1412" t="s">
        <v>69</v>
      </c>
      <c r="BF1412" t="s">
        <v>76</v>
      </c>
      <c r="BG1412">
        <v>1.3</v>
      </c>
      <c r="BH1412">
        <v>0</v>
      </c>
      <c r="BI1412" s="1">
        <v>45799.574282175927</v>
      </c>
      <c r="BJ1412">
        <v>3</v>
      </c>
      <c r="BK1412" s="4">
        <v>1.2002999999999999</v>
      </c>
      <c r="BL1412" s="42">
        <f>HLOOKUP($A1412,차량별코스!$E$1:$AD$20,_xlfn.XLOOKUP(탕데이터!$I1412,차량별코스!$D$2:$D$20,차량별코스!$A$2:$A$20),0)</f>
        <v>4</v>
      </c>
      <c r="BM1412">
        <f t="shared" si="250"/>
        <v>4864.5930000000008</v>
      </c>
      <c r="BN1412">
        <f t="shared" si="251"/>
        <v>768.40900000000011</v>
      </c>
      <c r="BO1412">
        <f>IF(COUNTIFS($BL$2:$BL1412,$BL1412,$O$2:$O1412,$O1412)=1,_xlfn.MAXIFS($BO$2:$BO1411,$O$2:$O1411,$O1412)+1,_xlfn.MAXIFS($BO$2:$BO1411,$O$2:$O1411,$O1412))</f>
        <v>4</v>
      </c>
      <c r="BP1412">
        <f t="shared" si="252"/>
        <v>4190.8289999999997</v>
      </c>
      <c r="BQ1412">
        <f t="shared" si="243"/>
        <v>478.05900000000003</v>
      </c>
      <c r="BR1412">
        <f t="shared" si="244"/>
        <v>754.82999999999993</v>
      </c>
      <c r="BS1412">
        <f t="shared" si="245"/>
        <v>536.76800000000003</v>
      </c>
      <c r="BT1412">
        <f t="shared" si="246"/>
        <v>184.51400000000001</v>
      </c>
      <c r="BU1412">
        <f t="shared" si="247"/>
        <v>8.3870000000000005</v>
      </c>
      <c r="BV1412">
        <f t="shared" si="248"/>
        <v>0</v>
      </c>
      <c r="BW1412">
        <f t="shared" si="253"/>
        <v>6153.3869999999997</v>
      </c>
    </row>
    <row r="1413" spans="1:75" x14ac:dyDescent="0.3">
      <c r="A1413" s="38">
        <f t="shared" si="249"/>
        <v>45787</v>
      </c>
      <c r="B1413" s="3">
        <v>45787.729317129626</v>
      </c>
      <c r="C1413" t="s">
        <v>61</v>
      </c>
      <c r="D1413" t="s">
        <v>61</v>
      </c>
      <c r="E1413" t="s">
        <v>61</v>
      </c>
      <c r="F1413" t="s">
        <v>62</v>
      </c>
      <c r="G1413" s="2" t="s">
        <v>85</v>
      </c>
      <c r="H1413" t="s">
        <v>86</v>
      </c>
      <c r="I1413" t="s">
        <v>93</v>
      </c>
      <c r="J1413" t="s">
        <v>66</v>
      </c>
      <c r="K1413" t="s">
        <v>67</v>
      </c>
      <c r="L1413">
        <v>19</v>
      </c>
      <c r="M1413">
        <v>11</v>
      </c>
      <c r="N1413">
        <v>168</v>
      </c>
      <c r="O1413" s="41">
        <v>7242</v>
      </c>
      <c r="P1413" t="s">
        <v>61</v>
      </c>
      <c r="Q1413" t="s">
        <v>61</v>
      </c>
      <c r="R1413">
        <v>20.971</v>
      </c>
      <c r="S1413">
        <v>4.649</v>
      </c>
      <c r="T1413">
        <v>4.5110000000000001</v>
      </c>
      <c r="U1413">
        <v>2105</v>
      </c>
      <c r="V1413">
        <v>5</v>
      </c>
      <c r="W1413">
        <v>153</v>
      </c>
      <c r="X1413">
        <v>619</v>
      </c>
      <c r="Y1413">
        <v>0</v>
      </c>
      <c r="Z1413">
        <v>7</v>
      </c>
      <c r="AA1413">
        <v>0</v>
      </c>
      <c r="AB1413">
        <v>0</v>
      </c>
      <c r="AC1413">
        <v>80</v>
      </c>
      <c r="AD1413">
        <v>35.86</v>
      </c>
      <c r="AE1413">
        <v>38.775297999999999</v>
      </c>
      <c r="AF1413">
        <v>93.5</v>
      </c>
      <c r="AG1413">
        <v>3.4</v>
      </c>
      <c r="AH1413">
        <v>2.4</v>
      </c>
      <c r="AI1413">
        <v>0.7</v>
      </c>
      <c r="AJ1413">
        <v>0</v>
      </c>
      <c r="AK1413">
        <v>0</v>
      </c>
      <c r="AL1413">
        <v>0</v>
      </c>
      <c r="AM1413">
        <v>3.47</v>
      </c>
      <c r="AN1413">
        <v>26.515999999999998</v>
      </c>
      <c r="AO1413">
        <v>0.23699999999999999</v>
      </c>
      <c r="AP1413">
        <v>7.2679999999999998</v>
      </c>
      <c r="AQ1413">
        <v>0.28599999999999998</v>
      </c>
      <c r="AR1413">
        <v>0</v>
      </c>
      <c r="AS1413">
        <v>33.378999999999998</v>
      </c>
      <c r="AT1413">
        <v>32.725000000000001</v>
      </c>
      <c r="AU1413">
        <v>1.19</v>
      </c>
      <c r="AV1413">
        <v>0.84</v>
      </c>
      <c r="AW1413">
        <v>0.245</v>
      </c>
      <c r="AX1413">
        <v>0</v>
      </c>
      <c r="AY1413">
        <v>0</v>
      </c>
      <c r="AZ1413">
        <v>0</v>
      </c>
      <c r="BA1413">
        <v>0</v>
      </c>
      <c r="BB1413">
        <v>51</v>
      </c>
      <c r="BC1413" t="s">
        <v>75</v>
      </c>
      <c r="BD1413">
        <v>0</v>
      </c>
      <c r="BE1413" t="s">
        <v>69</v>
      </c>
      <c r="BF1413" t="s">
        <v>76</v>
      </c>
      <c r="BG1413">
        <v>1.3</v>
      </c>
      <c r="BH1413">
        <v>0</v>
      </c>
      <c r="BI1413" s="1">
        <v>45799.574282175927</v>
      </c>
      <c r="BJ1413">
        <v>3</v>
      </c>
      <c r="BK1413" s="4">
        <v>1.5036</v>
      </c>
      <c r="BL1413" s="42">
        <f>HLOOKUP($A1413,차량별코스!$E$1:$AD$20,_xlfn.XLOOKUP(탕데이터!$I1413,차량별코스!$D$2:$D$20,차량별코스!$A$2:$A$20),0)</f>
        <v>4</v>
      </c>
      <c r="BM1413">
        <f t="shared" si="250"/>
        <v>4864.5930000000008</v>
      </c>
      <c r="BN1413">
        <f t="shared" si="251"/>
        <v>768.40900000000011</v>
      </c>
      <c r="BO1413">
        <f>IF(COUNTIFS($BL$2:$BL1413,$BL1413,$O$2:$O1413,$O1413)=1,_xlfn.MAXIFS($BO$2:$BO1412,$O$2:$O1412,$O1413)+1,_xlfn.MAXIFS($BO$2:$BO1412,$O$2:$O1412,$O1413))</f>
        <v>4</v>
      </c>
      <c r="BP1413">
        <f t="shared" si="252"/>
        <v>1810.1750000000002</v>
      </c>
      <c r="BQ1413">
        <f t="shared" ref="BQ1413:BQ1476" si="254">$U1413*AG1413%</f>
        <v>71.570000000000007</v>
      </c>
      <c r="BR1413">
        <f t="shared" ref="BR1413:BR1476" si="255">$U1413*AH1413%</f>
        <v>50.52</v>
      </c>
      <c r="BS1413">
        <f t="shared" ref="BS1413:BS1476" si="256">$U1413*AI1413%</f>
        <v>14.734999999999998</v>
      </c>
      <c r="BT1413">
        <f t="shared" ref="BT1413:BT1476" si="257">$U1413*AJ1413%</f>
        <v>0</v>
      </c>
      <c r="BU1413">
        <f t="shared" ref="BU1413:BU1476" si="258">$U1413*AK1413%</f>
        <v>0</v>
      </c>
      <c r="BV1413">
        <f t="shared" ref="BV1413:BV1476" si="259">$U1413*AL1413%</f>
        <v>0</v>
      </c>
      <c r="BW1413">
        <f t="shared" si="253"/>
        <v>1947</v>
      </c>
    </row>
    <row r="1414" spans="1:75" x14ac:dyDescent="0.3">
      <c r="A1414" s="38">
        <f t="shared" si="249"/>
        <v>45787</v>
      </c>
      <c r="B1414" s="3">
        <v>45787.757962962962</v>
      </c>
      <c r="C1414" t="s">
        <v>61</v>
      </c>
      <c r="D1414" t="s">
        <v>61</v>
      </c>
      <c r="E1414" t="s">
        <v>61</v>
      </c>
      <c r="F1414" t="s">
        <v>62</v>
      </c>
      <c r="G1414" s="2" t="s">
        <v>85</v>
      </c>
      <c r="H1414" t="s">
        <v>86</v>
      </c>
      <c r="I1414" t="s">
        <v>93</v>
      </c>
      <c r="J1414" t="s">
        <v>66</v>
      </c>
      <c r="K1414" t="s">
        <v>67</v>
      </c>
      <c r="L1414">
        <v>19</v>
      </c>
      <c r="M1414">
        <v>11</v>
      </c>
      <c r="N1414">
        <v>168</v>
      </c>
      <c r="O1414" s="41">
        <v>7242</v>
      </c>
      <c r="P1414" t="s">
        <v>61</v>
      </c>
      <c r="Q1414" t="s">
        <v>61</v>
      </c>
      <c r="R1414">
        <v>0.04</v>
      </c>
      <c r="S1414">
        <v>3.3000000000000002E-2</v>
      </c>
      <c r="T1414">
        <v>1.212</v>
      </c>
      <c r="U1414">
        <v>47</v>
      </c>
      <c r="V1414">
        <v>2</v>
      </c>
      <c r="W1414">
        <v>8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6</v>
      </c>
      <c r="AD1414">
        <v>3.06</v>
      </c>
      <c r="AE1414">
        <v>3.891807</v>
      </c>
      <c r="AF1414">
        <v>100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0.92</v>
      </c>
      <c r="AN1414">
        <v>5.702</v>
      </c>
      <c r="AO1414">
        <v>4.2510000000000003</v>
      </c>
      <c r="AP1414">
        <v>17.02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 t="s">
        <v>75</v>
      </c>
      <c r="BD1414">
        <v>0</v>
      </c>
      <c r="BE1414" t="s">
        <v>69</v>
      </c>
      <c r="BF1414" t="s">
        <v>76</v>
      </c>
      <c r="BG1414">
        <v>1.3</v>
      </c>
      <c r="BH1414">
        <v>0</v>
      </c>
      <c r="BI1414" s="1">
        <v>45799.574282175927</v>
      </c>
      <c r="BJ1414">
        <v>3</v>
      </c>
      <c r="BK1414" s="4">
        <v>0.40400000000000003</v>
      </c>
      <c r="BL1414" s="42">
        <f>HLOOKUP($A1414,차량별코스!$E$1:$AD$20,_xlfn.XLOOKUP(탕데이터!$I1414,차량별코스!$D$2:$D$20,차량별코스!$A$2:$A$20),0)</f>
        <v>4</v>
      </c>
      <c r="BM1414">
        <f t="shared" si="250"/>
        <v>4864.5930000000008</v>
      </c>
      <c r="BN1414">
        <f t="shared" si="251"/>
        <v>768.40900000000011</v>
      </c>
      <c r="BO1414">
        <f>IF(COUNTIFS($BL$2:$BL1414,$BL1414,$O$2:$O1414,$O1414)=1,_xlfn.MAXIFS($BO$2:$BO1413,$O$2:$O1413,$O1414)+1,_xlfn.MAXIFS($BO$2:$BO1413,$O$2:$O1413,$O1414))</f>
        <v>4</v>
      </c>
      <c r="BP1414">
        <f t="shared" si="252"/>
        <v>37</v>
      </c>
      <c r="BQ1414">
        <f t="shared" si="254"/>
        <v>0</v>
      </c>
      <c r="BR1414">
        <f t="shared" si="255"/>
        <v>0</v>
      </c>
      <c r="BS1414">
        <f t="shared" si="256"/>
        <v>0</v>
      </c>
      <c r="BT1414">
        <f t="shared" si="257"/>
        <v>0</v>
      </c>
      <c r="BU1414">
        <f t="shared" si="258"/>
        <v>0</v>
      </c>
      <c r="BV1414">
        <f t="shared" si="259"/>
        <v>0</v>
      </c>
      <c r="BW1414">
        <f t="shared" si="253"/>
        <v>37</v>
      </c>
    </row>
    <row r="1415" spans="1:75" x14ac:dyDescent="0.3">
      <c r="A1415" s="38">
        <f t="shared" si="249"/>
        <v>45787</v>
      </c>
      <c r="B1415" s="3">
        <v>45787.841458333336</v>
      </c>
      <c r="C1415" t="s">
        <v>61</v>
      </c>
      <c r="D1415" t="s">
        <v>61</v>
      </c>
      <c r="E1415" t="s">
        <v>61</v>
      </c>
      <c r="F1415" t="s">
        <v>62</v>
      </c>
      <c r="G1415" s="2" t="s">
        <v>85</v>
      </c>
      <c r="H1415" t="s">
        <v>86</v>
      </c>
      <c r="I1415" t="s">
        <v>93</v>
      </c>
      <c r="J1415" t="s">
        <v>66</v>
      </c>
      <c r="K1415" t="s">
        <v>67</v>
      </c>
      <c r="L1415">
        <v>19</v>
      </c>
      <c r="M1415">
        <v>11</v>
      </c>
      <c r="N1415">
        <v>168</v>
      </c>
      <c r="O1415" s="41">
        <v>7242</v>
      </c>
      <c r="P1415" t="s">
        <v>61</v>
      </c>
      <c r="Q1415" t="s">
        <v>61</v>
      </c>
      <c r="R1415">
        <v>25.492000000000001</v>
      </c>
      <c r="S1415">
        <v>6.7619999999999996</v>
      </c>
      <c r="T1415">
        <v>3.77</v>
      </c>
      <c r="U1415">
        <v>2634</v>
      </c>
      <c r="V1415">
        <v>67</v>
      </c>
      <c r="W1415">
        <v>708</v>
      </c>
      <c r="X1415">
        <v>528</v>
      </c>
      <c r="Y1415">
        <v>0</v>
      </c>
      <c r="Z1415">
        <v>4</v>
      </c>
      <c r="AA1415">
        <v>1</v>
      </c>
      <c r="AB1415">
        <v>22</v>
      </c>
      <c r="AC1415">
        <v>88</v>
      </c>
      <c r="AD1415">
        <v>34.840000000000003</v>
      </c>
      <c r="AE1415">
        <v>49.365884999999999</v>
      </c>
      <c r="AF1415">
        <v>94.6</v>
      </c>
      <c r="AG1415">
        <v>1.2</v>
      </c>
      <c r="AH1415">
        <v>1.1000000000000001</v>
      </c>
      <c r="AI1415">
        <v>2.6</v>
      </c>
      <c r="AJ1415">
        <v>0.4</v>
      </c>
      <c r="AK1415">
        <v>0</v>
      </c>
      <c r="AL1415">
        <v>0</v>
      </c>
      <c r="AM1415">
        <v>2.9</v>
      </c>
      <c r="AN1415">
        <v>44.008000000000003</v>
      </c>
      <c r="AO1415">
        <v>2.544</v>
      </c>
      <c r="AP1415">
        <v>26.879000000000001</v>
      </c>
      <c r="AQ1415">
        <v>0.19600000000000001</v>
      </c>
      <c r="AR1415">
        <v>0</v>
      </c>
      <c r="AS1415">
        <v>15.691000000000001</v>
      </c>
      <c r="AT1415">
        <v>40.993000000000002</v>
      </c>
      <c r="AU1415">
        <v>0.52</v>
      </c>
      <c r="AV1415">
        <v>0.47699999999999998</v>
      </c>
      <c r="AW1415">
        <v>1.127</v>
      </c>
      <c r="AX1415">
        <v>0.17299999999999999</v>
      </c>
      <c r="AY1415">
        <v>0</v>
      </c>
      <c r="AZ1415">
        <v>0</v>
      </c>
      <c r="BA1415">
        <v>0</v>
      </c>
      <c r="BB1415">
        <v>58</v>
      </c>
      <c r="BC1415" t="s">
        <v>75</v>
      </c>
      <c r="BD1415">
        <v>0</v>
      </c>
      <c r="BE1415" t="s">
        <v>69</v>
      </c>
      <c r="BF1415" t="s">
        <v>76</v>
      </c>
      <c r="BG1415">
        <v>1.3</v>
      </c>
      <c r="BH1415">
        <v>0</v>
      </c>
      <c r="BI1415" s="1">
        <v>45799.574282175927</v>
      </c>
      <c r="BJ1415">
        <v>3</v>
      </c>
      <c r="BK1415" s="4">
        <v>1.2565999999999999</v>
      </c>
      <c r="BL1415" s="42">
        <f>HLOOKUP($A1415,차량별코스!$E$1:$AD$20,_xlfn.XLOOKUP(탕데이터!$I1415,차량별코스!$D$2:$D$20,차량별코스!$A$2:$A$20),0)</f>
        <v>4</v>
      </c>
      <c r="BM1415">
        <f t="shared" si="250"/>
        <v>4864.5930000000008</v>
      </c>
      <c r="BN1415">
        <f t="shared" si="251"/>
        <v>768.40900000000011</v>
      </c>
      <c r="BO1415">
        <f>IF(COUNTIFS($BL$2:$BL1415,$BL1415,$O$2:$O1415,$O1415)=1,_xlfn.MAXIFS($BO$2:$BO1414,$O$2:$O1414,$O1415)+1,_xlfn.MAXIFS($BO$2:$BO1414,$O$2:$O1414,$O1415))</f>
        <v>4</v>
      </c>
      <c r="BP1415">
        <f t="shared" si="252"/>
        <v>1716.7639999999997</v>
      </c>
      <c r="BQ1415">
        <f t="shared" si="254"/>
        <v>31.608000000000001</v>
      </c>
      <c r="BR1415">
        <f t="shared" si="255"/>
        <v>28.974000000000004</v>
      </c>
      <c r="BS1415">
        <f t="shared" si="256"/>
        <v>68.484000000000009</v>
      </c>
      <c r="BT1415">
        <f t="shared" si="257"/>
        <v>10.536</v>
      </c>
      <c r="BU1415">
        <f t="shared" si="258"/>
        <v>0</v>
      </c>
      <c r="BV1415">
        <f t="shared" si="259"/>
        <v>0</v>
      </c>
      <c r="BW1415">
        <f t="shared" si="253"/>
        <v>1856.3659999999995</v>
      </c>
    </row>
    <row r="1416" spans="1:75" x14ac:dyDescent="0.3">
      <c r="A1416" s="38">
        <f t="shared" si="249"/>
        <v>45787</v>
      </c>
      <c r="B1416" s="3">
        <v>45787.881631944445</v>
      </c>
      <c r="C1416" t="s">
        <v>61</v>
      </c>
      <c r="D1416" t="s">
        <v>61</v>
      </c>
      <c r="E1416" t="s">
        <v>61</v>
      </c>
      <c r="F1416" t="s">
        <v>62</v>
      </c>
      <c r="G1416" s="2" t="s">
        <v>85</v>
      </c>
      <c r="H1416" t="s">
        <v>86</v>
      </c>
      <c r="I1416" t="s">
        <v>93</v>
      </c>
      <c r="J1416" t="s">
        <v>66</v>
      </c>
      <c r="K1416" t="s">
        <v>67</v>
      </c>
      <c r="L1416">
        <v>19</v>
      </c>
      <c r="M1416">
        <v>11</v>
      </c>
      <c r="N1416">
        <v>168</v>
      </c>
      <c r="O1416" s="41">
        <v>7242</v>
      </c>
      <c r="P1416" t="s">
        <v>61</v>
      </c>
      <c r="Q1416" t="s">
        <v>61</v>
      </c>
      <c r="R1416">
        <v>42.780999999999999</v>
      </c>
      <c r="S1416">
        <v>10.349</v>
      </c>
      <c r="T1416">
        <v>4.1340000000000003</v>
      </c>
      <c r="U1416">
        <v>3459</v>
      </c>
      <c r="V1416">
        <v>19</v>
      </c>
      <c r="W1416">
        <v>346</v>
      </c>
      <c r="X1416">
        <v>1211</v>
      </c>
      <c r="Y1416">
        <v>3</v>
      </c>
      <c r="Z1416">
        <v>34</v>
      </c>
      <c r="AA1416">
        <v>0</v>
      </c>
      <c r="AB1416">
        <v>0</v>
      </c>
      <c r="AC1416">
        <v>101</v>
      </c>
      <c r="AD1416">
        <v>44.52</v>
      </c>
      <c r="AE1416">
        <v>49.777472000000003</v>
      </c>
      <c r="AF1416">
        <v>55.4</v>
      </c>
      <c r="AG1416">
        <v>10.3</v>
      </c>
      <c r="AH1416">
        <v>12.9</v>
      </c>
      <c r="AI1416">
        <v>18.399999999999999</v>
      </c>
      <c r="AJ1416">
        <v>2.9</v>
      </c>
      <c r="AK1416">
        <v>0.1</v>
      </c>
      <c r="AL1416">
        <v>0</v>
      </c>
      <c r="AM1416">
        <v>3.18</v>
      </c>
      <c r="AN1416">
        <v>39.954999999999998</v>
      </c>
      <c r="AO1416">
        <v>0.54900000000000004</v>
      </c>
      <c r="AP1416">
        <v>10.003</v>
      </c>
      <c r="AQ1416">
        <v>0.28000000000000003</v>
      </c>
      <c r="AR1416">
        <v>7.0119999999999996</v>
      </c>
      <c r="AS1416">
        <v>79.474999999999994</v>
      </c>
      <c r="AT1416">
        <v>31.393000000000001</v>
      </c>
      <c r="AU1416">
        <v>5.8369999999999997</v>
      </c>
      <c r="AV1416">
        <v>7.31</v>
      </c>
      <c r="AW1416">
        <v>10.427</v>
      </c>
      <c r="AX1416">
        <v>1.643</v>
      </c>
      <c r="AY1416">
        <v>5.7000000000000002E-2</v>
      </c>
      <c r="AZ1416">
        <v>0</v>
      </c>
      <c r="BA1416">
        <v>0</v>
      </c>
      <c r="BB1416">
        <v>80</v>
      </c>
      <c r="BC1416" t="s">
        <v>75</v>
      </c>
      <c r="BD1416">
        <v>0</v>
      </c>
      <c r="BE1416" t="s">
        <v>69</v>
      </c>
      <c r="BF1416" t="s">
        <v>76</v>
      </c>
      <c r="BG1416">
        <v>1.3</v>
      </c>
      <c r="BH1416">
        <v>0</v>
      </c>
      <c r="BI1416" s="1">
        <v>45799.574282175927</v>
      </c>
      <c r="BJ1416">
        <v>3</v>
      </c>
      <c r="BK1416" s="4">
        <v>1.3778999999999999</v>
      </c>
      <c r="BL1416" s="42">
        <f>HLOOKUP($A1416,차량별코스!$E$1:$AD$20,_xlfn.XLOOKUP(탕데이터!$I1416,차량별코스!$D$2:$D$20,차량별코스!$A$2:$A$20),0)</f>
        <v>4</v>
      </c>
      <c r="BM1416">
        <f t="shared" si="250"/>
        <v>4864.5930000000008</v>
      </c>
      <c r="BN1416">
        <f t="shared" si="251"/>
        <v>768.40900000000011</v>
      </c>
      <c r="BO1416">
        <f>IF(COUNTIFS($BL$2:$BL1416,$BL1416,$O$2:$O1416,$O1416)=1,_xlfn.MAXIFS($BO$2:$BO1415,$O$2:$O1415,$O1416)+1,_xlfn.MAXIFS($BO$2:$BO1415,$O$2:$O1415,$O1416))</f>
        <v>4</v>
      </c>
      <c r="BP1416">
        <f t="shared" si="252"/>
        <v>1551.2859999999998</v>
      </c>
      <c r="BQ1416">
        <f t="shared" si="254"/>
        <v>356.27700000000004</v>
      </c>
      <c r="BR1416">
        <f t="shared" si="255"/>
        <v>446.21100000000001</v>
      </c>
      <c r="BS1416">
        <f t="shared" si="256"/>
        <v>636.45600000000002</v>
      </c>
      <c r="BT1416">
        <f t="shared" si="257"/>
        <v>100.31099999999999</v>
      </c>
      <c r="BU1416">
        <f t="shared" si="258"/>
        <v>3.4590000000000001</v>
      </c>
      <c r="BV1416">
        <f t="shared" si="259"/>
        <v>0</v>
      </c>
      <c r="BW1416">
        <f t="shared" si="253"/>
        <v>3094</v>
      </c>
    </row>
    <row r="1417" spans="1:75" x14ac:dyDescent="0.3">
      <c r="A1417" s="38">
        <f t="shared" si="249"/>
        <v>45788</v>
      </c>
      <c r="B1417" s="3">
        <v>45788.286759259259</v>
      </c>
      <c r="C1417" t="s">
        <v>61</v>
      </c>
      <c r="D1417" t="s">
        <v>61</v>
      </c>
      <c r="E1417" t="s">
        <v>61</v>
      </c>
      <c r="F1417" t="s">
        <v>62</v>
      </c>
      <c r="G1417" s="2" t="s">
        <v>85</v>
      </c>
      <c r="H1417" t="s">
        <v>86</v>
      </c>
      <c r="I1417" t="s">
        <v>93</v>
      </c>
      <c r="J1417" t="s">
        <v>66</v>
      </c>
      <c r="K1417" t="s">
        <v>67</v>
      </c>
      <c r="L1417">
        <v>19</v>
      </c>
      <c r="M1417">
        <v>11</v>
      </c>
      <c r="N1417">
        <v>168</v>
      </c>
      <c r="O1417" s="41">
        <v>7242</v>
      </c>
      <c r="P1417" t="s">
        <v>61</v>
      </c>
      <c r="Q1417" t="s">
        <v>61</v>
      </c>
      <c r="R1417">
        <v>76.876999999999995</v>
      </c>
      <c r="S1417">
        <v>18.48</v>
      </c>
      <c r="T1417">
        <v>4.16</v>
      </c>
      <c r="U1417">
        <v>6652</v>
      </c>
      <c r="V1417">
        <v>407</v>
      </c>
      <c r="W1417">
        <v>925</v>
      </c>
      <c r="X1417">
        <v>1994</v>
      </c>
      <c r="Y1417">
        <v>2</v>
      </c>
      <c r="Z1417">
        <v>22</v>
      </c>
      <c r="AA1417">
        <v>0</v>
      </c>
      <c r="AB1417">
        <v>0</v>
      </c>
      <c r="AC1417">
        <v>98</v>
      </c>
      <c r="AD1417">
        <v>41.61</v>
      </c>
      <c r="AE1417">
        <v>52.022022</v>
      </c>
      <c r="AF1417">
        <v>10.199999999999999</v>
      </c>
      <c r="AG1417">
        <v>22.1</v>
      </c>
      <c r="AH1417">
        <v>18.7</v>
      </c>
      <c r="AI1417">
        <v>37.4</v>
      </c>
      <c r="AJ1417">
        <v>11.7</v>
      </c>
      <c r="AK1417">
        <v>0</v>
      </c>
      <c r="AL1417">
        <v>0</v>
      </c>
      <c r="AM1417">
        <v>3.2</v>
      </c>
      <c r="AN1417">
        <v>41.765000000000001</v>
      </c>
      <c r="AO1417">
        <v>6.1180000000000003</v>
      </c>
      <c r="AP1417">
        <v>13.906000000000001</v>
      </c>
      <c r="AQ1417">
        <v>0.247</v>
      </c>
      <c r="AR1417">
        <v>2.6019999999999999</v>
      </c>
      <c r="AS1417">
        <v>28.617000000000001</v>
      </c>
      <c r="AT1417">
        <v>11.22</v>
      </c>
      <c r="AU1417">
        <v>24.31</v>
      </c>
      <c r="AV1417">
        <v>20.57</v>
      </c>
      <c r="AW1417">
        <v>41.14</v>
      </c>
      <c r="AX1417">
        <v>12.87</v>
      </c>
      <c r="AY1417">
        <v>0</v>
      </c>
      <c r="AZ1417">
        <v>0</v>
      </c>
      <c r="BA1417">
        <v>0</v>
      </c>
      <c r="BB1417">
        <v>144</v>
      </c>
      <c r="BC1417" t="s">
        <v>75</v>
      </c>
      <c r="BD1417">
        <v>0</v>
      </c>
      <c r="BE1417" t="s">
        <v>69</v>
      </c>
      <c r="BF1417" t="s">
        <v>76</v>
      </c>
      <c r="BG1417">
        <v>1.3</v>
      </c>
      <c r="BH1417">
        <v>0</v>
      </c>
      <c r="BI1417" s="1">
        <v>45799.574282175927</v>
      </c>
      <c r="BJ1417">
        <v>3</v>
      </c>
      <c r="BK1417" s="4">
        <v>1.3867</v>
      </c>
      <c r="BL1417" s="42">
        <f>HLOOKUP($A1417,차량별코스!$E$1:$AD$20,_xlfn.XLOOKUP(탕데이터!$I1417,차량별코스!$D$2:$D$20,차량별코스!$A$2:$A$20),0)</f>
        <v>5</v>
      </c>
      <c r="BM1417">
        <f t="shared" si="250"/>
        <v>4864.5930000000008</v>
      </c>
      <c r="BN1417">
        <f t="shared" si="251"/>
        <v>521.55799999999999</v>
      </c>
      <c r="BO1417">
        <f>IF(COUNTIFS($BL$2:$BL1417,$BL1417,$O$2:$O1417,$O1417)=1,_xlfn.MAXIFS($BO$2:$BO1416,$O$2:$O1416,$O1417)+1,_xlfn.MAXIFS($BO$2:$BO1416,$O$2:$O1416,$O1417))</f>
        <v>5</v>
      </c>
      <c r="BP1417">
        <f t="shared" si="252"/>
        <v>-653.49600000000009</v>
      </c>
      <c r="BQ1417">
        <f t="shared" si="254"/>
        <v>1470.0920000000001</v>
      </c>
      <c r="BR1417">
        <f t="shared" si="255"/>
        <v>1243.924</v>
      </c>
      <c r="BS1417">
        <f t="shared" si="256"/>
        <v>2487.848</v>
      </c>
      <c r="BT1417">
        <f t="shared" si="257"/>
        <v>778.28399999999999</v>
      </c>
      <c r="BU1417">
        <f t="shared" si="258"/>
        <v>0</v>
      </c>
      <c r="BV1417">
        <f t="shared" si="259"/>
        <v>0</v>
      </c>
      <c r="BW1417">
        <f t="shared" si="253"/>
        <v>5326.652</v>
      </c>
    </row>
    <row r="1418" spans="1:75" x14ac:dyDescent="0.3">
      <c r="A1418" s="38">
        <f t="shared" si="249"/>
        <v>45788</v>
      </c>
      <c r="B1418" s="3">
        <v>45788.369652777779</v>
      </c>
      <c r="C1418" t="s">
        <v>61</v>
      </c>
      <c r="D1418" t="s">
        <v>61</v>
      </c>
      <c r="E1418" t="s">
        <v>61</v>
      </c>
      <c r="F1418" t="s">
        <v>62</v>
      </c>
      <c r="G1418" s="2" t="s">
        <v>85</v>
      </c>
      <c r="H1418" t="s">
        <v>86</v>
      </c>
      <c r="I1418" t="s">
        <v>93</v>
      </c>
      <c r="J1418" t="s">
        <v>66</v>
      </c>
      <c r="K1418" t="s">
        <v>67</v>
      </c>
      <c r="L1418">
        <v>19</v>
      </c>
      <c r="M1418">
        <v>11</v>
      </c>
      <c r="N1418">
        <v>168</v>
      </c>
      <c r="O1418" s="41">
        <v>7242</v>
      </c>
      <c r="P1418" t="s">
        <v>61</v>
      </c>
      <c r="Q1418" t="s">
        <v>61</v>
      </c>
      <c r="R1418">
        <v>1E-3</v>
      </c>
      <c r="S1418">
        <v>1E-3</v>
      </c>
      <c r="T1418">
        <v>1</v>
      </c>
      <c r="U1418">
        <v>1901</v>
      </c>
      <c r="V1418">
        <v>1901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 t="s">
        <v>61</v>
      </c>
      <c r="AF1418">
        <v>100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1</v>
      </c>
      <c r="AN1418" t="s">
        <v>61</v>
      </c>
      <c r="AO1418">
        <v>100</v>
      </c>
      <c r="AP1418">
        <v>0</v>
      </c>
      <c r="AQ1418">
        <v>0</v>
      </c>
      <c r="AR1418">
        <v>0</v>
      </c>
      <c r="AS1418">
        <v>0</v>
      </c>
      <c r="AT1418">
        <v>31.667000000000002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51</v>
      </c>
      <c r="BC1418" t="s">
        <v>75</v>
      </c>
      <c r="BD1418">
        <v>0</v>
      </c>
      <c r="BE1418" t="s">
        <v>69</v>
      </c>
      <c r="BF1418" t="s">
        <v>76</v>
      </c>
      <c r="BG1418">
        <v>1.3</v>
      </c>
      <c r="BH1418">
        <v>0</v>
      </c>
      <c r="BI1418" s="1">
        <v>45799.574282175927</v>
      </c>
      <c r="BJ1418">
        <v>3</v>
      </c>
      <c r="BK1418" s="4">
        <v>0.33329999999999999</v>
      </c>
      <c r="BL1418" s="42">
        <f>HLOOKUP($A1418,차량별코스!$E$1:$AD$20,_xlfn.XLOOKUP(탕데이터!$I1418,차량별코스!$D$2:$D$20,차량별코스!$A$2:$A$20),0)</f>
        <v>5</v>
      </c>
      <c r="BM1418">
        <f t="shared" si="250"/>
        <v>4864.5930000000008</v>
      </c>
      <c r="BN1418">
        <f t="shared" si="251"/>
        <v>521.55799999999999</v>
      </c>
      <c r="BO1418">
        <f>IF(COUNTIFS($BL$2:$BL1418,$BL1418,$O$2:$O1418,$O1418)=1,_xlfn.MAXIFS($BO$2:$BO1417,$O$2:$O1417,$O1418)+1,_xlfn.MAXIFS($BO$2:$BO1417,$O$2:$O1417,$O1418))</f>
        <v>5</v>
      </c>
      <c r="BP1418">
        <f t="shared" si="252"/>
        <v>0</v>
      </c>
      <c r="BQ1418">
        <f t="shared" si="254"/>
        <v>0</v>
      </c>
      <c r="BR1418">
        <f t="shared" si="255"/>
        <v>0</v>
      </c>
      <c r="BS1418">
        <f t="shared" si="256"/>
        <v>0</v>
      </c>
      <c r="BT1418">
        <f t="shared" si="257"/>
        <v>0</v>
      </c>
      <c r="BU1418">
        <f t="shared" si="258"/>
        <v>0</v>
      </c>
      <c r="BV1418">
        <f t="shared" si="259"/>
        <v>0</v>
      </c>
      <c r="BW1418">
        <f t="shared" si="253"/>
        <v>0</v>
      </c>
    </row>
    <row r="1419" spans="1:75" x14ac:dyDescent="0.3">
      <c r="A1419" s="38">
        <f t="shared" si="249"/>
        <v>45788</v>
      </c>
      <c r="B1419" s="3">
        <v>45788.470636574071</v>
      </c>
      <c r="C1419" t="s">
        <v>61</v>
      </c>
      <c r="D1419" t="s">
        <v>61</v>
      </c>
      <c r="E1419" t="s">
        <v>61</v>
      </c>
      <c r="F1419" t="s">
        <v>62</v>
      </c>
      <c r="G1419" s="2" t="s">
        <v>85</v>
      </c>
      <c r="H1419" t="s">
        <v>86</v>
      </c>
      <c r="I1419" t="s">
        <v>93</v>
      </c>
      <c r="J1419" t="s">
        <v>66</v>
      </c>
      <c r="K1419" t="s">
        <v>67</v>
      </c>
      <c r="L1419">
        <v>19</v>
      </c>
      <c r="M1419">
        <v>11</v>
      </c>
      <c r="N1419">
        <v>168</v>
      </c>
      <c r="O1419" s="41">
        <v>7242</v>
      </c>
      <c r="P1419" t="s">
        <v>61</v>
      </c>
      <c r="Q1419" t="s">
        <v>61</v>
      </c>
      <c r="R1419">
        <v>1E-3</v>
      </c>
      <c r="S1419">
        <v>7.6999999999999999E-2</v>
      </c>
      <c r="T1419">
        <v>1.2999999999999999E-2</v>
      </c>
      <c r="U1419">
        <v>159</v>
      </c>
      <c r="V1419">
        <v>159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0.02</v>
      </c>
      <c r="AE1419" t="s">
        <v>61</v>
      </c>
      <c r="AF1419">
        <v>100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0.01</v>
      </c>
      <c r="AN1419" t="s">
        <v>61</v>
      </c>
      <c r="AO1419">
        <v>100</v>
      </c>
      <c r="AP1419">
        <v>0</v>
      </c>
      <c r="AQ1419">
        <v>0</v>
      </c>
      <c r="AR1419">
        <v>0</v>
      </c>
      <c r="AS1419">
        <v>0</v>
      </c>
      <c r="AT1419">
        <v>1.667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4</v>
      </c>
      <c r="BC1419" t="s">
        <v>75</v>
      </c>
      <c r="BD1419">
        <v>0</v>
      </c>
      <c r="BE1419" t="s">
        <v>69</v>
      </c>
      <c r="BF1419" t="s">
        <v>76</v>
      </c>
      <c r="BG1419">
        <v>1.3</v>
      </c>
      <c r="BH1419">
        <v>0</v>
      </c>
      <c r="BI1419" s="1">
        <v>45799.574282175927</v>
      </c>
      <c r="BJ1419">
        <v>3</v>
      </c>
      <c r="BK1419" s="4">
        <v>4.3E-3</v>
      </c>
      <c r="BL1419" s="42">
        <f>HLOOKUP($A1419,차량별코스!$E$1:$AD$20,_xlfn.XLOOKUP(탕데이터!$I1419,차량별코스!$D$2:$D$20,차량별코스!$A$2:$A$20),0)</f>
        <v>5</v>
      </c>
      <c r="BM1419">
        <f t="shared" si="250"/>
        <v>4864.5930000000008</v>
      </c>
      <c r="BN1419">
        <f t="shared" si="251"/>
        <v>521.55799999999999</v>
      </c>
      <c r="BO1419">
        <f>IF(COUNTIFS($BL$2:$BL1419,$BL1419,$O$2:$O1419,$O1419)=1,_xlfn.MAXIFS($BO$2:$BO1418,$O$2:$O1418,$O1419)+1,_xlfn.MAXIFS($BO$2:$BO1418,$O$2:$O1418,$O1419))</f>
        <v>5</v>
      </c>
      <c r="BP1419">
        <f t="shared" si="252"/>
        <v>0</v>
      </c>
      <c r="BQ1419">
        <f t="shared" si="254"/>
        <v>0</v>
      </c>
      <c r="BR1419">
        <f t="shared" si="255"/>
        <v>0</v>
      </c>
      <c r="BS1419">
        <f t="shared" si="256"/>
        <v>0</v>
      </c>
      <c r="BT1419">
        <f t="shared" si="257"/>
        <v>0</v>
      </c>
      <c r="BU1419">
        <f t="shared" si="258"/>
        <v>0</v>
      </c>
      <c r="BV1419">
        <f t="shared" si="259"/>
        <v>0</v>
      </c>
      <c r="BW1419">
        <f t="shared" si="253"/>
        <v>0</v>
      </c>
    </row>
    <row r="1420" spans="1:75" x14ac:dyDescent="0.3">
      <c r="A1420" s="38">
        <f t="shared" si="249"/>
        <v>45788</v>
      </c>
      <c r="B1420" s="3">
        <v>45788.474976851852</v>
      </c>
      <c r="C1420" t="s">
        <v>61</v>
      </c>
      <c r="D1420" t="s">
        <v>61</v>
      </c>
      <c r="E1420" t="s">
        <v>61</v>
      </c>
      <c r="F1420" t="s">
        <v>62</v>
      </c>
      <c r="G1420" s="2" t="s">
        <v>85</v>
      </c>
      <c r="H1420" t="s">
        <v>86</v>
      </c>
      <c r="I1420" t="s">
        <v>93</v>
      </c>
      <c r="J1420" t="s">
        <v>66</v>
      </c>
      <c r="K1420" t="s">
        <v>67</v>
      </c>
      <c r="L1420">
        <v>19</v>
      </c>
      <c r="M1420">
        <v>11</v>
      </c>
      <c r="N1420">
        <v>168</v>
      </c>
      <c r="O1420" s="41">
        <v>7242</v>
      </c>
      <c r="P1420" t="s">
        <v>61</v>
      </c>
      <c r="Q1420" t="s">
        <v>61</v>
      </c>
      <c r="R1420">
        <v>58.62</v>
      </c>
      <c r="S1420">
        <v>15.603</v>
      </c>
      <c r="T1420">
        <v>3.7570000000000001</v>
      </c>
      <c r="U1420">
        <v>5103</v>
      </c>
      <c r="V1420">
        <v>48</v>
      </c>
      <c r="W1420">
        <v>1061</v>
      </c>
      <c r="X1420">
        <v>1561</v>
      </c>
      <c r="Y1420">
        <v>3</v>
      </c>
      <c r="Z1420">
        <v>14</v>
      </c>
      <c r="AA1420">
        <v>0</v>
      </c>
      <c r="AB1420">
        <v>0</v>
      </c>
      <c r="AC1420">
        <v>104</v>
      </c>
      <c r="AD1420">
        <v>41.35</v>
      </c>
      <c r="AE1420">
        <v>52.837229000000001</v>
      </c>
      <c r="AF1420">
        <v>91.8</v>
      </c>
      <c r="AG1420">
        <v>2.2999999999999998</v>
      </c>
      <c r="AH1420">
        <v>1.5</v>
      </c>
      <c r="AI1420">
        <v>2.4</v>
      </c>
      <c r="AJ1420">
        <v>1.9</v>
      </c>
      <c r="AK1420">
        <v>0.1</v>
      </c>
      <c r="AL1420">
        <v>0</v>
      </c>
      <c r="AM1420">
        <v>2.89</v>
      </c>
      <c r="AN1420">
        <v>47.94</v>
      </c>
      <c r="AO1420">
        <v>0.94099999999999995</v>
      </c>
      <c r="AP1420">
        <v>20.792000000000002</v>
      </c>
      <c r="AQ1420">
        <v>0.25600000000000001</v>
      </c>
      <c r="AR1420">
        <v>5.1180000000000003</v>
      </c>
      <c r="AS1420">
        <v>23.882999999999999</v>
      </c>
      <c r="AT1420">
        <v>78.03</v>
      </c>
      <c r="AU1420">
        <v>1.9550000000000001</v>
      </c>
      <c r="AV1420">
        <v>1.2749999999999999</v>
      </c>
      <c r="AW1420">
        <v>2.04</v>
      </c>
      <c r="AX1420">
        <v>1.615</v>
      </c>
      <c r="AY1420">
        <v>8.5000000000000006E-2</v>
      </c>
      <c r="AZ1420">
        <v>0</v>
      </c>
      <c r="BA1420">
        <v>0</v>
      </c>
      <c r="BB1420">
        <v>113</v>
      </c>
      <c r="BC1420" t="s">
        <v>75</v>
      </c>
      <c r="BD1420">
        <v>0</v>
      </c>
      <c r="BE1420" t="s">
        <v>69</v>
      </c>
      <c r="BF1420" t="s">
        <v>76</v>
      </c>
      <c r="BG1420">
        <v>1.3</v>
      </c>
      <c r="BH1420">
        <v>0</v>
      </c>
      <c r="BI1420" s="1">
        <v>45799.574282175927</v>
      </c>
      <c r="BJ1420">
        <v>3</v>
      </c>
      <c r="BK1420" s="4">
        <v>1.2523</v>
      </c>
      <c r="BL1420" s="42">
        <f>HLOOKUP($A1420,차량별코스!$E$1:$AD$20,_xlfn.XLOOKUP(탕데이터!$I1420,차량별코스!$D$2:$D$20,차량별코스!$A$2:$A$20),0)</f>
        <v>5</v>
      </c>
      <c r="BM1420">
        <f t="shared" si="250"/>
        <v>4864.5930000000008</v>
      </c>
      <c r="BN1420">
        <f t="shared" si="251"/>
        <v>521.55799999999999</v>
      </c>
      <c r="BO1420">
        <f>IF(COUNTIFS($BL$2:$BL1420,$BL1420,$O$2:$O1420,$O1420)=1,_xlfn.MAXIFS($BO$2:$BO1419,$O$2:$O1419,$O1420)+1,_xlfn.MAXIFS($BO$2:$BO1419,$O$2:$O1419,$O1420))</f>
        <v>5</v>
      </c>
      <c r="BP1420">
        <f t="shared" si="252"/>
        <v>3575.5539999999992</v>
      </c>
      <c r="BQ1420">
        <f t="shared" si="254"/>
        <v>117.369</v>
      </c>
      <c r="BR1420">
        <f t="shared" si="255"/>
        <v>76.545000000000002</v>
      </c>
      <c r="BS1420">
        <f t="shared" si="256"/>
        <v>122.47200000000001</v>
      </c>
      <c r="BT1420">
        <f t="shared" si="257"/>
        <v>96.956999999999994</v>
      </c>
      <c r="BU1420">
        <f t="shared" si="258"/>
        <v>5.1029999999999998</v>
      </c>
      <c r="BV1420">
        <f t="shared" si="259"/>
        <v>0</v>
      </c>
      <c r="BW1420">
        <f t="shared" si="253"/>
        <v>3993.9999999999995</v>
      </c>
    </row>
    <row r="1421" spans="1:75" x14ac:dyDescent="0.3">
      <c r="A1421" s="38">
        <f t="shared" si="249"/>
        <v>45788</v>
      </c>
      <c r="B1421" s="3">
        <v>45788.542164351849</v>
      </c>
      <c r="C1421" t="s">
        <v>61</v>
      </c>
      <c r="D1421" t="s">
        <v>61</v>
      </c>
      <c r="E1421" t="s">
        <v>61</v>
      </c>
      <c r="F1421" t="s">
        <v>62</v>
      </c>
      <c r="G1421" s="2" t="s">
        <v>85</v>
      </c>
      <c r="H1421" t="s">
        <v>86</v>
      </c>
      <c r="I1421" t="s">
        <v>93</v>
      </c>
      <c r="J1421" t="s">
        <v>66</v>
      </c>
      <c r="K1421" t="s">
        <v>67</v>
      </c>
      <c r="L1421">
        <v>19</v>
      </c>
      <c r="M1421">
        <v>11</v>
      </c>
      <c r="N1421">
        <v>168</v>
      </c>
      <c r="O1421" s="41">
        <v>7242</v>
      </c>
      <c r="P1421" t="s">
        <v>61</v>
      </c>
      <c r="Q1421" t="s">
        <v>61</v>
      </c>
      <c r="R1421">
        <v>65.707999999999998</v>
      </c>
      <c r="S1421">
        <v>17.734999999999999</v>
      </c>
      <c r="T1421">
        <v>3.7050000000000001</v>
      </c>
      <c r="U1421">
        <v>6915</v>
      </c>
      <c r="V1421">
        <v>2</v>
      </c>
      <c r="W1421">
        <v>1644</v>
      </c>
      <c r="X1421">
        <v>1981</v>
      </c>
      <c r="Y1421">
        <v>3</v>
      </c>
      <c r="Z1421">
        <v>28</v>
      </c>
      <c r="AA1421">
        <v>0</v>
      </c>
      <c r="AB1421">
        <v>0</v>
      </c>
      <c r="AC1421">
        <v>96</v>
      </c>
      <c r="AD1421">
        <v>34.21</v>
      </c>
      <c r="AE1421">
        <v>44.894410999999998</v>
      </c>
      <c r="AF1421">
        <v>90.7</v>
      </c>
      <c r="AG1421">
        <v>2.5</v>
      </c>
      <c r="AH1421">
        <v>3.7</v>
      </c>
      <c r="AI1421">
        <v>1.8</v>
      </c>
      <c r="AJ1421">
        <v>1.3</v>
      </c>
      <c r="AK1421">
        <v>0</v>
      </c>
      <c r="AL1421">
        <v>0</v>
      </c>
      <c r="AM1421">
        <v>2.85</v>
      </c>
      <c r="AN1421">
        <v>40.246000000000002</v>
      </c>
      <c r="AO1421">
        <v>2.9000000000000001E-2</v>
      </c>
      <c r="AP1421">
        <v>23.774000000000001</v>
      </c>
      <c r="AQ1421">
        <v>0.28899999999999998</v>
      </c>
      <c r="AR1421">
        <v>4.5659999999999998</v>
      </c>
      <c r="AS1421">
        <v>42.613</v>
      </c>
      <c r="AT1421">
        <v>104.30500000000001</v>
      </c>
      <c r="AU1421">
        <v>2.875</v>
      </c>
      <c r="AV1421">
        <v>4.2549999999999999</v>
      </c>
      <c r="AW1421">
        <v>2.0699999999999998</v>
      </c>
      <c r="AX1421">
        <v>1.4950000000000001</v>
      </c>
      <c r="AY1421">
        <v>0</v>
      </c>
      <c r="AZ1421">
        <v>0</v>
      </c>
      <c r="BA1421">
        <v>0</v>
      </c>
      <c r="BB1421">
        <v>145</v>
      </c>
      <c r="BC1421" t="s">
        <v>75</v>
      </c>
      <c r="BD1421">
        <v>0</v>
      </c>
      <c r="BE1421" t="s">
        <v>69</v>
      </c>
      <c r="BF1421" t="s">
        <v>76</v>
      </c>
      <c r="BG1421">
        <v>1.3</v>
      </c>
      <c r="BH1421">
        <v>0</v>
      </c>
      <c r="BI1421" s="1">
        <v>45799.574282175927</v>
      </c>
      <c r="BJ1421">
        <v>3</v>
      </c>
      <c r="BK1421" s="4">
        <v>1.2350000000000001</v>
      </c>
      <c r="BL1421" s="42">
        <f>HLOOKUP($A1421,차량별코스!$E$1:$AD$20,_xlfn.XLOOKUP(탕데이터!$I1421,차량별코스!$D$2:$D$20,차량별코스!$A$2:$A$20),0)</f>
        <v>5</v>
      </c>
      <c r="BM1421">
        <f t="shared" si="250"/>
        <v>4864.5930000000008</v>
      </c>
      <c r="BN1421">
        <f t="shared" si="251"/>
        <v>521.55799999999999</v>
      </c>
      <c r="BO1421">
        <f>IF(COUNTIFS($BL$2:$BL1421,$BL1421,$O$2:$O1421,$O1421)=1,_xlfn.MAXIFS($BO$2:$BO1420,$O$2:$O1420,$O1421)+1,_xlfn.MAXIFS($BO$2:$BO1420,$O$2:$O1420,$O1421))</f>
        <v>5</v>
      </c>
      <c r="BP1421">
        <f t="shared" si="252"/>
        <v>4625.9049999999997</v>
      </c>
      <c r="BQ1421">
        <f t="shared" si="254"/>
        <v>172.875</v>
      </c>
      <c r="BR1421">
        <f t="shared" si="255"/>
        <v>255.85500000000005</v>
      </c>
      <c r="BS1421">
        <f t="shared" si="256"/>
        <v>124.47000000000001</v>
      </c>
      <c r="BT1421">
        <f t="shared" si="257"/>
        <v>89.89500000000001</v>
      </c>
      <c r="BU1421">
        <f t="shared" si="258"/>
        <v>0</v>
      </c>
      <c r="BV1421">
        <f t="shared" si="259"/>
        <v>0</v>
      </c>
      <c r="BW1421">
        <f t="shared" si="253"/>
        <v>5269.0000000000009</v>
      </c>
    </row>
    <row r="1422" spans="1:75" x14ac:dyDescent="0.3">
      <c r="A1422" s="38">
        <f t="shared" si="249"/>
        <v>45788</v>
      </c>
      <c r="B1422" s="3">
        <v>45788.650613425925</v>
      </c>
      <c r="C1422" t="s">
        <v>61</v>
      </c>
      <c r="D1422" t="s">
        <v>61</v>
      </c>
      <c r="E1422" t="s">
        <v>61</v>
      </c>
      <c r="F1422" t="s">
        <v>62</v>
      </c>
      <c r="G1422" s="2" t="s">
        <v>85</v>
      </c>
      <c r="H1422" t="s">
        <v>86</v>
      </c>
      <c r="I1422" t="s">
        <v>93</v>
      </c>
      <c r="J1422" t="s">
        <v>66</v>
      </c>
      <c r="K1422" t="s">
        <v>67</v>
      </c>
      <c r="L1422">
        <v>19</v>
      </c>
      <c r="M1422">
        <v>11</v>
      </c>
      <c r="N1422">
        <v>168</v>
      </c>
      <c r="O1422" s="41">
        <v>7242</v>
      </c>
      <c r="P1422" t="s">
        <v>61</v>
      </c>
      <c r="Q1422" t="s">
        <v>61</v>
      </c>
      <c r="R1422">
        <v>0.13900000000000001</v>
      </c>
      <c r="S1422">
        <v>0.129</v>
      </c>
      <c r="T1422">
        <v>1.0780000000000001</v>
      </c>
      <c r="U1422">
        <v>202</v>
      </c>
      <c r="V1422">
        <v>10</v>
      </c>
      <c r="W1422">
        <v>47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8</v>
      </c>
      <c r="AD1422">
        <v>2.48</v>
      </c>
      <c r="AE1422">
        <v>3.4509289999999999</v>
      </c>
      <c r="AF1422">
        <v>100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0.83</v>
      </c>
      <c r="AN1422">
        <v>5.5380000000000003</v>
      </c>
      <c r="AO1422">
        <v>4.9489999999999998</v>
      </c>
      <c r="AP1422">
        <v>23.265999999999998</v>
      </c>
      <c r="AQ1422">
        <v>0</v>
      </c>
      <c r="AR1422">
        <v>0</v>
      </c>
      <c r="AS1422">
        <v>0</v>
      </c>
      <c r="AT1422">
        <v>3.3330000000000002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3</v>
      </c>
      <c r="BC1422" t="s">
        <v>75</v>
      </c>
      <c r="BD1422">
        <v>0</v>
      </c>
      <c r="BE1422" t="s">
        <v>69</v>
      </c>
      <c r="BF1422" t="s">
        <v>76</v>
      </c>
      <c r="BG1422">
        <v>1.3</v>
      </c>
      <c r="BH1422">
        <v>0</v>
      </c>
      <c r="BI1422" s="1">
        <v>45799.574282175927</v>
      </c>
      <c r="BJ1422">
        <v>3</v>
      </c>
      <c r="BK1422" s="4">
        <v>0.35920000000000002</v>
      </c>
      <c r="BL1422" s="42">
        <f>HLOOKUP($A1422,차량별코스!$E$1:$AD$20,_xlfn.XLOOKUP(탕데이터!$I1422,차량별코스!$D$2:$D$20,차량별코스!$A$2:$A$20),0)</f>
        <v>5</v>
      </c>
      <c r="BM1422">
        <f t="shared" si="250"/>
        <v>4864.5930000000008</v>
      </c>
      <c r="BN1422">
        <f t="shared" si="251"/>
        <v>521.55799999999999</v>
      </c>
      <c r="BO1422">
        <f>IF(COUNTIFS($BL$2:$BL1422,$BL1422,$O$2:$O1422,$O1422)=1,_xlfn.MAXIFS($BO$2:$BO1421,$O$2:$O1421,$O1422)+1,_xlfn.MAXIFS($BO$2:$BO1421,$O$2:$O1421,$O1422))</f>
        <v>5</v>
      </c>
      <c r="BP1422">
        <f t="shared" si="252"/>
        <v>145</v>
      </c>
      <c r="BQ1422">
        <f t="shared" si="254"/>
        <v>0</v>
      </c>
      <c r="BR1422">
        <f t="shared" si="255"/>
        <v>0</v>
      </c>
      <c r="BS1422">
        <f t="shared" si="256"/>
        <v>0</v>
      </c>
      <c r="BT1422">
        <f t="shared" si="257"/>
        <v>0</v>
      </c>
      <c r="BU1422">
        <f t="shared" si="258"/>
        <v>0</v>
      </c>
      <c r="BV1422">
        <f t="shared" si="259"/>
        <v>0</v>
      </c>
      <c r="BW1422">
        <f t="shared" si="253"/>
        <v>145</v>
      </c>
    </row>
    <row r="1423" spans="1:75" x14ac:dyDescent="0.3">
      <c r="A1423" s="38">
        <f t="shared" si="249"/>
        <v>45788</v>
      </c>
      <c r="B1423" s="3">
        <v>45788.729166666664</v>
      </c>
      <c r="C1423" t="s">
        <v>61</v>
      </c>
      <c r="D1423" t="s">
        <v>61</v>
      </c>
      <c r="E1423" t="s">
        <v>61</v>
      </c>
      <c r="F1423" t="s">
        <v>62</v>
      </c>
      <c r="G1423" s="2" t="s">
        <v>85</v>
      </c>
      <c r="H1423" t="s">
        <v>86</v>
      </c>
      <c r="I1423" t="s">
        <v>93</v>
      </c>
      <c r="J1423" t="s">
        <v>66</v>
      </c>
      <c r="K1423" t="s">
        <v>67</v>
      </c>
      <c r="L1423">
        <v>19</v>
      </c>
      <c r="M1423">
        <v>11</v>
      </c>
      <c r="N1423">
        <v>168</v>
      </c>
      <c r="O1423" s="41">
        <v>7242</v>
      </c>
      <c r="P1423" t="s">
        <v>61</v>
      </c>
      <c r="Q1423" t="s">
        <v>61</v>
      </c>
      <c r="R1423">
        <v>2.4E-2</v>
      </c>
      <c r="S1423">
        <v>6.8000000000000005E-2</v>
      </c>
      <c r="T1423">
        <v>0.35299999999999998</v>
      </c>
      <c r="U1423">
        <v>97</v>
      </c>
      <c r="V1423">
        <v>61</v>
      </c>
      <c r="W1423">
        <v>12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5</v>
      </c>
      <c r="AD1423">
        <v>0.89</v>
      </c>
      <c r="AE1423">
        <v>3.5998199999999998</v>
      </c>
      <c r="AF1423">
        <v>100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0.27</v>
      </c>
      <c r="AN1423">
        <v>33.414000000000001</v>
      </c>
      <c r="AO1423">
        <v>62.886000000000003</v>
      </c>
      <c r="AP1423">
        <v>12.37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1</v>
      </c>
      <c r="BC1423" t="s">
        <v>75</v>
      </c>
      <c r="BD1423">
        <v>0</v>
      </c>
      <c r="BE1423" t="s">
        <v>69</v>
      </c>
      <c r="BF1423" t="s">
        <v>76</v>
      </c>
      <c r="BG1423">
        <v>1.3</v>
      </c>
      <c r="BH1423">
        <v>0</v>
      </c>
      <c r="BI1423" s="1">
        <v>45799.574282175927</v>
      </c>
      <c r="BJ1423">
        <v>3</v>
      </c>
      <c r="BK1423" s="4">
        <v>0.1176</v>
      </c>
      <c r="BL1423" s="42">
        <f>HLOOKUP($A1423,차량별코스!$E$1:$AD$20,_xlfn.XLOOKUP(탕데이터!$I1423,차량별코스!$D$2:$D$20,차량별코스!$A$2:$A$20),0)</f>
        <v>5</v>
      </c>
      <c r="BM1423">
        <f t="shared" si="250"/>
        <v>4864.5930000000008</v>
      </c>
      <c r="BN1423">
        <f t="shared" si="251"/>
        <v>521.55799999999999</v>
      </c>
      <c r="BO1423">
        <f>IF(COUNTIFS($BL$2:$BL1423,$BL1423,$O$2:$O1423,$O1423)=1,_xlfn.MAXIFS($BO$2:$BO1422,$O$2:$O1422,$O1423)+1,_xlfn.MAXIFS($BO$2:$BO1422,$O$2:$O1422,$O1423))</f>
        <v>5</v>
      </c>
      <c r="BP1423">
        <f t="shared" si="252"/>
        <v>24</v>
      </c>
      <c r="BQ1423">
        <f t="shared" si="254"/>
        <v>0</v>
      </c>
      <c r="BR1423">
        <f t="shared" si="255"/>
        <v>0</v>
      </c>
      <c r="BS1423">
        <f t="shared" si="256"/>
        <v>0</v>
      </c>
      <c r="BT1423">
        <f t="shared" si="257"/>
        <v>0</v>
      </c>
      <c r="BU1423">
        <f t="shared" si="258"/>
        <v>0</v>
      </c>
      <c r="BV1423">
        <f t="shared" si="259"/>
        <v>0</v>
      </c>
      <c r="BW1423">
        <f t="shared" si="253"/>
        <v>24</v>
      </c>
    </row>
    <row r="1424" spans="1:75" x14ac:dyDescent="0.3">
      <c r="A1424" s="38">
        <f t="shared" si="249"/>
        <v>45788</v>
      </c>
      <c r="B1424" s="3">
        <v>45788.734456018516</v>
      </c>
      <c r="C1424" t="s">
        <v>61</v>
      </c>
      <c r="D1424" t="s">
        <v>61</v>
      </c>
      <c r="E1424" t="s">
        <v>61</v>
      </c>
      <c r="F1424" t="s">
        <v>62</v>
      </c>
      <c r="G1424" s="2" t="s">
        <v>85</v>
      </c>
      <c r="H1424" t="s">
        <v>86</v>
      </c>
      <c r="I1424" t="s">
        <v>93</v>
      </c>
      <c r="J1424" t="s">
        <v>66</v>
      </c>
      <c r="K1424" t="s">
        <v>67</v>
      </c>
      <c r="L1424">
        <v>19</v>
      </c>
      <c r="M1424">
        <v>11</v>
      </c>
      <c r="N1424">
        <v>168</v>
      </c>
      <c r="O1424" s="41">
        <v>7242</v>
      </c>
      <c r="P1424" t="s">
        <v>61</v>
      </c>
      <c r="Q1424" t="s">
        <v>61</v>
      </c>
      <c r="R1424">
        <v>59.848999999999997</v>
      </c>
      <c r="S1424">
        <v>16.154</v>
      </c>
      <c r="T1424">
        <v>3.7050000000000001</v>
      </c>
      <c r="U1424">
        <v>6119</v>
      </c>
      <c r="V1424">
        <v>113</v>
      </c>
      <c r="W1424">
        <v>1567</v>
      </c>
      <c r="X1424">
        <v>1742</v>
      </c>
      <c r="Y1424">
        <v>2</v>
      </c>
      <c r="Z1424">
        <v>18</v>
      </c>
      <c r="AA1424">
        <v>0</v>
      </c>
      <c r="AB1424">
        <v>0</v>
      </c>
      <c r="AC1424">
        <v>101</v>
      </c>
      <c r="AD1424">
        <v>35.21</v>
      </c>
      <c r="AE1424">
        <v>48.537090999999997</v>
      </c>
      <c r="AF1424">
        <v>94.3</v>
      </c>
      <c r="AG1424">
        <v>1.5</v>
      </c>
      <c r="AH1424">
        <v>1.6</v>
      </c>
      <c r="AI1424">
        <v>1.5</v>
      </c>
      <c r="AJ1424">
        <v>1.1000000000000001</v>
      </c>
      <c r="AK1424">
        <v>0</v>
      </c>
      <c r="AL1424">
        <v>0</v>
      </c>
      <c r="AM1424">
        <v>2.85</v>
      </c>
      <c r="AN1424">
        <v>44.003</v>
      </c>
      <c r="AO1424">
        <v>1.847</v>
      </c>
      <c r="AP1424">
        <v>25.609000000000002</v>
      </c>
      <c r="AQ1424">
        <v>0.28399999999999997</v>
      </c>
      <c r="AR1424">
        <v>3.3420000000000001</v>
      </c>
      <c r="AS1424">
        <v>30.076000000000001</v>
      </c>
      <c r="AT1424">
        <v>95.872</v>
      </c>
      <c r="AU1424">
        <v>1.5249999999999999</v>
      </c>
      <c r="AV1424">
        <v>1.627</v>
      </c>
      <c r="AW1424">
        <v>1.5249999999999999</v>
      </c>
      <c r="AX1424">
        <v>1.1180000000000001</v>
      </c>
      <c r="AY1424">
        <v>0</v>
      </c>
      <c r="AZ1424">
        <v>0</v>
      </c>
      <c r="BA1424">
        <v>0</v>
      </c>
      <c r="BB1424">
        <v>136</v>
      </c>
      <c r="BC1424" t="s">
        <v>75</v>
      </c>
      <c r="BD1424">
        <v>0</v>
      </c>
      <c r="BE1424" t="s">
        <v>69</v>
      </c>
      <c r="BF1424" t="s">
        <v>76</v>
      </c>
      <c r="BG1424">
        <v>1.3</v>
      </c>
      <c r="BH1424">
        <v>0</v>
      </c>
      <c r="BI1424" s="1">
        <v>45799.574282175927</v>
      </c>
      <c r="BJ1424">
        <v>3</v>
      </c>
      <c r="BK1424" s="4">
        <v>1.2350000000000001</v>
      </c>
      <c r="BL1424" s="42">
        <f>HLOOKUP($A1424,차량별코스!$E$1:$AD$20,_xlfn.XLOOKUP(탕데이터!$I1424,차량별코스!$D$2:$D$20,차량별코스!$A$2:$A$20),0)</f>
        <v>5</v>
      </c>
      <c r="BM1424">
        <f t="shared" si="250"/>
        <v>4864.5930000000008</v>
      </c>
      <c r="BN1424">
        <f t="shared" si="251"/>
        <v>521.55799999999999</v>
      </c>
      <c r="BO1424">
        <f>IF(COUNTIFS($BL$2:$BL1424,$BL1424,$O$2:$O1424,$O1424)=1,_xlfn.MAXIFS($BO$2:$BO1423,$O$2:$O1423,$O1424)+1,_xlfn.MAXIFS($BO$2:$BO1423,$O$2:$O1423,$O1424))</f>
        <v>5</v>
      </c>
      <c r="BP1424">
        <f t="shared" si="252"/>
        <v>4090.2169999999996</v>
      </c>
      <c r="BQ1424">
        <f t="shared" si="254"/>
        <v>91.784999999999997</v>
      </c>
      <c r="BR1424">
        <f t="shared" si="255"/>
        <v>97.903999999999996</v>
      </c>
      <c r="BS1424">
        <f t="shared" si="256"/>
        <v>91.784999999999997</v>
      </c>
      <c r="BT1424">
        <f t="shared" si="257"/>
        <v>67.309000000000012</v>
      </c>
      <c r="BU1424">
        <f t="shared" si="258"/>
        <v>0</v>
      </c>
      <c r="BV1424">
        <f t="shared" si="259"/>
        <v>0</v>
      </c>
      <c r="BW1424">
        <f t="shared" si="253"/>
        <v>4438.9999999999991</v>
      </c>
    </row>
    <row r="1425" spans="1:75" x14ac:dyDescent="0.3">
      <c r="A1425" s="38">
        <f t="shared" si="249"/>
        <v>45789</v>
      </c>
      <c r="B1425" s="3">
        <v>45789.264236111114</v>
      </c>
      <c r="C1425" t="s">
        <v>61</v>
      </c>
      <c r="D1425" t="s">
        <v>61</v>
      </c>
      <c r="E1425" t="s">
        <v>61</v>
      </c>
      <c r="F1425" t="s">
        <v>62</v>
      </c>
      <c r="G1425" s="2" t="s">
        <v>85</v>
      </c>
      <c r="H1425" t="s">
        <v>86</v>
      </c>
      <c r="I1425" t="s">
        <v>93</v>
      </c>
      <c r="J1425" t="s">
        <v>66</v>
      </c>
      <c r="K1425" t="s">
        <v>67</v>
      </c>
      <c r="L1425">
        <v>19</v>
      </c>
      <c r="M1425">
        <v>11</v>
      </c>
      <c r="N1425">
        <v>168</v>
      </c>
      <c r="O1425" s="41">
        <v>7242</v>
      </c>
      <c r="P1425" t="s">
        <v>61</v>
      </c>
      <c r="Q1425" t="s">
        <v>61</v>
      </c>
      <c r="R1425">
        <v>67.230999999999995</v>
      </c>
      <c r="S1425">
        <v>22.582999999999998</v>
      </c>
      <c r="T1425">
        <v>2.9769999999999999</v>
      </c>
      <c r="U1425">
        <v>8348</v>
      </c>
      <c r="V1425">
        <v>546</v>
      </c>
      <c r="W1425">
        <v>2267</v>
      </c>
      <c r="X1425">
        <v>1955</v>
      </c>
      <c r="Y1425">
        <v>7</v>
      </c>
      <c r="Z1425">
        <v>67</v>
      </c>
      <c r="AA1425">
        <v>0</v>
      </c>
      <c r="AB1425">
        <v>0</v>
      </c>
      <c r="AC1425">
        <v>101</v>
      </c>
      <c r="AD1425">
        <v>28.99</v>
      </c>
      <c r="AE1425">
        <v>43.727479000000002</v>
      </c>
      <c r="AF1425">
        <v>89.6</v>
      </c>
      <c r="AG1425">
        <v>3.2</v>
      </c>
      <c r="AH1425">
        <v>3.8</v>
      </c>
      <c r="AI1425">
        <v>2.2000000000000002</v>
      </c>
      <c r="AJ1425">
        <v>1.1000000000000001</v>
      </c>
      <c r="AK1425">
        <v>0</v>
      </c>
      <c r="AL1425">
        <v>0</v>
      </c>
      <c r="AM1425">
        <v>2.29</v>
      </c>
      <c r="AN1425">
        <v>50.311999999999998</v>
      </c>
      <c r="AO1425">
        <v>6.54</v>
      </c>
      <c r="AP1425">
        <v>27.155999999999999</v>
      </c>
      <c r="AQ1425">
        <v>0.28299999999999997</v>
      </c>
      <c r="AR1425">
        <v>10.412000000000001</v>
      </c>
      <c r="AS1425">
        <v>99.656000000000006</v>
      </c>
      <c r="AT1425">
        <v>123.947</v>
      </c>
      <c r="AU1425">
        <v>4.4269999999999996</v>
      </c>
      <c r="AV1425">
        <v>5.2569999999999997</v>
      </c>
      <c r="AW1425">
        <v>3.0430000000000001</v>
      </c>
      <c r="AX1425">
        <v>1.522</v>
      </c>
      <c r="AY1425">
        <v>0</v>
      </c>
      <c r="AZ1425">
        <v>0</v>
      </c>
      <c r="BA1425">
        <v>0</v>
      </c>
      <c r="BB1425">
        <v>181</v>
      </c>
      <c r="BC1425" t="s">
        <v>75</v>
      </c>
      <c r="BD1425">
        <v>0</v>
      </c>
      <c r="BE1425" t="s">
        <v>69</v>
      </c>
      <c r="BF1425" t="s">
        <v>76</v>
      </c>
      <c r="BG1425">
        <v>1.3</v>
      </c>
      <c r="BH1425">
        <v>0</v>
      </c>
      <c r="BI1425" s="1">
        <v>45799.574282175927</v>
      </c>
      <c r="BJ1425">
        <v>3</v>
      </c>
      <c r="BK1425" s="4">
        <v>0.99239999999999995</v>
      </c>
      <c r="BL1425" s="42">
        <f>HLOOKUP($A1425,차량별코스!$E$1:$AD$20,_xlfn.XLOOKUP(탕데이터!$I1425,차량별코스!$D$2:$D$20,차량별코스!$A$2:$A$20),0)</f>
        <v>6</v>
      </c>
      <c r="BM1425">
        <f t="shared" si="250"/>
        <v>4864.5930000000008</v>
      </c>
      <c r="BN1425">
        <f t="shared" si="251"/>
        <v>697.26499999999999</v>
      </c>
      <c r="BO1425">
        <f>IF(COUNTIFS($BL$2:$BL1425,$BL1425,$O$2:$O1425,$O1425)=1,_xlfn.MAXIFS($BO$2:$BO1424,$O$2:$O1424,$O1425)+1,_xlfn.MAXIFS($BO$2:$BO1424,$O$2:$O1424,$O1425))</f>
        <v>6</v>
      </c>
      <c r="BP1425">
        <f t="shared" si="252"/>
        <v>4666.8079999999991</v>
      </c>
      <c r="BQ1425">
        <f t="shared" si="254"/>
        <v>267.13600000000002</v>
      </c>
      <c r="BR1425">
        <f t="shared" si="255"/>
        <v>317.22399999999999</v>
      </c>
      <c r="BS1425">
        <f t="shared" si="256"/>
        <v>183.65600000000001</v>
      </c>
      <c r="BT1425">
        <f t="shared" si="257"/>
        <v>91.828000000000003</v>
      </c>
      <c r="BU1425">
        <f t="shared" si="258"/>
        <v>0</v>
      </c>
      <c r="BV1425">
        <f t="shared" si="259"/>
        <v>0</v>
      </c>
      <c r="BW1425">
        <f t="shared" si="253"/>
        <v>5526.652</v>
      </c>
    </row>
    <row r="1426" spans="1:75" x14ac:dyDescent="0.3">
      <c r="A1426" s="38">
        <f t="shared" si="249"/>
        <v>45789</v>
      </c>
      <c r="B1426" s="3">
        <v>45789.472060185188</v>
      </c>
      <c r="C1426" t="s">
        <v>61</v>
      </c>
      <c r="D1426" t="s">
        <v>61</v>
      </c>
      <c r="E1426" t="s">
        <v>61</v>
      </c>
      <c r="F1426" t="s">
        <v>62</v>
      </c>
      <c r="G1426" s="2" t="s">
        <v>85</v>
      </c>
      <c r="H1426" t="s">
        <v>86</v>
      </c>
      <c r="I1426" t="s">
        <v>93</v>
      </c>
      <c r="J1426" t="s">
        <v>66</v>
      </c>
      <c r="K1426" t="s">
        <v>67</v>
      </c>
      <c r="L1426">
        <v>19</v>
      </c>
      <c r="M1426">
        <v>11</v>
      </c>
      <c r="N1426">
        <v>168</v>
      </c>
      <c r="O1426" s="41">
        <v>7242</v>
      </c>
      <c r="P1426" t="s">
        <v>61</v>
      </c>
      <c r="Q1426" t="s">
        <v>61</v>
      </c>
      <c r="R1426">
        <v>97.712999999999994</v>
      </c>
      <c r="S1426">
        <v>31.449000000000002</v>
      </c>
      <c r="T1426">
        <v>3.1070000000000002</v>
      </c>
      <c r="U1426">
        <v>11022</v>
      </c>
      <c r="V1426">
        <v>14</v>
      </c>
      <c r="W1426">
        <v>4425</v>
      </c>
      <c r="X1426">
        <v>2861</v>
      </c>
      <c r="Y1426">
        <v>6</v>
      </c>
      <c r="Z1426">
        <v>18</v>
      </c>
      <c r="AA1426">
        <v>2</v>
      </c>
      <c r="AB1426">
        <v>1863</v>
      </c>
      <c r="AC1426">
        <v>103</v>
      </c>
      <c r="AD1426">
        <v>31.91</v>
      </c>
      <c r="AE1426">
        <v>53.435611000000002</v>
      </c>
      <c r="AF1426">
        <v>82.1</v>
      </c>
      <c r="AG1426">
        <v>3.4</v>
      </c>
      <c r="AH1426">
        <v>4.5999999999999996</v>
      </c>
      <c r="AI1426">
        <v>6.2</v>
      </c>
      <c r="AJ1426">
        <v>3.6</v>
      </c>
      <c r="AK1426">
        <v>0.1</v>
      </c>
      <c r="AL1426">
        <v>0</v>
      </c>
      <c r="AM1426">
        <v>2.39</v>
      </c>
      <c r="AN1426">
        <v>59.972000000000001</v>
      </c>
      <c r="AO1426">
        <v>0.127</v>
      </c>
      <c r="AP1426">
        <v>40.146999999999998</v>
      </c>
      <c r="AQ1426">
        <v>0.28699999999999998</v>
      </c>
      <c r="AR1426">
        <v>6.14</v>
      </c>
      <c r="AS1426">
        <v>18.420999999999999</v>
      </c>
      <c r="AT1426">
        <v>150.517</v>
      </c>
      <c r="AU1426">
        <v>6.2329999999999997</v>
      </c>
      <c r="AV1426">
        <v>8.4329999999999998</v>
      </c>
      <c r="AW1426">
        <v>11.367000000000001</v>
      </c>
      <c r="AX1426">
        <v>6.6</v>
      </c>
      <c r="AY1426">
        <v>0.183</v>
      </c>
      <c r="AZ1426">
        <v>0</v>
      </c>
      <c r="BA1426">
        <v>0</v>
      </c>
      <c r="BB1426">
        <v>253</v>
      </c>
      <c r="BC1426" t="s">
        <v>75</v>
      </c>
      <c r="BD1426">
        <v>0</v>
      </c>
      <c r="BE1426" t="s">
        <v>69</v>
      </c>
      <c r="BF1426" t="s">
        <v>76</v>
      </c>
      <c r="BG1426">
        <v>1.3</v>
      </c>
      <c r="BH1426">
        <v>0</v>
      </c>
      <c r="BI1426" s="1">
        <v>45799.574282175927</v>
      </c>
      <c r="BJ1426">
        <v>3</v>
      </c>
      <c r="BK1426" s="4">
        <v>1.0357000000000001</v>
      </c>
      <c r="BL1426" s="42">
        <f>HLOOKUP($A1426,차량별코스!$E$1:$AD$20,_xlfn.XLOOKUP(탕데이터!$I1426,차량별코스!$D$2:$D$20,차량별코스!$A$2:$A$20),0)</f>
        <v>6</v>
      </c>
      <c r="BM1426">
        <f t="shared" si="250"/>
        <v>4864.5930000000008</v>
      </c>
      <c r="BN1426">
        <f t="shared" si="251"/>
        <v>697.26499999999999</v>
      </c>
      <c r="BO1426">
        <f>IF(COUNTIFS($BL$2:$BL1426,$BL1426,$O$2:$O1426,$O1426)=1,_xlfn.MAXIFS($BO$2:$BO1425,$O$2:$O1425,$O1426)+1,_xlfn.MAXIFS($BO$2:$BO1425,$O$2:$O1425,$O1426))</f>
        <v>6</v>
      </c>
      <c r="BP1426">
        <f t="shared" si="252"/>
        <v>4610.0619999999999</v>
      </c>
      <c r="BQ1426">
        <f t="shared" si="254"/>
        <v>374.74800000000005</v>
      </c>
      <c r="BR1426">
        <f t="shared" si="255"/>
        <v>507.012</v>
      </c>
      <c r="BS1426">
        <f t="shared" si="256"/>
        <v>683.36400000000003</v>
      </c>
      <c r="BT1426">
        <f t="shared" si="257"/>
        <v>396.79200000000003</v>
      </c>
      <c r="BU1426">
        <f t="shared" si="258"/>
        <v>11.022</v>
      </c>
      <c r="BV1426">
        <f t="shared" si="259"/>
        <v>0</v>
      </c>
      <c r="BW1426">
        <f t="shared" si="253"/>
        <v>6583</v>
      </c>
    </row>
    <row r="1427" spans="1:75" x14ac:dyDescent="0.3">
      <c r="A1427" s="38">
        <f t="shared" si="249"/>
        <v>45789</v>
      </c>
      <c r="B1427" s="3">
        <v>45789.690023148149</v>
      </c>
      <c r="C1427" t="s">
        <v>61</v>
      </c>
      <c r="D1427" t="s">
        <v>61</v>
      </c>
      <c r="E1427" t="s">
        <v>61</v>
      </c>
      <c r="F1427" t="s">
        <v>62</v>
      </c>
      <c r="G1427" s="2" t="s">
        <v>85</v>
      </c>
      <c r="H1427" t="s">
        <v>86</v>
      </c>
      <c r="I1427" t="s">
        <v>93</v>
      </c>
      <c r="J1427" t="s">
        <v>66</v>
      </c>
      <c r="K1427" t="s">
        <v>67</v>
      </c>
      <c r="L1427">
        <v>19</v>
      </c>
      <c r="M1427">
        <v>11</v>
      </c>
      <c r="N1427">
        <v>168</v>
      </c>
      <c r="O1427" s="41">
        <v>7242</v>
      </c>
      <c r="P1427" t="s">
        <v>61</v>
      </c>
      <c r="Q1427" t="s">
        <v>61</v>
      </c>
      <c r="R1427">
        <v>4.9000000000000002E-2</v>
      </c>
      <c r="S1427">
        <v>0.26900000000000002</v>
      </c>
      <c r="T1427">
        <v>0.182</v>
      </c>
      <c r="U1427">
        <v>333</v>
      </c>
      <c r="V1427">
        <v>13</v>
      </c>
      <c r="W1427">
        <v>263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5</v>
      </c>
      <c r="AD1427">
        <v>0.53</v>
      </c>
      <c r="AE1427">
        <v>3.0946060000000002</v>
      </c>
      <c r="AF1427">
        <v>100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0.14000000000000001</v>
      </c>
      <c r="AN1427">
        <v>57.26</v>
      </c>
      <c r="AO1427">
        <v>3.9039999999999999</v>
      </c>
      <c r="AP1427">
        <v>78.977999999999994</v>
      </c>
      <c r="AQ1427">
        <v>0</v>
      </c>
      <c r="AR1427">
        <v>0</v>
      </c>
      <c r="AS1427">
        <v>0</v>
      </c>
      <c r="AT1427">
        <v>5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6</v>
      </c>
      <c r="BC1427" t="s">
        <v>75</v>
      </c>
      <c r="BD1427">
        <v>0</v>
      </c>
      <c r="BE1427" t="s">
        <v>69</v>
      </c>
      <c r="BF1427" t="s">
        <v>76</v>
      </c>
      <c r="BG1427">
        <v>1.3</v>
      </c>
      <c r="BH1427">
        <v>0</v>
      </c>
      <c r="BI1427" s="1">
        <v>45799.574282175927</v>
      </c>
      <c r="BJ1427">
        <v>3</v>
      </c>
      <c r="BK1427" s="4">
        <v>6.0699999999999997E-2</v>
      </c>
      <c r="BL1427" s="42">
        <f>HLOOKUP($A1427,차량별코스!$E$1:$AD$20,_xlfn.XLOOKUP(탕데이터!$I1427,차량별코스!$D$2:$D$20,차량별코스!$A$2:$A$20),0)</f>
        <v>6</v>
      </c>
      <c r="BM1427">
        <f t="shared" si="250"/>
        <v>4864.5930000000008</v>
      </c>
      <c r="BN1427">
        <f t="shared" si="251"/>
        <v>697.26499999999999</v>
      </c>
      <c r="BO1427">
        <f>IF(COUNTIFS($BL$2:$BL1427,$BL1427,$O$2:$O1427,$O1427)=1,_xlfn.MAXIFS($BO$2:$BO1426,$O$2:$O1426,$O1427)+1,_xlfn.MAXIFS($BO$2:$BO1426,$O$2:$O1426,$O1427))</f>
        <v>6</v>
      </c>
      <c r="BP1427">
        <f t="shared" si="252"/>
        <v>57</v>
      </c>
      <c r="BQ1427">
        <f t="shared" si="254"/>
        <v>0</v>
      </c>
      <c r="BR1427">
        <f t="shared" si="255"/>
        <v>0</v>
      </c>
      <c r="BS1427">
        <f t="shared" si="256"/>
        <v>0</v>
      </c>
      <c r="BT1427">
        <f t="shared" si="257"/>
        <v>0</v>
      </c>
      <c r="BU1427">
        <f t="shared" si="258"/>
        <v>0</v>
      </c>
      <c r="BV1427">
        <f t="shared" si="259"/>
        <v>0</v>
      </c>
      <c r="BW1427">
        <f t="shared" si="253"/>
        <v>57</v>
      </c>
    </row>
    <row r="1428" spans="1:75" x14ac:dyDescent="0.3">
      <c r="A1428" s="38">
        <f t="shared" si="249"/>
        <v>45789</v>
      </c>
      <c r="B1428" s="3">
        <v>45789.696423611109</v>
      </c>
      <c r="C1428" t="s">
        <v>61</v>
      </c>
      <c r="D1428" t="s">
        <v>61</v>
      </c>
      <c r="E1428" t="s">
        <v>61</v>
      </c>
      <c r="F1428" t="s">
        <v>62</v>
      </c>
      <c r="G1428" s="2" t="s">
        <v>85</v>
      </c>
      <c r="H1428" t="s">
        <v>86</v>
      </c>
      <c r="I1428" t="s">
        <v>93</v>
      </c>
      <c r="J1428" t="s">
        <v>66</v>
      </c>
      <c r="K1428" t="s">
        <v>67</v>
      </c>
      <c r="L1428">
        <v>19</v>
      </c>
      <c r="M1428">
        <v>11</v>
      </c>
      <c r="N1428">
        <v>168</v>
      </c>
      <c r="O1428" s="41">
        <v>7242</v>
      </c>
      <c r="P1428" t="s">
        <v>61</v>
      </c>
      <c r="Q1428" t="s">
        <v>61</v>
      </c>
      <c r="R1428">
        <v>58.47</v>
      </c>
      <c r="S1428">
        <v>14.555999999999999</v>
      </c>
      <c r="T1428">
        <v>4.0170000000000003</v>
      </c>
      <c r="U1428">
        <v>5386</v>
      </c>
      <c r="V1428">
        <v>112</v>
      </c>
      <c r="W1428">
        <v>932</v>
      </c>
      <c r="X1428">
        <v>1311</v>
      </c>
      <c r="Y1428">
        <v>0</v>
      </c>
      <c r="Z1428">
        <v>15</v>
      </c>
      <c r="AA1428">
        <v>0</v>
      </c>
      <c r="AB1428">
        <v>0</v>
      </c>
      <c r="AC1428">
        <v>101</v>
      </c>
      <c r="AD1428">
        <v>39.08</v>
      </c>
      <c r="AE1428">
        <v>48.478084000000003</v>
      </c>
      <c r="AF1428">
        <v>94.1</v>
      </c>
      <c r="AG1428">
        <v>1.8</v>
      </c>
      <c r="AH1428">
        <v>1.3</v>
      </c>
      <c r="AI1428">
        <v>2.1</v>
      </c>
      <c r="AJ1428">
        <v>0.7</v>
      </c>
      <c r="AK1428">
        <v>0</v>
      </c>
      <c r="AL1428">
        <v>0</v>
      </c>
      <c r="AM1428">
        <v>3.09</v>
      </c>
      <c r="AN1428">
        <v>40.137</v>
      </c>
      <c r="AO1428">
        <v>2.0790000000000002</v>
      </c>
      <c r="AP1428">
        <v>17.303999999999998</v>
      </c>
      <c r="AQ1428">
        <v>0.222</v>
      </c>
      <c r="AR1428">
        <v>0</v>
      </c>
      <c r="AS1428">
        <v>25.654</v>
      </c>
      <c r="AT1428">
        <v>83.122</v>
      </c>
      <c r="AU1428">
        <v>1.59</v>
      </c>
      <c r="AV1428">
        <v>1.1479999999999999</v>
      </c>
      <c r="AW1428">
        <v>1.855</v>
      </c>
      <c r="AX1428">
        <v>0.61799999999999999</v>
      </c>
      <c r="AY1428">
        <v>0</v>
      </c>
      <c r="AZ1428">
        <v>0</v>
      </c>
      <c r="BA1428">
        <v>0</v>
      </c>
      <c r="BB1428">
        <v>122</v>
      </c>
      <c r="BC1428" t="s">
        <v>75</v>
      </c>
      <c r="BD1428">
        <v>0</v>
      </c>
      <c r="BE1428" t="s">
        <v>69</v>
      </c>
      <c r="BF1428" t="s">
        <v>76</v>
      </c>
      <c r="BG1428">
        <v>1.3</v>
      </c>
      <c r="BH1428">
        <v>0</v>
      </c>
      <c r="BI1428" s="1">
        <v>45799.574282175927</v>
      </c>
      <c r="BJ1428">
        <v>3</v>
      </c>
      <c r="BK1428" s="4">
        <v>1.339</v>
      </c>
      <c r="BL1428" s="42">
        <f>HLOOKUP($A1428,차량별코스!$E$1:$AD$20,_xlfn.XLOOKUP(탕데이터!$I1428,차량별코스!$D$2:$D$20,차량별코스!$A$2:$A$20),0)</f>
        <v>6</v>
      </c>
      <c r="BM1428">
        <f t="shared" si="250"/>
        <v>4864.5930000000008</v>
      </c>
      <c r="BN1428">
        <f t="shared" si="251"/>
        <v>697.26499999999999</v>
      </c>
      <c r="BO1428">
        <f>IF(COUNTIFS($BL$2:$BL1428,$BL1428,$O$2:$O1428,$O1428)=1,_xlfn.MAXIFS($BO$2:$BO1427,$O$2:$O1427,$O1428)+1,_xlfn.MAXIFS($BO$2:$BO1427,$O$2:$O1427,$O1428))</f>
        <v>6</v>
      </c>
      <c r="BP1428">
        <f t="shared" si="252"/>
        <v>4024.2259999999997</v>
      </c>
      <c r="BQ1428">
        <f t="shared" si="254"/>
        <v>96.948000000000008</v>
      </c>
      <c r="BR1428">
        <f t="shared" si="255"/>
        <v>70.018000000000001</v>
      </c>
      <c r="BS1428">
        <f t="shared" si="256"/>
        <v>113.10600000000001</v>
      </c>
      <c r="BT1428">
        <f t="shared" si="257"/>
        <v>37.701999999999998</v>
      </c>
      <c r="BU1428">
        <f t="shared" si="258"/>
        <v>0</v>
      </c>
      <c r="BV1428">
        <f t="shared" si="259"/>
        <v>0</v>
      </c>
      <c r="BW1428">
        <f t="shared" si="253"/>
        <v>4342</v>
      </c>
    </row>
    <row r="1429" spans="1:75" x14ac:dyDescent="0.3">
      <c r="A1429" s="38">
        <f t="shared" si="249"/>
        <v>45789</v>
      </c>
      <c r="B1429" s="3">
        <v>45789.765925925924</v>
      </c>
      <c r="C1429" t="s">
        <v>61</v>
      </c>
      <c r="D1429" t="s">
        <v>61</v>
      </c>
      <c r="E1429" t="s">
        <v>61</v>
      </c>
      <c r="F1429" t="s">
        <v>62</v>
      </c>
      <c r="G1429" s="2" t="s">
        <v>85</v>
      </c>
      <c r="H1429" t="s">
        <v>86</v>
      </c>
      <c r="I1429" t="s">
        <v>93</v>
      </c>
      <c r="J1429" t="s">
        <v>66</v>
      </c>
      <c r="K1429" t="s">
        <v>67</v>
      </c>
      <c r="L1429">
        <v>19</v>
      </c>
      <c r="M1429">
        <v>11</v>
      </c>
      <c r="N1429">
        <v>168</v>
      </c>
      <c r="O1429" s="41">
        <v>7242</v>
      </c>
      <c r="P1429" t="s">
        <v>61</v>
      </c>
      <c r="Q1429" t="s">
        <v>61</v>
      </c>
      <c r="R1429">
        <v>19.795999999999999</v>
      </c>
      <c r="S1429">
        <v>4.944</v>
      </c>
      <c r="T1429">
        <v>4.0039999999999996</v>
      </c>
      <c r="U1429">
        <v>1651</v>
      </c>
      <c r="V1429">
        <v>84</v>
      </c>
      <c r="W1429">
        <v>149</v>
      </c>
      <c r="X1429">
        <v>572</v>
      </c>
      <c r="Y1429">
        <v>3</v>
      </c>
      <c r="Z1429">
        <v>9</v>
      </c>
      <c r="AA1429">
        <v>0</v>
      </c>
      <c r="AB1429">
        <v>0</v>
      </c>
      <c r="AC1429">
        <v>91</v>
      </c>
      <c r="AD1429">
        <v>43.17</v>
      </c>
      <c r="AE1429">
        <v>50.257686</v>
      </c>
      <c r="AF1429">
        <v>97.9</v>
      </c>
      <c r="AG1429">
        <v>0.4</v>
      </c>
      <c r="AH1429">
        <v>0.6</v>
      </c>
      <c r="AI1429">
        <v>1</v>
      </c>
      <c r="AJ1429">
        <v>0.1</v>
      </c>
      <c r="AK1429">
        <v>0</v>
      </c>
      <c r="AL1429">
        <v>0</v>
      </c>
      <c r="AM1429">
        <v>3.08</v>
      </c>
      <c r="AN1429">
        <v>41.901000000000003</v>
      </c>
      <c r="AO1429">
        <v>5.0880000000000001</v>
      </c>
      <c r="AP1429">
        <v>9.0250000000000004</v>
      </c>
      <c r="AQ1429">
        <v>0.253</v>
      </c>
      <c r="AR1429">
        <v>15.154999999999999</v>
      </c>
      <c r="AS1429">
        <v>45.463999999999999</v>
      </c>
      <c r="AT1429">
        <v>26.106999999999999</v>
      </c>
      <c r="AU1429">
        <v>0.107</v>
      </c>
      <c r="AV1429">
        <v>0.16</v>
      </c>
      <c r="AW1429">
        <v>0.26700000000000002</v>
      </c>
      <c r="AX1429">
        <v>2.7E-2</v>
      </c>
      <c r="AY1429">
        <v>0</v>
      </c>
      <c r="AZ1429">
        <v>0</v>
      </c>
      <c r="BA1429">
        <v>0</v>
      </c>
      <c r="BB1429">
        <v>36</v>
      </c>
      <c r="BC1429" t="s">
        <v>75</v>
      </c>
      <c r="BD1429">
        <v>0</v>
      </c>
      <c r="BE1429" t="s">
        <v>69</v>
      </c>
      <c r="BF1429" t="s">
        <v>76</v>
      </c>
      <c r="BG1429">
        <v>1.3</v>
      </c>
      <c r="BH1429">
        <v>0</v>
      </c>
      <c r="BI1429" s="1">
        <v>45799.574282175927</v>
      </c>
      <c r="BJ1429">
        <v>3</v>
      </c>
      <c r="BK1429" s="4">
        <v>1.3347</v>
      </c>
      <c r="BL1429" s="42">
        <f>HLOOKUP($A1429,차량별코스!$E$1:$AD$20,_xlfn.XLOOKUP(탕데이터!$I1429,차량별코스!$D$2:$D$20,차량별코스!$A$2:$A$20),0)</f>
        <v>6</v>
      </c>
      <c r="BM1429">
        <f t="shared" si="250"/>
        <v>4864.5930000000008</v>
      </c>
      <c r="BN1429">
        <f t="shared" si="251"/>
        <v>697.26499999999999</v>
      </c>
      <c r="BO1429">
        <f>IF(COUNTIFS($BL$2:$BL1429,$BL1429,$O$2:$O1429,$O1429)=1,_xlfn.MAXIFS($BO$2:$BO1428,$O$2:$O1428,$O1429)+1,_xlfn.MAXIFS($BO$2:$BO1428,$O$2:$O1428,$O1429))</f>
        <v>6</v>
      </c>
      <c r="BP1429">
        <f t="shared" si="252"/>
        <v>1383.3290000000002</v>
      </c>
      <c r="BQ1429">
        <f t="shared" si="254"/>
        <v>6.6040000000000001</v>
      </c>
      <c r="BR1429">
        <f t="shared" si="255"/>
        <v>9.9060000000000006</v>
      </c>
      <c r="BS1429">
        <f t="shared" si="256"/>
        <v>16.510000000000002</v>
      </c>
      <c r="BT1429">
        <f t="shared" si="257"/>
        <v>1.651</v>
      </c>
      <c r="BU1429">
        <f t="shared" si="258"/>
        <v>0</v>
      </c>
      <c r="BV1429">
        <f t="shared" si="259"/>
        <v>0</v>
      </c>
      <c r="BW1429">
        <f t="shared" si="253"/>
        <v>1418.0000000000002</v>
      </c>
    </row>
    <row r="1430" spans="1:75" x14ac:dyDescent="0.3">
      <c r="A1430" s="38">
        <f t="shared" si="249"/>
        <v>45789</v>
      </c>
      <c r="B1430" s="3">
        <v>45789.790277777778</v>
      </c>
      <c r="C1430" t="s">
        <v>61</v>
      </c>
      <c r="D1430" t="s">
        <v>61</v>
      </c>
      <c r="E1430" t="s">
        <v>61</v>
      </c>
      <c r="F1430" t="s">
        <v>62</v>
      </c>
      <c r="G1430" s="2" t="s">
        <v>85</v>
      </c>
      <c r="H1430" t="s">
        <v>86</v>
      </c>
      <c r="I1430" t="s">
        <v>93</v>
      </c>
      <c r="J1430" t="s">
        <v>66</v>
      </c>
      <c r="K1430" t="s">
        <v>67</v>
      </c>
      <c r="L1430">
        <v>19</v>
      </c>
      <c r="M1430">
        <v>11</v>
      </c>
      <c r="N1430">
        <v>168</v>
      </c>
      <c r="O1430" s="41">
        <v>7242</v>
      </c>
      <c r="P1430" t="s">
        <v>61</v>
      </c>
      <c r="Q1430" t="s">
        <v>61</v>
      </c>
      <c r="R1430">
        <v>40.155999999999999</v>
      </c>
      <c r="S1430">
        <v>10.615</v>
      </c>
      <c r="T1430">
        <v>3.7829999999999999</v>
      </c>
      <c r="U1430">
        <v>4521</v>
      </c>
      <c r="V1430">
        <v>85</v>
      </c>
      <c r="W1430">
        <v>1084</v>
      </c>
      <c r="X1430">
        <v>1230</v>
      </c>
      <c r="Y1430">
        <v>4</v>
      </c>
      <c r="Z1430">
        <v>14</v>
      </c>
      <c r="AA1430">
        <v>0</v>
      </c>
      <c r="AB1430">
        <v>0</v>
      </c>
      <c r="AC1430">
        <v>89</v>
      </c>
      <c r="AD1430">
        <v>31.98</v>
      </c>
      <c r="AE1430">
        <v>43.126973999999997</v>
      </c>
      <c r="AF1430">
        <v>88.8</v>
      </c>
      <c r="AG1430">
        <v>3.1</v>
      </c>
      <c r="AH1430">
        <v>4.5999999999999996</v>
      </c>
      <c r="AI1430">
        <v>2.8</v>
      </c>
      <c r="AJ1430">
        <v>0.7</v>
      </c>
      <c r="AK1430">
        <v>0</v>
      </c>
      <c r="AL1430">
        <v>0</v>
      </c>
      <c r="AM1430">
        <v>2.91</v>
      </c>
      <c r="AN1430">
        <v>37.509</v>
      </c>
      <c r="AO1430">
        <v>1.88</v>
      </c>
      <c r="AP1430">
        <v>23.977</v>
      </c>
      <c r="AQ1430">
        <v>0.29899999999999999</v>
      </c>
      <c r="AR1430">
        <v>9.9610000000000003</v>
      </c>
      <c r="AS1430">
        <v>34.863999999999997</v>
      </c>
      <c r="AT1430">
        <v>66.599999999999994</v>
      </c>
      <c r="AU1430">
        <v>2.3250000000000002</v>
      </c>
      <c r="AV1430">
        <v>3.45</v>
      </c>
      <c r="AW1430">
        <v>2.1</v>
      </c>
      <c r="AX1430">
        <v>0.52500000000000002</v>
      </c>
      <c r="AY1430">
        <v>0</v>
      </c>
      <c r="AZ1430">
        <v>0</v>
      </c>
      <c r="BA1430">
        <v>0</v>
      </c>
      <c r="BB1430">
        <v>96</v>
      </c>
      <c r="BC1430" t="s">
        <v>75</v>
      </c>
      <c r="BD1430">
        <v>0</v>
      </c>
      <c r="BE1430" t="s">
        <v>69</v>
      </c>
      <c r="BF1430" t="s">
        <v>76</v>
      </c>
      <c r="BG1430">
        <v>1.3</v>
      </c>
      <c r="BH1430">
        <v>0</v>
      </c>
      <c r="BI1430" s="1">
        <v>45799.574282175927</v>
      </c>
      <c r="BJ1430">
        <v>3</v>
      </c>
      <c r="BK1430" s="4">
        <v>1.2609999999999999</v>
      </c>
      <c r="BL1430" s="42">
        <f>HLOOKUP($A1430,차량별코스!$E$1:$AD$20,_xlfn.XLOOKUP(탕데이터!$I1430,차량별코스!$D$2:$D$20,차량별코스!$A$2:$A$20),0)</f>
        <v>6</v>
      </c>
      <c r="BM1430">
        <f t="shared" si="250"/>
        <v>4864.5930000000008</v>
      </c>
      <c r="BN1430">
        <f t="shared" si="251"/>
        <v>697.26499999999999</v>
      </c>
      <c r="BO1430">
        <f>IF(COUNTIFS($BL$2:$BL1430,$BL1430,$O$2:$O1430,$O1430)=1,_xlfn.MAXIFS($BO$2:$BO1429,$O$2:$O1429,$O1430)+1,_xlfn.MAXIFS($BO$2:$BO1429,$O$2:$O1429,$O1430))</f>
        <v>6</v>
      </c>
      <c r="BP1430">
        <f t="shared" si="252"/>
        <v>2845.6480000000001</v>
      </c>
      <c r="BQ1430">
        <f t="shared" si="254"/>
        <v>140.15100000000001</v>
      </c>
      <c r="BR1430">
        <f t="shared" si="255"/>
        <v>207.96600000000001</v>
      </c>
      <c r="BS1430">
        <f t="shared" si="256"/>
        <v>126.58799999999999</v>
      </c>
      <c r="BT1430">
        <f t="shared" si="257"/>
        <v>31.646999999999998</v>
      </c>
      <c r="BU1430">
        <f t="shared" si="258"/>
        <v>0</v>
      </c>
      <c r="BV1430">
        <f t="shared" si="259"/>
        <v>0</v>
      </c>
      <c r="BW1430">
        <f t="shared" si="253"/>
        <v>3352</v>
      </c>
    </row>
    <row r="1431" spans="1:75" x14ac:dyDescent="0.3">
      <c r="A1431" s="38">
        <f t="shared" si="249"/>
        <v>45789</v>
      </c>
      <c r="B1431" s="3">
        <v>45789.872997685183</v>
      </c>
      <c r="C1431" t="s">
        <v>61</v>
      </c>
      <c r="D1431" t="s">
        <v>61</v>
      </c>
      <c r="E1431" t="s">
        <v>61</v>
      </c>
      <c r="F1431" t="s">
        <v>62</v>
      </c>
      <c r="G1431" s="2" t="s">
        <v>85</v>
      </c>
      <c r="H1431" t="s">
        <v>86</v>
      </c>
      <c r="I1431" t="s">
        <v>93</v>
      </c>
      <c r="J1431" t="s">
        <v>66</v>
      </c>
      <c r="K1431" t="s">
        <v>67</v>
      </c>
      <c r="L1431">
        <v>19</v>
      </c>
      <c r="M1431">
        <v>11</v>
      </c>
      <c r="N1431">
        <v>168</v>
      </c>
      <c r="O1431" s="41">
        <v>7242</v>
      </c>
      <c r="P1431" t="s">
        <v>61</v>
      </c>
      <c r="Q1431" t="s">
        <v>61</v>
      </c>
      <c r="R1431">
        <v>66.2</v>
      </c>
      <c r="S1431">
        <v>18.122</v>
      </c>
      <c r="T1431">
        <v>3.653</v>
      </c>
      <c r="U1431">
        <v>7482</v>
      </c>
      <c r="V1431">
        <v>174</v>
      </c>
      <c r="W1431">
        <v>1816</v>
      </c>
      <c r="X1431">
        <v>2101</v>
      </c>
      <c r="Y1431">
        <v>8</v>
      </c>
      <c r="Z1431">
        <v>26</v>
      </c>
      <c r="AA1431">
        <v>0</v>
      </c>
      <c r="AB1431">
        <v>0</v>
      </c>
      <c r="AC1431">
        <v>95</v>
      </c>
      <c r="AD1431">
        <v>31.85</v>
      </c>
      <c r="AE1431">
        <v>43.394015000000003</v>
      </c>
      <c r="AF1431">
        <v>89.3</v>
      </c>
      <c r="AG1431">
        <v>3.3</v>
      </c>
      <c r="AH1431">
        <v>4.5999999999999996</v>
      </c>
      <c r="AI1431">
        <v>2.1</v>
      </c>
      <c r="AJ1431">
        <v>0.7</v>
      </c>
      <c r="AK1431">
        <v>0</v>
      </c>
      <c r="AL1431">
        <v>0</v>
      </c>
      <c r="AM1431">
        <v>2.81</v>
      </c>
      <c r="AN1431">
        <v>39.32</v>
      </c>
      <c r="AO1431">
        <v>2.3260000000000001</v>
      </c>
      <c r="AP1431">
        <v>24.271999999999998</v>
      </c>
      <c r="AQ1431">
        <v>0.317</v>
      </c>
      <c r="AR1431">
        <v>12.085000000000001</v>
      </c>
      <c r="AS1431">
        <v>39.274999999999999</v>
      </c>
      <c r="AT1431">
        <v>110.137</v>
      </c>
      <c r="AU1431">
        <v>4.07</v>
      </c>
      <c r="AV1431">
        <v>5.673</v>
      </c>
      <c r="AW1431">
        <v>2.59</v>
      </c>
      <c r="AX1431">
        <v>0.86299999999999999</v>
      </c>
      <c r="AY1431">
        <v>0</v>
      </c>
      <c r="AZ1431">
        <v>0</v>
      </c>
      <c r="BA1431">
        <v>0</v>
      </c>
      <c r="BB1431">
        <v>167</v>
      </c>
      <c r="BC1431" t="s">
        <v>75</v>
      </c>
      <c r="BD1431">
        <v>0</v>
      </c>
      <c r="BE1431" t="s">
        <v>69</v>
      </c>
      <c r="BF1431" t="s">
        <v>76</v>
      </c>
      <c r="BG1431">
        <v>1.3</v>
      </c>
      <c r="BH1431">
        <v>0</v>
      </c>
      <c r="BI1431" s="1">
        <v>45799.574282175927</v>
      </c>
      <c r="BJ1431">
        <v>3</v>
      </c>
      <c r="BK1431" s="4">
        <v>1.2177</v>
      </c>
      <c r="BL1431" s="42">
        <f>HLOOKUP($A1431,차량별코스!$E$1:$AD$20,_xlfn.XLOOKUP(탕데이터!$I1431,차량별코스!$D$2:$D$20,차량별코스!$A$2:$A$20),0)</f>
        <v>6</v>
      </c>
      <c r="BM1431">
        <f t="shared" si="250"/>
        <v>4864.5930000000008</v>
      </c>
      <c r="BN1431">
        <f t="shared" si="251"/>
        <v>697.26499999999999</v>
      </c>
      <c r="BO1431">
        <f>IF(COUNTIFS($BL$2:$BL1431,$BL1431,$O$2:$O1431,$O1431)=1,_xlfn.MAXIFS($BO$2:$BO1430,$O$2:$O1430,$O1431)+1,_xlfn.MAXIFS($BO$2:$BO1430,$O$2:$O1430,$O1431))</f>
        <v>6</v>
      </c>
      <c r="BP1431">
        <f t="shared" si="252"/>
        <v>4691.4260000000004</v>
      </c>
      <c r="BQ1431">
        <f t="shared" si="254"/>
        <v>246.90600000000001</v>
      </c>
      <c r="BR1431">
        <f t="shared" si="255"/>
        <v>344.17199999999997</v>
      </c>
      <c r="BS1431">
        <f t="shared" si="256"/>
        <v>157.12200000000001</v>
      </c>
      <c r="BT1431">
        <f t="shared" si="257"/>
        <v>52.373999999999995</v>
      </c>
      <c r="BU1431">
        <f t="shared" si="258"/>
        <v>0</v>
      </c>
      <c r="BV1431">
        <f t="shared" si="259"/>
        <v>0</v>
      </c>
      <c r="BW1431">
        <f t="shared" si="253"/>
        <v>5492</v>
      </c>
    </row>
    <row r="1432" spans="1:75" x14ac:dyDescent="0.3">
      <c r="A1432" s="38">
        <f t="shared" si="249"/>
        <v>45790</v>
      </c>
      <c r="B1432" s="3">
        <v>45790.304942129631</v>
      </c>
      <c r="C1432" t="s">
        <v>61</v>
      </c>
      <c r="D1432" t="s">
        <v>61</v>
      </c>
      <c r="E1432" t="s">
        <v>61</v>
      </c>
      <c r="F1432" t="s">
        <v>62</v>
      </c>
      <c r="G1432" s="2" t="s">
        <v>85</v>
      </c>
      <c r="H1432" t="s">
        <v>86</v>
      </c>
      <c r="I1432" t="s">
        <v>93</v>
      </c>
      <c r="J1432" t="s">
        <v>66</v>
      </c>
      <c r="K1432" t="s">
        <v>67</v>
      </c>
      <c r="L1432">
        <v>19</v>
      </c>
      <c r="M1432">
        <v>11</v>
      </c>
      <c r="N1432">
        <v>168</v>
      </c>
      <c r="O1432" s="41">
        <v>7242</v>
      </c>
      <c r="P1432" t="s">
        <v>61</v>
      </c>
      <c r="Q1432" t="s">
        <v>61</v>
      </c>
      <c r="R1432">
        <v>5.3999999999999999E-2</v>
      </c>
      <c r="S1432">
        <v>0.11899999999999999</v>
      </c>
      <c r="T1432">
        <v>0.45400000000000001</v>
      </c>
      <c r="U1432">
        <v>118</v>
      </c>
      <c r="V1432">
        <v>5</v>
      </c>
      <c r="W1432">
        <v>49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6</v>
      </c>
      <c r="AD1432">
        <v>1.65</v>
      </c>
      <c r="AE1432">
        <v>3.0374620000000001</v>
      </c>
      <c r="AF1432">
        <v>100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0.35</v>
      </c>
      <c r="AN1432">
        <v>18.812000000000001</v>
      </c>
      <c r="AO1432">
        <v>4.2350000000000003</v>
      </c>
      <c r="AP1432">
        <v>41.526000000000003</v>
      </c>
      <c r="AQ1432">
        <v>0</v>
      </c>
      <c r="AR1432">
        <v>0</v>
      </c>
      <c r="AS1432">
        <v>0</v>
      </c>
      <c r="AT1432">
        <v>1.667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2</v>
      </c>
      <c r="BC1432" t="s">
        <v>75</v>
      </c>
      <c r="BD1432">
        <v>0</v>
      </c>
      <c r="BE1432" t="s">
        <v>69</v>
      </c>
      <c r="BF1432" t="s">
        <v>76</v>
      </c>
      <c r="BG1432">
        <v>1.3</v>
      </c>
      <c r="BH1432">
        <v>0</v>
      </c>
      <c r="BI1432" s="1">
        <v>45799.574282175927</v>
      </c>
      <c r="BJ1432">
        <v>3</v>
      </c>
      <c r="BK1432" s="4">
        <v>0.15129999999999999</v>
      </c>
      <c r="BL1432" s="42">
        <f>HLOOKUP($A1432,차량별코스!$E$1:$AD$20,_xlfn.XLOOKUP(탕데이터!$I1432,차량별코스!$D$2:$D$20,차량별코스!$A$2:$A$20),0)</f>
        <v>7</v>
      </c>
      <c r="BM1432">
        <f t="shared" si="250"/>
        <v>4864.5930000000008</v>
      </c>
      <c r="BN1432">
        <f t="shared" si="251"/>
        <v>670.96100000000001</v>
      </c>
      <c r="BO1432">
        <f>IF(COUNTIFS($BL$2:$BL1432,$BL1432,$O$2:$O1432,$O1432)=1,_xlfn.MAXIFS($BO$2:$BO1431,$O$2:$O1431,$O1432)+1,_xlfn.MAXIFS($BO$2:$BO1431,$O$2:$O1431,$O1432))</f>
        <v>7</v>
      </c>
      <c r="BP1432">
        <f t="shared" si="252"/>
        <v>64</v>
      </c>
      <c r="BQ1432">
        <f t="shared" si="254"/>
        <v>0</v>
      </c>
      <c r="BR1432">
        <f t="shared" si="255"/>
        <v>0</v>
      </c>
      <c r="BS1432">
        <f t="shared" si="256"/>
        <v>0</v>
      </c>
      <c r="BT1432">
        <f t="shared" si="257"/>
        <v>0</v>
      </c>
      <c r="BU1432">
        <f t="shared" si="258"/>
        <v>0</v>
      </c>
      <c r="BV1432">
        <f t="shared" si="259"/>
        <v>0</v>
      </c>
      <c r="BW1432">
        <f t="shared" si="253"/>
        <v>64</v>
      </c>
    </row>
    <row r="1433" spans="1:75" x14ac:dyDescent="0.3">
      <c r="A1433" s="38">
        <f t="shared" si="249"/>
        <v>45790</v>
      </c>
      <c r="B1433" s="3">
        <v>45790.31689814815</v>
      </c>
      <c r="C1433" t="s">
        <v>61</v>
      </c>
      <c r="D1433" t="s">
        <v>61</v>
      </c>
      <c r="E1433" t="s">
        <v>61</v>
      </c>
      <c r="F1433" t="s">
        <v>62</v>
      </c>
      <c r="G1433" s="2" t="s">
        <v>85</v>
      </c>
      <c r="H1433" t="s">
        <v>86</v>
      </c>
      <c r="I1433" t="s">
        <v>93</v>
      </c>
      <c r="J1433" t="s">
        <v>66</v>
      </c>
      <c r="K1433" t="s">
        <v>67</v>
      </c>
      <c r="L1433">
        <v>19</v>
      </c>
      <c r="M1433">
        <v>11</v>
      </c>
      <c r="N1433">
        <v>168</v>
      </c>
      <c r="O1433" s="41">
        <v>7242</v>
      </c>
      <c r="P1433" t="s">
        <v>61</v>
      </c>
      <c r="Q1433" t="s">
        <v>61</v>
      </c>
      <c r="R1433">
        <v>60.167000000000002</v>
      </c>
      <c r="S1433">
        <v>17.334</v>
      </c>
      <c r="T1433">
        <v>3.4710000000000001</v>
      </c>
      <c r="U1433">
        <v>5789</v>
      </c>
      <c r="V1433">
        <v>338</v>
      </c>
      <c r="W1433">
        <v>1115</v>
      </c>
      <c r="X1433">
        <v>1594</v>
      </c>
      <c r="Y1433">
        <v>0</v>
      </c>
      <c r="Z1433">
        <v>19</v>
      </c>
      <c r="AA1433">
        <v>0</v>
      </c>
      <c r="AB1433">
        <v>0</v>
      </c>
      <c r="AC1433">
        <v>103</v>
      </c>
      <c r="AD1433">
        <v>37.42</v>
      </c>
      <c r="AE1433">
        <v>49.954127999999997</v>
      </c>
      <c r="AF1433">
        <v>93.5</v>
      </c>
      <c r="AG1433">
        <v>1.7</v>
      </c>
      <c r="AH1433">
        <v>1.9</v>
      </c>
      <c r="AI1433">
        <v>1.6</v>
      </c>
      <c r="AJ1433">
        <v>1.4</v>
      </c>
      <c r="AK1433">
        <v>0</v>
      </c>
      <c r="AL1433">
        <v>0</v>
      </c>
      <c r="AM1433">
        <v>2.67</v>
      </c>
      <c r="AN1433">
        <v>49.073999999999998</v>
      </c>
      <c r="AO1433">
        <v>5.8390000000000004</v>
      </c>
      <c r="AP1433">
        <v>19.260999999999999</v>
      </c>
      <c r="AQ1433">
        <v>0.249</v>
      </c>
      <c r="AR1433">
        <v>0</v>
      </c>
      <c r="AS1433">
        <v>31.579000000000001</v>
      </c>
      <c r="AT1433">
        <v>88.825000000000003</v>
      </c>
      <c r="AU1433">
        <v>1.615</v>
      </c>
      <c r="AV1433">
        <v>1.8049999999999999</v>
      </c>
      <c r="AW1433">
        <v>1.52</v>
      </c>
      <c r="AX1433">
        <v>1.33</v>
      </c>
      <c r="AY1433">
        <v>0</v>
      </c>
      <c r="AZ1433">
        <v>0</v>
      </c>
      <c r="BA1433">
        <v>0</v>
      </c>
      <c r="BB1433">
        <v>128</v>
      </c>
      <c r="BC1433" t="s">
        <v>75</v>
      </c>
      <c r="BD1433">
        <v>0</v>
      </c>
      <c r="BE1433" t="s">
        <v>69</v>
      </c>
      <c r="BF1433" t="s">
        <v>76</v>
      </c>
      <c r="BG1433">
        <v>1.3</v>
      </c>
      <c r="BH1433">
        <v>0</v>
      </c>
      <c r="BI1433" s="1">
        <v>45799.574282175927</v>
      </c>
      <c r="BJ1433">
        <v>3</v>
      </c>
      <c r="BK1433" s="4">
        <v>1.157</v>
      </c>
      <c r="BL1433" s="42">
        <f>HLOOKUP($A1433,차량별코스!$E$1:$AD$20,_xlfn.XLOOKUP(탕데이터!$I1433,차량별코스!$D$2:$D$20,차량별코스!$A$2:$A$20),0)</f>
        <v>7</v>
      </c>
      <c r="BM1433">
        <f t="shared" si="250"/>
        <v>4864.5930000000008</v>
      </c>
      <c r="BN1433">
        <f t="shared" si="251"/>
        <v>670.96100000000001</v>
      </c>
      <c r="BO1433">
        <f>IF(COUNTIFS($BL$2:$BL1433,$BL1433,$O$2:$O1433,$O1433)=1,_xlfn.MAXIFS($BO$2:$BO1432,$O$2:$O1432,$O1433)+1,_xlfn.MAXIFS($BO$2:$BO1432,$O$2:$O1432,$O1433))</f>
        <v>7</v>
      </c>
      <c r="BP1433">
        <f t="shared" si="252"/>
        <v>3959.7150000000001</v>
      </c>
      <c r="BQ1433">
        <f t="shared" si="254"/>
        <v>98.413000000000011</v>
      </c>
      <c r="BR1433">
        <f t="shared" si="255"/>
        <v>109.991</v>
      </c>
      <c r="BS1433">
        <f t="shared" si="256"/>
        <v>92.623999999999995</v>
      </c>
      <c r="BT1433">
        <f t="shared" si="257"/>
        <v>81.045999999999992</v>
      </c>
      <c r="BU1433">
        <f t="shared" si="258"/>
        <v>0</v>
      </c>
      <c r="BV1433">
        <f t="shared" si="259"/>
        <v>0</v>
      </c>
      <c r="BW1433">
        <f t="shared" si="253"/>
        <v>4341.7890000000007</v>
      </c>
    </row>
    <row r="1434" spans="1:75" x14ac:dyDescent="0.3">
      <c r="A1434" s="38">
        <f t="shared" si="249"/>
        <v>45790</v>
      </c>
      <c r="B1434" s="3">
        <v>45790.386504629627</v>
      </c>
      <c r="C1434" t="s">
        <v>61</v>
      </c>
      <c r="D1434" t="s">
        <v>61</v>
      </c>
      <c r="E1434" t="s">
        <v>61</v>
      </c>
      <c r="F1434" t="s">
        <v>62</v>
      </c>
      <c r="G1434" s="2" t="s">
        <v>85</v>
      </c>
      <c r="H1434" t="s">
        <v>86</v>
      </c>
      <c r="I1434" t="s">
        <v>93</v>
      </c>
      <c r="J1434" t="s">
        <v>66</v>
      </c>
      <c r="K1434" t="s">
        <v>67</v>
      </c>
      <c r="L1434">
        <v>19</v>
      </c>
      <c r="M1434">
        <v>11</v>
      </c>
      <c r="N1434">
        <v>168</v>
      </c>
      <c r="O1434" s="41">
        <v>7242</v>
      </c>
      <c r="P1434" t="s">
        <v>61</v>
      </c>
      <c r="Q1434" t="s">
        <v>61</v>
      </c>
      <c r="R1434">
        <v>2.5999999999999999E-2</v>
      </c>
      <c r="S1434">
        <v>4.7E-2</v>
      </c>
      <c r="T1434">
        <v>0.55300000000000005</v>
      </c>
      <c r="U1434">
        <v>72</v>
      </c>
      <c r="V1434">
        <v>22</v>
      </c>
      <c r="W1434">
        <v>11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5</v>
      </c>
      <c r="AD1434">
        <v>1.3</v>
      </c>
      <c r="AE1434">
        <v>2.3998520000000001</v>
      </c>
      <c r="AF1434">
        <v>100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0.43</v>
      </c>
      <c r="AN1434">
        <v>9.6140000000000008</v>
      </c>
      <c r="AO1434">
        <v>30.555</v>
      </c>
      <c r="AP1434">
        <v>15.275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 t="s">
        <v>75</v>
      </c>
      <c r="BD1434">
        <v>0</v>
      </c>
      <c r="BE1434" t="s">
        <v>69</v>
      </c>
      <c r="BF1434" t="s">
        <v>76</v>
      </c>
      <c r="BG1434">
        <v>1.3</v>
      </c>
      <c r="BH1434">
        <v>0</v>
      </c>
      <c r="BI1434" s="1">
        <v>45799.574282175927</v>
      </c>
      <c r="BJ1434">
        <v>3</v>
      </c>
      <c r="BK1434" s="4">
        <v>0.18440000000000001</v>
      </c>
      <c r="BL1434" s="42">
        <f>HLOOKUP($A1434,차량별코스!$E$1:$AD$20,_xlfn.XLOOKUP(탕데이터!$I1434,차량별코스!$D$2:$D$20,차량별코스!$A$2:$A$20),0)</f>
        <v>7</v>
      </c>
      <c r="BM1434">
        <f t="shared" si="250"/>
        <v>4864.5930000000008</v>
      </c>
      <c r="BN1434">
        <f t="shared" si="251"/>
        <v>670.96100000000001</v>
      </c>
      <c r="BO1434">
        <f>IF(COUNTIFS($BL$2:$BL1434,$BL1434,$O$2:$O1434,$O1434)=1,_xlfn.MAXIFS($BO$2:$BO1433,$O$2:$O1433,$O1434)+1,_xlfn.MAXIFS($BO$2:$BO1433,$O$2:$O1433,$O1434))</f>
        <v>7</v>
      </c>
      <c r="BP1434">
        <f t="shared" si="252"/>
        <v>39</v>
      </c>
      <c r="BQ1434">
        <f t="shared" si="254"/>
        <v>0</v>
      </c>
      <c r="BR1434">
        <f t="shared" si="255"/>
        <v>0</v>
      </c>
      <c r="BS1434">
        <f t="shared" si="256"/>
        <v>0</v>
      </c>
      <c r="BT1434">
        <f t="shared" si="257"/>
        <v>0</v>
      </c>
      <c r="BU1434">
        <f t="shared" si="258"/>
        <v>0</v>
      </c>
      <c r="BV1434">
        <f t="shared" si="259"/>
        <v>0</v>
      </c>
      <c r="BW1434">
        <f t="shared" si="253"/>
        <v>39</v>
      </c>
    </row>
    <row r="1435" spans="1:75" x14ac:dyDescent="0.3">
      <c r="A1435" s="38">
        <f t="shared" si="249"/>
        <v>45790</v>
      </c>
      <c r="B1435" s="3">
        <v>45790.388472222221</v>
      </c>
      <c r="C1435" t="s">
        <v>61</v>
      </c>
      <c r="D1435" t="s">
        <v>61</v>
      </c>
      <c r="E1435" t="s">
        <v>61</v>
      </c>
      <c r="F1435" t="s">
        <v>62</v>
      </c>
      <c r="G1435" s="2" t="s">
        <v>85</v>
      </c>
      <c r="H1435" t="s">
        <v>86</v>
      </c>
      <c r="I1435" t="s">
        <v>93</v>
      </c>
      <c r="J1435" t="s">
        <v>66</v>
      </c>
      <c r="K1435" t="s">
        <v>67</v>
      </c>
      <c r="L1435">
        <v>19</v>
      </c>
      <c r="M1435">
        <v>11</v>
      </c>
      <c r="N1435">
        <v>168</v>
      </c>
      <c r="O1435" s="41">
        <v>7242</v>
      </c>
      <c r="P1435" t="s">
        <v>61</v>
      </c>
      <c r="Q1435" t="s">
        <v>61</v>
      </c>
      <c r="R1435">
        <v>1E-3</v>
      </c>
      <c r="S1435">
        <v>7.6999999999999999E-2</v>
      </c>
      <c r="T1435">
        <v>1.2999999999999999E-2</v>
      </c>
      <c r="U1435">
        <v>117</v>
      </c>
      <c r="V1435">
        <v>117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0.03</v>
      </c>
      <c r="AE1435" t="s">
        <v>61</v>
      </c>
      <c r="AF1435">
        <v>100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0.01</v>
      </c>
      <c r="AN1435" t="s">
        <v>61</v>
      </c>
      <c r="AO1435">
        <v>100</v>
      </c>
      <c r="AP1435">
        <v>0</v>
      </c>
      <c r="AQ1435">
        <v>0</v>
      </c>
      <c r="AR1435">
        <v>0</v>
      </c>
      <c r="AS1435">
        <v>0</v>
      </c>
      <c r="AT1435">
        <v>1.667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2</v>
      </c>
      <c r="BC1435" t="s">
        <v>75</v>
      </c>
      <c r="BD1435">
        <v>0</v>
      </c>
      <c r="BE1435" t="s">
        <v>69</v>
      </c>
      <c r="BF1435" t="s">
        <v>76</v>
      </c>
      <c r="BG1435">
        <v>1.3</v>
      </c>
      <c r="BH1435">
        <v>0</v>
      </c>
      <c r="BI1435" s="1">
        <v>45799.574282175927</v>
      </c>
      <c r="BJ1435">
        <v>3</v>
      </c>
      <c r="BK1435" s="4">
        <v>4.3E-3</v>
      </c>
      <c r="BL1435" s="42">
        <f>HLOOKUP($A1435,차량별코스!$E$1:$AD$20,_xlfn.XLOOKUP(탕데이터!$I1435,차량별코스!$D$2:$D$20,차량별코스!$A$2:$A$20),0)</f>
        <v>7</v>
      </c>
      <c r="BM1435">
        <f t="shared" si="250"/>
        <v>4864.5930000000008</v>
      </c>
      <c r="BN1435">
        <f t="shared" si="251"/>
        <v>670.96100000000001</v>
      </c>
      <c r="BO1435">
        <f>IF(COUNTIFS($BL$2:$BL1435,$BL1435,$O$2:$O1435,$O1435)=1,_xlfn.MAXIFS($BO$2:$BO1434,$O$2:$O1434,$O1435)+1,_xlfn.MAXIFS($BO$2:$BO1434,$O$2:$O1434,$O1435))</f>
        <v>7</v>
      </c>
      <c r="BP1435">
        <f t="shared" si="252"/>
        <v>0</v>
      </c>
      <c r="BQ1435">
        <f t="shared" si="254"/>
        <v>0</v>
      </c>
      <c r="BR1435">
        <f t="shared" si="255"/>
        <v>0</v>
      </c>
      <c r="BS1435">
        <f t="shared" si="256"/>
        <v>0</v>
      </c>
      <c r="BT1435">
        <f t="shared" si="257"/>
        <v>0</v>
      </c>
      <c r="BU1435">
        <f t="shared" si="258"/>
        <v>0</v>
      </c>
      <c r="BV1435">
        <f t="shared" si="259"/>
        <v>0</v>
      </c>
      <c r="BW1435">
        <f t="shared" si="253"/>
        <v>0</v>
      </c>
    </row>
    <row r="1436" spans="1:75" x14ac:dyDescent="0.3">
      <c r="A1436" s="38">
        <f t="shared" si="249"/>
        <v>45790</v>
      </c>
      <c r="B1436" s="3">
        <v>45790.393900462965</v>
      </c>
      <c r="C1436" t="s">
        <v>61</v>
      </c>
      <c r="D1436" t="s">
        <v>61</v>
      </c>
      <c r="E1436" t="s">
        <v>61</v>
      </c>
      <c r="F1436" t="s">
        <v>62</v>
      </c>
      <c r="G1436" s="2" t="s">
        <v>85</v>
      </c>
      <c r="H1436" t="s">
        <v>86</v>
      </c>
      <c r="I1436" t="s">
        <v>93</v>
      </c>
      <c r="J1436" t="s">
        <v>66</v>
      </c>
      <c r="K1436" t="s">
        <v>67</v>
      </c>
      <c r="L1436">
        <v>19</v>
      </c>
      <c r="M1436">
        <v>11</v>
      </c>
      <c r="N1436">
        <v>168</v>
      </c>
      <c r="O1436" s="41">
        <v>7242</v>
      </c>
      <c r="P1436" t="s">
        <v>61</v>
      </c>
      <c r="Q1436" t="s">
        <v>61</v>
      </c>
      <c r="R1436">
        <v>7.2999999999999995E-2</v>
      </c>
      <c r="S1436">
        <v>9.9000000000000005E-2</v>
      </c>
      <c r="T1436">
        <v>0.73699999999999999</v>
      </c>
      <c r="U1436">
        <v>125</v>
      </c>
      <c r="V1436">
        <v>16</v>
      </c>
      <c r="W1436">
        <v>37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8</v>
      </c>
      <c r="AD1436">
        <v>2.1</v>
      </c>
      <c r="AE1436">
        <v>3.6498170000000001</v>
      </c>
      <c r="AF1436">
        <v>100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0.56999999999999995</v>
      </c>
      <c r="AN1436">
        <v>12.096</v>
      </c>
      <c r="AO1436">
        <v>12.798999999999999</v>
      </c>
      <c r="AP1436">
        <v>29.597999999999999</v>
      </c>
      <c r="AQ1436">
        <v>0</v>
      </c>
      <c r="AR1436">
        <v>0</v>
      </c>
      <c r="AS1436">
        <v>0</v>
      </c>
      <c r="AT1436">
        <v>1.667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1</v>
      </c>
      <c r="BC1436" t="s">
        <v>75</v>
      </c>
      <c r="BD1436">
        <v>0</v>
      </c>
      <c r="BE1436" t="s">
        <v>69</v>
      </c>
      <c r="BF1436" t="s">
        <v>76</v>
      </c>
      <c r="BG1436">
        <v>1.3</v>
      </c>
      <c r="BH1436">
        <v>0</v>
      </c>
      <c r="BI1436" s="1">
        <v>45799.574282175927</v>
      </c>
      <c r="BJ1436">
        <v>3</v>
      </c>
      <c r="BK1436" s="4">
        <v>0.24579999999999999</v>
      </c>
      <c r="BL1436" s="42">
        <f>HLOOKUP($A1436,차량별코스!$E$1:$AD$20,_xlfn.XLOOKUP(탕데이터!$I1436,차량별코스!$D$2:$D$20,차량별코스!$A$2:$A$20),0)</f>
        <v>7</v>
      </c>
      <c r="BM1436">
        <f t="shared" si="250"/>
        <v>4864.5930000000008</v>
      </c>
      <c r="BN1436">
        <f t="shared" si="251"/>
        <v>670.96100000000001</v>
      </c>
      <c r="BO1436">
        <f>IF(COUNTIFS($BL$2:$BL1436,$BL1436,$O$2:$O1436,$O1436)=1,_xlfn.MAXIFS($BO$2:$BO1435,$O$2:$O1435,$O1436)+1,_xlfn.MAXIFS($BO$2:$BO1435,$O$2:$O1435,$O1436))</f>
        <v>7</v>
      </c>
      <c r="BP1436">
        <f t="shared" si="252"/>
        <v>72</v>
      </c>
      <c r="BQ1436">
        <f t="shared" si="254"/>
        <v>0</v>
      </c>
      <c r="BR1436">
        <f t="shared" si="255"/>
        <v>0</v>
      </c>
      <c r="BS1436">
        <f t="shared" si="256"/>
        <v>0</v>
      </c>
      <c r="BT1436">
        <f t="shared" si="257"/>
        <v>0</v>
      </c>
      <c r="BU1436">
        <f t="shared" si="258"/>
        <v>0</v>
      </c>
      <c r="BV1436">
        <f t="shared" si="259"/>
        <v>0</v>
      </c>
      <c r="BW1436">
        <f t="shared" si="253"/>
        <v>72</v>
      </c>
    </row>
    <row r="1437" spans="1:75" x14ac:dyDescent="0.3">
      <c r="A1437" s="38">
        <f t="shared" si="249"/>
        <v>45790</v>
      </c>
      <c r="B1437" s="3">
        <v>45790.430486111109</v>
      </c>
      <c r="C1437" t="s">
        <v>61</v>
      </c>
      <c r="D1437" t="s">
        <v>61</v>
      </c>
      <c r="E1437" t="s">
        <v>61</v>
      </c>
      <c r="F1437" t="s">
        <v>62</v>
      </c>
      <c r="G1437" s="2" t="s">
        <v>85</v>
      </c>
      <c r="H1437" t="s">
        <v>86</v>
      </c>
      <c r="I1437" t="s">
        <v>93</v>
      </c>
      <c r="J1437" t="s">
        <v>66</v>
      </c>
      <c r="K1437" t="s">
        <v>67</v>
      </c>
      <c r="L1437">
        <v>19</v>
      </c>
      <c r="M1437">
        <v>11</v>
      </c>
      <c r="N1437">
        <v>168</v>
      </c>
      <c r="O1437" s="41">
        <v>7242</v>
      </c>
      <c r="P1437" t="s">
        <v>61</v>
      </c>
      <c r="Q1437" t="s">
        <v>61</v>
      </c>
      <c r="R1437">
        <v>59.819000000000003</v>
      </c>
      <c r="S1437">
        <v>17.298999999999999</v>
      </c>
      <c r="T1437">
        <v>3.4580000000000002</v>
      </c>
      <c r="U1437">
        <v>6226</v>
      </c>
      <c r="V1437">
        <v>106</v>
      </c>
      <c r="W1437">
        <v>1682</v>
      </c>
      <c r="X1437">
        <v>1798</v>
      </c>
      <c r="Y1437">
        <v>1</v>
      </c>
      <c r="Z1437">
        <v>13</v>
      </c>
      <c r="AA1437">
        <v>1</v>
      </c>
      <c r="AB1437">
        <v>132</v>
      </c>
      <c r="AC1437">
        <v>101</v>
      </c>
      <c r="AD1437">
        <v>34.590000000000003</v>
      </c>
      <c r="AE1437">
        <v>48.523739999999997</v>
      </c>
      <c r="AF1437">
        <v>94.3</v>
      </c>
      <c r="AG1437">
        <v>1.5</v>
      </c>
      <c r="AH1437">
        <v>1.9</v>
      </c>
      <c r="AI1437">
        <v>1.2</v>
      </c>
      <c r="AJ1437">
        <v>1.1000000000000001</v>
      </c>
      <c r="AK1437">
        <v>0</v>
      </c>
      <c r="AL1437">
        <v>0</v>
      </c>
      <c r="AM1437">
        <v>2.66</v>
      </c>
      <c r="AN1437">
        <v>47.712000000000003</v>
      </c>
      <c r="AO1437">
        <v>1.7030000000000001</v>
      </c>
      <c r="AP1437">
        <v>27.015999999999998</v>
      </c>
      <c r="AQ1437">
        <v>0.28399999999999997</v>
      </c>
      <c r="AR1437">
        <v>1.6719999999999999</v>
      </c>
      <c r="AS1437">
        <v>21.731999999999999</v>
      </c>
      <c r="AT1437">
        <v>97.442999999999998</v>
      </c>
      <c r="AU1437">
        <v>1.55</v>
      </c>
      <c r="AV1437">
        <v>1.9630000000000001</v>
      </c>
      <c r="AW1437">
        <v>1.24</v>
      </c>
      <c r="AX1437">
        <v>1.137</v>
      </c>
      <c r="AY1437">
        <v>0</v>
      </c>
      <c r="AZ1437">
        <v>0</v>
      </c>
      <c r="BA1437">
        <v>0</v>
      </c>
      <c r="BB1437">
        <v>137</v>
      </c>
      <c r="BC1437" t="s">
        <v>75</v>
      </c>
      <c r="BD1437">
        <v>0</v>
      </c>
      <c r="BE1437" t="s">
        <v>69</v>
      </c>
      <c r="BF1437" t="s">
        <v>76</v>
      </c>
      <c r="BG1437">
        <v>1.3</v>
      </c>
      <c r="BH1437">
        <v>0</v>
      </c>
      <c r="BI1437" s="1">
        <v>45799.574282175927</v>
      </c>
      <c r="BJ1437">
        <v>3</v>
      </c>
      <c r="BK1437" s="4">
        <v>1.1526000000000001</v>
      </c>
      <c r="BL1437" s="42">
        <f>HLOOKUP($A1437,차량별코스!$E$1:$AD$20,_xlfn.XLOOKUP(탕데이터!$I1437,차량별코스!$D$2:$D$20,차량별코스!$A$2:$A$20),0)</f>
        <v>7</v>
      </c>
      <c r="BM1437">
        <f t="shared" si="250"/>
        <v>4864.5930000000008</v>
      </c>
      <c r="BN1437">
        <f t="shared" si="251"/>
        <v>670.96100000000001</v>
      </c>
      <c r="BO1437">
        <f>IF(COUNTIFS($BL$2:$BL1437,$BL1437,$O$2:$O1437,$O1437)=1,_xlfn.MAXIFS($BO$2:$BO1436,$O$2:$O1436,$O1437)+1,_xlfn.MAXIFS($BO$2:$BO1436,$O$2:$O1436,$O1437))</f>
        <v>7</v>
      </c>
      <c r="BP1437">
        <f t="shared" si="252"/>
        <v>4083.1179999999995</v>
      </c>
      <c r="BQ1437">
        <f t="shared" si="254"/>
        <v>93.39</v>
      </c>
      <c r="BR1437">
        <f t="shared" si="255"/>
        <v>118.294</v>
      </c>
      <c r="BS1437">
        <f t="shared" si="256"/>
        <v>74.712000000000003</v>
      </c>
      <c r="BT1437">
        <f t="shared" si="257"/>
        <v>68.486000000000004</v>
      </c>
      <c r="BU1437">
        <f t="shared" si="258"/>
        <v>0</v>
      </c>
      <c r="BV1437">
        <f t="shared" si="259"/>
        <v>0</v>
      </c>
      <c r="BW1437">
        <f t="shared" si="253"/>
        <v>4438</v>
      </c>
    </row>
    <row r="1438" spans="1:75" x14ac:dyDescent="0.3">
      <c r="A1438" s="38">
        <f t="shared" si="249"/>
        <v>45790</v>
      </c>
      <c r="B1438" s="3">
        <v>45790.50608796296</v>
      </c>
      <c r="C1438" t="s">
        <v>61</v>
      </c>
      <c r="D1438" t="s">
        <v>61</v>
      </c>
      <c r="E1438" t="s">
        <v>61</v>
      </c>
      <c r="F1438" t="s">
        <v>62</v>
      </c>
      <c r="G1438" s="2" t="s">
        <v>85</v>
      </c>
      <c r="H1438" t="s">
        <v>86</v>
      </c>
      <c r="I1438" t="s">
        <v>93</v>
      </c>
      <c r="J1438" t="s">
        <v>66</v>
      </c>
      <c r="K1438" t="s">
        <v>67</v>
      </c>
      <c r="L1438">
        <v>19</v>
      </c>
      <c r="M1438">
        <v>11</v>
      </c>
      <c r="N1438">
        <v>168</v>
      </c>
      <c r="O1438" s="41">
        <v>7242</v>
      </c>
      <c r="P1438" t="s">
        <v>61</v>
      </c>
      <c r="Q1438" t="s">
        <v>61</v>
      </c>
      <c r="R1438">
        <v>46.72</v>
      </c>
      <c r="S1438">
        <v>16.873000000000001</v>
      </c>
      <c r="T1438">
        <v>2.7690000000000001</v>
      </c>
      <c r="U1438">
        <v>6955</v>
      </c>
      <c r="V1438">
        <v>4</v>
      </c>
      <c r="W1438">
        <v>3323</v>
      </c>
      <c r="X1438">
        <v>1272</v>
      </c>
      <c r="Y1438">
        <v>0</v>
      </c>
      <c r="Z1438">
        <v>13</v>
      </c>
      <c r="AA1438">
        <v>1</v>
      </c>
      <c r="AB1438">
        <v>2309</v>
      </c>
      <c r="AC1438">
        <v>99</v>
      </c>
      <c r="AD1438">
        <v>24.18</v>
      </c>
      <c r="AE1438">
        <v>46.359416000000003</v>
      </c>
      <c r="AF1438">
        <v>93.4</v>
      </c>
      <c r="AG1438">
        <v>1.7</v>
      </c>
      <c r="AH1438">
        <v>2.2000000000000002</v>
      </c>
      <c r="AI1438">
        <v>2.2999999999999998</v>
      </c>
      <c r="AJ1438">
        <v>0.5</v>
      </c>
      <c r="AK1438">
        <v>0</v>
      </c>
      <c r="AL1438">
        <v>0</v>
      </c>
      <c r="AM1438">
        <v>2.13</v>
      </c>
      <c r="AN1438">
        <v>58.179000000000002</v>
      </c>
      <c r="AO1438">
        <v>5.8000000000000003E-2</v>
      </c>
      <c r="AP1438">
        <v>47.779000000000003</v>
      </c>
      <c r="AQ1438">
        <v>0.25700000000000001</v>
      </c>
      <c r="AR1438">
        <v>0</v>
      </c>
      <c r="AS1438">
        <v>27.824999999999999</v>
      </c>
      <c r="AT1438">
        <v>107.41</v>
      </c>
      <c r="AU1438">
        <v>1.9550000000000001</v>
      </c>
      <c r="AV1438">
        <v>2.5299999999999998</v>
      </c>
      <c r="AW1438">
        <v>2.645</v>
      </c>
      <c r="AX1438">
        <v>0.57499999999999996</v>
      </c>
      <c r="AY1438">
        <v>0</v>
      </c>
      <c r="AZ1438">
        <v>0</v>
      </c>
      <c r="BA1438">
        <v>0</v>
      </c>
      <c r="BB1438">
        <v>170</v>
      </c>
      <c r="BC1438" t="s">
        <v>75</v>
      </c>
      <c r="BD1438">
        <v>0</v>
      </c>
      <c r="BE1438" t="s">
        <v>69</v>
      </c>
      <c r="BF1438" t="s">
        <v>76</v>
      </c>
      <c r="BG1438">
        <v>1.3</v>
      </c>
      <c r="BH1438">
        <v>0</v>
      </c>
      <c r="BI1438" s="1">
        <v>45799.574282175927</v>
      </c>
      <c r="BJ1438">
        <v>3</v>
      </c>
      <c r="BK1438" s="4">
        <v>0.92300000000000004</v>
      </c>
      <c r="BL1438" s="42">
        <f>HLOOKUP($A1438,차량별코스!$E$1:$AD$20,_xlfn.XLOOKUP(탕데이터!$I1438,차량별코스!$D$2:$D$20,차량별코스!$A$2:$A$20),0)</f>
        <v>7</v>
      </c>
      <c r="BM1438">
        <f t="shared" si="250"/>
        <v>4864.5930000000008</v>
      </c>
      <c r="BN1438">
        <f t="shared" si="251"/>
        <v>670.96100000000001</v>
      </c>
      <c r="BO1438">
        <f>IF(COUNTIFS($BL$2:$BL1438,$BL1438,$O$2:$O1438,$O1438)=1,_xlfn.MAXIFS($BO$2:$BO1437,$O$2:$O1437,$O1438)+1,_xlfn.MAXIFS($BO$2:$BO1437,$O$2:$O1437,$O1438))</f>
        <v>7</v>
      </c>
      <c r="BP1438">
        <f t="shared" si="252"/>
        <v>3168.9700000000003</v>
      </c>
      <c r="BQ1438">
        <f t="shared" si="254"/>
        <v>118.23500000000001</v>
      </c>
      <c r="BR1438">
        <f t="shared" si="255"/>
        <v>153.01000000000002</v>
      </c>
      <c r="BS1438">
        <f t="shared" si="256"/>
        <v>159.965</v>
      </c>
      <c r="BT1438">
        <f t="shared" si="257"/>
        <v>34.774999999999999</v>
      </c>
      <c r="BU1438">
        <f t="shared" si="258"/>
        <v>0</v>
      </c>
      <c r="BV1438">
        <f t="shared" si="259"/>
        <v>0</v>
      </c>
      <c r="BW1438">
        <f t="shared" si="253"/>
        <v>3634.9550000000008</v>
      </c>
    </row>
    <row r="1439" spans="1:75" x14ac:dyDescent="0.3">
      <c r="A1439" s="38">
        <f t="shared" si="249"/>
        <v>45790</v>
      </c>
      <c r="B1439" s="3">
        <v>45790.614120370374</v>
      </c>
      <c r="C1439" t="s">
        <v>61</v>
      </c>
      <c r="D1439" t="s">
        <v>61</v>
      </c>
      <c r="E1439" t="s">
        <v>61</v>
      </c>
      <c r="F1439" t="s">
        <v>62</v>
      </c>
      <c r="G1439" s="2" t="s">
        <v>85</v>
      </c>
      <c r="H1439" t="s">
        <v>86</v>
      </c>
      <c r="I1439" t="s">
        <v>93</v>
      </c>
      <c r="J1439" t="s">
        <v>66</v>
      </c>
      <c r="K1439" t="s">
        <v>67</v>
      </c>
      <c r="L1439">
        <v>19</v>
      </c>
      <c r="M1439">
        <v>11</v>
      </c>
      <c r="N1439">
        <v>168</v>
      </c>
      <c r="O1439" s="41">
        <v>7242</v>
      </c>
      <c r="P1439" t="s">
        <v>61</v>
      </c>
      <c r="Q1439" t="s">
        <v>61</v>
      </c>
      <c r="R1439">
        <v>98.825999999999993</v>
      </c>
      <c r="S1439">
        <v>26.396000000000001</v>
      </c>
      <c r="T1439">
        <v>3.7440000000000002</v>
      </c>
      <c r="U1439">
        <v>9754</v>
      </c>
      <c r="V1439">
        <v>11</v>
      </c>
      <c r="W1439">
        <v>2462</v>
      </c>
      <c r="X1439">
        <v>2736</v>
      </c>
      <c r="Y1439">
        <v>6</v>
      </c>
      <c r="Z1439">
        <v>35</v>
      </c>
      <c r="AA1439">
        <v>0</v>
      </c>
      <c r="AB1439">
        <v>0</v>
      </c>
      <c r="AC1439">
        <v>103</v>
      </c>
      <c r="AD1439">
        <v>36.47</v>
      </c>
      <c r="AE1439">
        <v>48.863263000000003</v>
      </c>
      <c r="AF1439">
        <v>25.9</v>
      </c>
      <c r="AG1439">
        <v>16.3</v>
      </c>
      <c r="AH1439">
        <v>23</v>
      </c>
      <c r="AI1439">
        <v>23.6</v>
      </c>
      <c r="AJ1439">
        <v>11</v>
      </c>
      <c r="AK1439">
        <v>0.2</v>
      </c>
      <c r="AL1439">
        <v>0</v>
      </c>
      <c r="AM1439">
        <v>2.88</v>
      </c>
      <c r="AN1439">
        <v>43.906999999999996</v>
      </c>
      <c r="AO1439">
        <v>0.113</v>
      </c>
      <c r="AP1439">
        <v>25.241</v>
      </c>
      <c r="AQ1439">
        <v>0.27300000000000002</v>
      </c>
      <c r="AR1439">
        <v>6.0709999999999997</v>
      </c>
      <c r="AS1439">
        <v>35.415999999999997</v>
      </c>
      <c r="AT1439">
        <v>41.872</v>
      </c>
      <c r="AU1439">
        <v>26.352</v>
      </c>
      <c r="AV1439">
        <v>37.183</v>
      </c>
      <c r="AW1439">
        <v>38.152999999999999</v>
      </c>
      <c r="AX1439">
        <v>17.783000000000001</v>
      </c>
      <c r="AY1439">
        <v>0.32300000000000001</v>
      </c>
      <c r="AZ1439">
        <v>0</v>
      </c>
      <c r="BA1439">
        <v>0</v>
      </c>
      <c r="BB1439">
        <v>208</v>
      </c>
      <c r="BC1439" t="s">
        <v>75</v>
      </c>
      <c r="BD1439">
        <v>0</v>
      </c>
      <c r="BE1439" t="s">
        <v>69</v>
      </c>
      <c r="BF1439" t="s">
        <v>76</v>
      </c>
      <c r="BG1439">
        <v>1.3</v>
      </c>
      <c r="BH1439">
        <v>0</v>
      </c>
      <c r="BI1439" s="1">
        <v>45799.574282175927</v>
      </c>
      <c r="BJ1439">
        <v>3</v>
      </c>
      <c r="BK1439" s="4">
        <v>1.248</v>
      </c>
      <c r="BL1439" s="42">
        <f>HLOOKUP($A1439,차량별코스!$E$1:$AD$20,_xlfn.XLOOKUP(탕데이터!$I1439,차량별코스!$D$2:$D$20,차량별코스!$A$2:$A$20),0)</f>
        <v>7</v>
      </c>
      <c r="BM1439">
        <f t="shared" si="250"/>
        <v>4864.5930000000008</v>
      </c>
      <c r="BN1439">
        <f t="shared" si="251"/>
        <v>670.96100000000001</v>
      </c>
      <c r="BO1439">
        <f>IF(COUNTIFS($BL$2:$BL1439,$BL1439,$O$2:$O1439,$O1439)=1,_xlfn.MAXIFS($BO$2:$BO1438,$O$2:$O1438,$O1439)+1,_xlfn.MAXIFS($BO$2:$BO1438,$O$2:$O1438,$O1439))</f>
        <v>7</v>
      </c>
      <c r="BP1439">
        <f t="shared" si="252"/>
        <v>53.286000000000058</v>
      </c>
      <c r="BQ1439">
        <f t="shared" si="254"/>
        <v>1589.902</v>
      </c>
      <c r="BR1439">
        <f t="shared" si="255"/>
        <v>2243.42</v>
      </c>
      <c r="BS1439">
        <f t="shared" si="256"/>
        <v>2301.944</v>
      </c>
      <c r="BT1439">
        <f t="shared" si="257"/>
        <v>1072.94</v>
      </c>
      <c r="BU1439">
        <f t="shared" si="258"/>
        <v>19.507999999999999</v>
      </c>
      <c r="BV1439">
        <f t="shared" si="259"/>
        <v>0</v>
      </c>
      <c r="BW1439">
        <f t="shared" si="253"/>
        <v>7281</v>
      </c>
    </row>
    <row r="1440" spans="1:75" x14ac:dyDescent="0.3">
      <c r="A1440" s="38">
        <f t="shared" si="249"/>
        <v>45790</v>
      </c>
      <c r="B1440" s="3">
        <v>45790.73574074074</v>
      </c>
      <c r="C1440" t="s">
        <v>61</v>
      </c>
      <c r="D1440" t="s">
        <v>61</v>
      </c>
      <c r="E1440" t="s">
        <v>61</v>
      </c>
      <c r="F1440" t="s">
        <v>62</v>
      </c>
      <c r="G1440" s="2" t="s">
        <v>85</v>
      </c>
      <c r="H1440" t="s">
        <v>86</v>
      </c>
      <c r="I1440" t="s">
        <v>93</v>
      </c>
      <c r="J1440" t="s">
        <v>66</v>
      </c>
      <c r="K1440" t="s">
        <v>67</v>
      </c>
      <c r="L1440">
        <v>19</v>
      </c>
      <c r="M1440">
        <v>11</v>
      </c>
      <c r="N1440">
        <v>168</v>
      </c>
      <c r="O1440" s="41">
        <v>7242</v>
      </c>
      <c r="P1440" t="s">
        <v>61</v>
      </c>
      <c r="Q1440" t="s">
        <v>61</v>
      </c>
      <c r="R1440">
        <v>3.6999999999999998E-2</v>
      </c>
      <c r="S1440">
        <v>3.3000000000000002E-2</v>
      </c>
      <c r="T1440">
        <v>1.121</v>
      </c>
      <c r="U1440">
        <v>42</v>
      </c>
      <c r="V1440">
        <v>3</v>
      </c>
      <c r="W1440">
        <v>13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9</v>
      </c>
      <c r="AD1440">
        <v>3.17</v>
      </c>
      <c r="AE1440">
        <v>5.1232340000000001</v>
      </c>
      <c r="AF1440">
        <v>100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0.86</v>
      </c>
      <c r="AN1440">
        <v>10.769</v>
      </c>
      <c r="AO1440">
        <v>7.14</v>
      </c>
      <c r="AP1440">
        <v>30.952999999999999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 t="s">
        <v>75</v>
      </c>
      <c r="BD1440">
        <v>0</v>
      </c>
      <c r="BE1440" t="s">
        <v>69</v>
      </c>
      <c r="BF1440" t="s">
        <v>76</v>
      </c>
      <c r="BG1440">
        <v>1.3</v>
      </c>
      <c r="BH1440">
        <v>0</v>
      </c>
      <c r="BI1440" s="1">
        <v>45799.574282175927</v>
      </c>
      <c r="BJ1440">
        <v>3</v>
      </c>
      <c r="BK1440" s="4">
        <v>0.37369999999999998</v>
      </c>
      <c r="BL1440" s="42">
        <f>HLOOKUP($A1440,차량별코스!$E$1:$AD$20,_xlfn.XLOOKUP(탕데이터!$I1440,차량별코스!$D$2:$D$20,차량별코스!$A$2:$A$20),0)</f>
        <v>7</v>
      </c>
      <c r="BM1440">
        <f t="shared" si="250"/>
        <v>4864.5930000000008</v>
      </c>
      <c r="BN1440">
        <f t="shared" si="251"/>
        <v>670.96100000000001</v>
      </c>
      <c r="BO1440">
        <f>IF(COUNTIFS($BL$2:$BL1440,$BL1440,$O$2:$O1440,$O1440)=1,_xlfn.MAXIFS($BO$2:$BO1439,$O$2:$O1439,$O1440)+1,_xlfn.MAXIFS($BO$2:$BO1439,$O$2:$O1439,$O1440))</f>
        <v>7</v>
      </c>
      <c r="BP1440">
        <f t="shared" si="252"/>
        <v>26</v>
      </c>
      <c r="BQ1440">
        <f t="shared" si="254"/>
        <v>0</v>
      </c>
      <c r="BR1440">
        <f t="shared" si="255"/>
        <v>0</v>
      </c>
      <c r="BS1440">
        <f t="shared" si="256"/>
        <v>0</v>
      </c>
      <c r="BT1440">
        <f t="shared" si="257"/>
        <v>0</v>
      </c>
      <c r="BU1440">
        <f t="shared" si="258"/>
        <v>0</v>
      </c>
      <c r="BV1440">
        <f t="shared" si="259"/>
        <v>0</v>
      </c>
      <c r="BW1440">
        <f t="shared" si="253"/>
        <v>26</v>
      </c>
    </row>
    <row r="1441" spans="1:75" x14ac:dyDescent="0.3">
      <c r="A1441" s="38">
        <f t="shared" si="249"/>
        <v>45790</v>
      </c>
      <c r="B1441" s="3">
        <v>45790.76798611111</v>
      </c>
      <c r="C1441" t="s">
        <v>61</v>
      </c>
      <c r="D1441" t="s">
        <v>61</v>
      </c>
      <c r="E1441" t="s">
        <v>61</v>
      </c>
      <c r="F1441" t="s">
        <v>62</v>
      </c>
      <c r="G1441" s="2" t="s">
        <v>85</v>
      </c>
      <c r="H1441" t="s">
        <v>86</v>
      </c>
      <c r="I1441" t="s">
        <v>93</v>
      </c>
      <c r="J1441" t="s">
        <v>66</v>
      </c>
      <c r="K1441" t="s">
        <v>67</v>
      </c>
      <c r="L1441">
        <v>19</v>
      </c>
      <c r="M1441">
        <v>11</v>
      </c>
      <c r="N1441">
        <v>168</v>
      </c>
      <c r="O1441" s="41">
        <v>7242</v>
      </c>
      <c r="P1441" t="s">
        <v>61</v>
      </c>
      <c r="Q1441" t="s">
        <v>61</v>
      </c>
      <c r="R1441">
        <v>6.4000000000000001E-2</v>
      </c>
      <c r="S1441">
        <v>5.1999999999999998E-2</v>
      </c>
      <c r="T1441">
        <v>1.2310000000000001</v>
      </c>
      <c r="U1441">
        <v>73</v>
      </c>
      <c r="V1441">
        <v>0</v>
      </c>
      <c r="W1441">
        <v>19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7</v>
      </c>
      <c r="AD1441">
        <v>3.16</v>
      </c>
      <c r="AE1441">
        <v>4.2666659999999998</v>
      </c>
      <c r="AF1441">
        <v>100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0.95</v>
      </c>
      <c r="AN1441">
        <v>6.5179999999999998</v>
      </c>
      <c r="AO1441">
        <v>0</v>
      </c>
      <c r="AP1441">
        <v>26.024999999999999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 t="s">
        <v>75</v>
      </c>
      <c r="BD1441">
        <v>0</v>
      </c>
      <c r="BE1441" t="s">
        <v>69</v>
      </c>
      <c r="BF1441" t="s">
        <v>76</v>
      </c>
      <c r="BG1441">
        <v>1.3</v>
      </c>
      <c r="BH1441">
        <v>0</v>
      </c>
      <c r="BI1441" s="1">
        <v>45799.574282175927</v>
      </c>
      <c r="BJ1441">
        <v>3</v>
      </c>
      <c r="BK1441" s="4">
        <v>0.4103</v>
      </c>
      <c r="BL1441" s="42">
        <f>HLOOKUP($A1441,차량별코스!$E$1:$AD$20,_xlfn.XLOOKUP(탕데이터!$I1441,차량별코스!$D$2:$D$20,차량별코스!$A$2:$A$20),0)</f>
        <v>7</v>
      </c>
      <c r="BM1441">
        <f t="shared" si="250"/>
        <v>4864.5930000000008</v>
      </c>
      <c r="BN1441">
        <f t="shared" si="251"/>
        <v>670.96100000000001</v>
      </c>
      <c r="BO1441">
        <f>IF(COUNTIFS($BL$2:$BL1441,$BL1441,$O$2:$O1441,$O1441)=1,_xlfn.MAXIFS($BO$2:$BO1440,$O$2:$O1440,$O1441)+1,_xlfn.MAXIFS($BO$2:$BO1440,$O$2:$O1440,$O1441))</f>
        <v>7</v>
      </c>
      <c r="BP1441">
        <f t="shared" si="252"/>
        <v>54</v>
      </c>
      <c r="BQ1441">
        <f t="shared" si="254"/>
        <v>0</v>
      </c>
      <c r="BR1441">
        <f t="shared" si="255"/>
        <v>0</v>
      </c>
      <c r="BS1441">
        <f t="shared" si="256"/>
        <v>0</v>
      </c>
      <c r="BT1441">
        <f t="shared" si="257"/>
        <v>0</v>
      </c>
      <c r="BU1441">
        <f t="shared" si="258"/>
        <v>0</v>
      </c>
      <c r="BV1441">
        <f t="shared" si="259"/>
        <v>0</v>
      </c>
      <c r="BW1441">
        <f t="shared" si="253"/>
        <v>54</v>
      </c>
    </row>
    <row r="1442" spans="1:75" x14ac:dyDescent="0.3">
      <c r="A1442" s="38">
        <f t="shared" si="249"/>
        <v>45790</v>
      </c>
      <c r="B1442" s="3">
        <v>45790.79111111111</v>
      </c>
      <c r="C1442" t="s">
        <v>61</v>
      </c>
      <c r="D1442" t="s">
        <v>61</v>
      </c>
      <c r="E1442" t="s">
        <v>61</v>
      </c>
      <c r="F1442" t="s">
        <v>62</v>
      </c>
      <c r="G1442" s="2" t="s">
        <v>85</v>
      </c>
      <c r="H1442" t="s">
        <v>86</v>
      </c>
      <c r="I1442" t="s">
        <v>93</v>
      </c>
      <c r="J1442" t="s">
        <v>66</v>
      </c>
      <c r="K1442" t="s">
        <v>67</v>
      </c>
      <c r="L1442">
        <v>19</v>
      </c>
      <c r="M1442">
        <v>11</v>
      </c>
      <c r="N1442">
        <v>168</v>
      </c>
      <c r="O1442" s="41">
        <v>7242</v>
      </c>
      <c r="P1442" t="s">
        <v>61</v>
      </c>
      <c r="Q1442" t="s">
        <v>61</v>
      </c>
      <c r="R1442">
        <v>16.169</v>
      </c>
      <c r="S1442">
        <v>5.4790000000000001</v>
      </c>
      <c r="T1442">
        <v>2.9510000000000001</v>
      </c>
      <c r="U1442">
        <v>2402</v>
      </c>
      <c r="V1442">
        <v>57</v>
      </c>
      <c r="W1442">
        <v>1027</v>
      </c>
      <c r="X1442">
        <v>430</v>
      </c>
      <c r="Y1442">
        <v>0</v>
      </c>
      <c r="Z1442">
        <v>13</v>
      </c>
      <c r="AA1442">
        <v>1</v>
      </c>
      <c r="AB1442">
        <v>221</v>
      </c>
      <c r="AC1442">
        <v>103</v>
      </c>
      <c r="AD1442">
        <v>24.23</v>
      </c>
      <c r="AE1442">
        <v>44.164079999999998</v>
      </c>
      <c r="AF1442">
        <v>95.6</v>
      </c>
      <c r="AG1442">
        <v>1.4</v>
      </c>
      <c r="AH1442">
        <v>1.5</v>
      </c>
      <c r="AI1442">
        <v>0.8</v>
      </c>
      <c r="AJ1442">
        <v>0.6</v>
      </c>
      <c r="AK1442">
        <v>0</v>
      </c>
      <c r="AL1442">
        <v>0</v>
      </c>
      <c r="AM1442">
        <v>2.27</v>
      </c>
      <c r="AN1442">
        <v>51.319000000000003</v>
      </c>
      <c r="AO1442">
        <v>2.3730000000000002</v>
      </c>
      <c r="AP1442">
        <v>42.756</v>
      </c>
      <c r="AQ1442">
        <v>0.247</v>
      </c>
      <c r="AR1442">
        <v>0</v>
      </c>
      <c r="AS1442">
        <v>80.400999999999996</v>
      </c>
      <c r="AT1442">
        <v>38.24</v>
      </c>
      <c r="AU1442">
        <v>0.56000000000000005</v>
      </c>
      <c r="AV1442">
        <v>0.6</v>
      </c>
      <c r="AW1442">
        <v>0.32</v>
      </c>
      <c r="AX1442">
        <v>0.24</v>
      </c>
      <c r="AY1442">
        <v>0</v>
      </c>
      <c r="AZ1442">
        <v>0</v>
      </c>
      <c r="BA1442">
        <v>0</v>
      </c>
      <c r="BB1442">
        <v>52</v>
      </c>
      <c r="BC1442" t="s">
        <v>75</v>
      </c>
      <c r="BD1442">
        <v>0</v>
      </c>
      <c r="BE1442" t="s">
        <v>69</v>
      </c>
      <c r="BF1442" t="s">
        <v>76</v>
      </c>
      <c r="BG1442">
        <v>1.3</v>
      </c>
      <c r="BH1442">
        <v>0</v>
      </c>
      <c r="BI1442" s="1">
        <v>45799.574282175927</v>
      </c>
      <c r="BJ1442">
        <v>3</v>
      </c>
      <c r="BK1442" s="4">
        <v>0.98370000000000002</v>
      </c>
      <c r="BL1442" s="42">
        <f>HLOOKUP($A1442,차량별코스!$E$1:$AD$20,_xlfn.XLOOKUP(탕데이터!$I1442,차량별코스!$D$2:$D$20,차량별코스!$A$2:$A$20),0)</f>
        <v>7</v>
      </c>
      <c r="BM1442">
        <f t="shared" si="250"/>
        <v>4864.5930000000008</v>
      </c>
      <c r="BN1442">
        <f t="shared" si="251"/>
        <v>670.96100000000001</v>
      </c>
      <c r="BO1442">
        <f>IF(COUNTIFS($BL$2:$BL1442,$BL1442,$O$2:$O1442,$O1442)=1,_xlfn.MAXIFS($BO$2:$BO1441,$O$2:$O1441,$O1442)+1,_xlfn.MAXIFS($BO$2:$BO1441,$O$2:$O1441,$O1442))</f>
        <v>7</v>
      </c>
      <c r="BP1442">
        <f t="shared" si="252"/>
        <v>1212.3119999999999</v>
      </c>
      <c r="BQ1442">
        <f t="shared" si="254"/>
        <v>33.627999999999993</v>
      </c>
      <c r="BR1442">
        <f t="shared" si="255"/>
        <v>36.03</v>
      </c>
      <c r="BS1442">
        <f t="shared" si="256"/>
        <v>19.216000000000001</v>
      </c>
      <c r="BT1442">
        <f t="shared" si="257"/>
        <v>14.412000000000001</v>
      </c>
      <c r="BU1442">
        <f t="shared" si="258"/>
        <v>0</v>
      </c>
      <c r="BV1442">
        <f t="shared" si="259"/>
        <v>0</v>
      </c>
      <c r="BW1442">
        <f t="shared" si="253"/>
        <v>1315.5979999999997</v>
      </c>
    </row>
    <row r="1443" spans="1:75" x14ac:dyDescent="0.3">
      <c r="A1443" s="38">
        <f t="shared" si="249"/>
        <v>45790</v>
      </c>
      <c r="B1443" s="3">
        <v>45790.819548611114</v>
      </c>
      <c r="C1443" t="s">
        <v>61</v>
      </c>
      <c r="D1443" t="s">
        <v>61</v>
      </c>
      <c r="E1443" t="s">
        <v>61</v>
      </c>
      <c r="F1443" t="s">
        <v>62</v>
      </c>
      <c r="G1443" s="2" t="s">
        <v>85</v>
      </c>
      <c r="H1443" t="s">
        <v>86</v>
      </c>
      <c r="I1443" t="s">
        <v>93</v>
      </c>
      <c r="J1443" t="s">
        <v>66</v>
      </c>
      <c r="K1443" t="s">
        <v>67</v>
      </c>
      <c r="L1443">
        <v>19</v>
      </c>
      <c r="M1443">
        <v>11</v>
      </c>
      <c r="N1443">
        <v>168</v>
      </c>
      <c r="O1443" s="41">
        <v>7242</v>
      </c>
      <c r="P1443" t="s">
        <v>61</v>
      </c>
      <c r="Q1443" t="s">
        <v>61</v>
      </c>
      <c r="R1443">
        <v>23.225999999999999</v>
      </c>
      <c r="S1443">
        <v>6.4969999999999999</v>
      </c>
      <c r="T1443">
        <v>3.5750000000000002</v>
      </c>
      <c r="U1443">
        <v>2278</v>
      </c>
      <c r="V1443">
        <v>4</v>
      </c>
      <c r="W1443">
        <v>398</v>
      </c>
      <c r="X1443">
        <v>796</v>
      </c>
      <c r="Y1443">
        <v>2</v>
      </c>
      <c r="Z1443">
        <v>8</v>
      </c>
      <c r="AA1443">
        <v>0</v>
      </c>
      <c r="AB1443">
        <v>0</v>
      </c>
      <c r="AC1443">
        <v>84</v>
      </c>
      <c r="AD1443">
        <v>36.700000000000003</v>
      </c>
      <c r="AE1443">
        <v>44.570157999999999</v>
      </c>
      <c r="AF1443">
        <v>25.5</v>
      </c>
      <c r="AG1443">
        <v>15.2</v>
      </c>
      <c r="AH1443">
        <v>32.9</v>
      </c>
      <c r="AI1443">
        <v>26</v>
      </c>
      <c r="AJ1443">
        <v>0.5</v>
      </c>
      <c r="AK1443">
        <v>0</v>
      </c>
      <c r="AL1443">
        <v>0</v>
      </c>
      <c r="AM1443">
        <v>2.75</v>
      </c>
      <c r="AN1443">
        <v>41.570999999999998</v>
      </c>
      <c r="AO1443">
        <v>0.17599999999999999</v>
      </c>
      <c r="AP1443">
        <v>17.471</v>
      </c>
      <c r="AQ1443">
        <v>0.30099999999999999</v>
      </c>
      <c r="AR1443">
        <v>8.6110000000000007</v>
      </c>
      <c r="AS1443">
        <v>34.444000000000003</v>
      </c>
      <c r="AT1443">
        <v>9.35</v>
      </c>
      <c r="AU1443">
        <v>5.5730000000000004</v>
      </c>
      <c r="AV1443">
        <v>12.063000000000001</v>
      </c>
      <c r="AW1443">
        <v>9.5329999999999995</v>
      </c>
      <c r="AX1443">
        <v>0.183</v>
      </c>
      <c r="AY1443">
        <v>0</v>
      </c>
      <c r="AZ1443">
        <v>0</v>
      </c>
      <c r="BA1443">
        <v>0</v>
      </c>
      <c r="BB1443">
        <v>47</v>
      </c>
      <c r="BC1443" t="s">
        <v>75</v>
      </c>
      <c r="BD1443">
        <v>0</v>
      </c>
      <c r="BE1443" t="s">
        <v>69</v>
      </c>
      <c r="BF1443" t="s">
        <v>76</v>
      </c>
      <c r="BG1443">
        <v>1.3</v>
      </c>
      <c r="BH1443">
        <v>0</v>
      </c>
      <c r="BI1443" s="1">
        <v>45799.574282175927</v>
      </c>
      <c r="BJ1443">
        <v>3</v>
      </c>
      <c r="BK1443" s="4">
        <v>1.1916</v>
      </c>
      <c r="BL1443" s="42">
        <f>HLOOKUP($A1443,차량별코스!$E$1:$AD$20,_xlfn.XLOOKUP(탕데이터!$I1443,차량별코스!$D$2:$D$20,차량별코스!$A$2:$A$20),0)</f>
        <v>7</v>
      </c>
      <c r="BM1443">
        <f t="shared" si="250"/>
        <v>4864.5930000000008</v>
      </c>
      <c r="BN1443">
        <f t="shared" si="251"/>
        <v>670.96100000000001</v>
      </c>
      <c r="BO1443">
        <f>IF(COUNTIFS($BL$2:$BL1443,$BL1443,$O$2:$O1443,$O1443)=1,_xlfn.MAXIFS($BO$2:$BO1442,$O$2:$O1442,$O1443)+1,_xlfn.MAXIFS($BO$2:$BO1442,$O$2:$O1442,$O1443))</f>
        <v>7</v>
      </c>
      <c r="BP1443">
        <f t="shared" si="252"/>
        <v>178.89</v>
      </c>
      <c r="BQ1443">
        <f t="shared" si="254"/>
        <v>346.25599999999997</v>
      </c>
      <c r="BR1443">
        <f t="shared" si="255"/>
        <v>749.46199999999988</v>
      </c>
      <c r="BS1443">
        <f t="shared" si="256"/>
        <v>592.28</v>
      </c>
      <c r="BT1443">
        <f t="shared" si="257"/>
        <v>11.39</v>
      </c>
      <c r="BU1443">
        <f t="shared" si="258"/>
        <v>0</v>
      </c>
      <c r="BV1443">
        <f t="shared" si="259"/>
        <v>0</v>
      </c>
      <c r="BW1443">
        <f t="shared" si="253"/>
        <v>1878.2779999999998</v>
      </c>
    </row>
    <row r="1444" spans="1:75" x14ac:dyDescent="0.3">
      <c r="A1444" s="38">
        <f t="shared" si="249"/>
        <v>45790</v>
      </c>
      <c r="B1444" s="3">
        <v>45790.855474537035</v>
      </c>
      <c r="C1444" t="s">
        <v>61</v>
      </c>
      <c r="D1444" t="s">
        <v>61</v>
      </c>
      <c r="E1444" t="s">
        <v>61</v>
      </c>
      <c r="F1444" t="s">
        <v>62</v>
      </c>
      <c r="G1444" s="2" t="s">
        <v>85</v>
      </c>
      <c r="H1444" t="s">
        <v>86</v>
      </c>
      <c r="I1444" t="s">
        <v>93</v>
      </c>
      <c r="J1444" t="s">
        <v>66</v>
      </c>
      <c r="K1444" t="s">
        <v>67</v>
      </c>
      <c r="L1444">
        <v>19</v>
      </c>
      <c r="M1444">
        <v>11</v>
      </c>
      <c r="N1444">
        <v>168</v>
      </c>
      <c r="O1444" s="41">
        <v>7242</v>
      </c>
      <c r="P1444" t="s">
        <v>61</v>
      </c>
      <c r="Q1444" t="s">
        <v>61</v>
      </c>
      <c r="R1444">
        <v>34.320999999999998</v>
      </c>
      <c r="S1444">
        <v>9.3290000000000006</v>
      </c>
      <c r="T1444">
        <v>3.6789999999999998</v>
      </c>
      <c r="U1444">
        <v>3280</v>
      </c>
      <c r="V1444">
        <v>133</v>
      </c>
      <c r="W1444">
        <v>375</v>
      </c>
      <c r="X1444">
        <v>1185</v>
      </c>
      <c r="Y1444">
        <v>0</v>
      </c>
      <c r="Z1444">
        <v>17</v>
      </c>
      <c r="AA1444">
        <v>0</v>
      </c>
      <c r="AB1444">
        <v>0</v>
      </c>
      <c r="AC1444">
        <v>89</v>
      </c>
      <c r="AD1444">
        <v>37.67</v>
      </c>
      <c r="AE1444">
        <v>44.572668999999998</v>
      </c>
      <c r="AF1444">
        <v>96</v>
      </c>
      <c r="AG1444">
        <v>1.4</v>
      </c>
      <c r="AH1444">
        <v>1.8</v>
      </c>
      <c r="AI1444">
        <v>0.7</v>
      </c>
      <c r="AJ1444">
        <v>0.1</v>
      </c>
      <c r="AK1444">
        <v>0</v>
      </c>
      <c r="AL1444">
        <v>0</v>
      </c>
      <c r="AM1444">
        <v>2.83</v>
      </c>
      <c r="AN1444">
        <v>40.33</v>
      </c>
      <c r="AO1444">
        <v>4.0549999999999997</v>
      </c>
      <c r="AP1444">
        <v>11.433</v>
      </c>
      <c r="AQ1444">
        <v>0.32100000000000001</v>
      </c>
      <c r="AR1444">
        <v>0</v>
      </c>
      <c r="AS1444">
        <v>49.531999999999996</v>
      </c>
      <c r="AT1444">
        <v>51.2</v>
      </c>
      <c r="AU1444">
        <v>0.747</v>
      </c>
      <c r="AV1444">
        <v>0.96</v>
      </c>
      <c r="AW1444">
        <v>0.373</v>
      </c>
      <c r="AX1444">
        <v>5.2999999999999999E-2</v>
      </c>
      <c r="AY1444">
        <v>0</v>
      </c>
      <c r="AZ1444">
        <v>0</v>
      </c>
      <c r="BA1444">
        <v>0</v>
      </c>
      <c r="BB1444">
        <v>78</v>
      </c>
      <c r="BC1444" t="s">
        <v>75</v>
      </c>
      <c r="BD1444">
        <v>0</v>
      </c>
      <c r="BE1444" t="s">
        <v>69</v>
      </c>
      <c r="BF1444" t="s">
        <v>76</v>
      </c>
      <c r="BG1444">
        <v>1.3</v>
      </c>
      <c r="BH1444">
        <v>0</v>
      </c>
      <c r="BI1444" s="1">
        <v>45799.574282175927</v>
      </c>
      <c r="BJ1444">
        <v>3</v>
      </c>
      <c r="BK1444" s="4">
        <v>1.2262999999999999</v>
      </c>
      <c r="BL1444" s="42">
        <f>HLOOKUP($A1444,차량별코스!$E$1:$AD$20,_xlfn.XLOOKUP(탕데이터!$I1444,차량별코스!$D$2:$D$20,차량별코스!$A$2:$A$20),0)</f>
        <v>7</v>
      </c>
      <c r="BM1444">
        <f t="shared" si="250"/>
        <v>4864.5930000000008</v>
      </c>
      <c r="BN1444">
        <f t="shared" si="251"/>
        <v>670.96100000000001</v>
      </c>
      <c r="BO1444">
        <f>IF(COUNTIFS($BL$2:$BL1444,$BL1444,$O$2:$O1444,$O1444)=1,_xlfn.MAXIFS($BO$2:$BO1443,$O$2:$O1443,$O1444)+1,_xlfn.MAXIFS($BO$2:$BO1443,$O$2:$O1443,$O1444))</f>
        <v>7</v>
      </c>
      <c r="BP1444">
        <f t="shared" si="252"/>
        <v>2640.7999999999997</v>
      </c>
      <c r="BQ1444">
        <f t="shared" si="254"/>
        <v>45.919999999999995</v>
      </c>
      <c r="BR1444">
        <f t="shared" si="255"/>
        <v>59.040000000000006</v>
      </c>
      <c r="BS1444">
        <f t="shared" si="256"/>
        <v>22.959999999999997</v>
      </c>
      <c r="BT1444">
        <f t="shared" si="257"/>
        <v>3.2800000000000002</v>
      </c>
      <c r="BU1444">
        <f t="shared" si="258"/>
        <v>0</v>
      </c>
      <c r="BV1444">
        <f t="shared" si="259"/>
        <v>0</v>
      </c>
      <c r="BW1444">
        <f t="shared" si="253"/>
        <v>2772</v>
      </c>
    </row>
    <row r="1445" spans="1:75" x14ac:dyDescent="0.3">
      <c r="A1445" s="38">
        <f t="shared" si="249"/>
        <v>45791</v>
      </c>
      <c r="B1445" s="3">
        <v>45791.266631944447</v>
      </c>
      <c r="C1445" t="s">
        <v>61</v>
      </c>
      <c r="D1445" t="s">
        <v>61</v>
      </c>
      <c r="E1445" t="s">
        <v>61</v>
      </c>
      <c r="F1445" t="s">
        <v>62</v>
      </c>
      <c r="G1445" s="2" t="s">
        <v>85</v>
      </c>
      <c r="H1445" t="s">
        <v>86</v>
      </c>
      <c r="I1445" t="s">
        <v>93</v>
      </c>
      <c r="J1445" t="s">
        <v>66</v>
      </c>
      <c r="K1445" t="s">
        <v>67</v>
      </c>
      <c r="L1445">
        <v>19</v>
      </c>
      <c r="M1445">
        <v>11</v>
      </c>
      <c r="N1445">
        <v>168</v>
      </c>
      <c r="O1445" s="41">
        <v>7242</v>
      </c>
      <c r="P1445" t="s">
        <v>61</v>
      </c>
      <c r="Q1445" t="s">
        <v>61</v>
      </c>
      <c r="R1445">
        <v>1E-3</v>
      </c>
      <c r="S1445">
        <v>7.6999999999999999E-2</v>
      </c>
      <c r="T1445">
        <v>1.2999999999999999E-2</v>
      </c>
      <c r="U1445">
        <v>165</v>
      </c>
      <c r="V1445">
        <v>165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0.02</v>
      </c>
      <c r="AE1445" t="s">
        <v>61</v>
      </c>
      <c r="AF1445">
        <v>100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0.01</v>
      </c>
      <c r="AN1445" t="s">
        <v>61</v>
      </c>
      <c r="AO1445">
        <v>100</v>
      </c>
      <c r="AP1445">
        <v>0</v>
      </c>
      <c r="AQ1445">
        <v>0</v>
      </c>
      <c r="AR1445">
        <v>0</v>
      </c>
      <c r="AS1445">
        <v>0</v>
      </c>
      <c r="AT1445">
        <v>1.667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4</v>
      </c>
      <c r="BC1445" t="s">
        <v>75</v>
      </c>
      <c r="BD1445">
        <v>0</v>
      </c>
      <c r="BE1445" t="s">
        <v>69</v>
      </c>
      <c r="BF1445" t="s">
        <v>76</v>
      </c>
      <c r="BG1445">
        <v>1.3</v>
      </c>
      <c r="BH1445">
        <v>0</v>
      </c>
      <c r="BI1445" s="1">
        <v>45799.574282175927</v>
      </c>
      <c r="BJ1445">
        <v>3</v>
      </c>
      <c r="BK1445" s="4">
        <v>4.3E-3</v>
      </c>
      <c r="BL1445" s="42">
        <f>HLOOKUP($A1445,차량별코스!$E$1:$AD$20,_xlfn.XLOOKUP(탕데이터!$I1445,차량별코스!$D$2:$D$20,차량별코스!$A$2:$A$20),0)</f>
        <v>8</v>
      </c>
      <c r="BM1445">
        <f t="shared" si="250"/>
        <v>4864.5930000000008</v>
      </c>
      <c r="BN1445">
        <f t="shared" si="251"/>
        <v>529.45099999999991</v>
      </c>
      <c r="BO1445">
        <f>IF(COUNTIFS($BL$2:$BL1445,$BL1445,$O$2:$O1445,$O1445)=1,_xlfn.MAXIFS($BO$2:$BO1444,$O$2:$O1444,$O1445)+1,_xlfn.MAXIFS($BO$2:$BO1444,$O$2:$O1444,$O1445))</f>
        <v>8</v>
      </c>
      <c r="BP1445">
        <f t="shared" si="252"/>
        <v>0</v>
      </c>
      <c r="BQ1445">
        <f t="shared" si="254"/>
        <v>0</v>
      </c>
      <c r="BR1445">
        <f t="shared" si="255"/>
        <v>0</v>
      </c>
      <c r="BS1445">
        <f t="shared" si="256"/>
        <v>0</v>
      </c>
      <c r="BT1445">
        <f t="shared" si="257"/>
        <v>0</v>
      </c>
      <c r="BU1445">
        <f t="shared" si="258"/>
        <v>0</v>
      </c>
      <c r="BV1445">
        <f t="shared" si="259"/>
        <v>0</v>
      </c>
      <c r="BW1445">
        <f t="shared" si="253"/>
        <v>0</v>
      </c>
    </row>
    <row r="1446" spans="1:75" x14ac:dyDescent="0.3">
      <c r="A1446" s="38">
        <f t="shared" si="249"/>
        <v>45791</v>
      </c>
      <c r="B1446" s="3">
        <v>45791.287141203706</v>
      </c>
      <c r="C1446" t="s">
        <v>61</v>
      </c>
      <c r="D1446" t="s">
        <v>61</v>
      </c>
      <c r="E1446" t="s">
        <v>61</v>
      </c>
      <c r="F1446" t="s">
        <v>62</v>
      </c>
      <c r="G1446" s="2" t="s">
        <v>85</v>
      </c>
      <c r="H1446" t="s">
        <v>86</v>
      </c>
      <c r="I1446" t="s">
        <v>93</v>
      </c>
      <c r="J1446" t="s">
        <v>66</v>
      </c>
      <c r="K1446" t="s">
        <v>67</v>
      </c>
      <c r="L1446">
        <v>19</v>
      </c>
      <c r="M1446">
        <v>11</v>
      </c>
      <c r="N1446">
        <v>168</v>
      </c>
      <c r="O1446" s="41">
        <v>7242</v>
      </c>
      <c r="P1446" t="s">
        <v>61</v>
      </c>
      <c r="Q1446" t="s">
        <v>61</v>
      </c>
      <c r="R1446">
        <v>25.381</v>
      </c>
      <c r="S1446">
        <v>6.2380000000000004</v>
      </c>
      <c r="T1446">
        <v>4.069</v>
      </c>
      <c r="U1446">
        <v>2824</v>
      </c>
      <c r="V1446">
        <v>355</v>
      </c>
      <c r="W1446">
        <v>359</v>
      </c>
      <c r="X1446">
        <v>840</v>
      </c>
      <c r="Y1446">
        <v>0</v>
      </c>
      <c r="Z1446">
        <v>3</v>
      </c>
      <c r="AA1446">
        <v>0</v>
      </c>
      <c r="AB1446">
        <v>0</v>
      </c>
      <c r="AC1446">
        <v>86</v>
      </c>
      <c r="AD1446">
        <v>32.36</v>
      </c>
      <c r="AE1446">
        <v>43.304084000000003</v>
      </c>
      <c r="AF1446">
        <v>96.8</v>
      </c>
      <c r="AG1446">
        <v>1.3</v>
      </c>
      <c r="AH1446">
        <v>1</v>
      </c>
      <c r="AI1446">
        <v>0.8</v>
      </c>
      <c r="AJ1446">
        <v>0.1</v>
      </c>
      <c r="AK1446">
        <v>0</v>
      </c>
      <c r="AL1446">
        <v>0</v>
      </c>
      <c r="AM1446">
        <v>3.13</v>
      </c>
      <c r="AN1446">
        <v>34.49</v>
      </c>
      <c r="AO1446">
        <v>12.571</v>
      </c>
      <c r="AP1446">
        <v>12.712</v>
      </c>
      <c r="AQ1446">
        <v>0.315</v>
      </c>
      <c r="AR1446">
        <v>0</v>
      </c>
      <c r="AS1446">
        <v>11.82</v>
      </c>
      <c r="AT1446">
        <v>45.173000000000002</v>
      </c>
      <c r="AU1446">
        <v>0.60699999999999998</v>
      </c>
      <c r="AV1446">
        <v>0.46700000000000003</v>
      </c>
      <c r="AW1446">
        <v>0.373</v>
      </c>
      <c r="AX1446">
        <v>4.7E-2</v>
      </c>
      <c r="AY1446">
        <v>0</v>
      </c>
      <c r="AZ1446">
        <v>0</v>
      </c>
      <c r="BA1446">
        <v>0</v>
      </c>
      <c r="BB1446">
        <v>65</v>
      </c>
      <c r="BC1446" t="s">
        <v>75</v>
      </c>
      <c r="BD1446">
        <v>0</v>
      </c>
      <c r="BE1446" t="s">
        <v>69</v>
      </c>
      <c r="BF1446" t="s">
        <v>76</v>
      </c>
      <c r="BG1446">
        <v>1.3</v>
      </c>
      <c r="BH1446">
        <v>0</v>
      </c>
      <c r="BI1446" s="1">
        <v>45799.574282175927</v>
      </c>
      <c r="BJ1446">
        <v>3</v>
      </c>
      <c r="BK1446" s="4">
        <v>1.3563000000000001</v>
      </c>
      <c r="BL1446" s="42">
        <f>HLOOKUP($A1446,차량별코스!$E$1:$AD$20,_xlfn.XLOOKUP(탕데이터!$I1446,차량별코스!$D$2:$D$20,차량별코스!$A$2:$A$20),0)</f>
        <v>8</v>
      </c>
      <c r="BM1446">
        <f t="shared" si="250"/>
        <v>4864.5930000000008</v>
      </c>
      <c r="BN1446">
        <f t="shared" si="251"/>
        <v>529.45099999999991</v>
      </c>
      <c r="BO1446">
        <f>IF(COUNTIFS($BL$2:$BL1446,$BL1446,$O$2:$O1446,$O1446)=1,_xlfn.MAXIFS($BO$2:$BO1445,$O$2:$O1445,$O1446)+1,_xlfn.MAXIFS($BO$2:$BO1445,$O$2:$O1445,$O1446))</f>
        <v>8</v>
      </c>
      <c r="BP1446">
        <f t="shared" si="252"/>
        <v>2019.6320000000001</v>
      </c>
      <c r="BQ1446">
        <f t="shared" si="254"/>
        <v>36.712000000000003</v>
      </c>
      <c r="BR1446">
        <f t="shared" si="255"/>
        <v>28.240000000000002</v>
      </c>
      <c r="BS1446">
        <f t="shared" si="256"/>
        <v>22.591999999999999</v>
      </c>
      <c r="BT1446">
        <f t="shared" si="257"/>
        <v>2.8239999999999998</v>
      </c>
      <c r="BU1446">
        <f t="shared" si="258"/>
        <v>0</v>
      </c>
      <c r="BV1446">
        <f t="shared" si="259"/>
        <v>0</v>
      </c>
      <c r="BW1446">
        <f t="shared" si="253"/>
        <v>2110</v>
      </c>
    </row>
    <row r="1447" spans="1:75" x14ac:dyDescent="0.3">
      <c r="A1447" s="38">
        <f t="shared" si="249"/>
        <v>45791</v>
      </c>
      <c r="B1447" s="3">
        <v>45791.331828703704</v>
      </c>
      <c r="C1447" t="s">
        <v>61</v>
      </c>
      <c r="D1447" t="s">
        <v>61</v>
      </c>
      <c r="E1447" t="s">
        <v>61</v>
      </c>
      <c r="F1447" t="s">
        <v>62</v>
      </c>
      <c r="G1447" s="2" t="s">
        <v>85</v>
      </c>
      <c r="H1447" t="s">
        <v>86</v>
      </c>
      <c r="I1447" t="s">
        <v>93</v>
      </c>
      <c r="J1447" t="s">
        <v>66</v>
      </c>
      <c r="K1447" t="s">
        <v>67</v>
      </c>
      <c r="L1447">
        <v>19</v>
      </c>
      <c r="M1447">
        <v>11</v>
      </c>
      <c r="N1447">
        <v>168</v>
      </c>
      <c r="O1447" s="41">
        <v>7242</v>
      </c>
      <c r="P1447" t="s">
        <v>61</v>
      </c>
      <c r="Q1447" t="s">
        <v>61</v>
      </c>
      <c r="R1447">
        <v>101.152</v>
      </c>
      <c r="S1447">
        <v>31.123999999999999</v>
      </c>
      <c r="T1447">
        <v>3.25</v>
      </c>
      <c r="U1447">
        <v>12852</v>
      </c>
      <c r="V1447">
        <v>143</v>
      </c>
      <c r="W1447">
        <v>4389</v>
      </c>
      <c r="X1447">
        <v>3329</v>
      </c>
      <c r="Y1447">
        <v>9</v>
      </c>
      <c r="Z1447">
        <v>12</v>
      </c>
      <c r="AA1447">
        <v>1</v>
      </c>
      <c r="AB1447">
        <v>1914</v>
      </c>
      <c r="AC1447">
        <v>95</v>
      </c>
      <c r="AD1447">
        <v>28.33</v>
      </c>
      <c r="AE1447">
        <v>43.767674999999997</v>
      </c>
      <c r="AF1447">
        <v>82.4</v>
      </c>
      <c r="AG1447">
        <v>5.4</v>
      </c>
      <c r="AH1447">
        <v>6.2</v>
      </c>
      <c r="AI1447">
        <v>4.8</v>
      </c>
      <c r="AJ1447">
        <v>1.3</v>
      </c>
      <c r="AK1447">
        <v>0</v>
      </c>
      <c r="AL1447">
        <v>0</v>
      </c>
      <c r="AM1447">
        <v>2.5</v>
      </c>
      <c r="AN1447">
        <v>45.52</v>
      </c>
      <c r="AO1447">
        <v>1.113</v>
      </c>
      <c r="AP1447">
        <v>34.15</v>
      </c>
      <c r="AQ1447">
        <v>0.32600000000000001</v>
      </c>
      <c r="AR1447">
        <v>8.8979999999999997</v>
      </c>
      <c r="AS1447">
        <v>11.863</v>
      </c>
      <c r="AT1447">
        <v>175.78700000000001</v>
      </c>
      <c r="AU1447">
        <v>11.52</v>
      </c>
      <c r="AV1447">
        <v>13.227</v>
      </c>
      <c r="AW1447">
        <v>10.24</v>
      </c>
      <c r="AX1447">
        <v>2.7730000000000001</v>
      </c>
      <c r="AY1447">
        <v>0</v>
      </c>
      <c r="AZ1447">
        <v>0</v>
      </c>
      <c r="BA1447">
        <v>0</v>
      </c>
      <c r="BB1447">
        <v>288</v>
      </c>
      <c r="BC1447" t="s">
        <v>75</v>
      </c>
      <c r="BD1447">
        <v>0</v>
      </c>
      <c r="BE1447" t="s">
        <v>69</v>
      </c>
      <c r="BF1447" t="s">
        <v>76</v>
      </c>
      <c r="BG1447">
        <v>1.3</v>
      </c>
      <c r="BH1447">
        <v>0</v>
      </c>
      <c r="BI1447" s="1">
        <v>45799.574282175927</v>
      </c>
      <c r="BJ1447">
        <v>3</v>
      </c>
      <c r="BK1447" s="4">
        <v>1.0832999999999999</v>
      </c>
      <c r="BL1447" s="42">
        <f>HLOOKUP($A1447,차량별코스!$E$1:$AD$20,_xlfn.XLOOKUP(탕데이터!$I1447,차량별코스!$D$2:$D$20,차량별코스!$A$2:$A$20),0)</f>
        <v>8</v>
      </c>
      <c r="BM1447">
        <f t="shared" si="250"/>
        <v>4864.5930000000008</v>
      </c>
      <c r="BN1447">
        <f t="shared" si="251"/>
        <v>529.45099999999991</v>
      </c>
      <c r="BO1447">
        <f>IF(COUNTIFS($BL$2:$BL1447,$BL1447,$O$2:$O1447,$O1447)=1,_xlfn.MAXIFS($BO$2:$BO1446,$O$2:$O1446,$O1447)+1,_xlfn.MAXIFS($BO$2:$BO1446,$O$2:$O1446,$O1447))</f>
        <v>8</v>
      </c>
      <c r="BP1447">
        <f t="shared" si="252"/>
        <v>6058.0480000000007</v>
      </c>
      <c r="BQ1447">
        <f t="shared" si="254"/>
        <v>694.00800000000004</v>
      </c>
      <c r="BR1447">
        <f t="shared" si="255"/>
        <v>796.82399999999996</v>
      </c>
      <c r="BS1447">
        <f t="shared" si="256"/>
        <v>616.89599999999996</v>
      </c>
      <c r="BT1447">
        <f t="shared" si="257"/>
        <v>167.07600000000002</v>
      </c>
      <c r="BU1447">
        <f t="shared" si="258"/>
        <v>0</v>
      </c>
      <c r="BV1447">
        <f t="shared" si="259"/>
        <v>0</v>
      </c>
      <c r="BW1447">
        <f t="shared" si="253"/>
        <v>8332.851999999999</v>
      </c>
    </row>
    <row r="1448" spans="1:75" x14ac:dyDescent="0.3">
      <c r="A1448" s="38">
        <f t="shared" si="249"/>
        <v>45791</v>
      </c>
      <c r="B1448" s="3">
        <v>45791.512569444443</v>
      </c>
      <c r="C1448" t="s">
        <v>61</v>
      </c>
      <c r="D1448" t="s">
        <v>61</v>
      </c>
      <c r="E1448" t="s">
        <v>61</v>
      </c>
      <c r="F1448" t="s">
        <v>62</v>
      </c>
      <c r="G1448" s="2" t="s">
        <v>85</v>
      </c>
      <c r="H1448" t="s">
        <v>86</v>
      </c>
      <c r="I1448" t="s">
        <v>93</v>
      </c>
      <c r="J1448" t="s">
        <v>66</v>
      </c>
      <c r="K1448" t="s">
        <v>67</v>
      </c>
      <c r="L1448">
        <v>19</v>
      </c>
      <c r="M1448">
        <v>11</v>
      </c>
      <c r="N1448">
        <v>168</v>
      </c>
      <c r="O1448" s="41">
        <v>7242</v>
      </c>
      <c r="P1448" t="s">
        <v>61</v>
      </c>
      <c r="Q1448" t="s">
        <v>61</v>
      </c>
      <c r="R1448">
        <v>3.6999999999999998E-2</v>
      </c>
      <c r="S1448">
        <v>0.04</v>
      </c>
      <c r="T1448">
        <v>0.92500000000000004</v>
      </c>
      <c r="U1448">
        <v>51</v>
      </c>
      <c r="V1448">
        <v>1</v>
      </c>
      <c r="W1448">
        <v>13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6</v>
      </c>
      <c r="AD1448">
        <v>2.61</v>
      </c>
      <c r="AE1448">
        <v>3.5999219999999998</v>
      </c>
      <c r="AF1448">
        <v>100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0.71</v>
      </c>
      <c r="AN1448">
        <v>8.1609999999999996</v>
      </c>
      <c r="AO1448">
        <v>1.9550000000000001</v>
      </c>
      <c r="AP1448">
        <v>25.491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 t="s">
        <v>75</v>
      </c>
      <c r="BD1448">
        <v>0</v>
      </c>
      <c r="BE1448" t="s">
        <v>69</v>
      </c>
      <c r="BF1448" t="s">
        <v>76</v>
      </c>
      <c r="BG1448">
        <v>1.3</v>
      </c>
      <c r="BH1448">
        <v>0</v>
      </c>
      <c r="BI1448" s="1">
        <v>45799.574282175927</v>
      </c>
      <c r="BJ1448">
        <v>3</v>
      </c>
      <c r="BK1448" s="4">
        <v>0.30830000000000002</v>
      </c>
      <c r="BL1448" s="42">
        <f>HLOOKUP($A1448,차량별코스!$E$1:$AD$20,_xlfn.XLOOKUP(탕데이터!$I1448,차량별코스!$D$2:$D$20,차량별코스!$A$2:$A$20),0)</f>
        <v>8</v>
      </c>
      <c r="BM1448">
        <f t="shared" si="250"/>
        <v>4864.5930000000008</v>
      </c>
      <c r="BN1448">
        <f t="shared" si="251"/>
        <v>529.45099999999991</v>
      </c>
      <c r="BO1448">
        <f>IF(COUNTIFS($BL$2:$BL1448,$BL1448,$O$2:$O1448,$O1448)=1,_xlfn.MAXIFS($BO$2:$BO1447,$O$2:$O1447,$O1448)+1,_xlfn.MAXIFS($BO$2:$BO1447,$O$2:$O1447,$O1448))</f>
        <v>8</v>
      </c>
      <c r="BP1448">
        <f t="shared" si="252"/>
        <v>37</v>
      </c>
      <c r="BQ1448">
        <f t="shared" si="254"/>
        <v>0</v>
      </c>
      <c r="BR1448">
        <f t="shared" si="255"/>
        <v>0</v>
      </c>
      <c r="BS1448">
        <f t="shared" si="256"/>
        <v>0</v>
      </c>
      <c r="BT1448">
        <f t="shared" si="257"/>
        <v>0</v>
      </c>
      <c r="BU1448">
        <f t="shared" si="258"/>
        <v>0</v>
      </c>
      <c r="BV1448">
        <f t="shared" si="259"/>
        <v>0</v>
      </c>
      <c r="BW1448">
        <f t="shared" si="253"/>
        <v>37</v>
      </c>
    </row>
    <row r="1449" spans="1:75" x14ac:dyDescent="0.3">
      <c r="A1449" s="38">
        <f t="shared" si="249"/>
        <v>45791</v>
      </c>
      <c r="B1449" s="3">
        <v>45791.515300925923</v>
      </c>
      <c r="C1449" t="s">
        <v>61</v>
      </c>
      <c r="D1449" t="s">
        <v>61</v>
      </c>
      <c r="E1449" t="s">
        <v>61</v>
      </c>
      <c r="F1449" t="s">
        <v>62</v>
      </c>
      <c r="G1449" s="2" t="s">
        <v>85</v>
      </c>
      <c r="H1449" t="s">
        <v>86</v>
      </c>
      <c r="I1449" t="s">
        <v>93</v>
      </c>
      <c r="J1449" t="s">
        <v>66</v>
      </c>
      <c r="K1449" t="s">
        <v>67</v>
      </c>
      <c r="L1449">
        <v>19</v>
      </c>
      <c r="M1449">
        <v>11</v>
      </c>
      <c r="N1449">
        <v>168</v>
      </c>
      <c r="O1449" s="41">
        <v>7242</v>
      </c>
      <c r="P1449" t="s">
        <v>61</v>
      </c>
      <c r="Q1449" t="s">
        <v>61</v>
      </c>
      <c r="R1449">
        <v>101.17400000000001</v>
      </c>
      <c r="S1449">
        <v>28.824999999999999</v>
      </c>
      <c r="T1449">
        <v>3.51</v>
      </c>
      <c r="U1449">
        <v>10374</v>
      </c>
      <c r="V1449">
        <v>443</v>
      </c>
      <c r="W1449">
        <v>1979</v>
      </c>
      <c r="X1449">
        <v>3049</v>
      </c>
      <c r="Y1449">
        <v>6</v>
      </c>
      <c r="Z1449">
        <v>11</v>
      </c>
      <c r="AA1449">
        <v>0</v>
      </c>
      <c r="AB1449">
        <v>0</v>
      </c>
      <c r="AC1449">
        <v>105</v>
      </c>
      <c r="AD1449">
        <v>35.11</v>
      </c>
      <c r="AE1449">
        <v>45.803116000000003</v>
      </c>
      <c r="AF1449">
        <v>62.9</v>
      </c>
      <c r="AG1449">
        <v>10.9</v>
      </c>
      <c r="AH1449">
        <v>12.6</v>
      </c>
      <c r="AI1449">
        <v>9.4</v>
      </c>
      <c r="AJ1449">
        <v>4</v>
      </c>
      <c r="AK1449">
        <v>0.1</v>
      </c>
      <c r="AL1449">
        <v>0</v>
      </c>
      <c r="AM1449">
        <v>2.7</v>
      </c>
      <c r="AN1449">
        <v>43.878999999999998</v>
      </c>
      <c r="AO1449">
        <v>4.2699999999999996</v>
      </c>
      <c r="AP1449">
        <v>19.077000000000002</v>
      </c>
      <c r="AQ1449">
        <v>0.29699999999999999</v>
      </c>
      <c r="AR1449">
        <v>5.93</v>
      </c>
      <c r="AS1449">
        <v>10.872</v>
      </c>
      <c r="AT1449">
        <v>107.97799999999999</v>
      </c>
      <c r="AU1449">
        <v>18.712</v>
      </c>
      <c r="AV1449">
        <v>21.63</v>
      </c>
      <c r="AW1449">
        <v>16.137</v>
      </c>
      <c r="AX1449">
        <v>6.867</v>
      </c>
      <c r="AY1449">
        <v>0.17199999999999999</v>
      </c>
      <c r="AZ1449">
        <v>0</v>
      </c>
      <c r="BA1449">
        <v>0</v>
      </c>
      <c r="BB1449">
        <v>219</v>
      </c>
      <c r="BC1449" t="s">
        <v>75</v>
      </c>
      <c r="BD1449">
        <v>0</v>
      </c>
      <c r="BE1449" t="s">
        <v>69</v>
      </c>
      <c r="BF1449" t="s">
        <v>76</v>
      </c>
      <c r="BG1449">
        <v>1.3</v>
      </c>
      <c r="BH1449">
        <v>0</v>
      </c>
      <c r="BI1449" s="1">
        <v>45799.574282175927</v>
      </c>
      <c r="BJ1449">
        <v>3</v>
      </c>
      <c r="BK1449" s="4">
        <v>1.17</v>
      </c>
      <c r="BL1449" s="42">
        <f>HLOOKUP($A1449,차량별코스!$E$1:$AD$20,_xlfn.XLOOKUP(탕데이터!$I1449,차량별코스!$D$2:$D$20,차량별코스!$A$2:$A$20),0)</f>
        <v>8</v>
      </c>
      <c r="BM1449">
        <f t="shared" si="250"/>
        <v>4864.5930000000008</v>
      </c>
      <c r="BN1449">
        <f t="shared" si="251"/>
        <v>529.45099999999991</v>
      </c>
      <c r="BO1449">
        <f>IF(COUNTIFS($BL$2:$BL1449,$BL1449,$O$2:$O1449,$O1449)=1,_xlfn.MAXIFS($BO$2:$BO1448,$O$2:$O1448,$O1449)+1,_xlfn.MAXIFS($BO$2:$BO1448,$O$2:$O1448,$O1449))</f>
        <v>8</v>
      </c>
      <c r="BP1449">
        <f t="shared" si="252"/>
        <v>4103.2460000000001</v>
      </c>
      <c r="BQ1449">
        <f t="shared" si="254"/>
        <v>1130.7660000000001</v>
      </c>
      <c r="BR1449">
        <f t="shared" si="255"/>
        <v>1307.124</v>
      </c>
      <c r="BS1449">
        <f t="shared" si="256"/>
        <v>975.15599999999995</v>
      </c>
      <c r="BT1449">
        <f t="shared" si="257"/>
        <v>414.96000000000004</v>
      </c>
      <c r="BU1449">
        <f t="shared" si="258"/>
        <v>10.374000000000001</v>
      </c>
      <c r="BV1449">
        <f t="shared" si="259"/>
        <v>0</v>
      </c>
      <c r="BW1449">
        <f t="shared" si="253"/>
        <v>7941.6260000000002</v>
      </c>
    </row>
    <row r="1450" spans="1:75" x14ac:dyDescent="0.3">
      <c r="A1450" s="38">
        <f t="shared" si="249"/>
        <v>45791</v>
      </c>
      <c r="B1450" s="3">
        <v>45791.636990740742</v>
      </c>
      <c r="C1450" t="s">
        <v>61</v>
      </c>
      <c r="D1450" t="s">
        <v>61</v>
      </c>
      <c r="E1450" t="s">
        <v>61</v>
      </c>
      <c r="F1450" t="s">
        <v>62</v>
      </c>
      <c r="G1450" s="2" t="s">
        <v>85</v>
      </c>
      <c r="H1450" t="s">
        <v>86</v>
      </c>
      <c r="I1450" t="s">
        <v>93</v>
      </c>
      <c r="J1450" t="s">
        <v>66</v>
      </c>
      <c r="K1450" t="s">
        <v>67</v>
      </c>
      <c r="L1450">
        <v>19</v>
      </c>
      <c r="M1450">
        <v>11</v>
      </c>
      <c r="N1450">
        <v>168</v>
      </c>
      <c r="O1450" s="41">
        <v>7242</v>
      </c>
      <c r="P1450" t="s">
        <v>61</v>
      </c>
      <c r="Q1450" t="s">
        <v>61</v>
      </c>
      <c r="R1450">
        <v>1E-3</v>
      </c>
      <c r="S1450">
        <v>3.7999999999999999E-2</v>
      </c>
      <c r="T1450">
        <v>2.5999999999999999E-2</v>
      </c>
      <c r="U1450">
        <v>83</v>
      </c>
      <c r="V1450">
        <v>83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0.04</v>
      </c>
      <c r="AE1450" t="s">
        <v>61</v>
      </c>
      <c r="AF1450">
        <v>100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0.02</v>
      </c>
      <c r="AN1450" t="s">
        <v>61</v>
      </c>
      <c r="AO1450">
        <v>100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2</v>
      </c>
      <c r="BC1450" t="s">
        <v>75</v>
      </c>
      <c r="BD1450">
        <v>0</v>
      </c>
      <c r="BE1450" t="s">
        <v>69</v>
      </c>
      <c r="BF1450" t="s">
        <v>76</v>
      </c>
      <c r="BG1450">
        <v>1.3</v>
      </c>
      <c r="BH1450">
        <v>0</v>
      </c>
      <c r="BI1450" s="1">
        <v>45799.574282175927</v>
      </c>
      <c r="BJ1450">
        <v>3</v>
      </c>
      <c r="BK1450" s="4">
        <v>8.8000000000000005E-3</v>
      </c>
      <c r="BL1450" s="42">
        <f>HLOOKUP($A1450,차량별코스!$E$1:$AD$20,_xlfn.XLOOKUP(탕데이터!$I1450,차량별코스!$D$2:$D$20,차량별코스!$A$2:$A$20),0)</f>
        <v>8</v>
      </c>
      <c r="BM1450">
        <f t="shared" si="250"/>
        <v>4864.5930000000008</v>
      </c>
      <c r="BN1450">
        <f t="shared" si="251"/>
        <v>529.45099999999991</v>
      </c>
      <c r="BO1450">
        <f>IF(COUNTIFS($BL$2:$BL1450,$BL1450,$O$2:$O1450,$O1450)=1,_xlfn.MAXIFS($BO$2:$BO1449,$O$2:$O1449,$O1450)+1,_xlfn.MAXIFS($BO$2:$BO1449,$O$2:$O1449,$O1450))</f>
        <v>8</v>
      </c>
      <c r="BP1450">
        <f t="shared" si="252"/>
        <v>0</v>
      </c>
      <c r="BQ1450">
        <f t="shared" si="254"/>
        <v>0</v>
      </c>
      <c r="BR1450">
        <f t="shared" si="255"/>
        <v>0</v>
      </c>
      <c r="BS1450">
        <f t="shared" si="256"/>
        <v>0</v>
      </c>
      <c r="BT1450">
        <f t="shared" si="257"/>
        <v>0</v>
      </c>
      <c r="BU1450">
        <f t="shared" si="258"/>
        <v>0</v>
      </c>
      <c r="BV1450">
        <f t="shared" si="259"/>
        <v>0</v>
      </c>
      <c r="BW1450">
        <f t="shared" si="253"/>
        <v>0</v>
      </c>
    </row>
    <row r="1451" spans="1:75" x14ac:dyDescent="0.3">
      <c r="A1451" s="38">
        <f t="shared" si="249"/>
        <v>45791</v>
      </c>
      <c r="B1451" s="3">
        <v>45791.644849537035</v>
      </c>
      <c r="C1451" t="s">
        <v>61</v>
      </c>
      <c r="D1451" t="s">
        <v>61</v>
      </c>
      <c r="E1451" t="s">
        <v>61</v>
      </c>
      <c r="F1451" t="s">
        <v>62</v>
      </c>
      <c r="G1451" s="2" t="s">
        <v>85</v>
      </c>
      <c r="H1451" t="s">
        <v>86</v>
      </c>
      <c r="I1451" t="s">
        <v>93</v>
      </c>
      <c r="J1451" t="s">
        <v>66</v>
      </c>
      <c r="K1451" t="s">
        <v>67</v>
      </c>
      <c r="L1451">
        <v>19</v>
      </c>
      <c r="M1451">
        <v>11</v>
      </c>
      <c r="N1451">
        <v>168</v>
      </c>
      <c r="O1451" s="41">
        <v>7242</v>
      </c>
      <c r="P1451" t="s">
        <v>61</v>
      </c>
      <c r="Q1451" t="s">
        <v>61</v>
      </c>
      <c r="R1451">
        <v>5.8000000000000003E-2</v>
      </c>
      <c r="S1451">
        <v>7.5999999999999998E-2</v>
      </c>
      <c r="T1451">
        <v>0.76300000000000001</v>
      </c>
      <c r="U1451">
        <v>132</v>
      </c>
      <c r="V1451">
        <v>58</v>
      </c>
      <c r="W1451">
        <v>18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7</v>
      </c>
      <c r="AD1451">
        <v>1.58</v>
      </c>
      <c r="AE1451">
        <v>3.728704</v>
      </c>
      <c r="AF1451">
        <v>100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0.59</v>
      </c>
      <c r="AN1451">
        <v>11.856999999999999</v>
      </c>
      <c r="AO1451">
        <v>43.94</v>
      </c>
      <c r="AP1451">
        <v>13.637</v>
      </c>
      <c r="AQ1451">
        <v>0</v>
      </c>
      <c r="AR1451">
        <v>0</v>
      </c>
      <c r="AS1451">
        <v>0</v>
      </c>
      <c r="AT1451">
        <v>1.667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2</v>
      </c>
      <c r="BC1451" t="s">
        <v>75</v>
      </c>
      <c r="BD1451">
        <v>0</v>
      </c>
      <c r="BE1451" t="s">
        <v>69</v>
      </c>
      <c r="BF1451" t="s">
        <v>76</v>
      </c>
      <c r="BG1451">
        <v>1.3</v>
      </c>
      <c r="BH1451">
        <v>0</v>
      </c>
      <c r="BI1451" s="1">
        <v>45799.574282175927</v>
      </c>
      <c r="BJ1451">
        <v>3</v>
      </c>
      <c r="BK1451" s="4">
        <v>0.25440000000000002</v>
      </c>
      <c r="BL1451" s="42">
        <f>HLOOKUP($A1451,차량별코스!$E$1:$AD$20,_xlfn.XLOOKUP(탕데이터!$I1451,차량별코스!$D$2:$D$20,차량별코스!$A$2:$A$20),0)</f>
        <v>8</v>
      </c>
      <c r="BM1451">
        <f t="shared" si="250"/>
        <v>4864.5930000000008</v>
      </c>
      <c r="BN1451">
        <f t="shared" si="251"/>
        <v>529.45099999999991</v>
      </c>
      <c r="BO1451">
        <f>IF(COUNTIFS($BL$2:$BL1451,$BL1451,$O$2:$O1451,$O1451)=1,_xlfn.MAXIFS($BO$2:$BO1450,$O$2:$O1450,$O1451)+1,_xlfn.MAXIFS($BO$2:$BO1450,$O$2:$O1450,$O1451))</f>
        <v>8</v>
      </c>
      <c r="BP1451">
        <f t="shared" si="252"/>
        <v>56</v>
      </c>
      <c r="BQ1451">
        <f t="shared" si="254"/>
        <v>0</v>
      </c>
      <c r="BR1451">
        <f t="shared" si="255"/>
        <v>0</v>
      </c>
      <c r="BS1451">
        <f t="shared" si="256"/>
        <v>0</v>
      </c>
      <c r="BT1451">
        <f t="shared" si="257"/>
        <v>0</v>
      </c>
      <c r="BU1451">
        <f t="shared" si="258"/>
        <v>0</v>
      </c>
      <c r="BV1451">
        <f t="shared" si="259"/>
        <v>0</v>
      </c>
      <c r="BW1451">
        <f t="shared" si="253"/>
        <v>56</v>
      </c>
    </row>
    <row r="1452" spans="1:75" x14ac:dyDescent="0.3">
      <c r="A1452" s="38">
        <f t="shared" si="249"/>
        <v>45791</v>
      </c>
      <c r="B1452" s="3">
        <v>45791.677291666667</v>
      </c>
      <c r="C1452" t="s">
        <v>61</v>
      </c>
      <c r="D1452" t="s">
        <v>61</v>
      </c>
      <c r="E1452" t="s">
        <v>61</v>
      </c>
      <c r="F1452" t="s">
        <v>62</v>
      </c>
      <c r="G1452" s="2" t="s">
        <v>85</v>
      </c>
      <c r="H1452" t="s">
        <v>86</v>
      </c>
      <c r="I1452" t="s">
        <v>93</v>
      </c>
      <c r="J1452" t="s">
        <v>66</v>
      </c>
      <c r="K1452" t="s">
        <v>67</v>
      </c>
      <c r="L1452">
        <v>19</v>
      </c>
      <c r="M1452">
        <v>11</v>
      </c>
      <c r="N1452">
        <v>168</v>
      </c>
      <c r="O1452" s="41">
        <v>7242</v>
      </c>
      <c r="P1452" t="s">
        <v>61</v>
      </c>
      <c r="Q1452" t="s">
        <v>61</v>
      </c>
      <c r="R1452">
        <v>2.7E-2</v>
      </c>
      <c r="S1452">
        <v>3.2000000000000001E-2</v>
      </c>
      <c r="T1452">
        <v>0.84399999999999997</v>
      </c>
      <c r="U1452">
        <v>41</v>
      </c>
      <c r="V1452">
        <v>9</v>
      </c>
      <c r="W1452">
        <v>9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7</v>
      </c>
      <c r="AD1452">
        <v>2.37</v>
      </c>
      <c r="AE1452">
        <v>4.2266750000000002</v>
      </c>
      <c r="AF1452">
        <v>100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0.65</v>
      </c>
      <c r="AN1452">
        <v>12.61</v>
      </c>
      <c r="AO1452">
        <v>21.952999999999999</v>
      </c>
      <c r="AP1452">
        <v>21.952999999999999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 t="s">
        <v>75</v>
      </c>
      <c r="BD1452">
        <v>0</v>
      </c>
      <c r="BE1452" t="s">
        <v>69</v>
      </c>
      <c r="BF1452" t="s">
        <v>76</v>
      </c>
      <c r="BG1452">
        <v>1.3</v>
      </c>
      <c r="BH1452">
        <v>0</v>
      </c>
      <c r="BI1452" s="1">
        <v>45799.574282175927</v>
      </c>
      <c r="BJ1452">
        <v>3</v>
      </c>
      <c r="BK1452" s="4">
        <v>0.28129999999999999</v>
      </c>
      <c r="BL1452" s="42">
        <f>HLOOKUP($A1452,차량별코스!$E$1:$AD$20,_xlfn.XLOOKUP(탕데이터!$I1452,차량별코스!$D$2:$D$20,차량별코스!$A$2:$A$20),0)</f>
        <v>8</v>
      </c>
      <c r="BM1452">
        <f t="shared" si="250"/>
        <v>4864.5930000000008</v>
      </c>
      <c r="BN1452">
        <f t="shared" si="251"/>
        <v>529.45099999999991</v>
      </c>
      <c r="BO1452">
        <f>IF(COUNTIFS($BL$2:$BL1452,$BL1452,$O$2:$O1452,$O1452)=1,_xlfn.MAXIFS($BO$2:$BO1451,$O$2:$O1451,$O1452)+1,_xlfn.MAXIFS($BO$2:$BO1451,$O$2:$O1451,$O1452))</f>
        <v>8</v>
      </c>
      <c r="BP1452">
        <f t="shared" si="252"/>
        <v>23</v>
      </c>
      <c r="BQ1452">
        <f t="shared" si="254"/>
        <v>0</v>
      </c>
      <c r="BR1452">
        <f t="shared" si="255"/>
        <v>0</v>
      </c>
      <c r="BS1452">
        <f t="shared" si="256"/>
        <v>0</v>
      </c>
      <c r="BT1452">
        <f t="shared" si="257"/>
        <v>0</v>
      </c>
      <c r="BU1452">
        <f t="shared" si="258"/>
        <v>0</v>
      </c>
      <c r="BV1452">
        <f t="shared" si="259"/>
        <v>0</v>
      </c>
      <c r="BW1452">
        <f t="shared" si="253"/>
        <v>23</v>
      </c>
    </row>
    <row r="1453" spans="1:75" x14ac:dyDescent="0.3">
      <c r="A1453" s="38">
        <f t="shared" si="249"/>
        <v>45791</v>
      </c>
      <c r="B1453" s="3">
        <v>45791.686296296299</v>
      </c>
      <c r="C1453" t="s">
        <v>61</v>
      </c>
      <c r="D1453" t="s">
        <v>61</v>
      </c>
      <c r="E1453" t="s">
        <v>61</v>
      </c>
      <c r="F1453" t="s">
        <v>62</v>
      </c>
      <c r="G1453" s="2" t="s">
        <v>85</v>
      </c>
      <c r="H1453" t="s">
        <v>86</v>
      </c>
      <c r="I1453" t="s">
        <v>93</v>
      </c>
      <c r="J1453" t="s">
        <v>66</v>
      </c>
      <c r="K1453" t="s">
        <v>67</v>
      </c>
      <c r="L1453">
        <v>19</v>
      </c>
      <c r="M1453">
        <v>11</v>
      </c>
      <c r="N1453">
        <v>168</v>
      </c>
      <c r="O1453" s="41">
        <v>7242</v>
      </c>
      <c r="P1453" t="s">
        <v>61</v>
      </c>
      <c r="Q1453" t="s">
        <v>61</v>
      </c>
      <c r="R1453">
        <v>25.678000000000001</v>
      </c>
      <c r="S1453">
        <v>7.8689999999999998</v>
      </c>
      <c r="T1453">
        <v>3.2629999999999999</v>
      </c>
      <c r="U1453">
        <v>2757</v>
      </c>
      <c r="V1453">
        <v>105</v>
      </c>
      <c r="W1453">
        <v>462</v>
      </c>
      <c r="X1453">
        <v>692</v>
      </c>
      <c r="Y1453">
        <v>0</v>
      </c>
      <c r="Z1453">
        <v>10</v>
      </c>
      <c r="AA1453">
        <v>0</v>
      </c>
      <c r="AB1453">
        <v>0</v>
      </c>
      <c r="AC1453">
        <v>85</v>
      </c>
      <c r="AD1453">
        <v>33.53</v>
      </c>
      <c r="AE1453">
        <v>42.210363999999998</v>
      </c>
      <c r="AF1453">
        <v>95.8</v>
      </c>
      <c r="AG1453">
        <v>1.7</v>
      </c>
      <c r="AH1453">
        <v>1.3</v>
      </c>
      <c r="AI1453">
        <v>1.2</v>
      </c>
      <c r="AJ1453">
        <v>0.1</v>
      </c>
      <c r="AK1453">
        <v>0</v>
      </c>
      <c r="AL1453">
        <v>0</v>
      </c>
      <c r="AM1453">
        <v>2.5099999999999998</v>
      </c>
      <c r="AN1453">
        <v>43.356000000000002</v>
      </c>
      <c r="AO1453">
        <v>3.8079999999999998</v>
      </c>
      <c r="AP1453">
        <v>16.757000000000001</v>
      </c>
      <c r="AQ1453">
        <v>0.23400000000000001</v>
      </c>
      <c r="AR1453">
        <v>0</v>
      </c>
      <c r="AS1453">
        <v>38.944000000000003</v>
      </c>
      <c r="AT1453">
        <v>43.11</v>
      </c>
      <c r="AU1453">
        <v>0.76500000000000001</v>
      </c>
      <c r="AV1453">
        <v>0.58499999999999996</v>
      </c>
      <c r="AW1453">
        <v>0.54</v>
      </c>
      <c r="AX1453">
        <v>4.4999999999999998E-2</v>
      </c>
      <c r="AY1453">
        <v>0</v>
      </c>
      <c r="AZ1453">
        <v>0</v>
      </c>
      <c r="BA1453">
        <v>0</v>
      </c>
      <c r="BB1453">
        <v>61</v>
      </c>
      <c r="BC1453" t="s">
        <v>75</v>
      </c>
      <c r="BD1453">
        <v>0</v>
      </c>
      <c r="BE1453" t="s">
        <v>69</v>
      </c>
      <c r="BF1453" t="s">
        <v>76</v>
      </c>
      <c r="BG1453">
        <v>1.3</v>
      </c>
      <c r="BH1453">
        <v>0</v>
      </c>
      <c r="BI1453" s="1">
        <v>45799.574282175927</v>
      </c>
      <c r="BJ1453">
        <v>3</v>
      </c>
      <c r="BK1453" s="4">
        <v>1.0876999999999999</v>
      </c>
      <c r="BL1453" s="42">
        <f>HLOOKUP($A1453,차량별코스!$E$1:$AD$20,_xlfn.XLOOKUP(탕데이터!$I1453,차량별코스!$D$2:$D$20,차량별코스!$A$2:$A$20),0)</f>
        <v>8</v>
      </c>
      <c r="BM1453">
        <f t="shared" si="250"/>
        <v>4864.5930000000008</v>
      </c>
      <c r="BN1453">
        <f t="shared" si="251"/>
        <v>529.45099999999991</v>
      </c>
      <c r="BO1453">
        <f>IF(COUNTIFS($BL$2:$BL1453,$BL1453,$O$2:$O1453,$O1453)=1,_xlfn.MAXIFS($BO$2:$BO1452,$O$2:$O1452,$O1453)+1,_xlfn.MAXIFS($BO$2:$BO1452,$O$2:$O1452,$O1453))</f>
        <v>8</v>
      </c>
      <c r="BP1453">
        <f t="shared" si="252"/>
        <v>2074.2059999999997</v>
      </c>
      <c r="BQ1453">
        <f t="shared" si="254"/>
        <v>46.869000000000007</v>
      </c>
      <c r="BR1453">
        <f t="shared" si="255"/>
        <v>35.841000000000001</v>
      </c>
      <c r="BS1453">
        <f t="shared" si="256"/>
        <v>33.084000000000003</v>
      </c>
      <c r="BT1453">
        <f t="shared" si="257"/>
        <v>2.7570000000000001</v>
      </c>
      <c r="BU1453">
        <f t="shared" si="258"/>
        <v>0</v>
      </c>
      <c r="BV1453">
        <f t="shared" si="259"/>
        <v>0</v>
      </c>
      <c r="BW1453">
        <f t="shared" si="253"/>
        <v>2192.7569999999996</v>
      </c>
    </row>
    <row r="1454" spans="1:75" x14ac:dyDescent="0.3">
      <c r="A1454" s="38">
        <f t="shared" si="249"/>
        <v>45791</v>
      </c>
      <c r="B1454" s="3">
        <v>45791.721944444442</v>
      </c>
      <c r="C1454" t="s">
        <v>61</v>
      </c>
      <c r="D1454" t="s">
        <v>61</v>
      </c>
      <c r="E1454" t="s">
        <v>61</v>
      </c>
      <c r="F1454" t="s">
        <v>62</v>
      </c>
      <c r="G1454" s="2" t="s">
        <v>85</v>
      </c>
      <c r="H1454" t="s">
        <v>86</v>
      </c>
      <c r="I1454" t="s">
        <v>93</v>
      </c>
      <c r="J1454" t="s">
        <v>66</v>
      </c>
      <c r="K1454" t="s">
        <v>67</v>
      </c>
      <c r="L1454">
        <v>19</v>
      </c>
      <c r="M1454">
        <v>11</v>
      </c>
      <c r="N1454">
        <v>168</v>
      </c>
      <c r="O1454" s="41">
        <v>7242</v>
      </c>
      <c r="P1454" t="s">
        <v>61</v>
      </c>
      <c r="Q1454" t="s">
        <v>61</v>
      </c>
      <c r="R1454">
        <v>31.748999999999999</v>
      </c>
      <c r="S1454">
        <v>7.0179999999999998</v>
      </c>
      <c r="T1454">
        <v>4.524</v>
      </c>
      <c r="U1454">
        <v>2461</v>
      </c>
      <c r="V1454">
        <v>28</v>
      </c>
      <c r="W1454">
        <v>205</v>
      </c>
      <c r="X1454">
        <v>1079</v>
      </c>
      <c r="Y1454">
        <v>0</v>
      </c>
      <c r="Z1454">
        <v>8</v>
      </c>
      <c r="AA1454">
        <v>0</v>
      </c>
      <c r="AB1454">
        <v>0</v>
      </c>
      <c r="AC1454">
        <v>85</v>
      </c>
      <c r="AD1454">
        <v>46.44</v>
      </c>
      <c r="AE1454">
        <v>51.299906999999997</v>
      </c>
      <c r="AF1454">
        <v>69.3</v>
      </c>
      <c r="AG1454">
        <v>6.2</v>
      </c>
      <c r="AH1454">
        <v>8.9</v>
      </c>
      <c r="AI1454">
        <v>14.3</v>
      </c>
      <c r="AJ1454">
        <v>1.4</v>
      </c>
      <c r="AK1454">
        <v>0</v>
      </c>
      <c r="AL1454">
        <v>0</v>
      </c>
      <c r="AM1454">
        <v>3.48</v>
      </c>
      <c r="AN1454">
        <v>37.183</v>
      </c>
      <c r="AO1454">
        <v>1.1379999999999999</v>
      </c>
      <c r="AP1454">
        <v>8.33</v>
      </c>
      <c r="AQ1454">
        <v>0.315</v>
      </c>
      <c r="AR1454">
        <v>0</v>
      </c>
      <c r="AS1454">
        <v>25.198</v>
      </c>
      <c r="AT1454">
        <v>27.72</v>
      </c>
      <c r="AU1454">
        <v>2.48</v>
      </c>
      <c r="AV1454">
        <v>3.56</v>
      </c>
      <c r="AW1454">
        <v>5.72</v>
      </c>
      <c r="AX1454">
        <v>0.56000000000000005</v>
      </c>
      <c r="AY1454">
        <v>0</v>
      </c>
      <c r="AZ1454">
        <v>0</v>
      </c>
      <c r="BA1454">
        <v>0</v>
      </c>
      <c r="BB1454">
        <v>57</v>
      </c>
      <c r="BC1454" t="s">
        <v>75</v>
      </c>
      <c r="BD1454">
        <v>0</v>
      </c>
      <c r="BE1454" t="s">
        <v>69</v>
      </c>
      <c r="BF1454" t="s">
        <v>76</v>
      </c>
      <c r="BG1454">
        <v>1.3</v>
      </c>
      <c r="BH1454">
        <v>0</v>
      </c>
      <c r="BI1454" s="1">
        <v>45799.574282175927</v>
      </c>
      <c r="BJ1454">
        <v>3</v>
      </c>
      <c r="BK1454" s="4">
        <v>1.508</v>
      </c>
      <c r="BL1454" s="42">
        <f>HLOOKUP($A1454,차량별코스!$E$1:$AD$20,_xlfn.XLOOKUP(탕데이터!$I1454,차량별코스!$D$2:$D$20,차량별코스!$A$2:$A$20),0)</f>
        <v>8</v>
      </c>
      <c r="BM1454">
        <f t="shared" si="250"/>
        <v>4864.5930000000008</v>
      </c>
      <c r="BN1454">
        <f t="shared" si="251"/>
        <v>529.45099999999991</v>
      </c>
      <c r="BO1454">
        <f>IF(COUNTIFS($BL$2:$BL1454,$BL1454,$O$2:$O1454,$O1454)=1,_xlfn.MAXIFS($BO$2:$BO1453,$O$2:$O1453,$O1454)+1,_xlfn.MAXIFS($BO$2:$BO1453,$O$2:$O1453,$O1454))</f>
        <v>8</v>
      </c>
      <c r="BP1454">
        <f t="shared" si="252"/>
        <v>1472.473</v>
      </c>
      <c r="BQ1454">
        <f t="shared" si="254"/>
        <v>152.58199999999999</v>
      </c>
      <c r="BR1454">
        <f t="shared" si="255"/>
        <v>219.02900000000002</v>
      </c>
      <c r="BS1454">
        <f t="shared" si="256"/>
        <v>351.92300000000006</v>
      </c>
      <c r="BT1454">
        <f t="shared" si="257"/>
        <v>34.453999999999994</v>
      </c>
      <c r="BU1454">
        <f t="shared" si="258"/>
        <v>0</v>
      </c>
      <c r="BV1454">
        <f t="shared" si="259"/>
        <v>0</v>
      </c>
      <c r="BW1454">
        <f t="shared" si="253"/>
        <v>2230.4610000000002</v>
      </c>
    </row>
    <row r="1455" spans="1:75" x14ac:dyDescent="0.3">
      <c r="A1455" s="38">
        <f t="shared" si="249"/>
        <v>45791</v>
      </c>
      <c r="B1455" s="3">
        <v>45791.759108796294</v>
      </c>
      <c r="C1455" t="s">
        <v>61</v>
      </c>
      <c r="D1455" t="s">
        <v>61</v>
      </c>
      <c r="E1455" t="s">
        <v>61</v>
      </c>
      <c r="F1455" t="s">
        <v>62</v>
      </c>
      <c r="G1455" s="2" t="s">
        <v>85</v>
      </c>
      <c r="H1455" t="s">
        <v>86</v>
      </c>
      <c r="I1455" t="s">
        <v>93</v>
      </c>
      <c r="J1455" t="s">
        <v>66</v>
      </c>
      <c r="K1455" t="s">
        <v>67</v>
      </c>
      <c r="L1455">
        <v>19</v>
      </c>
      <c r="M1455">
        <v>11</v>
      </c>
      <c r="N1455">
        <v>168</v>
      </c>
      <c r="O1455" s="41">
        <v>7242</v>
      </c>
      <c r="P1455" t="s">
        <v>61</v>
      </c>
      <c r="Q1455" t="s">
        <v>61</v>
      </c>
      <c r="R1455">
        <v>40.177999999999997</v>
      </c>
      <c r="S1455">
        <v>10.843999999999999</v>
      </c>
      <c r="T1455">
        <v>3.7050000000000001</v>
      </c>
      <c r="U1455">
        <v>4476</v>
      </c>
      <c r="V1455">
        <v>152</v>
      </c>
      <c r="W1455">
        <v>943</v>
      </c>
      <c r="X1455">
        <v>1456</v>
      </c>
      <c r="Y1455">
        <v>2</v>
      </c>
      <c r="Z1455">
        <v>7</v>
      </c>
      <c r="AA1455">
        <v>0</v>
      </c>
      <c r="AB1455">
        <v>0</v>
      </c>
      <c r="AC1455">
        <v>99</v>
      </c>
      <c r="AD1455">
        <v>32.31</v>
      </c>
      <c r="AE1455">
        <v>42.780462999999997</v>
      </c>
      <c r="AF1455">
        <v>86.6</v>
      </c>
      <c r="AG1455">
        <v>4.0999999999999996</v>
      </c>
      <c r="AH1455">
        <v>4.8</v>
      </c>
      <c r="AI1455">
        <v>3.5</v>
      </c>
      <c r="AJ1455">
        <v>0.9</v>
      </c>
      <c r="AK1455">
        <v>0</v>
      </c>
      <c r="AL1455">
        <v>0</v>
      </c>
      <c r="AM1455">
        <v>2.85</v>
      </c>
      <c r="AN1455">
        <v>38.012</v>
      </c>
      <c r="AO1455">
        <v>3.3959999999999999</v>
      </c>
      <c r="AP1455">
        <v>21.068000000000001</v>
      </c>
      <c r="AQ1455">
        <v>0.34799999999999998</v>
      </c>
      <c r="AR1455">
        <v>4.9779999999999998</v>
      </c>
      <c r="AS1455">
        <v>17.422000000000001</v>
      </c>
      <c r="AT1455">
        <v>63.506999999999998</v>
      </c>
      <c r="AU1455">
        <v>3.0070000000000001</v>
      </c>
      <c r="AV1455">
        <v>3.52</v>
      </c>
      <c r="AW1455">
        <v>2.5670000000000002</v>
      </c>
      <c r="AX1455">
        <v>0.66</v>
      </c>
      <c r="AY1455">
        <v>0</v>
      </c>
      <c r="AZ1455">
        <v>0</v>
      </c>
      <c r="BA1455">
        <v>0</v>
      </c>
      <c r="BB1455">
        <v>96</v>
      </c>
      <c r="BC1455" t="s">
        <v>75</v>
      </c>
      <c r="BD1455">
        <v>0</v>
      </c>
      <c r="BE1455" t="s">
        <v>69</v>
      </c>
      <c r="BF1455" t="s">
        <v>76</v>
      </c>
      <c r="BG1455">
        <v>1.3</v>
      </c>
      <c r="BH1455">
        <v>0</v>
      </c>
      <c r="BI1455" s="1">
        <v>45799.574282175927</v>
      </c>
      <c r="BJ1455">
        <v>3</v>
      </c>
      <c r="BK1455" s="4">
        <v>1.2350000000000001</v>
      </c>
      <c r="BL1455" s="42">
        <f>HLOOKUP($A1455,차량별코스!$E$1:$AD$20,_xlfn.XLOOKUP(탕데이터!$I1455,차량별코스!$D$2:$D$20,차량별코스!$A$2:$A$20),0)</f>
        <v>8</v>
      </c>
      <c r="BM1455">
        <f t="shared" si="250"/>
        <v>4864.5930000000008</v>
      </c>
      <c r="BN1455">
        <f t="shared" si="251"/>
        <v>529.45099999999991</v>
      </c>
      <c r="BO1455">
        <f>IF(COUNTIFS($BL$2:$BL1455,$BL1455,$O$2:$O1455,$O1455)=1,_xlfn.MAXIFS($BO$2:$BO1454,$O$2:$O1454,$O1455)+1,_xlfn.MAXIFS($BO$2:$BO1454,$O$2:$O1454,$O1455))</f>
        <v>8</v>
      </c>
      <c r="BP1455">
        <f t="shared" si="252"/>
        <v>2781.2159999999999</v>
      </c>
      <c r="BQ1455">
        <f t="shared" si="254"/>
        <v>183.51599999999996</v>
      </c>
      <c r="BR1455">
        <f t="shared" si="255"/>
        <v>214.84800000000001</v>
      </c>
      <c r="BS1455">
        <f t="shared" si="256"/>
        <v>156.66000000000003</v>
      </c>
      <c r="BT1455">
        <f t="shared" si="257"/>
        <v>40.284000000000006</v>
      </c>
      <c r="BU1455">
        <f t="shared" si="258"/>
        <v>0</v>
      </c>
      <c r="BV1455">
        <f t="shared" si="259"/>
        <v>0</v>
      </c>
      <c r="BW1455">
        <f t="shared" si="253"/>
        <v>3376.5239999999999</v>
      </c>
    </row>
    <row r="1456" spans="1:75" x14ac:dyDescent="0.3">
      <c r="A1456" s="38">
        <f t="shared" si="249"/>
        <v>45791</v>
      </c>
      <c r="B1456" s="3">
        <v>45791.85255787037</v>
      </c>
      <c r="C1456" t="s">
        <v>61</v>
      </c>
      <c r="D1456" t="s">
        <v>61</v>
      </c>
      <c r="E1456" t="s">
        <v>61</v>
      </c>
      <c r="F1456" t="s">
        <v>62</v>
      </c>
      <c r="G1456" s="2" t="s">
        <v>85</v>
      </c>
      <c r="H1456" t="s">
        <v>86</v>
      </c>
      <c r="I1456" t="s">
        <v>93</v>
      </c>
      <c r="J1456" t="s">
        <v>66</v>
      </c>
      <c r="K1456" t="s">
        <v>67</v>
      </c>
      <c r="L1456">
        <v>19</v>
      </c>
      <c r="M1456">
        <v>11</v>
      </c>
      <c r="N1456">
        <v>168</v>
      </c>
      <c r="O1456" s="41">
        <v>7242</v>
      </c>
      <c r="P1456" t="s">
        <v>61</v>
      </c>
      <c r="Q1456" t="s">
        <v>61</v>
      </c>
      <c r="R1456">
        <v>2.9000000000000001E-2</v>
      </c>
      <c r="S1456">
        <v>4.1000000000000002E-2</v>
      </c>
      <c r="T1456">
        <v>0.70699999999999996</v>
      </c>
      <c r="U1456">
        <v>65</v>
      </c>
      <c r="V1456">
        <v>28</v>
      </c>
      <c r="W1456">
        <v>11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5</v>
      </c>
      <c r="AD1456">
        <v>1.61</v>
      </c>
      <c r="AE1456">
        <v>4.0149520000000001</v>
      </c>
      <c r="AF1456">
        <v>100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0.54</v>
      </c>
      <c r="AN1456">
        <v>15.497</v>
      </c>
      <c r="AO1456">
        <v>43.073999999999998</v>
      </c>
      <c r="AP1456">
        <v>16.920999999999999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 t="s">
        <v>75</v>
      </c>
      <c r="BD1456">
        <v>0</v>
      </c>
      <c r="BE1456" t="s">
        <v>69</v>
      </c>
      <c r="BF1456" t="s">
        <v>76</v>
      </c>
      <c r="BG1456">
        <v>1.3</v>
      </c>
      <c r="BH1456">
        <v>0</v>
      </c>
      <c r="BI1456" s="1">
        <v>45799.574282175927</v>
      </c>
      <c r="BJ1456">
        <v>3</v>
      </c>
      <c r="BK1456" s="4">
        <v>0.23580000000000001</v>
      </c>
      <c r="BL1456" s="42">
        <f>HLOOKUP($A1456,차량별코스!$E$1:$AD$20,_xlfn.XLOOKUP(탕데이터!$I1456,차량별코스!$D$2:$D$20,차량별코스!$A$2:$A$20),0)</f>
        <v>8</v>
      </c>
      <c r="BM1456">
        <f t="shared" si="250"/>
        <v>4864.5930000000008</v>
      </c>
      <c r="BN1456">
        <f t="shared" si="251"/>
        <v>529.45099999999991</v>
      </c>
      <c r="BO1456">
        <f>IF(COUNTIFS($BL$2:$BL1456,$BL1456,$O$2:$O1456,$O1456)=1,_xlfn.MAXIFS($BO$2:$BO1455,$O$2:$O1455,$O1456)+1,_xlfn.MAXIFS($BO$2:$BO1455,$O$2:$O1455,$O1456))</f>
        <v>8</v>
      </c>
      <c r="BP1456">
        <f t="shared" si="252"/>
        <v>26</v>
      </c>
      <c r="BQ1456">
        <f t="shared" si="254"/>
        <v>0</v>
      </c>
      <c r="BR1456">
        <f t="shared" si="255"/>
        <v>0</v>
      </c>
      <c r="BS1456">
        <f t="shared" si="256"/>
        <v>0</v>
      </c>
      <c r="BT1456">
        <f t="shared" si="257"/>
        <v>0</v>
      </c>
      <c r="BU1456">
        <f t="shared" si="258"/>
        <v>0</v>
      </c>
      <c r="BV1456">
        <f t="shared" si="259"/>
        <v>0</v>
      </c>
      <c r="BW1456">
        <f t="shared" si="253"/>
        <v>26</v>
      </c>
    </row>
    <row r="1457" spans="1:75" x14ac:dyDescent="0.3">
      <c r="A1457" s="38">
        <f t="shared" si="249"/>
        <v>45791</v>
      </c>
      <c r="B1457" s="3">
        <v>45791.857638888891</v>
      </c>
      <c r="C1457" t="s">
        <v>61</v>
      </c>
      <c r="D1457" t="s">
        <v>61</v>
      </c>
      <c r="E1457" t="s">
        <v>61</v>
      </c>
      <c r="F1457" t="s">
        <v>62</v>
      </c>
      <c r="G1457" s="2" t="s">
        <v>85</v>
      </c>
      <c r="H1457" t="s">
        <v>86</v>
      </c>
      <c r="I1457" t="s">
        <v>93</v>
      </c>
      <c r="J1457" t="s">
        <v>66</v>
      </c>
      <c r="K1457" t="s">
        <v>67</v>
      </c>
      <c r="L1457">
        <v>19</v>
      </c>
      <c r="M1457">
        <v>11</v>
      </c>
      <c r="N1457">
        <v>168</v>
      </c>
      <c r="O1457" s="41">
        <v>7242</v>
      </c>
      <c r="P1457" t="s">
        <v>61</v>
      </c>
      <c r="Q1457" t="s">
        <v>61</v>
      </c>
      <c r="R1457">
        <v>39.265000000000001</v>
      </c>
      <c r="S1457">
        <v>11.355</v>
      </c>
      <c r="T1457">
        <v>3.4580000000000002</v>
      </c>
      <c r="U1457">
        <v>4983</v>
      </c>
      <c r="V1457">
        <v>285</v>
      </c>
      <c r="W1457">
        <v>1373</v>
      </c>
      <c r="X1457">
        <v>1377</v>
      </c>
      <c r="Y1457">
        <v>4</v>
      </c>
      <c r="Z1457">
        <v>6</v>
      </c>
      <c r="AA1457">
        <v>0</v>
      </c>
      <c r="AB1457">
        <v>0</v>
      </c>
      <c r="AC1457">
        <v>104</v>
      </c>
      <c r="AD1457">
        <v>28.37</v>
      </c>
      <c r="AE1457">
        <v>42.512439999999998</v>
      </c>
      <c r="AF1457">
        <v>94.5</v>
      </c>
      <c r="AG1457">
        <v>1.4</v>
      </c>
      <c r="AH1457">
        <v>2.4</v>
      </c>
      <c r="AI1457">
        <v>1.5</v>
      </c>
      <c r="AJ1457">
        <v>0.3</v>
      </c>
      <c r="AK1457">
        <v>0</v>
      </c>
      <c r="AL1457">
        <v>0</v>
      </c>
      <c r="AM1457">
        <v>2.66</v>
      </c>
      <c r="AN1457">
        <v>40.957000000000001</v>
      </c>
      <c r="AO1457">
        <v>5.7190000000000003</v>
      </c>
      <c r="AP1457">
        <v>27.553999999999998</v>
      </c>
      <c r="AQ1457">
        <v>0.33100000000000002</v>
      </c>
      <c r="AR1457">
        <v>10.186999999999999</v>
      </c>
      <c r="AS1457">
        <v>15.281000000000001</v>
      </c>
      <c r="AT1457">
        <v>77.174999999999997</v>
      </c>
      <c r="AU1457">
        <v>1.143</v>
      </c>
      <c r="AV1457">
        <v>1.96</v>
      </c>
      <c r="AW1457">
        <v>1.2250000000000001</v>
      </c>
      <c r="AX1457">
        <v>0.245</v>
      </c>
      <c r="AY1457">
        <v>0</v>
      </c>
      <c r="AZ1457">
        <v>0</v>
      </c>
      <c r="BA1457">
        <v>0</v>
      </c>
      <c r="BB1457">
        <v>107</v>
      </c>
      <c r="BC1457" t="s">
        <v>75</v>
      </c>
      <c r="BD1457">
        <v>0</v>
      </c>
      <c r="BE1457" t="s">
        <v>69</v>
      </c>
      <c r="BF1457" t="s">
        <v>76</v>
      </c>
      <c r="BG1457">
        <v>1.3</v>
      </c>
      <c r="BH1457">
        <v>0</v>
      </c>
      <c r="BI1457" s="1">
        <v>45799.574282175927</v>
      </c>
      <c r="BJ1457">
        <v>3</v>
      </c>
      <c r="BK1457" s="4">
        <v>1.1526000000000001</v>
      </c>
      <c r="BL1457" s="42">
        <f>HLOOKUP($A1457,차량별코스!$E$1:$AD$20,_xlfn.XLOOKUP(탕데이터!$I1457,차량별코스!$D$2:$D$20,차량별코스!$A$2:$A$20),0)</f>
        <v>8</v>
      </c>
      <c r="BM1457">
        <f t="shared" si="250"/>
        <v>4864.5930000000008</v>
      </c>
      <c r="BN1457">
        <f t="shared" si="251"/>
        <v>529.45099999999991</v>
      </c>
      <c r="BO1457">
        <f>IF(COUNTIFS($BL$2:$BL1457,$BL1457,$O$2:$O1457,$O1457)=1,_xlfn.MAXIFS($BO$2:$BO1456,$O$2:$O1456,$O1457)+1,_xlfn.MAXIFS($BO$2:$BO1456,$O$2:$O1456,$O1457))</f>
        <v>8</v>
      </c>
      <c r="BP1457">
        <f t="shared" si="252"/>
        <v>3050.9349999999995</v>
      </c>
      <c r="BQ1457">
        <f t="shared" si="254"/>
        <v>69.761999999999986</v>
      </c>
      <c r="BR1457">
        <f t="shared" si="255"/>
        <v>119.592</v>
      </c>
      <c r="BS1457">
        <f t="shared" si="256"/>
        <v>74.74499999999999</v>
      </c>
      <c r="BT1457">
        <f t="shared" si="257"/>
        <v>14.949</v>
      </c>
      <c r="BU1457">
        <f t="shared" si="258"/>
        <v>0</v>
      </c>
      <c r="BV1457">
        <f t="shared" si="259"/>
        <v>0</v>
      </c>
      <c r="BW1457">
        <f t="shared" si="253"/>
        <v>3329.9829999999997</v>
      </c>
    </row>
    <row r="1458" spans="1:75" x14ac:dyDescent="0.3">
      <c r="A1458" s="38">
        <f t="shared" si="249"/>
        <v>45792</v>
      </c>
      <c r="B1458" s="3">
        <v>45792.24428240741</v>
      </c>
      <c r="C1458" t="s">
        <v>61</v>
      </c>
      <c r="D1458" t="s">
        <v>61</v>
      </c>
      <c r="E1458" t="s">
        <v>61</v>
      </c>
      <c r="F1458" t="s">
        <v>62</v>
      </c>
      <c r="G1458" s="2" t="s">
        <v>85</v>
      </c>
      <c r="H1458" t="s">
        <v>86</v>
      </c>
      <c r="I1458" t="s">
        <v>93</v>
      </c>
      <c r="J1458" t="s">
        <v>66</v>
      </c>
      <c r="K1458" t="s">
        <v>67</v>
      </c>
      <c r="L1458">
        <v>19</v>
      </c>
      <c r="M1458">
        <v>11</v>
      </c>
      <c r="N1458">
        <v>168</v>
      </c>
      <c r="O1458" s="41">
        <v>7242</v>
      </c>
      <c r="P1458" t="s">
        <v>61</v>
      </c>
      <c r="Q1458" t="s">
        <v>61</v>
      </c>
      <c r="R1458">
        <v>1E-3</v>
      </c>
      <c r="S1458">
        <v>1E-3</v>
      </c>
      <c r="T1458">
        <v>1</v>
      </c>
      <c r="U1458">
        <v>362</v>
      </c>
      <c r="V1458">
        <v>362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0.01</v>
      </c>
      <c r="AE1458" t="s">
        <v>61</v>
      </c>
      <c r="AF1458">
        <v>100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1</v>
      </c>
      <c r="AN1458" t="s">
        <v>61</v>
      </c>
      <c r="AO1458">
        <v>100</v>
      </c>
      <c r="AP1458">
        <v>0</v>
      </c>
      <c r="AQ1458">
        <v>0</v>
      </c>
      <c r="AR1458">
        <v>0</v>
      </c>
      <c r="AS1458">
        <v>0</v>
      </c>
      <c r="AT1458">
        <v>5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9</v>
      </c>
      <c r="BC1458" t="s">
        <v>75</v>
      </c>
      <c r="BD1458">
        <v>0</v>
      </c>
      <c r="BE1458" t="s">
        <v>69</v>
      </c>
      <c r="BF1458" t="s">
        <v>76</v>
      </c>
      <c r="BG1458">
        <v>1.3</v>
      </c>
      <c r="BH1458">
        <v>0</v>
      </c>
      <c r="BI1458" s="1">
        <v>45799.574282175927</v>
      </c>
      <c r="BJ1458">
        <v>3</v>
      </c>
      <c r="BK1458" s="4">
        <v>0.33329999999999999</v>
      </c>
      <c r="BL1458" s="42">
        <f>HLOOKUP($A1458,차량별코스!$E$1:$AD$20,_xlfn.XLOOKUP(탕데이터!$I1458,차량별코스!$D$2:$D$20,차량별코스!$A$2:$A$20),0)</f>
        <v>1</v>
      </c>
      <c r="BM1458">
        <f t="shared" si="250"/>
        <v>4864.5930000000008</v>
      </c>
      <c r="BN1458">
        <f t="shared" si="251"/>
        <v>366.255</v>
      </c>
      <c r="BO1458">
        <f>IF(COUNTIFS($BL$2:$BL1458,$BL1458,$O$2:$O1458,$O1458)=1,_xlfn.MAXIFS($BO$2:$BO1457,$O$2:$O1457,$O1458)+1,_xlfn.MAXIFS($BO$2:$BO1457,$O$2:$O1457,$O1458))</f>
        <v>8</v>
      </c>
      <c r="BP1458">
        <f t="shared" si="252"/>
        <v>0</v>
      </c>
      <c r="BQ1458">
        <f t="shared" si="254"/>
        <v>0</v>
      </c>
      <c r="BR1458">
        <f t="shared" si="255"/>
        <v>0</v>
      </c>
      <c r="BS1458">
        <f t="shared" si="256"/>
        <v>0</v>
      </c>
      <c r="BT1458">
        <f t="shared" si="257"/>
        <v>0</v>
      </c>
      <c r="BU1458">
        <f t="shared" si="258"/>
        <v>0</v>
      </c>
      <c r="BV1458">
        <f t="shared" si="259"/>
        <v>0</v>
      </c>
      <c r="BW1458">
        <f t="shared" si="253"/>
        <v>0</v>
      </c>
    </row>
    <row r="1459" spans="1:75" x14ac:dyDescent="0.3">
      <c r="A1459" s="38">
        <f t="shared" si="249"/>
        <v>45792</v>
      </c>
      <c r="B1459" s="3">
        <v>45792.268148148149</v>
      </c>
      <c r="C1459" t="s">
        <v>61</v>
      </c>
      <c r="D1459" t="s">
        <v>61</v>
      </c>
      <c r="E1459" t="s">
        <v>61</v>
      </c>
      <c r="F1459" t="s">
        <v>62</v>
      </c>
      <c r="G1459" s="2" t="s">
        <v>85</v>
      </c>
      <c r="H1459" t="s">
        <v>86</v>
      </c>
      <c r="I1459" t="s">
        <v>93</v>
      </c>
      <c r="J1459" t="s">
        <v>66</v>
      </c>
      <c r="K1459" t="s">
        <v>67</v>
      </c>
      <c r="L1459">
        <v>19</v>
      </c>
      <c r="M1459">
        <v>11</v>
      </c>
      <c r="N1459">
        <v>168</v>
      </c>
      <c r="O1459" s="41">
        <v>7242</v>
      </c>
      <c r="P1459" t="s">
        <v>61</v>
      </c>
      <c r="Q1459" t="s">
        <v>61</v>
      </c>
      <c r="R1459">
        <v>39.134999999999998</v>
      </c>
      <c r="S1459">
        <v>15.128</v>
      </c>
      <c r="T1459">
        <v>2.5870000000000002</v>
      </c>
      <c r="U1459">
        <v>6424</v>
      </c>
      <c r="V1459">
        <v>235</v>
      </c>
      <c r="W1459">
        <v>2893</v>
      </c>
      <c r="X1459">
        <v>1315</v>
      </c>
      <c r="Y1459">
        <v>1</v>
      </c>
      <c r="Z1459">
        <v>4</v>
      </c>
      <c r="AA1459">
        <v>1</v>
      </c>
      <c r="AB1459">
        <v>1769</v>
      </c>
      <c r="AC1459">
        <v>100</v>
      </c>
      <c r="AD1459">
        <v>21.93</v>
      </c>
      <c r="AE1459">
        <v>42.744517999999999</v>
      </c>
      <c r="AF1459">
        <v>37.6</v>
      </c>
      <c r="AG1459">
        <v>18.100000000000001</v>
      </c>
      <c r="AH1459">
        <v>25.7</v>
      </c>
      <c r="AI1459">
        <v>14</v>
      </c>
      <c r="AJ1459">
        <v>4.5</v>
      </c>
      <c r="AK1459">
        <v>0</v>
      </c>
      <c r="AL1459">
        <v>0</v>
      </c>
      <c r="AM1459">
        <v>1.99</v>
      </c>
      <c r="AN1459">
        <v>57.317999999999998</v>
      </c>
      <c r="AO1459">
        <v>3.6579999999999999</v>
      </c>
      <c r="AP1459">
        <v>45.033999999999999</v>
      </c>
      <c r="AQ1459">
        <v>0.33200000000000002</v>
      </c>
      <c r="AR1459">
        <v>2.5550000000000002</v>
      </c>
      <c r="AS1459">
        <v>10.221</v>
      </c>
      <c r="AT1459">
        <v>40.106999999999999</v>
      </c>
      <c r="AU1459">
        <v>19.306999999999999</v>
      </c>
      <c r="AV1459">
        <v>27.413</v>
      </c>
      <c r="AW1459">
        <v>14.933</v>
      </c>
      <c r="AX1459">
        <v>4.8</v>
      </c>
      <c r="AY1459">
        <v>0</v>
      </c>
      <c r="AZ1459">
        <v>0</v>
      </c>
      <c r="BA1459">
        <v>0</v>
      </c>
      <c r="BB1459">
        <v>144</v>
      </c>
      <c r="BC1459" t="s">
        <v>75</v>
      </c>
      <c r="BD1459">
        <v>0</v>
      </c>
      <c r="BE1459" t="s">
        <v>69</v>
      </c>
      <c r="BF1459" t="s">
        <v>76</v>
      </c>
      <c r="BG1459">
        <v>1.3</v>
      </c>
      <c r="BH1459">
        <v>0</v>
      </c>
      <c r="BI1459" s="1">
        <v>45799.574282175927</v>
      </c>
      <c r="BJ1459">
        <v>3</v>
      </c>
      <c r="BK1459" s="4">
        <v>0.86229999999999996</v>
      </c>
      <c r="BL1459" s="42">
        <f>HLOOKUP($A1459,차량별코스!$E$1:$AD$20,_xlfn.XLOOKUP(탕데이터!$I1459,차량별코스!$D$2:$D$20,차량별코스!$A$2:$A$20),0)</f>
        <v>1</v>
      </c>
      <c r="BM1459">
        <f t="shared" si="250"/>
        <v>4864.5930000000008</v>
      </c>
      <c r="BN1459">
        <f t="shared" si="251"/>
        <v>366.255</v>
      </c>
      <c r="BO1459">
        <f>IF(COUNTIFS($BL$2:$BL1459,$BL1459,$O$2:$O1459,$O1459)=1,_xlfn.MAXIFS($BO$2:$BO1458,$O$2:$O1458,$O1459)+1,_xlfn.MAXIFS($BO$2:$BO1458,$O$2:$O1458,$O1459))</f>
        <v>8</v>
      </c>
      <c r="BP1459">
        <f t="shared" si="252"/>
        <v>-712.57600000000002</v>
      </c>
      <c r="BQ1459">
        <f t="shared" si="254"/>
        <v>1162.7440000000001</v>
      </c>
      <c r="BR1459">
        <f t="shared" si="255"/>
        <v>1650.9680000000001</v>
      </c>
      <c r="BS1459">
        <f t="shared" si="256"/>
        <v>899.36000000000013</v>
      </c>
      <c r="BT1459">
        <f t="shared" si="257"/>
        <v>289.08</v>
      </c>
      <c r="BU1459">
        <f t="shared" si="258"/>
        <v>0</v>
      </c>
      <c r="BV1459">
        <f t="shared" si="259"/>
        <v>0</v>
      </c>
      <c r="BW1459">
        <f t="shared" si="253"/>
        <v>3289.5760000000005</v>
      </c>
    </row>
    <row r="1460" spans="1:75" x14ac:dyDescent="0.3">
      <c r="A1460" s="38">
        <f t="shared" si="249"/>
        <v>45792</v>
      </c>
      <c r="B1460" s="3">
        <v>45792.377500000002</v>
      </c>
      <c r="C1460" t="s">
        <v>61</v>
      </c>
      <c r="D1460" t="s">
        <v>61</v>
      </c>
      <c r="E1460" t="s">
        <v>61</v>
      </c>
      <c r="F1460" t="s">
        <v>62</v>
      </c>
      <c r="G1460" s="2" t="s">
        <v>85</v>
      </c>
      <c r="H1460" t="s">
        <v>86</v>
      </c>
      <c r="I1460" t="s">
        <v>93</v>
      </c>
      <c r="J1460" t="s">
        <v>66</v>
      </c>
      <c r="K1460" t="s">
        <v>67</v>
      </c>
      <c r="L1460">
        <v>19</v>
      </c>
      <c r="M1460">
        <v>11</v>
      </c>
      <c r="N1460">
        <v>168</v>
      </c>
      <c r="O1460" s="41">
        <v>7242</v>
      </c>
      <c r="P1460" t="s">
        <v>61</v>
      </c>
      <c r="Q1460" t="s">
        <v>61</v>
      </c>
      <c r="R1460">
        <v>2.1999999999999999E-2</v>
      </c>
      <c r="S1460">
        <v>3.9E-2</v>
      </c>
      <c r="T1460">
        <v>0.56399999999999995</v>
      </c>
      <c r="U1460">
        <v>61</v>
      </c>
      <c r="V1460">
        <v>7</v>
      </c>
      <c r="W1460">
        <v>20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4</v>
      </c>
      <c r="AD1460">
        <v>1.3</v>
      </c>
      <c r="AE1460">
        <v>2.3292739999999998</v>
      </c>
      <c r="AF1460">
        <v>100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0.43</v>
      </c>
      <c r="AN1460">
        <v>9.1460000000000008</v>
      </c>
      <c r="AO1460">
        <v>11.473000000000001</v>
      </c>
      <c r="AP1460">
        <v>32.783999999999999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 t="s">
        <v>75</v>
      </c>
      <c r="BD1460">
        <v>0</v>
      </c>
      <c r="BE1460" t="s">
        <v>69</v>
      </c>
      <c r="BF1460" t="s">
        <v>76</v>
      </c>
      <c r="BG1460">
        <v>1.3</v>
      </c>
      <c r="BH1460">
        <v>0</v>
      </c>
      <c r="BI1460" s="1">
        <v>45799.574282175927</v>
      </c>
      <c r="BJ1460">
        <v>3</v>
      </c>
      <c r="BK1460" s="4">
        <v>0.188</v>
      </c>
      <c r="BL1460" s="42">
        <f>HLOOKUP($A1460,차량별코스!$E$1:$AD$20,_xlfn.XLOOKUP(탕데이터!$I1460,차량별코스!$D$2:$D$20,차량별코스!$A$2:$A$20),0)</f>
        <v>1</v>
      </c>
      <c r="BM1460">
        <f t="shared" si="250"/>
        <v>4864.5930000000008</v>
      </c>
      <c r="BN1460">
        <f t="shared" si="251"/>
        <v>366.255</v>
      </c>
      <c r="BO1460">
        <f>IF(COUNTIFS($BL$2:$BL1460,$BL1460,$O$2:$O1460,$O1460)=1,_xlfn.MAXIFS($BO$2:$BO1459,$O$2:$O1459,$O1460)+1,_xlfn.MAXIFS($BO$2:$BO1459,$O$2:$O1459,$O1460))</f>
        <v>8</v>
      </c>
      <c r="BP1460">
        <f t="shared" si="252"/>
        <v>34</v>
      </c>
      <c r="BQ1460">
        <f t="shared" si="254"/>
        <v>0</v>
      </c>
      <c r="BR1460">
        <f t="shared" si="255"/>
        <v>0</v>
      </c>
      <c r="BS1460">
        <f t="shared" si="256"/>
        <v>0</v>
      </c>
      <c r="BT1460">
        <f t="shared" si="257"/>
        <v>0</v>
      </c>
      <c r="BU1460">
        <f t="shared" si="258"/>
        <v>0</v>
      </c>
      <c r="BV1460">
        <f t="shared" si="259"/>
        <v>0</v>
      </c>
      <c r="BW1460">
        <f t="shared" si="253"/>
        <v>34</v>
      </c>
    </row>
    <row r="1461" spans="1:75" x14ac:dyDescent="0.3">
      <c r="A1461" s="38">
        <f t="shared" si="249"/>
        <v>45792</v>
      </c>
      <c r="B1461" s="3">
        <v>45792.387557870374</v>
      </c>
      <c r="C1461" t="s">
        <v>61</v>
      </c>
      <c r="D1461" t="s">
        <v>61</v>
      </c>
      <c r="E1461" t="s">
        <v>61</v>
      </c>
      <c r="F1461" t="s">
        <v>62</v>
      </c>
      <c r="G1461" s="2" t="s">
        <v>85</v>
      </c>
      <c r="H1461" t="s">
        <v>86</v>
      </c>
      <c r="I1461" t="s">
        <v>93</v>
      </c>
      <c r="J1461" t="s">
        <v>66</v>
      </c>
      <c r="K1461" t="s">
        <v>67</v>
      </c>
      <c r="L1461">
        <v>19</v>
      </c>
      <c r="M1461">
        <v>11</v>
      </c>
      <c r="N1461">
        <v>168</v>
      </c>
      <c r="O1461" s="41">
        <v>7242</v>
      </c>
      <c r="P1461" t="s">
        <v>61</v>
      </c>
      <c r="Q1461" t="s">
        <v>61</v>
      </c>
      <c r="R1461">
        <v>66.191999999999993</v>
      </c>
      <c r="S1461">
        <v>18.382000000000001</v>
      </c>
      <c r="T1461">
        <v>3.601</v>
      </c>
      <c r="U1461">
        <v>6965</v>
      </c>
      <c r="V1461">
        <v>106</v>
      </c>
      <c r="W1461">
        <v>1438</v>
      </c>
      <c r="X1461">
        <v>2332</v>
      </c>
      <c r="Y1461">
        <v>4</v>
      </c>
      <c r="Z1461">
        <v>10</v>
      </c>
      <c r="AA1461">
        <v>0</v>
      </c>
      <c r="AB1461">
        <v>0</v>
      </c>
      <c r="AC1461">
        <v>98</v>
      </c>
      <c r="AD1461">
        <v>34.21</v>
      </c>
      <c r="AE1461">
        <v>43.957036000000002</v>
      </c>
      <c r="AF1461">
        <v>92.8</v>
      </c>
      <c r="AG1461">
        <v>2.2999999999999998</v>
      </c>
      <c r="AH1461">
        <v>2.7</v>
      </c>
      <c r="AI1461">
        <v>1.7</v>
      </c>
      <c r="AJ1461">
        <v>0.5</v>
      </c>
      <c r="AK1461">
        <v>0</v>
      </c>
      <c r="AL1461">
        <v>0</v>
      </c>
      <c r="AM1461">
        <v>2.77</v>
      </c>
      <c r="AN1461">
        <v>40.537999999999997</v>
      </c>
      <c r="AO1461">
        <v>1.522</v>
      </c>
      <c r="AP1461">
        <v>20.646000000000001</v>
      </c>
      <c r="AQ1461">
        <v>0.34699999999999998</v>
      </c>
      <c r="AR1461">
        <v>6.0430000000000001</v>
      </c>
      <c r="AS1461">
        <v>15.108000000000001</v>
      </c>
      <c r="AT1461">
        <v>106.72</v>
      </c>
      <c r="AU1461">
        <v>2.645</v>
      </c>
      <c r="AV1461">
        <v>3.105</v>
      </c>
      <c r="AW1461">
        <v>1.9550000000000001</v>
      </c>
      <c r="AX1461">
        <v>0.57499999999999996</v>
      </c>
      <c r="AY1461">
        <v>0</v>
      </c>
      <c r="AZ1461">
        <v>0</v>
      </c>
      <c r="BA1461">
        <v>0</v>
      </c>
      <c r="BB1461">
        <v>155</v>
      </c>
      <c r="BC1461" t="s">
        <v>75</v>
      </c>
      <c r="BD1461">
        <v>0</v>
      </c>
      <c r="BE1461" t="s">
        <v>69</v>
      </c>
      <c r="BF1461" t="s">
        <v>76</v>
      </c>
      <c r="BG1461">
        <v>1.3</v>
      </c>
      <c r="BH1461">
        <v>0</v>
      </c>
      <c r="BI1461" s="1">
        <v>45799.574282175927</v>
      </c>
      <c r="BJ1461">
        <v>3</v>
      </c>
      <c r="BK1461" s="4">
        <v>1.2002999999999999</v>
      </c>
      <c r="BL1461" s="42">
        <f>HLOOKUP($A1461,차량별코스!$E$1:$AD$20,_xlfn.XLOOKUP(탕데이터!$I1461,차량별코스!$D$2:$D$20,차량별코스!$A$2:$A$20),0)</f>
        <v>1</v>
      </c>
      <c r="BM1461">
        <f t="shared" si="250"/>
        <v>4864.5930000000008</v>
      </c>
      <c r="BN1461">
        <f t="shared" si="251"/>
        <v>366.255</v>
      </c>
      <c r="BO1461">
        <f>IF(COUNTIFS($BL$2:$BL1461,$BL1461,$O$2:$O1461,$O1461)=1,_xlfn.MAXIFS($BO$2:$BO1460,$O$2:$O1460,$O1461)+1,_xlfn.MAXIFS($BO$2:$BO1460,$O$2:$O1460,$O1461))</f>
        <v>8</v>
      </c>
      <c r="BP1461">
        <f t="shared" si="252"/>
        <v>4919.5199999999995</v>
      </c>
      <c r="BQ1461">
        <f t="shared" si="254"/>
        <v>160.19499999999999</v>
      </c>
      <c r="BR1461">
        <f t="shared" si="255"/>
        <v>188.05500000000004</v>
      </c>
      <c r="BS1461">
        <f t="shared" si="256"/>
        <v>118.40500000000002</v>
      </c>
      <c r="BT1461">
        <f t="shared" si="257"/>
        <v>34.825000000000003</v>
      </c>
      <c r="BU1461">
        <f t="shared" si="258"/>
        <v>0</v>
      </c>
      <c r="BV1461">
        <f t="shared" si="259"/>
        <v>0</v>
      </c>
      <c r="BW1461">
        <f t="shared" si="253"/>
        <v>5420.9999999999991</v>
      </c>
    </row>
    <row r="1462" spans="1:75" x14ac:dyDescent="0.3">
      <c r="A1462" s="38">
        <f t="shared" si="249"/>
        <v>45792</v>
      </c>
      <c r="B1462" s="3">
        <v>45792.509097222224</v>
      </c>
      <c r="C1462" t="s">
        <v>61</v>
      </c>
      <c r="D1462" t="s">
        <v>61</v>
      </c>
      <c r="E1462" t="s">
        <v>61</v>
      </c>
      <c r="F1462" t="s">
        <v>62</v>
      </c>
      <c r="G1462" s="2" t="s">
        <v>85</v>
      </c>
      <c r="H1462" t="s">
        <v>86</v>
      </c>
      <c r="I1462" t="s">
        <v>93</v>
      </c>
      <c r="J1462" t="s">
        <v>66</v>
      </c>
      <c r="K1462" t="s">
        <v>67</v>
      </c>
      <c r="L1462">
        <v>19</v>
      </c>
      <c r="M1462">
        <v>11</v>
      </c>
      <c r="N1462">
        <v>168</v>
      </c>
      <c r="O1462" s="41">
        <v>7242</v>
      </c>
      <c r="P1462" t="s">
        <v>61</v>
      </c>
      <c r="Q1462" t="s">
        <v>61</v>
      </c>
      <c r="R1462">
        <v>4.8000000000000001E-2</v>
      </c>
      <c r="S1462">
        <v>4.3999999999999997E-2</v>
      </c>
      <c r="T1462">
        <v>1.091</v>
      </c>
      <c r="U1462">
        <v>56</v>
      </c>
      <c r="V1462">
        <v>10</v>
      </c>
      <c r="W1462">
        <v>10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9</v>
      </c>
      <c r="AD1462">
        <v>3.09</v>
      </c>
      <c r="AE1462">
        <v>4.7995200000000002</v>
      </c>
      <c r="AF1462">
        <v>100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0.84</v>
      </c>
      <c r="AN1462">
        <v>10.109</v>
      </c>
      <c r="AO1462">
        <v>17.853000000000002</v>
      </c>
      <c r="AP1462">
        <v>17.853000000000002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 t="s">
        <v>75</v>
      </c>
      <c r="BD1462">
        <v>0</v>
      </c>
      <c r="BE1462" t="s">
        <v>69</v>
      </c>
      <c r="BF1462" t="s">
        <v>76</v>
      </c>
      <c r="BG1462">
        <v>1.3</v>
      </c>
      <c r="BH1462">
        <v>0</v>
      </c>
      <c r="BI1462" s="1">
        <v>45799.574282175927</v>
      </c>
      <c r="BJ1462">
        <v>3</v>
      </c>
      <c r="BK1462" s="4">
        <v>0.36359999999999998</v>
      </c>
      <c r="BL1462" s="42">
        <f>HLOOKUP($A1462,차량별코스!$E$1:$AD$20,_xlfn.XLOOKUP(탕데이터!$I1462,차량별코스!$D$2:$D$20,차량별코스!$A$2:$A$20),0)</f>
        <v>1</v>
      </c>
      <c r="BM1462">
        <f t="shared" si="250"/>
        <v>4864.5930000000008</v>
      </c>
      <c r="BN1462">
        <f t="shared" si="251"/>
        <v>366.255</v>
      </c>
      <c r="BO1462">
        <f>IF(COUNTIFS($BL$2:$BL1462,$BL1462,$O$2:$O1462,$O1462)=1,_xlfn.MAXIFS($BO$2:$BO1461,$O$2:$O1461,$O1462)+1,_xlfn.MAXIFS($BO$2:$BO1461,$O$2:$O1461,$O1462))</f>
        <v>8</v>
      </c>
      <c r="BP1462">
        <f t="shared" si="252"/>
        <v>36</v>
      </c>
      <c r="BQ1462">
        <f t="shared" si="254"/>
        <v>0</v>
      </c>
      <c r="BR1462">
        <f t="shared" si="255"/>
        <v>0</v>
      </c>
      <c r="BS1462">
        <f t="shared" si="256"/>
        <v>0</v>
      </c>
      <c r="BT1462">
        <f t="shared" si="257"/>
        <v>0</v>
      </c>
      <c r="BU1462">
        <f t="shared" si="258"/>
        <v>0</v>
      </c>
      <c r="BV1462">
        <f t="shared" si="259"/>
        <v>0</v>
      </c>
      <c r="BW1462">
        <f t="shared" si="253"/>
        <v>36</v>
      </c>
    </row>
    <row r="1463" spans="1:75" x14ac:dyDescent="0.3">
      <c r="A1463" s="38">
        <f t="shared" si="249"/>
        <v>45792</v>
      </c>
      <c r="B1463" s="3">
        <v>45792.512569444443</v>
      </c>
      <c r="C1463" t="s">
        <v>61</v>
      </c>
      <c r="D1463" t="s">
        <v>61</v>
      </c>
      <c r="E1463" t="s">
        <v>61</v>
      </c>
      <c r="F1463" t="s">
        <v>62</v>
      </c>
      <c r="G1463" s="2" t="s">
        <v>85</v>
      </c>
      <c r="H1463" t="s">
        <v>86</v>
      </c>
      <c r="I1463" t="s">
        <v>93</v>
      </c>
      <c r="J1463" t="s">
        <v>66</v>
      </c>
      <c r="K1463" t="s">
        <v>67</v>
      </c>
      <c r="L1463">
        <v>19</v>
      </c>
      <c r="M1463">
        <v>11</v>
      </c>
      <c r="N1463">
        <v>168</v>
      </c>
      <c r="O1463" s="41">
        <v>7242</v>
      </c>
      <c r="P1463" t="s">
        <v>61</v>
      </c>
      <c r="Q1463" t="s">
        <v>61</v>
      </c>
      <c r="R1463">
        <v>58.927</v>
      </c>
      <c r="S1463">
        <v>15.685</v>
      </c>
      <c r="T1463">
        <v>3.7570000000000001</v>
      </c>
      <c r="U1463">
        <v>5957</v>
      </c>
      <c r="V1463">
        <v>115</v>
      </c>
      <c r="W1463">
        <v>1330</v>
      </c>
      <c r="X1463">
        <v>2013</v>
      </c>
      <c r="Y1463">
        <v>0</v>
      </c>
      <c r="Z1463">
        <v>8</v>
      </c>
      <c r="AA1463">
        <v>0</v>
      </c>
      <c r="AB1463">
        <v>0</v>
      </c>
      <c r="AC1463">
        <v>98</v>
      </c>
      <c r="AD1463">
        <v>35.61</v>
      </c>
      <c r="AE1463">
        <v>47.016198000000003</v>
      </c>
      <c r="AF1463">
        <v>73.900000000000006</v>
      </c>
      <c r="AG1463">
        <v>7.6</v>
      </c>
      <c r="AH1463">
        <v>7</v>
      </c>
      <c r="AI1463">
        <v>7</v>
      </c>
      <c r="AJ1463">
        <v>4.5</v>
      </c>
      <c r="AK1463">
        <v>0</v>
      </c>
      <c r="AL1463">
        <v>0</v>
      </c>
      <c r="AM1463">
        <v>2.89</v>
      </c>
      <c r="AN1463">
        <v>41.848999999999997</v>
      </c>
      <c r="AO1463">
        <v>1.93</v>
      </c>
      <c r="AP1463">
        <v>22.327000000000002</v>
      </c>
      <c r="AQ1463">
        <v>0.33900000000000002</v>
      </c>
      <c r="AR1463">
        <v>0</v>
      </c>
      <c r="AS1463">
        <v>13.576000000000001</v>
      </c>
      <c r="AT1463">
        <v>72.668000000000006</v>
      </c>
      <c r="AU1463">
        <v>7.4729999999999999</v>
      </c>
      <c r="AV1463">
        <v>6.883</v>
      </c>
      <c r="AW1463">
        <v>6.883</v>
      </c>
      <c r="AX1463">
        <v>4.4249999999999998</v>
      </c>
      <c r="AY1463">
        <v>0</v>
      </c>
      <c r="AZ1463">
        <v>0</v>
      </c>
      <c r="BA1463">
        <v>0</v>
      </c>
      <c r="BB1463">
        <v>133</v>
      </c>
      <c r="BC1463" t="s">
        <v>75</v>
      </c>
      <c r="BD1463">
        <v>0</v>
      </c>
      <c r="BE1463" t="s">
        <v>69</v>
      </c>
      <c r="BF1463" t="s">
        <v>76</v>
      </c>
      <c r="BG1463">
        <v>1.3</v>
      </c>
      <c r="BH1463">
        <v>0</v>
      </c>
      <c r="BI1463" s="1">
        <v>45799.574282175927</v>
      </c>
      <c r="BJ1463">
        <v>3</v>
      </c>
      <c r="BK1463" s="4">
        <v>1.2523</v>
      </c>
      <c r="BL1463" s="42">
        <f>HLOOKUP($A1463,차량별코스!$E$1:$AD$20,_xlfn.XLOOKUP(탕데이터!$I1463,차량별코스!$D$2:$D$20,차량별코스!$A$2:$A$20),0)</f>
        <v>1</v>
      </c>
      <c r="BM1463">
        <f t="shared" si="250"/>
        <v>4864.5930000000008</v>
      </c>
      <c r="BN1463">
        <f t="shared" si="251"/>
        <v>366.255</v>
      </c>
      <c r="BO1463">
        <f>IF(COUNTIFS($BL$2:$BL1463,$BL1463,$O$2:$O1463,$O1463)=1,_xlfn.MAXIFS($BO$2:$BO1462,$O$2:$O1462,$O1463)+1,_xlfn.MAXIFS($BO$2:$BO1462,$O$2:$O1462,$O1463))</f>
        <v>8</v>
      </c>
      <c r="BP1463">
        <f t="shared" si="252"/>
        <v>2957.2230000000009</v>
      </c>
      <c r="BQ1463">
        <f t="shared" si="254"/>
        <v>452.73199999999997</v>
      </c>
      <c r="BR1463">
        <f t="shared" si="255"/>
        <v>416.99000000000007</v>
      </c>
      <c r="BS1463">
        <f t="shared" si="256"/>
        <v>416.99000000000007</v>
      </c>
      <c r="BT1463">
        <f t="shared" si="257"/>
        <v>268.065</v>
      </c>
      <c r="BU1463">
        <f t="shared" si="258"/>
        <v>0</v>
      </c>
      <c r="BV1463">
        <f t="shared" si="259"/>
        <v>0</v>
      </c>
      <c r="BW1463">
        <f t="shared" si="253"/>
        <v>4512.0000000000009</v>
      </c>
    </row>
    <row r="1464" spans="1:75" x14ac:dyDescent="0.3">
      <c r="A1464" s="38">
        <f t="shared" si="249"/>
        <v>45792</v>
      </c>
      <c r="B1464" s="3">
        <v>45792.584467592591</v>
      </c>
      <c r="C1464" t="s">
        <v>61</v>
      </c>
      <c r="D1464" t="s">
        <v>61</v>
      </c>
      <c r="E1464" t="s">
        <v>61</v>
      </c>
      <c r="F1464" t="s">
        <v>62</v>
      </c>
      <c r="G1464" s="2" t="s">
        <v>85</v>
      </c>
      <c r="H1464" t="s">
        <v>86</v>
      </c>
      <c r="I1464" t="s">
        <v>93</v>
      </c>
      <c r="J1464" t="s">
        <v>66</v>
      </c>
      <c r="K1464" t="s">
        <v>67</v>
      </c>
      <c r="L1464">
        <v>19</v>
      </c>
      <c r="M1464">
        <v>11</v>
      </c>
      <c r="N1464">
        <v>168</v>
      </c>
      <c r="O1464" s="41">
        <v>7242</v>
      </c>
      <c r="P1464" t="s">
        <v>61</v>
      </c>
      <c r="Q1464" t="s">
        <v>61</v>
      </c>
      <c r="R1464">
        <v>0.115</v>
      </c>
      <c r="S1464">
        <v>8.5999999999999993E-2</v>
      </c>
      <c r="T1464">
        <v>1.337</v>
      </c>
      <c r="U1464">
        <v>151</v>
      </c>
      <c r="V1464">
        <v>4</v>
      </c>
      <c r="W1464">
        <v>30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8</v>
      </c>
      <c r="AD1464">
        <v>2.74</v>
      </c>
      <c r="AE1464">
        <v>3.5384609999999999</v>
      </c>
      <c r="AF1464">
        <v>100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1.03</v>
      </c>
      <c r="AN1464">
        <v>3.3250000000000002</v>
      </c>
      <c r="AO1464">
        <v>2.649</v>
      </c>
      <c r="AP1464">
        <v>19.867000000000001</v>
      </c>
      <c r="AQ1464">
        <v>0</v>
      </c>
      <c r="AR1464">
        <v>0</v>
      </c>
      <c r="AS1464">
        <v>0</v>
      </c>
      <c r="AT1464">
        <v>1.667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 t="s">
        <v>75</v>
      </c>
      <c r="BD1464">
        <v>0</v>
      </c>
      <c r="BE1464" t="s">
        <v>69</v>
      </c>
      <c r="BF1464" t="s">
        <v>76</v>
      </c>
      <c r="BG1464">
        <v>1.3</v>
      </c>
      <c r="BH1464">
        <v>0</v>
      </c>
      <c r="BI1464" s="1">
        <v>45799.574282175927</v>
      </c>
      <c r="BJ1464">
        <v>3</v>
      </c>
      <c r="BK1464" s="4">
        <v>0.44569999999999999</v>
      </c>
      <c r="BL1464" s="42">
        <f>HLOOKUP($A1464,차량별코스!$E$1:$AD$20,_xlfn.XLOOKUP(탕데이터!$I1464,차량별코스!$D$2:$D$20,차량별코스!$A$2:$A$20),0)</f>
        <v>1</v>
      </c>
      <c r="BM1464">
        <f t="shared" si="250"/>
        <v>4864.5930000000008</v>
      </c>
      <c r="BN1464">
        <f t="shared" si="251"/>
        <v>366.255</v>
      </c>
      <c r="BO1464">
        <f>IF(COUNTIFS($BL$2:$BL1464,$BL1464,$O$2:$O1464,$O1464)=1,_xlfn.MAXIFS($BO$2:$BO1463,$O$2:$O1463,$O1464)+1,_xlfn.MAXIFS($BO$2:$BO1463,$O$2:$O1463,$O1464))</f>
        <v>8</v>
      </c>
      <c r="BP1464">
        <f t="shared" si="252"/>
        <v>117</v>
      </c>
      <c r="BQ1464">
        <f t="shared" si="254"/>
        <v>0</v>
      </c>
      <c r="BR1464">
        <f t="shared" si="255"/>
        <v>0</v>
      </c>
      <c r="BS1464">
        <f t="shared" si="256"/>
        <v>0</v>
      </c>
      <c r="BT1464">
        <f t="shared" si="257"/>
        <v>0</v>
      </c>
      <c r="BU1464">
        <f t="shared" si="258"/>
        <v>0</v>
      </c>
      <c r="BV1464">
        <f t="shared" si="259"/>
        <v>0</v>
      </c>
      <c r="BW1464">
        <f t="shared" si="253"/>
        <v>117</v>
      </c>
    </row>
    <row r="1465" spans="1:75" x14ac:dyDescent="0.3">
      <c r="A1465" s="38">
        <f t="shared" si="249"/>
        <v>45792</v>
      </c>
      <c r="B1465" s="3">
        <v>45792.63622685185</v>
      </c>
      <c r="C1465" t="s">
        <v>61</v>
      </c>
      <c r="D1465" t="s">
        <v>61</v>
      </c>
      <c r="E1465" t="s">
        <v>61</v>
      </c>
      <c r="F1465" t="s">
        <v>62</v>
      </c>
      <c r="G1465" s="2" t="s">
        <v>85</v>
      </c>
      <c r="H1465" t="s">
        <v>86</v>
      </c>
      <c r="I1465" t="s">
        <v>93</v>
      </c>
      <c r="J1465" t="s">
        <v>66</v>
      </c>
      <c r="K1465" t="s">
        <v>67</v>
      </c>
      <c r="L1465">
        <v>19</v>
      </c>
      <c r="M1465">
        <v>11</v>
      </c>
      <c r="N1465">
        <v>168</v>
      </c>
      <c r="O1465" s="41">
        <v>7242</v>
      </c>
      <c r="P1465" t="s">
        <v>61</v>
      </c>
      <c r="Q1465" t="s">
        <v>61</v>
      </c>
      <c r="R1465">
        <v>1E-3</v>
      </c>
      <c r="S1465">
        <v>7.6999999999999999E-2</v>
      </c>
      <c r="T1465">
        <v>1.2999999999999999E-2</v>
      </c>
      <c r="U1465">
        <v>142</v>
      </c>
      <c r="V1465">
        <v>142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0.03</v>
      </c>
      <c r="AE1465" t="s">
        <v>61</v>
      </c>
      <c r="AF1465">
        <v>100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0.01</v>
      </c>
      <c r="AN1465" t="s">
        <v>61</v>
      </c>
      <c r="AO1465">
        <v>100</v>
      </c>
      <c r="AP1465">
        <v>0</v>
      </c>
      <c r="AQ1465">
        <v>0</v>
      </c>
      <c r="AR1465">
        <v>0</v>
      </c>
      <c r="AS1465">
        <v>0</v>
      </c>
      <c r="AT1465">
        <v>1.667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2</v>
      </c>
      <c r="BC1465" t="s">
        <v>75</v>
      </c>
      <c r="BD1465">
        <v>0</v>
      </c>
      <c r="BE1465" t="s">
        <v>69</v>
      </c>
      <c r="BF1465" t="s">
        <v>76</v>
      </c>
      <c r="BG1465">
        <v>1.3</v>
      </c>
      <c r="BH1465">
        <v>0</v>
      </c>
      <c r="BI1465" s="1">
        <v>45799.574282175927</v>
      </c>
      <c r="BJ1465">
        <v>3</v>
      </c>
      <c r="BK1465" s="4">
        <v>4.3E-3</v>
      </c>
      <c r="BL1465" s="42">
        <f>HLOOKUP($A1465,차량별코스!$E$1:$AD$20,_xlfn.XLOOKUP(탕데이터!$I1465,차량별코스!$D$2:$D$20,차량별코스!$A$2:$A$20),0)</f>
        <v>1</v>
      </c>
      <c r="BM1465">
        <f t="shared" si="250"/>
        <v>4864.5930000000008</v>
      </c>
      <c r="BN1465">
        <f t="shared" si="251"/>
        <v>366.255</v>
      </c>
      <c r="BO1465">
        <f>IF(COUNTIFS($BL$2:$BL1465,$BL1465,$O$2:$O1465,$O1465)=1,_xlfn.MAXIFS($BO$2:$BO1464,$O$2:$O1464,$O1465)+1,_xlfn.MAXIFS($BO$2:$BO1464,$O$2:$O1464,$O1465))</f>
        <v>8</v>
      </c>
      <c r="BP1465">
        <f t="shared" si="252"/>
        <v>0</v>
      </c>
      <c r="BQ1465">
        <f t="shared" si="254"/>
        <v>0</v>
      </c>
      <c r="BR1465">
        <f t="shared" si="255"/>
        <v>0</v>
      </c>
      <c r="BS1465">
        <f t="shared" si="256"/>
        <v>0</v>
      </c>
      <c r="BT1465">
        <f t="shared" si="257"/>
        <v>0</v>
      </c>
      <c r="BU1465">
        <f t="shared" si="258"/>
        <v>0</v>
      </c>
      <c r="BV1465">
        <f t="shared" si="259"/>
        <v>0</v>
      </c>
      <c r="BW1465">
        <f t="shared" si="253"/>
        <v>0</v>
      </c>
    </row>
    <row r="1466" spans="1:75" x14ac:dyDescent="0.3">
      <c r="A1466" s="38">
        <f t="shared" si="249"/>
        <v>45792</v>
      </c>
      <c r="B1466" s="3">
        <v>45792.706631944442</v>
      </c>
      <c r="C1466" t="s">
        <v>61</v>
      </c>
      <c r="D1466" t="s">
        <v>61</v>
      </c>
      <c r="E1466" t="s">
        <v>61</v>
      </c>
      <c r="F1466" t="s">
        <v>62</v>
      </c>
      <c r="G1466" s="2" t="s">
        <v>85</v>
      </c>
      <c r="H1466" t="s">
        <v>86</v>
      </c>
      <c r="I1466" t="s">
        <v>93</v>
      </c>
      <c r="J1466" t="s">
        <v>66</v>
      </c>
      <c r="K1466" t="s">
        <v>67</v>
      </c>
      <c r="L1466">
        <v>19</v>
      </c>
      <c r="M1466">
        <v>11</v>
      </c>
      <c r="N1466">
        <v>168</v>
      </c>
      <c r="O1466" s="41">
        <v>7242</v>
      </c>
      <c r="P1466" t="s">
        <v>61</v>
      </c>
      <c r="Q1466" t="s">
        <v>61</v>
      </c>
      <c r="R1466">
        <v>100.877</v>
      </c>
      <c r="S1466">
        <v>26.757999999999999</v>
      </c>
      <c r="T1466">
        <v>3.77</v>
      </c>
      <c r="U1466">
        <v>10446</v>
      </c>
      <c r="V1466">
        <v>220</v>
      </c>
      <c r="W1466">
        <v>2237</v>
      </c>
      <c r="X1466">
        <v>3596</v>
      </c>
      <c r="Y1466">
        <v>4</v>
      </c>
      <c r="Z1466">
        <v>17</v>
      </c>
      <c r="AA1466">
        <v>1</v>
      </c>
      <c r="AB1466">
        <v>216</v>
      </c>
      <c r="AC1466">
        <v>98</v>
      </c>
      <c r="AD1466">
        <v>34.770000000000003</v>
      </c>
      <c r="AE1466">
        <v>45.457146000000002</v>
      </c>
      <c r="AF1466">
        <v>21.5</v>
      </c>
      <c r="AG1466">
        <v>22.8</v>
      </c>
      <c r="AH1466">
        <v>27.6</v>
      </c>
      <c r="AI1466">
        <v>23.3</v>
      </c>
      <c r="AJ1466">
        <v>4.7</v>
      </c>
      <c r="AK1466">
        <v>0</v>
      </c>
      <c r="AL1466">
        <v>0</v>
      </c>
      <c r="AM1466">
        <v>2.9</v>
      </c>
      <c r="AN1466">
        <v>40.072000000000003</v>
      </c>
      <c r="AO1466">
        <v>2.1059999999999999</v>
      </c>
      <c r="AP1466">
        <v>21.414999999999999</v>
      </c>
      <c r="AQ1466">
        <v>0.34699999999999998</v>
      </c>
      <c r="AR1466">
        <v>3.9649999999999999</v>
      </c>
      <c r="AS1466">
        <v>16.852</v>
      </c>
      <c r="AT1466">
        <v>37.267000000000003</v>
      </c>
      <c r="AU1466">
        <v>39.520000000000003</v>
      </c>
      <c r="AV1466">
        <v>47.84</v>
      </c>
      <c r="AW1466">
        <v>40.387</v>
      </c>
      <c r="AX1466">
        <v>8.1470000000000002</v>
      </c>
      <c r="AY1466">
        <v>0</v>
      </c>
      <c r="AZ1466">
        <v>0</v>
      </c>
      <c r="BA1466">
        <v>0</v>
      </c>
      <c r="BB1466">
        <v>236</v>
      </c>
      <c r="BC1466" t="s">
        <v>75</v>
      </c>
      <c r="BD1466">
        <v>0</v>
      </c>
      <c r="BE1466" t="s">
        <v>69</v>
      </c>
      <c r="BF1466" t="s">
        <v>76</v>
      </c>
      <c r="BG1466">
        <v>1.3</v>
      </c>
      <c r="BH1466">
        <v>0</v>
      </c>
      <c r="BI1466" s="1">
        <v>45799.574282175927</v>
      </c>
      <c r="BJ1466">
        <v>3</v>
      </c>
      <c r="BK1466" s="4">
        <v>1.2566999999999999</v>
      </c>
      <c r="BL1466" s="42">
        <f>HLOOKUP($A1466,차량별코스!$E$1:$AD$20,_xlfn.XLOOKUP(탕데이터!$I1466,차량별코스!$D$2:$D$20,차량별코스!$A$2:$A$20),0)</f>
        <v>1</v>
      </c>
      <c r="BM1466">
        <f t="shared" si="250"/>
        <v>4864.5930000000008</v>
      </c>
      <c r="BN1466">
        <f t="shared" si="251"/>
        <v>366.255</v>
      </c>
      <c r="BO1466">
        <f>IF(COUNTIFS($BL$2:$BL1466,$BL1466,$O$2:$O1466,$O1466)=1,_xlfn.MAXIFS($BO$2:$BO1465,$O$2:$O1465,$O1466)+1,_xlfn.MAXIFS($BO$2:$BO1465,$O$2:$O1465,$O1466))</f>
        <v>8</v>
      </c>
      <c r="BP1466">
        <f t="shared" si="252"/>
        <v>-211.11000000000013</v>
      </c>
      <c r="BQ1466">
        <f t="shared" si="254"/>
        <v>2381.6880000000001</v>
      </c>
      <c r="BR1466">
        <f t="shared" si="255"/>
        <v>2883.0960000000005</v>
      </c>
      <c r="BS1466">
        <f t="shared" si="256"/>
        <v>2433.9180000000001</v>
      </c>
      <c r="BT1466">
        <f t="shared" si="257"/>
        <v>490.96199999999999</v>
      </c>
      <c r="BU1466">
        <f t="shared" si="258"/>
        <v>0</v>
      </c>
      <c r="BV1466">
        <f t="shared" si="259"/>
        <v>0</v>
      </c>
      <c r="BW1466">
        <f t="shared" si="253"/>
        <v>7978.5540000000001</v>
      </c>
    </row>
    <row r="1467" spans="1:75" x14ac:dyDescent="0.3">
      <c r="A1467" s="38">
        <f t="shared" si="249"/>
        <v>45793</v>
      </c>
      <c r="B1467" s="3">
        <v>45793.276238425926</v>
      </c>
      <c r="C1467" t="s">
        <v>61</v>
      </c>
      <c r="D1467" t="s">
        <v>61</v>
      </c>
      <c r="E1467" t="s">
        <v>61</v>
      </c>
      <c r="F1467" t="s">
        <v>62</v>
      </c>
      <c r="G1467" s="2" t="s">
        <v>85</v>
      </c>
      <c r="H1467" t="s">
        <v>86</v>
      </c>
      <c r="I1467" t="s">
        <v>93</v>
      </c>
      <c r="J1467" t="s">
        <v>66</v>
      </c>
      <c r="K1467" t="s">
        <v>67</v>
      </c>
      <c r="L1467">
        <v>19</v>
      </c>
      <c r="M1467">
        <v>11</v>
      </c>
      <c r="N1467">
        <v>168</v>
      </c>
      <c r="O1467" s="41">
        <v>7242</v>
      </c>
      <c r="P1467" t="s">
        <v>61</v>
      </c>
      <c r="Q1467" t="s">
        <v>61</v>
      </c>
      <c r="R1467">
        <v>1E-3</v>
      </c>
      <c r="S1467">
        <v>1E-3</v>
      </c>
      <c r="T1467">
        <v>1</v>
      </c>
      <c r="U1467">
        <v>251</v>
      </c>
      <c r="V1467">
        <v>251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0.01</v>
      </c>
      <c r="AE1467" t="s">
        <v>61</v>
      </c>
      <c r="AF1467">
        <v>100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1</v>
      </c>
      <c r="AN1467" t="s">
        <v>61</v>
      </c>
      <c r="AO1467">
        <v>100</v>
      </c>
      <c r="AP1467">
        <v>0</v>
      </c>
      <c r="AQ1467">
        <v>0</v>
      </c>
      <c r="AR1467">
        <v>0</v>
      </c>
      <c r="AS1467">
        <v>0</v>
      </c>
      <c r="AT1467">
        <v>3.3330000000000002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6</v>
      </c>
      <c r="BC1467" t="s">
        <v>75</v>
      </c>
      <c r="BD1467">
        <v>0</v>
      </c>
      <c r="BE1467" t="s">
        <v>69</v>
      </c>
      <c r="BF1467" t="s">
        <v>76</v>
      </c>
      <c r="BG1467">
        <v>1.3</v>
      </c>
      <c r="BH1467">
        <v>0</v>
      </c>
      <c r="BI1467" s="1">
        <v>45799.574282175927</v>
      </c>
      <c r="BJ1467">
        <v>3</v>
      </c>
      <c r="BK1467" s="4">
        <v>0.33329999999999999</v>
      </c>
      <c r="BL1467" s="42">
        <f>HLOOKUP($A1467,차량별코스!$E$1:$AD$20,_xlfn.XLOOKUP(탕데이터!$I1467,차량별코스!$D$2:$D$20,차량별코스!$A$2:$A$20),0)</f>
        <v>2</v>
      </c>
      <c r="BM1467">
        <f t="shared" si="250"/>
        <v>4864.5930000000008</v>
      </c>
      <c r="BN1467">
        <f t="shared" si="251"/>
        <v>578.58199999999999</v>
      </c>
      <c r="BO1467">
        <f>IF(COUNTIFS($BL$2:$BL1467,$BL1467,$O$2:$O1467,$O1467)=1,_xlfn.MAXIFS($BO$2:$BO1466,$O$2:$O1466,$O1467)+1,_xlfn.MAXIFS($BO$2:$BO1466,$O$2:$O1466,$O1467))</f>
        <v>8</v>
      </c>
      <c r="BP1467">
        <f t="shared" si="252"/>
        <v>0</v>
      </c>
      <c r="BQ1467">
        <f t="shared" si="254"/>
        <v>0</v>
      </c>
      <c r="BR1467">
        <f t="shared" si="255"/>
        <v>0</v>
      </c>
      <c r="BS1467">
        <f t="shared" si="256"/>
        <v>0</v>
      </c>
      <c r="BT1467">
        <f t="shared" si="257"/>
        <v>0</v>
      </c>
      <c r="BU1467">
        <f t="shared" si="258"/>
        <v>0</v>
      </c>
      <c r="BV1467">
        <f t="shared" si="259"/>
        <v>0</v>
      </c>
      <c r="BW1467">
        <f t="shared" si="253"/>
        <v>0</v>
      </c>
    </row>
    <row r="1468" spans="1:75" x14ac:dyDescent="0.3">
      <c r="A1468" s="38">
        <f t="shared" si="249"/>
        <v>45793</v>
      </c>
      <c r="B1468" s="3">
        <v>45793.2893287037</v>
      </c>
      <c r="C1468" t="s">
        <v>61</v>
      </c>
      <c r="D1468" t="s">
        <v>61</v>
      </c>
      <c r="E1468" t="s">
        <v>61</v>
      </c>
      <c r="F1468" t="s">
        <v>62</v>
      </c>
      <c r="G1468" s="2" t="s">
        <v>85</v>
      </c>
      <c r="H1468" t="s">
        <v>86</v>
      </c>
      <c r="I1468" t="s">
        <v>93</v>
      </c>
      <c r="J1468" t="s">
        <v>66</v>
      </c>
      <c r="K1468" t="s">
        <v>67</v>
      </c>
      <c r="L1468">
        <v>19</v>
      </c>
      <c r="M1468">
        <v>11</v>
      </c>
      <c r="N1468">
        <v>168</v>
      </c>
      <c r="O1468" s="41">
        <v>7242</v>
      </c>
      <c r="P1468" t="s">
        <v>61</v>
      </c>
      <c r="Q1468" t="s">
        <v>61</v>
      </c>
      <c r="R1468">
        <v>100.34</v>
      </c>
      <c r="S1468">
        <v>25.728000000000002</v>
      </c>
      <c r="T1468">
        <v>3.9</v>
      </c>
      <c r="U1468">
        <v>9507</v>
      </c>
      <c r="V1468">
        <v>245</v>
      </c>
      <c r="W1468">
        <v>1654</v>
      </c>
      <c r="X1468">
        <v>3293</v>
      </c>
      <c r="Y1468">
        <v>5</v>
      </c>
      <c r="Z1468">
        <v>27</v>
      </c>
      <c r="AA1468">
        <v>0</v>
      </c>
      <c r="AB1468">
        <v>0</v>
      </c>
      <c r="AC1468">
        <v>100</v>
      </c>
      <c r="AD1468">
        <v>38</v>
      </c>
      <c r="AE1468">
        <v>47.479480000000002</v>
      </c>
      <c r="AF1468">
        <v>24.3</v>
      </c>
      <c r="AG1468">
        <v>19.5</v>
      </c>
      <c r="AH1468">
        <v>24.9</v>
      </c>
      <c r="AI1468">
        <v>26.8</v>
      </c>
      <c r="AJ1468">
        <v>4.5</v>
      </c>
      <c r="AK1468">
        <v>0</v>
      </c>
      <c r="AL1468">
        <v>0</v>
      </c>
      <c r="AM1468">
        <v>3</v>
      </c>
      <c r="AN1468">
        <v>40.484999999999999</v>
      </c>
      <c r="AO1468">
        <v>2.577</v>
      </c>
      <c r="AP1468">
        <v>17.398</v>
      </c>
      <c r="AQ1468">
        <v>0.31900000000000001</v>
      </c>
      <c r="AR1468">
        <v>4.9829999999999997</v>
      </c>
      <c r="AS1468">
        <v>26.908999999999999</v>
      </c>
      <c r="AT1468">
        <v>38.475000000000001</v>
      </c>
      <c r="AU1468">
        <v>30.875</v>
      </c>
      <c r="AV1468">
        <v>39.424999999999997</v>
      </c>
      <c r="AW1468">
        <v>42.433</v>
      </c>
      <c r="AX1468">
        <v>7.125</v>
      </c>
      <c r="AY1468">
        <v>0</v>
      </c>
      <c r="AZ1468">
        <v>0</v>
      </c>
      <c r="BA1468">
        <v>0</v>
      </c>
      <c r="BB1468">
        <v>213</v>
      </c>
      <c r="BC1468" t="s">
        <v>75</v>
      </c>
      <c r="BD1468">
        <v>0</v>
      </c>
      <c r="BE1468" t="s">
        <v>69</v>
      </c>
      <c r="BF1468" t="s">
        <v>76</v>
      </c>
      <c r="BG1468">
        <v>1.3</v>
      </c>
      <c r="BH1468">
        <v>0</v>
      </c>
      <c r="BI1468" s="1">
        <v>45799.574282175927</v>
      </c>
      <c r="BJ1468">
        <v>3</v>
      </c>
      <c r="BK1468" s="4">
        <v>1.3</v>
      </c>
      <c r="BL1468" s="42">
        <f>HLOOKUP($A1468,차량별코스!$E$1:$AD$20,_xlfn.XLOOKUP(탕데이터!$I1468,차량별코스!$D$2:$D$20,차량별코스!$A$2:$A$20),0)</f>
        <v>2</v>
      </c>
      <c r="BM1468">
        <f t="shared" si="250"/>
        <v>4864.5930000000008</v>
      </c>
      <c r="BN1468">
        <f t="shared" si="251"/>
        <v>578.58199999999999</v>
      </c>
      <c r="BO1468">
        <f>IF(COUNTIFS($BL$2:$BL1468,$BL1468,$O$2:$O1468,$O1468)=1,_xlfn.MAXIFS($BO$2:$BO1467,$O$2:$O1467,$O1468)+1,_xlfn.MAXIFS($BO$2:$BO1467,$O$2:$O1467,$O1468))</f>
        <v>8</v>
      </c>
      <c r="BP1468">
        <f t="shared" si="252"/>
        <v>411.20100000000002</v>
      </c>
      <c r="BQ1468">
        <f t="shared" si="254"/>
        <v>1853.865</v>
      </c>
      <c r="BR1468">
        <f t="shared" si="255"/>
        <v>2367.2429999999999</v>
      </c>
      <c r="BS1468">
        <f t="shared" si="256"/>
        <v>2547.8760000000002</v>
      </c>
      <c r="BT1468">
        <f t="shared" si="257"/>
        <v>427.815</v>
      </c>
      <c r="BU1468">
        <f t="shared" si="258"/>
        <v>0</v>
      </c>
      <c r="BV1468">
        <f t="shared" si="259"/>
        <v>0</v>
      </c>
      <c r="BW1468">
        <f t="shared" si="253"/>
        <v>7607.9999999999991</v>
      </c>
    </row>
    <row r="1469" spans="1:75" x14ac:dyDescent="0.3">
      <c r="A1469" s="38">
        <f t="shared" si="249"/>
        <v>45793</v>
      </c>
      <c r="B1469" s="3">
        <v>45793.400972222225</v>
      </c>
      <c r="C1469" t="s">
        <v>61</v>
      </c>
      <c r="D1469" t="s">
        <v>61</v>
      </c>
      <c r="E1469" t="s">
        <v>61</v>
      </c>
      <c r="F1469" t="s">
        <v>62</v>
      </c>
      <c r="G1469" s="2" t="s">
        <v>85</v>
      </c>
      <c r="H1469" t="s">
        <v>86</v>
      </c>
      <c r="I1469" t="s">
        <v>93</v>
      </c>
      <c r="J1469" t="s">
        <v>66</v>
      </c>
      <c r="K1469" t="s">
        <v>67</v>
      </c>
      <c r="L1469">
        <v>19</v>
      </c>
      <c r="M1469">
        <v>11</v>
      </c>
      <c r="N1469">
        <v>168</v>
      </c>
      <c r="O1469" s="41">
        <v>7242</v>
      </c>
      <c r="P1469" t="s">
        <v>61</v>
      </c>
      <c r="Q1469" t="s">
        <v>61</v>
      </c>
      <c r="R1469">
        <v>0.04</v>
      </c>
      <c r="S1469">
        <v>6.5000000000000002E-2</v>
      </c>
      <c r="T1469">
        <v>0.61499999999999999</v>
      </c>
      <c r="U1469">
        <v>115</v>
      </c>
      <c r="V1469">
        <v>78</v>
      </c>
      <c r="W1469">
        <v>7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10</v>
      </c>
      <c r="AD1469">
        <v>1.25</v>
      </c>
      <c r="AE1469">
        <v>4.7996160000000003</v>
      </c>
      <c r="AF1469">
        <v>100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0.47</v>
      </c>
      <c r="AN1469">
        <v>23.664000000000001</v>
      </c>
      <c r="AO1469">
        <v>67.825000000000003</v>
      </c>
      <c r="AP1469">
        <v>6.0860000000000003</v>
      </c>
      <c r="AQ1469">
        <v>0</v>
      </c>
      <c r="AR1469">
        <v>0</v>
      </c>
      <c r="AS1469">
        <v>0</v>
      </c>
      <c r="AT1469">
        <v>1.667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2</v>
      </c>
      <c r="BC1469" t="s">
        <v>75</v>
      </c>
      <c r="BD1469">
        <v>0</v>
      </c>
      <c r="BE1469" t="s">
        <v>69</v>
      </c>
      <c r="BF1469" t="s">
        <v>76</v>
      </c>
      <c r="BG1469">
        <v>1.3</v>
      </c>
      <c r="BH1469">
        <v>0</v>
      </c>
      <c r="BI1469" s="1">
        <v>45799.574282175927</v>
      </c>
      <c r="BJ1469">
        <v>3</v>
      </c>
      <c r="BK1469" s="4">
        <v>0.2051</v>
      </c>
      <c r="BL1469" s="42">
        <f>HLOOKUP($A1469,차량별코스!$E$1:$AD$20,_xlfn.XLOOKUP(탕데이터!$I1469,차량별코스!$D$2:$D$20,차량별코스!$A$2:$A$20),0)</f>
        <v>2</v>
      </c>
      <c r="BM1469">
        <f t="shared" si="250"/>
        <v>4864.5930000000008</v>
      </c>
      <c r="BN1469">
        <f t="shared" si="251"/>
        <v>578.58199999999999</v>
      </c>
      <c r="BO1469">
        <f>IF(COUNTIFS($BL$2:$BL1469,$BL1469,$O$2:$O1469,$O1469)=1,_xlfn.MAXIFS($BO$2:$BO1468,$O$2:$O1468,$O1469)+1,_xlfn.MAXIFS($BO$2:$BO1468,$O$2:$O1468,$O1469))</f>
        <v>8</v>
      </c>
      <c r="BP1469">
        <f t="shared" si="252"/>
        <v>30</v>
      </c>
      <c r="BQ1469">
        <f t="shared" si="254"/>
        <v>0</v>
      </c>
      <c r="BR1469">
        <f t="shared" si="255"/>
        <v>0</v>
      </c>
      <c r="BS1469">
        <f t="shared" si="256"/>
        <v>0</v>
      </c>
      <c r="BT1469">
        <f t="shared" si="257"/>
        <v>0</v>
      </c>
      <c r="BU1469">
        <f t="shared" si="258"/>
        <v>0</v>
      </c>
      <c r="BV1469">
        <f t="shared" si="259"/>
        <v>0</v>
      </c>
      <c r="BW1469">
        <f t="shared" si="253"/>
        <v>30</v>
      </c>
    </row>
    <row r="1470" spans="1:75" x14ac:dyDescent="0.3">
      <c r="A1470" s="38">
        <f t="shared" si="249"/>
        <v>45793</v>
      </c>
      <c r="B1470" s="3">
        <v>45793.404374999998</v>
      </c>
      <c r="C1470" t="s">
        <v>61</v>
      </c>
      <c r="D1470" t="s">
        <v>61</v>
      </c>
      <c r="E1470" t="s">
        <v>61</v>
      </c>
      <c r="F1470" t="s">
        <v>62</v>
      </c>
      <c r="G1470" s="2" t="s">
        <v>85</v>
      </c>
      <c r="H1470" t="s">
        <v>86</v>
      </c>
      <c r="I1470" t="s">
        <v>93</v>
      </c>
      <c r="J1470" t="s">
        <v>66</v>
      </c>
      <c r="K1470" t="s">
        <v>67</v>
      </c>
      <c r="L1470">
        <v>19</v>
      </c>
      <c r="M1470">
        <v>11</v>
      </c>
      <c r="N1470">
        <v>168</v>
      </c>
      <c r="O1470" s="41">
        <v>7242</v>
      </c>
      <c r="P1470" t="s">
        <v>61</v>
      </c>
      <c r="Q1470" t="s">
        <v>61</v>
      </c>
      <c r="R1470">
        <v>3.3000000000000002E-2</v>
      </c>
      <c r="S1470">
        <v>2.5379999999999998</v>
      </c>
      <c r="T1470">
        <v>1.2999999999999999E-2</v>
      </c>
      <c r="U1470">
        <v>2289</v>
      </c>
      <c r="V1470">
        <v>5</v>
      </c>
      <c r="W1470">
        <v>2239</v>
      </c>
      <c r="X1470">
        <v>0</v>
      </c>
      <c r="Y1470">
        <v>0</v>
      </c>
      <c r="Z1470">
        <v>0</v>
      </c>
      <c r="AA1470">
        <v>1</v>
      </c>
      <c r="AB1470">
        <v>1923</v>
      </c>
      <c r="AC1470">
        <v>5</v>
      </c>
      <c r="AD1470">
        <v>0.05</v>
      </c>
      <c r="AE1470">
        <v>2.6397879999999998</v>
      </c>
      <c r="AF1470">
        <v>100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0.01</v>
      </c>
      <c r="AN1470">
        <v>1468.0150000000001</v>
      </c>
      <c r="AO1470">
        <v>0.218</v>
      </c>
      <c r="AP1470">
        <v>97.816000000000003</v>
      </c>
      <c r="AQ1470">
        <v>0</v>
      </c>
      <c r="AR1470">
        <v>0</v>
      </c>
      <c r="AS1470">
        <v>0</v>
      </c>
      <c r="AT1470">
        <v>36.667000000000002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60</v>
      </c>
      <c r="BC1470" t="s">
        <v>75</v>
      </c>
      <c r="BD1470">
        <v>0</v>
      </c>
      <c r="BE1470" t="s">
        <v>69</v>
      </c>
      <c r="BF1470" t="s">
        <v>76</v>
      </c>
      <c r="BG1470">
        <v>1.3</v>
      </c>
      <c r="BH1470">
        <v>0</v>
      </c>
      <c r="BI1470" s="1">
        <v>45799.574282175927</v>
      </c>
      <c r="BJ1470">
        <v>3</v>
      </c>
      <c r="BK1470" s="4">
        <v>4.3E-3</v>
      </c>
      <c r="BL1470" s="42">
        <f>HLOOKUP($A1470,차량별코스!$E$1:$AD$20,_xlfn.XLOOKUP(탕데이터!$I1470,차량별코스!$D$2:$D$20,차량별코스!$A$2:$A$20),0)</f>
        <v>2</v>
      </c>
      <c r="BM1470">
        <f t="shared" si="250"/>
        <v>4864.5930000000008</v>
      </c>
      <c r="BN1470">
        <f t="shared" si="251"/>
        <v>578.58199999999999</v>
      </c>
      <c r="BO1470">
        <f>IF(COUNTIFS($BL$2:$BL1470,$BL1470,$O$2:$O1470,$O1470)=1,_xlfn.MAXIFS($BO$2:$BO1469,$O$2:$O1469,$O1470)+1,_xlfn.MAXIFS($BO$2:$BO1469,$O$2:$O1469,$O1470))</f>
        <v>8</v>
      </c>
      <c r="BP1470">
        <f t="shared" si="252"/>
        <v>45</v>
      </c>
      <c r="BQ1470">
        <f t="shared" si="254"/>
        <v>0</v>
      </c>
      <c r="BR1470">
        <f t="shared" si="255"/>
        <v>0</v>
      </c>
      <c r="BS1470">
        <f t="shared" si="256"/>
        <v>0</v>
      </c>
      <c r="BT1470">
        <f t="shared" si="257"/>
        <v>0</v>
      </c>
      <c r="BU1470">
        <f t="shared" si="258"/>
        <v>0</v>
      </c>
      <c r="BV1470">
        <f t="shared" si="259"/>
        <v>0</v>
      </c>
      <c r="BW1470">
        <f t="shared" si="253"/>
        <v>45</v>
      </c>
    </row>
    <row r="1471" spans="1:75" x14ac:dyDescent="0.3">
      <c r="A1471" s="38">
        <f t="shared" si="249"/>
        <v>45793</v>
      </c>
      <c r="B1471" s="3">
        <v>45793.477835648147</v>
      </c>
      <c r="C1471" t="s">
        <v>61</v>
      </c>
      <c r="D1471" t="s">
        <v>61</v>
      </c>
      <c r="E1471" t="s">
        <v>61</v>
      </c>
      <c r="F1471" t="s">
        <v>62</v>
      </c>
      <c r="G1471" s="2" t="s">
        <v>85</v>
      </c>
      <c r="H1471" t="s">
        <v>86</v>
      </c>
      <c r="I1471" t="s">
        <v>93</v>
      </c>
      <c r="J1471" t="s">
        <v>66</v>
      </c>
      <c r="K1471" t="s">
        <v>67</v>
      </c>
      <c r="L1471">
        <v>19</v>
      </c>
      <c r="M1471">
        <v>11</v>
      </c>
      <c r="N1471">
        <v>168</v>
      </c>
      <c r="O1471" s="41">
        <v>7242</v>
      </c>
      <c r="P1471" t="s">
        <v>61</v>
      </c>
      <c r="Q1471" t="s">
        <v>61</v>
      </c>
      <c r="R1471">
        <v>3.5999999999999997E-2</v>
      </c>
      <c r="S1471">
        <v>0.126</v>
      </c>
      <c r="T1471">
        <v>0.28599999999999998</v>
      </c>
      <c r="U1471">
        <v>249</v>
      </c>
      <c r="V1471">
        <v>213</v>
      </c>
      <c r="W1471">
        <v>7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6</v>
      </c>
      <c r="AD1471">
        <v>0.52</v>
      </c>
      <c r="AE1471">
        <v>4.468718</v>
      </c>
      <c r="AF1471">
        <v>100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0.22</v>
      </c>
      <c r="AN1471">
        <v>53.1</v>
      </c>
      <c r="AO1471">
        <v>85.542000000000002</v>
      </c>
      <c r="AP1471">
        <v>2.8109999999999999</v>
      </c>
      <c r="AQ1471">
        <v>0</v>
      </c>
      <c r="AR1471">
        <v>0</v>
      </c>
      <c r="AS1471">
        <v>0</v>
      </c>
      <c r="AT1471">
        <v>3.3330000000000002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5</v>
      </c>
      <c r="BC1471" t="s">
        <v>75</v>
      </c>
      <c r="BD1471">
        <v>0</v>
      </c>
      <c r="BE1471" t="s">
        <v>69</v>
      </c>
      <c r="BF1471" t="s">
        <v>76</v>
      </c>
      <c r="BG1471">
        <v>1.3</v>
      </c>
      <c r="BH1471">
        <v>0</v>
      </c>
      <c r="BI1471" s="1">
        <v>45799.574282175927</v>
      </c>
      <c r="BJ1471">
        <v>3</v>
      </c>
      <c r="BK1471" s="4">
        <v>9.5200000000000007E-2</v>
      </c>
      <c r="BL1471" s="42">
        <f>HLOOKUP($A1471,차량별코스!$E$1:$AD$20,_xlfn.XLOOKUP(탕데이터!$I1471,차량별코스!$D$2:$D$20,차량별코스!$A$2:$A$20),0)</f>
        <v>2</v>
      </c>
      <c r="BM1471">
        <f t="shared" si="250"/>
        <v>4864.5930000000008</v>
      </c>
      <c r="BN1471">
        <f t="shared" si="251"/>
        <v>578.58199999999999</v>
      </c>
      <c r="BO1471">
        <f>IF(COUNTIFS($BL$2:$BL1471,$BL1471,$O$2:$O1471,$O1471)=1,_xlfn.MAXIFS($BO$2:$BO1470,$O$2:$O1470,$O1471)+1,_xlfn.MAXIFS($BO$2:$BO1470,$O$2:$O1470,$O1471))</f>
        <v>8</v>
      </c>
      <c r="BP1471">
        <f t="shared" si="252"/>
        <v>29</v>
      </c>
      <c r="BQ1471">
        <f t="shared" si="254"/>
        <v>0</v>
      </c>
      <c r="BR1471">
        <f t="shared" si="255"/>
        <v>0</v>
      </c>
      <c r="BS1471">
        <f t="shared" si="256"/>
        <v>0</v>
      </c>
      <c r="BT1471">
        <f t="shared" si="257"/>
        <v>0</v>
      </c>
      <c r="BU1471">
        <f t="shared" si="258"/>
        <v>0</v>
      </c>
      <c r="BV1471">
        <f t="shared" si="259"/>
        <v>0</v>
      </c>
      <c r="BW1471">
        <f t="shared" si="253"/>
        <v>29</v>
      </c>
    </row>
    <row r="1472" spans="1:75" x14ac:dyDescent="0.3">
      <c r="A1472" s="38">
        <f t="shared" si="249"/>
        <v>45793</v>
      </c>
      <c r="B1472" s="3">
        <v>45793.481828703705</v>
      </c>
      <c r="C1472" t="s">
        <v>61</v>
      </c>
      <c r="D1472" t="s">
        <v>61</v>
      </c>
      <c r="E1472" t="s">
        <v>61</v>
      </c>
      <c r="F1472" t="s">
        <v>62</v>
      </c>
      <c r="G1472" s="2" t="s">
        <v>85</v>
      </c>
      <c r="H1472" t="s">
        <v>86</v>
      </c>
      <c r="I1472" t="s">
        <v>93</v>
      </c>
      <c r="J1472" t="s">
        <v>66</v>
      </c>
      <c r="K1472" t="s">
        <v>67</v>
      </c>
      <c r="L1472">
        <v>19</v>
      </c>
      <c r="M1472">
        <v>11</v>
      </c>
      <c r="N1472">
        <v>168</v>
      </c>
      <c r="O1472" s="41">
        <v>7242</v>
      </c>
      <c r="P1472" t="s">
        <v>61</v>
      </c>
      <c r="Q1472" t="s">
        <v>61</v>
      </c>
      <c r="R1472">
        <v>66.138999999999996</v>
      </c>
      <c r="S1472">
        <v>19.795999999999999</v>
      </c>
      <c r="T1472">
        <v>3.3410000000000002</v>
      </c>
      <c r="U1472">
        <v>7711</v>
      </c>
      <c r="V1472">
        <v>384</v>
      </c>
      <c r="W1472">
        <v>1881</v>
      </c>
      <c r="X1472">
        <v>2482</v>
      </c>
      <c r="Y1472">
        <v>5</v>
      </c>
      <c r="Z1472">
        <v>12</v>
      </c>
      <c r="AA1472">
        <v>0</v>
      </c>
      <c r="AB1472">
        <v>0</v>
      </c>
      <c r="AC1472">
        <v>105</v>
      </c>
      <c r="AD1472">
        <v>30.88</v>
      </c>
      <c r="AE1472">
        <v>43.720227999999999</v>
      </c>
      <c r="AF1472">
        <v>93.5</v>
      </c>
      <c r="AG1472">
        <v>2.1</v>
      </c>
      <c r="AH1472">
        <v>2.4</v>
      </c>
      <c r="AI1472">
        <v>1.3</v>
      </c>
      <c r="AJ1472">
        <v>0.7</v>
      </c>
      <c r="AK1472">
        <v>0</v>
      </c>
      <c r="AL1472">
        <v>0</v>
      </c>
      <c r="AM1472">
        <v>2.57</v>
      </c>
      <c r="AN1472">
        <v>43.972000000000001</v>
      </c>
      <c r="AO1472">
        <v>4.9800000000000004</v>
      </c>
      <c r="AP1472">
        <v>24.393999999999998</v>
      </c>
      <c r="AQ1472">
        <v>0.36299999999999999</v>
      </c>
      <c r="AR1472">
        <v>7.56</v>
      </c>
      <c r="AS1472">
        <v>18.143999999999998</v>
      </c>
      <c r="AT1472">
        <v>119.992</v>
      </c>
      <c r="AU1472">
        <v>2.6949999999999998</v>
      </c>
      <c r="AV1472">
        <v>3.08</v>
      </c>
      <c r="AW1472">
        <v>1.6679999999999999</v>
      </c>
      <c r="AX1472">
        <v>0.89800000000000002</v>
      </c>
      <c r="AY1472">
        <v>0</v>
      </c>
      <c r="AZ1472">
        <v>0</v>
      </c>
      <c r="BA1472">
        <v>0</v>
      </c>
      <c r="BB1472">
        <v>166</v>
      </c>
      <c r="BC1472" t="s">
        <v>75</v>
      </c>
      <c r="BD1472">
        <v>0</v>
      </c>
      <c r="BE1472" t="s">
        <v>69</v>
      </c>
      <c r="BF1472" t="s">
        <v>76</v>
      </c>
      <c r="BG1472">
        <v>1.3</v>
      </c>
      <c r="BH1472">
        <v>0</v>
      </c>
      <c r="BI1472" s="1">
        <v>45799.574282175927</v>
      </c>
      <c r="BJ1472">
        <v>3</v>
      </c>
      <c r="BK1472" s="4">
        <v>1.1136999999999999</v>
      </c>
      <c r="BL1472" s="42">
        <f>HLOOKUP($A1472,차량별코스!$E$1:$AD$20,_xlfn.XLOOKUP(탕데이터!$I1472,차량별코스!$D$2:$D$20,차량별코스!$A$2:$A$20),0)</f>
        <v>2</v>
      </c>
      <c r="BM1472">
        <f t="shared" si="250"/>
        <v>4864.5930000000008</v>
      </c>
      <c r="BN1472">
        <f t="shared" si="251"/>
        <v>578.58199999999999</v>
      </c>
      <c r="BO1472">
        <f>IF(COUNTIFS($BL$2:$BL1472,$BL1472,$O$2:$O1472,$O1472)=1,_xlfn.MAXIFS($BO$2:$BO1471,$O$2:$O1471,$O1472)+1,_xlfn.MAXIFS($BO$2:$BO1471,$O$2:$O1471,$O1472))</f>
        <v>8</v>
      </c>
      <c r="BP1472">
        <f t="shared" si="252"/>
        <v>4944.7850000000008</v>
      </c>
      <c r="BQ1472">
        <f t="shared" si="254"/>
        <v>161.93100000000001</v>
      </c>
      <c r="BR1472">
        <f t="shared" si="255"/>
        <v>185.06399999999999</v>
      </c>
      <c r="BS1472">
        <f t="shared" si="256"/>
        <v>100.24300000000001</v>
      </c>
      <c r="BT1472">
        <f t="shared" si="257"/>
        <v>53.976999999999997</v>
      </c>
      <c r="BU1472">
        <f t="shared" si="258"/>
        <v>0</v>
      </c>
      <c r="BV1472">
        <f t="shared" si="259"/>
        <v>0</v>
      </c>
      <c r="BW1472">
        <f t="shared" si="253"/>
        <v>5446.0000000000009</v>
      </c>
    </row>
    <row r="1473" spans="1:75" x14ac:dyDescent="0.3">
      <c r="A1473" s="38">
        <f t="shared" si="249"/>
        <v>45793</v>
      </c>
      <c r="B1473" s="3">
        <v>45793.573611111111</v>
      </c>
      <c r="C1473" t="s">
        <v>61</v>
      </c>
      <c r="D1473" t="s">
        <v>61</v>
      </c>
      <c r="E1473" t="s">
        <v>61</v>
      </c>
      <c r="F1473" t="s">
        <v>62</v>
      </c>
      <c r="G1473" s="2" t="s">
        <v>85</v>
      </c>
      <c r="H1473" t="s">
        <v>86</v>
      </c>
      <c r="I1473" t="s">
        <v>93</v>
      </c>
      <c r="J1473" t="s">
        <v>66</v>
      </c>
      <c r="K1473" t="s">
        <v>67</v>
      </c>
      <c r="L1473">
        <v>19</v>
      </c>
      <c r="M1473">
        <v>11</v>
      </c>
      <c r="N1473">
        <v>168</v>
      </c>
      <c r="O1473" s="41">
        <v>7242</v>
      </c>
      <c r="P1473" t="s">
        <v>61</v>
      </c>
      <c r="Q1473" t="s">
        <v>61</v>
      </c>
      <c r="R1473">
        <v>0.109</v>
      </c>
      <c r="S1473">
        <v>0.122</v>
      </c>
      <c r="T1473">
        <v>0.89300000000000002</v>
      </c>
      <c r="U1473">
        <v>214</v>
      </c>
      <c r="V1473">
        <v>7</v>
      </c>
      <c r="W1473">
        <v>130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12</v>
      </c>
      <c r="AD1473">
        <v>1.83</v>
      </c>
      <c r="AE1473">
        <v>5.0960770000000002</v>
      </c>
      <c r="AF1473">
        <v>100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0.69</v>
      </c>
      <c r="AN1473">
        <v>15.233000000000001</v>
      </c>
      <c r="AO1473">
        <v>3.27</v>
      </c>
      <c r="AP1473">
        <v>60.747999999999998</v>
      </c>
      <c r="AQ1473">
        <v>0</v>
      </c>
      <c r="AR1473">
        <v>0</v>
      </c>
      <c r="AS1473">
        <v>0</v>
      </c>
      <c r="AT1473">
        <v>3.3330000000000002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4</v>
      </c>
      <c r="BC1473" t="s">
        <v>75</v>
      </c>
      <c r="BD1473">
        <v>0</v>
      </c>
      <c r="BE1473" t="s">
        <v>69</v>
      </c>
      <c r="BF1473" t="s">
        <v>76</v>
      </c>
      <c r="BG1473">
        <v>1.3</v>
      </c>
      <c r="BH1473">
        <v>0</v>
      </c>
      <c r="BI1473" s="1">
        <v>45799.574282175927</v>
      </c>
      <c r="BJ1473">
        <v>3</v>
      </c>
      <c r="BK1473" s="4">
        <v>0.29780000000000001</v>
      </c>
      <c r="BL1473" s="42">
        <f>HLOOKUP($A1473,차량별코스!$E$1:$AD$20,_xlfn.XLOOKUP(탕데이터!$I1473,차량별코스!$D$2:$D$20,차량별코스!$A$2:$A$20),0)</f>
        <v>2</v>
      </c>
      <c r="BM1473">
        <f t="shared" si="250"/>
        <v>4864.5930000000008</v>
      </c>
      <c r="BN1473">
        <f t="shared" si="251"/>
        <v>578.58199999999999</v>
      </c>
      <c r="BO1473">
        <f>IF(COUNTIFS($BL$2:$BL1473,$BL1473,$O$2:$O1473,$O1473)=1,_xlfn.MAXIFS($BO$2:$BO1472,$O$2:$O1472,$O1473)+1,_xlfn.MAXIFS($BO$2:$BO1472,$O$2:$O1472,$O1473))</f>
        <v>8</v>
      </c>
      <c r="BP1473">
        <f t="shared" si="252"/>
        <v>77</v>
      </c>
      <c r="BQ1473">
        <f t="shared" si="254"/>
        <v>0</v>
      </c>
      <c r="BR1473">
        <f t="shared" si="255"/>
        <v>0</v>
      </c>
      <c r="BS1473">
        <f t="shared" si="256"/>
        <v>0</v>
      </c>
      <c r="BT1473">
        <f t="shared" si="257"/>
        <v>0</v>
      </c>
      <c r="BU1473">
        <f t="shared" si="258"/>
        <v>0</v>
      </c>
      <c r="BV1473">
        <f t="shared" si="259"/>
        <v>0</v>
      </c>
      <c r="BW1473">
        <f t="shared" si="253"/>
        <v>77</v>
      </c>
    </row>
    <row r="1474" spans="1:75" x14ac:dyDescent="0.3">
      <c r="A1474" s="38">
        <f t="shared" si="249"/>
        <v>45793</v>
      </c>
      <c r="B1474" s="3">
        <v>45793.60491898148</v>
      </c>
      <c r="C1474" t="s">
        <v>61</v>
      </c>
      <c r="D1474" t="s">
        <v>61</v>
      </c>
      <c r="E1474" t="s">
        <v>61</v>
      </c>
      <c r="F1474" t="s">
        <v>62</v>
      </c>
      <c r="G1474" s="2" t="s">
        <v>85</v>
      </c>
      <c r="H1474" t="s">
        <v>86</v>
      </c>
      <c r="I1474" t="s">
        <v>93</v>
      </c>
      <c r="J1474" t="s">
        <v>66</v>
      </c>
      <c r="K1474" t="s">
        <v>67</v>
      </c>
      <c r="L1474">
        <v>19</v>
      </c>
      <c r="M1474">
        <v>11</v>
      </c>
      <c r="N1474">
        <v>168</v>
      </c>
      <c r="O1474" s="41">
        <v>7242</v>
      </c>
      <c r="P1474" t="s">
        <v>61</v>
      </c>
      <c r="Q1474" t="s">
        <v>61</v>
      </c>
      <c r="R1474">
        <v>0.06</v>
      </c>
      <c r="S1474">
        <v>5.6000000000000001E-2</v>
      </c>
      <c r="T1474">
        <v>1.071</v>
      </c>
      <c r="U1474">
        <v>87</v>
      </c>
      <c r="V1474">
        <v>27</v>
      </c>
      <c r="W1474">
        <v>19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10</v>
      </c>
      <c r="AD1474">
        <v>2.48</v>
      </c>
      <c r="AE1474">
        <v>5.2682409999999997</v>
      </c>
      <c r="AF1474">
        <v>100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0.83</v>
      </c>
      <c r="AN1474">
        <v>12.097</v>
      </c>
      <c r="AO1474">
        <v>31.035</v>
      </c>
      <c r="AP1474">
        <v>21.835999999999999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1</v>
      </c>
      <c r="BC1474" t="s">
        <v>75</v>
      </c>
      <c r="BD1474">
        <v>0</v>
      </c>
      <c r="BE1474" t="s">
        <v>69</v>
      </c>
      <c r="BF1474" t="s">
        <v>76</v>
      </c>
      <c r="BG1474">
        <v>1.3</v>
      </c>
      <c r="BH1474">
        <v>0</v>
      </c>
      <c r="BI1474" s="1">
        <v>45799.574282175927</v>
      </c>
      <c r="BJ1474">
        <v>3</v>
      </c>
      <c r="BK1474" s="4">
        <v>0.35709999999999997</v>
      </c>
      <c r="BL1474" s="42">
        <f>HLOOKUP($A1474,차량별코스!$E$1:$AD$20,_xlfn.XLOOKUP(탕데이터!$I1474,차량별코스!$D$2:$D$20,차량별코스!$A$2:$A$20),0)</f>
        <v>2</v>
      </c>
      <c r="BM1474">
        <f t="shared" si="250"/>
        <v>4864.5930000000008</v>
      </c>
      <c r="BN1474">
        <f t="shared" si="251"/>
        <v>578.58199999999999</v>
      </c>
      <c r="BO1474">
        <f>IF(COUNTIFS($BL$2:$BL1474,$BL1474,$O$2:$O1474,$O1474)=1,_xlfn.MAXIFS($BO$2:$BO1473,$O$2:$O1473,$O1474)+1,_xlfn.MAXIFS($BO$2:$BO1473,$O$2:$O1473,$O1474))</f>
        <v>8</v>
      </c>
      <c r="BP1474">
        <f t="shared" si="252"/>
        <v>41</v>
      </c>
      <c r="BQ1474">
        <f t="shared" si="254"/>
        <v>0</v>
      </c>
      <c r="BR1474">
        <f t="shared" si="255"/>
        <v>0</v>
      </c>
      <c r="BS1474">
        <f t="shared" si="256"/>
        <v>0</v>
      </c>
      <c r="BT1474">
        <f t="shared" si="257"/>
        <v>0</v>
      </c>
      <c r="BU1474">
        <f t="shared" si="258"/>
        <v>0</v>
      </c>
      <c r="BV1474">
        <f t="shared" si="259"/>
        <v>0</v>
      </c>
      <c r="BW1474">
        <f t="shared" si="253"/>
        <v>41</v>
      </c>
    </row>
    <row r="1475" spans="1:75" x14ac:dyDescent="0.3">
      <c r="A1475" s="38">
        <f t="shared" ref="A1475:A1538" si="260">DATE(YEAR(B1475),MONTH(B1475),DAY(B1475))</f>
        <v>45793</v>
      </c>
      <c r="B1475" s="3">
        <v>45793.609224537038</v>
      </c>
      <c r="C1475" t="s">
        <v>61</v>
      </c>
      <c r="D1475" t="s">
        <v>61</v>
      </c>
      <c r="E1475" t="s">
        <v>61</v>
      </c>
      <c r="F1475" t="s">
        <v>62</v>
      </c>
      <c r="G1475" s="2" t="s">
        <v>85</v>
      </c>
      <c r="H1475" t="s">
        <v>86</v>
      </c>
      <c r="I1475" t="s">
        <v>93</v>
      </c>
      <c r="J1475" t="s">
        <v>66</v>
      </c>
      <c r="K1475" t="s">
        <v>67</v>
      </c>
      <c r="L1475">
        <v>19</v>
      </c>
      <c r="M1475">
        <v>11</v>
      </c>
      <c r="N1475">
        <v>168</v>
      </c>
      <c r="O1475" s="41">
        <v>7242</v>
      </c>
      <c r="P1475" t="s">
        <v>61</v>
      </c>
      <c r="Q1475" t="s">
        <v>61</v>
      </c>
      <c r="R1475">
        <v>58.804000000000002</v>
      </c>
      <c r="S1475">
        <v>16.04</v>
      </c>
      <c r="T1475">
        <v>3.6659999999999999</v>
      </c>
      <c r="U1475">
        <v>6433</v>
      </c>
      <c r="V1475">
        <v>168</v>
      </c>
      <c r="W1475">
        <v>1549</v>
      </c>
      <c r="X1475">
        <v>2006</v>
      </c>
      <c r="Y1475">
        <v>1</v>
      </c>
      <c r="Z1475">
        <v>1</v>
      </c>
      <c r="AA1475">
        <v>0</v>
      </c>
      <c r="AB1475">
        <v>0</v>
      </c>
      <c r="AC1475">
        <v>101</v>
      </c>
      <c r="AD1475">
        <v>32.909999999999997</v>
      </c>
      <c r="AE1475">
        <v>44.888514999999998</v>
      </c>
      <c r="AF1475">
        <v>91.3</v>
      </c>
      <c r="AG1475">
        <v>3</v>
      </c>
      <c r="AH1475">
        <v>2.4</v>
      </c>
      <c r="AI1475">
        <v>2.1</v>
      </c>
      <c r="AJ1475">
        <v>1.2</v>
      </c>
      <c r="AK1475">
        <v>0</v>
      </c>
      <c r="AL1475">
        <v>0</v>
      </c>
      <c r="AM1475">
        <v>2.82</v>
      </c>
      <c r="AN1475">
        <v>40.743000000000002</v>
      </c>
      <c r="AO1475">
        <v>2.6110000000000002</v>
      </c>
      <c r="AP1475">
        <v>24.079000000000001</v>
      </c>
      <c r="AQ1475">
        <v>0.34</v>
      </c>
      <c r="AR1475">
        <v>1.7010000000000001</v>
      </c>
      <c r="AS1475">
        <v>1.7010000000000001</v>
      </c>
      <c r="AT1475">
        <v>97.387</v>
      </c>
      <c r="AU1475">
        <v>3.2</v>
      </c>
      <c r="AV1475">
        <v>2.56</v>
      </c>
      <c r="AW1475">
        <v>2.2400000000000002</v>
      </c>
      <c r="AX1475">
        <v>1.28</v>
      </c>
      <c r="AY1475">
        <v>0</v>
      </c>
      <c r="AZ1475">
        <v>0</v>
      </c>
      <c r="BA1475">
        <v>0</v>
      </c>
      <c r="BB1475">
        <v>138</v>
      </c>
      <c r="BC1475" t="s">
        <v>75</v>
      </c>
      <c r="BD1475">
        <v>0</v>
      </c>
      <c r="BE1475" t="s">
        <v>69</v>
      </c>
      <c r="BF1475" t="s">
        <v>76</v>
      </c>
      <c r="BG1475">
        <v>1.3</v>
      </c>
      <c r="BH1475">
        <v>0</v>
      </c>
      <c r="BI1475" s="1">
        <v>45799.574282175927</v>
      </c>
      <c r="BJ1475">
        <v>3</v>
      </c>
      <c r="BK1475" s="4">
        <v>1.222</v>
      </c>
      <c r="BL1475" s="42">
        <f>HLOOKUP($A1475,차량별코스!$E$1:$AD$20,_xlfn.XLOOKUP(탕데이터!$I1475,차량별코스!$D$2:$D$20,차량별코스!$A$2:$A$20),0)</f>
        <v>2</v>
      </c>
      <c r="BM1475">
        <f t="shared" ref="BM1475:BM1538" si="261">SUMIFS(R:R,I:I,I1475,O:O,O1475)</f>
        <v>4864.5930000000008</v>
      </c>
      <c r="BN1475">
        <f t="shared" ref="BN1475:BN1538" si="262">SUMIFS(R:R,O:O,O1475,BL:BL,BL1475)</f>
        <v>578.58199999999999</v>
      </c>
      <c r="BO1475">
        <f>IF(COUNTIFS($BL$2:$BL1475,$BL1475,$O$2:$O1475,$O1475)=1,_xlfn.MAXIFS($BO$2:$BO1474,$O$2:$O1474,$O1475)+1,_xlfn.MAXIFS($BO$2:$BO1474,$O$2:$O1474,$O1475))</f>
        <v>8</v>
      </c>
      <c r="BP1475">
        <f t="shared" ref="BP1475:BP1538" si="263">$U1475*AF1475%-V1475-W1475</f>
        <v>4156.3289999999997</v>
      </c>
      <c r="BQ1475">
        <f t="shared" si="254"/>
        <v>192.98999999999998</v>
      </c>
      <c r="BR1475">
        <f t="shared" si="255"/>
        <v>154.392</v>
      </c>
      <c r="BS1475">
        <f t="shared" si="256"/>
        <v>135.09300000000002</v>
      </c>
      <c r="BT1475">
        <f t="shared" si="257"/>
        <v>77.195999999999998</v>
      </c>
      <c r="BU1475">
        <f t="shared" si="258"/>
        <v>0</v>
      </c>
      <c r="BV1475">
        <f t="shared" si="259"/>
        <v>0</v>
      </c>
      <c r="BW1475">
        <f t="shared" ref="BW1475:BW1538" si="264">SUM(BP1475:BV1475)</f>
        <v>4715.9999999999991</v>
      </c>
    </row>
    <row r="1476" spans="1:75" x14ac:dyDescent="0.3">
      <c r="A1476" s="38">
        <f t="shared" si="260"/>
        <v>45793</v>
      </c>
      <c r="B1476" s="3">
        <v>45793.71601851852</v>
      </c>
      <c r="C1476" t="s">
        <v>61</v>
      </c>
      <c r="D1476" t="s">
        <v>61</v>
      </c>
      <c r="E1476" t="s">
        <v>61</v>
      </c>
      <c r="F1476" t="s">
        <v>62</v>
      </c>
      <c r="G1476" s="2" t="s">
        <v>85</v>
      </c>
      <c r="H1476" t="s">
        <v>86</v>
      </c>
      <c r="I1476" t="s">
        <v>93</v>
      </c>
      <c r="J1476" t="s">
        <v>66</v>
      </c>
      <c r="K1476" t="s">
        <v>67</v>
      </c>
      <c r="L1476">
        <v>19</v>
      </c>
      <c r="M1476">
        <v>11</v>
      </c>
      <c r="N1476">
        <v>168</v>
      </c>
      <c r="O1476" s="41">
        <v>7242</v>
      </c>
      <c r="P1476" t="s">
        <v>61</v>
      </c>
      <c r="Q1476" t="s">
        <v>61</v>
      </c>
      <c r="R1476">
        <v>1E-3</v>
      </c>
      <c r="S1476">
        <v>1.2999999999999999E-2</v>
      </c>
      <c r="T1476">
        <v>7.6999999999999999E-2</v>
      </c>
      <c r="U1476">
        <v>20</v>
      </c>
      <c r="V1476">
        <v>20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0.18</v>
      </c>
      <c r="AE1476" t="s">
        <v>61</v>
      </c>
      <c r="AF1476">
        <v>100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0.06</v>
      </c>
      <c r="AN1476" t="s">
        <v>61</v>
      </c>
      <c r="AO1476">
        <v>100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 t="s">
        <v>75</v>
      </c>
      <c r="BD1476">
        <v>0</v>
      </c>
      <c r="BE1476" t="s">
        <v>69</v>
      </c>
      <c r="BF1476" t="s">
        <v>76</v>
      </c>
      <c r="BG1476">
        <v>1.3</v>
      </c>
      <c r="BH1476">
        <v>0</v>
      </c>
      <c r="BI1476" s="1">
        <v>45799.574282175927</v>
      </c>
      <c r="BJ1476">
        <v>3</v>
      </c>
      <c r="BK1476" s="4">
        <v>2.5600000000000001E-2</v>
      </c>
      <c r="BL1476" s="42">
        <f>HLOOKUP($A1476,차량별코스!$E$1:$AD$20,_xlfn.XLOOKUP(탕데이터!$I1476,차량별코스!$D$2:$D$20,차량별코스!$A$2:$A$20),0)</f>
        <v>2</v>
      </c>
      <c r="BM1476">
        <f t="shared" si="261"/>
        <v>4864.5930000000008</v>
      </c>
      <c r="BN1476">
        <f t="shared" si="262"/>
        <v>578.58199999999999</v>
      </c>
      <c r="BO1476">
        <f>IF(COUNTIFS($BL$2:$BL1476,$BL1476,$O$2:$O1476,$O1476)=1,_xlfn.MAXIFS($BO$2:$BO1475,$O$2:$O1475,$O1476)+1,_xlfn.MAXIFS($BO$2:$BO1475,$O$2:$O1475,$O1476))</f>
        <v>8</v>
      </c>
      <c r="BP1476">
        <f t="shared" si="263"/>
        <v>0</v>
      </c>
      <c r="BQ1476">
        <f t="shared" si="254"/>
        <v>0</v>
      </c>
      <c r="BR1476">
        <f t="shared" si="255"/>
        <v>0</v>
      </c>
      <c r="BS1476">
        <f t="shared" si="256"/>
        <v>0</v>
      </c>
      <c r="BT1476">
        <f t="shared" si="257"/>
        <v>0</v>
      </c>
      <c r="BU1476">
        <f t="shared" si="258"/>
        <v>0</v>
      </c>
      <c r="BV1476">
        <f t="shared" si="259"/>
        <v>0</v>
      </c>
      <c r="BW1476">
        <f t="shared" si="264"/>
        <v>0</v>
      </c>
    </row>
    <row r="1477" spans="1:75" x14ac:dyDescent="0.3">
      <c r="A1477" s="38">
        <f t="shared" si="260"/>
        <v>45793</v>
      </c>
      <c r="B1477" s="3">
        <v>45793.722083333334</v>
      </c>
      <c r="C1477" t="s">
        <v>61</v>
      </c>
      <c r="D1477" t="s">
        <v>61</v>
      </c>
      <c r="E1477" t="s">
        <v>61</v>
      </c>
      <c r="F1477" t="s">
        <v>62</v>
      </c>
      <c r="G1477" s="2" t="s">
        <v>85</v>
      </c>
      <c r="H1477" t="s">
        <v>86</v>
      </c>
      <c r="I1477" t="s">
        <v>93</v>
      </c>
      <c r="J1477" t="s">
        <v>66</v>
      </c>
      <c r="K1477" t="s">
        <v>67</v>
      </c>
      <c r="L1477">
        <v>19</v>
      </c>
      <c r="M1477">
        <v>11</v>
      </c>
      <c r="N1477">
        <v>168</v>
      </c>
      <c r="O1477" s="41">
        <v>7242</v>
      </c>
      <c r="P1477" t="s">
        <v>61</v>
      </c>
      <c r="Q1477" t="s">
        <v>61</v>
      </c>
      <c r="R1477">
        <v>2.5000000000000001E-2</v>
      </c>
      <c r="S1477">
        <v>2.9000000000000001E-2</v>
      </c>
      <c r="T1477">
        <v>0.86199999999999999</v>
      </c>
      <c r="U1477">
        <v>37</v>
      </c>
      <c r="V1477">
        <v>13</v>
      </c>
      <c r="W1477">
        <v>7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9</v>
      </c>
      <c r="AD1477">
        <v>2.4300000000000002</v>
      </c>
      <c r="AE1477">
        <v>5.2943660000000001</v>
      </c>
      <c r="AF1477">
        <v>100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0.66</v>
      </c>
      <c r="AN1477">
        <v>16.940000000000001</v>
      </c>
      <c r="AO1477">
        <v>35.137</v>
      </c>
      <c r="AP1477">
        <v>18.916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 t="s">
        <v>75</v>
      </c>
      <c r="BD1477">
        <v>0</v>
      </c>
      <c r="BE1477" t="s">
        <v>69</v>
      </c>
      <c r="BF1477" t="s">
        <v>76</v>
      </c>
      <c r="BG1477">
        <v>1.3</v>
      </c>
      <c r="BH1477">
        <v>0</v>
      </c>
      <c r="BI1477" s="1">
        <v>45799.574282175927</v>
      </c>
      <c r="BJ1477">
        <v>3</v>
      </c>
      <c r="BK1477" s="4">
        <v>0.28739999999999999</v>
      </c>
      <c r="BL1477" s="42">
        <f>HLOOKUP($A1477,차량별코스!$E$1:$AD$20,_xlfn.XLOOKUP(탕데이터!$I1477,차량별코스!$D$2:$D$20,차량별코스!$A$2:$A$20),0)</f>
        <v>2</v>
      </c>
      <c r="BM1477">
        <f t="shared" si="261"/>
        <v>4864.5930000000008</v>
      </c>
      <c r="BN1477">
        <f t="shared" si="262"/>
        <v>578.58199999999999</v>
      </c>
      <c r="BO1477">
        <f>IF(COUNTIFS($BL$2:$BL1477,$BL1477,$O$2:$O1477,$O1477)=1,_xlfn.MAXIFS($BO$2:$BO1476,$O$2:$O1476,$O1477)+1,_xlfn.MAXIFS($BO$2:$BO1476,$O$2:$O1476,$O1477))</f>
        <v>8</v>
      </c>
      <c r="BP1477">
        <f t="shared" si="263"/>
        <v>17</v>
      </c>
      <c r="BQ1477">
        <f t="shared" ref="BQ1477:BQ1540" si="265">$U1477*AG1477%</f>
        <v>0</v>
      </c>
      <c r="BR1477">
        <f t="shared" ref="BR1477:BR1540" si="266">$U1477*AH1477%</f>
        <v>0</v>
      </c>
      <c r="BS1477">
        <f t="shared" ref="BS1477:BS1540" si="267">$U1477*AI1477%</f>
        <v>0</v>
      </c>
      <c r="BT1477">
        <f t="shared" ref="BT1477:BT1540" si="268">$U1477*AJ1477%</f>
        <v>0</v>
      </c>
      <c r="BU1477">
        <f t="shared" ref="BU1477:BU1540" si="269">$U1477*AK1477%</f>
        <v>0</v>
      </c>
      <c r="BV1477">
        <f t="shared" ref="BV1477:BV1540" si="270">$U1477*AL1477%</f>
        <v>0</v>
      </c>
      <c r="BW1477">
        <f t="shared" si="264"/>
        <v>17</v>
      </c>
    </row>
    <row r="1478" spans="1:75" x14ac:dyDescent="0.3">
      <c r="A1478" s="38">
        <f t="shared" si="260"/>
        <v>45793</v>
      </c>
      <c r="B1478" s="3">
        <v>45793.727407407408</v>
      </c>
      <c r="C1478" t="s">
        <v>61</v>
      </c>
      <c r="D1478" t="s">
        <v>61</v>
      </c>
      <c r="E1478" t="s">
        <v>61</v>
      </c>
      <c r="F1478" t="s">
        <v>62</v>
      </c>
      <c r="G1478" s="2" t="s">
        <v>85</v>
      </c>
      <c r="H1478" t="s">
        <v>86</v>
      </c>
      <c r="I1478" t="s">
        <v>93</v>
      </c>
      <c r="J1478" t="s">
        <v>66</v>
      </c>
      <c r="K1478" t="s">
        <v>67</v>
      </c>
      <c r="L1478">
        <v>19</v>
      </c>
      <c r="M1478">
        <v>11</v>
      </c>
      <c r="N1478">
        <v>168</v>
      </c>
      <c r="O1478" s="41">
        <v>7242</v>
      </c>
      <c r="P1478" t="s">
        <v>61</v>
      </c>
      <c r="Q1478" t="s">
        <v>61</v>
      </c>
      <c r="R1478">
        <v>64.019000000000005</v>
      </c>
      <c r="S1478">
        <v>19.087</v>
      </c>
      <c r="T1478">
        <v>3.3540000000000001</v>
      </c>
      <c r="U1478">
        <v>7655</v>
      </c>
      <c r="V1478">
        <v>153</v>
      </c>
      <c r="W1478">
        <v>2206</v>
      </c>
      <c r="X1478">
        <v>2155</v>
      </c>
      <c r="Y1478">
        <v>6</v>
      </c>
      <c r="Z1478">
        <v>2</v>
      </c>
      <c r="AA1478">
        <v>1</v>
      </c>
      <c r="AB1478">
        <v>40</v>
      </c>
      <c r="AC1478">
        <v>100</v>
      </c>
      <c r="AD1478">
        <v>30.11</v>
      </c>
      <c r="AE1478">
        <v>43.517449999999997</v>
      </c>
      <c r="AF1478">
        <v>75</v>
      </c>
      <c r="AG1478">
        <v>7.1</v>
      </c>
      <c r="AH1478">
        <v>8.8000000000000007</v>
      </c>
      <c r="AI1478">
        <v>6.4</v>
      </c>
      <c r="AJ1478">
        <v>2.7</v>
      </c>
      <c r="AK1478">
        <v>0</v>
      </c>
      <c r="AL1478">
        <v>0</v>
      </c>
      <c r="AM1478">
        <v>2.58</v>
      </c>
      <c r="AN1478">
        <v>43.59</v>
      </c>
      <c r="AO1478">
        <v>1.9990000000000001</v>
      </c>
      <c r="AP1478">
        <v>28.818000000000001</v>
      </c>
      <c r="AQ1478">
        <v>0.32800000000000001</v>
      </c>
      <c r="AR1478">
        <v>9.3719999999999999</v>
      </c>
      <c r="AS1478">
        <v>3.1240000000000001</v>
      </c>
      <c r="AT1478">
        <v>95</v>
      </c>
      <c r="AU1478">
        <v>8.9930000000000003</v>
      </c>
      <c r="AV1478">
        <v>11.147</v>
      </c>
      <c r="AW1478">
        <v>8.1069999999999993</v>
      </c>
      <c r="AX1478">
        <v>3.42</v>
      </c>
      <c r="AY1478">
        <v>0</v>
      </c>
      <c r="AZ1478">
        <v>0</v>
      </c>
      <c r="BA1478">
        <v>0</v>
      </c>
      <c r="BB1478">
        <v>164</v>
      </c>
      <c r="BC1478" t="s">
        <v>75</v>
      </c>
      <c r="BD1478">
        <v>0</v>
      </c>
      <c r="BE1478" t="s">
        <v>69</v>
      </c>
      <c r="BF1478" t="s">
        <v>76</v>
      </c>
      <c r="BG1478">
        <v>1.3</v>
      </c>
      <c r="BH1478">
        <v>0</v>
      </c>
      <c r="BI1478" s="1">
        <v>45799.574282175927</v>
      </c>
      <c r="BJ1478">
        <v>3</v>
      </c>
      <c r="BK1478" s="4">
        <v>1.1180000000000001</v>
      </c>
      <c r="BL1478" s="42">
        <f>HLOOKUP($A1478,차량별코스!$E$1:$AD$20,_xlfn.XLOOKUP(탕데이터!$I1478,차량별코스!$D$2:$D$20,차량별코스!$A$2:$A$20),0)</f>
        <v>2</v>
      </c>
      <c r="BM1478">
        <f t="shared" si="261"/>
        <v>4864.5930000000008</v>
      </c>
      <c r="BN1478">
        <f t="shared" si="262"/>
        <v>578.58199999999999</v>
      </c>
      <c r="BO1478">
        <f>IF(COUNTIFS($BL$2:$BL1478,$BL1478,$O$2:$O1478,$O1478)=1,_xlfn.MAXIFS($BO$2:$BO1477,$O$2:$O1477,$O1478)+1,_xlfn.MAXIFS($BO$2:$BO1477,$O$2:$O1477,$O1478))</f>
        <v>8</v>
      </c>
      <c r="BP1478">
        <f t="shared" si="263"/>
        <v>3382.25</v>
      </c>
      <c r="BQ1478">
        <f t="shared" si="265"/>
        <v>543.505</v>
      </c>
      <c r="BR1478">
        <f t="shared" si="266"/>
        <v>673.6400000000001</v>
      </c>
      <c r="BS1478">
        <f t="shared" si="267"/>
        <v>489.92</v>
      </c>
      <c r="BT1478">
        <f t="shared" si="268"/>
        <v>206.68500000000003</v>
      </c>
      <c r="BU1478">
        <f t="shared" si="269"/>
        <v>0</v>
      </c>
      <c r="BV1478">
        <f t="shared" si="270"/>
        <v>0</v>
      </c>
      <c r="BW1478">
        <f t="shared" si="264"/>
        <v>5296.0000000000009</v>
      </c>
    </row>
    <row r="1479" spans="1:75" x14ac:dyDescent="0.3">
      <c r="A1479" s="38">
        <f t="shared" si="260"/>
        <v>45794</v>
      </c>
      <c r="B1479" s="3">
        <v>45794.254027777781</v>
      </c>
      <c r="C1479" t="s">
        <v>61</v>
      </c>
      <c r="D1479" t="s">
        <v>61</v>
      </c>
      <c r="E1479" t="s">
        <v>61</v>
      </c>
      <c r="F1479" t="s">
        <v>62</v>
      </c>
      <c r="G1479" s="2" t="s">
        <v>85</v>
      </c>
      <c r="H1479" t="s">
        <v>86</v>
      </c>
      <c r="I1479" t="s">
        <v>93</v>
      </c>
      <c r="J1479" t="s">
        <v>66</v>
      </c>
      <c r="K1479" t="s">
        <v>67</v>
      </c>
      <c r="L1479">
        <v>19</v>
      </c>
      <c r="M1479">
        <v>11</v>
      </c>
      <c r="N1479">
        <v>168</v>
      </c>
      <c r="O1479" s="41">
        <v>7242</v>
      </c>
      <c r="P1479" t="s">
        <v>61</v>
      </c>
      <c r="Q1479" t="s">
        <v>61</v>
      </c>
      <c r="R1479">
        <v>1E-3</v>
      </c>
      <c r="S1479">
        <v>1E-3</v>
      </c>
      <c r="T1479">
        <v>1</v>
      </c>
      <c r="U1479">
        <v>277</v>
      </c>
      <c r="V1479">
        <v>277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0.01</v>
      </c>
      <c r="AE1479" t="s">
        <v>61</v>
      </c>
      <c r="AF1479">
        <v>100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1</v>
      </c>
      <c r="AN1479" t="s">
        <v>61</v>
      </c>
      <c r="AO1479">
        <v>100</v>
      </c>
      <c r="AP1479">
        <v>0</v>
      </c>
      <c r="AQ1479">
        <v>0</v>
      </c>
      <c r="AR1479">
        <v>0</v>
      </c>
      <c r="AS1479">
        <v>0</v>
      </c>
      <c r="AT1479">
        <v>3.3330000000000002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7</v>
      </c>
      <c r="BC1479" t="s">
        <v>75</v>
      </c>
      <c r="BD1479">
        <v>0</v>
      </c>
      <c r="BE1479" t="s">
        <v>69</v>
      </c>
      <c r="BF1479" t="s">
        <v>76</v>
      </c>
      <c r="BG1479">
        <v>1.3</v>
      </c>
      <c r="BH1479">
        <v>0</v>
      </c>
      <c r="BI1479" s="1">
        <v>45799.574282175927</v>
      </c>
      <c r="BJ1479">
        <v>3</v>
      </c>
      <c r="BK1479" s="4">
        <v>0.33329999999999999</v>
      </c>
      <c r="BL1479" s="42">
        <f>HLOOKUP($A1479,차량별코스!$E$1:$AD$20,_xlfn.XLOOKUP(탕데이터!$I1479,차량별코스!$D$2:$D$20,차량별코스!$A$2:$A$20),0)</f>
        <v>3</v>
      </c>
      <c r="BM1479">
        <f t="shared" si="261"/>
        <v>4864.5930000000008</v>
      </c>
      <c r="BN1479">
        <f t="shared" si="262"/>
        <v>732.11199999999985</v>
      </c>
      <c r="BO1479">
        <f>IF(COUNTIFS($BL$2:$BL1479,$BL1479,$O$2:$O1479,$O1479)=1,_xlfn.MAXIFS($BO$2:$BO1478,$O$2:$O1478,$O1479)+1,_xlfn.MAXIFS($BO$2:$BO1478,$O$2:$O1478,$O1479))</f>
        <v>8</v>
      </c>
      <c r="BP1479">
        <f t="shared" si="263"/>
        <v>0</v>
      </c>
      <c r="BQ1479">
        <f t="shared" si="265"/>
        <v>0</v>
      </c>
      <c r="BR1479">
        <f t="shared" si="266"/>
        <v>0</v>
      </c>
      <c r="BS1479">
        <f t="shared" si="267"/>
        <v>0</v>
      </c>
      <c r="BT1479">
        <f t="shared" si="268"/>
        <v>0</v>
      </c>
      <c r="BU1479">
        <f t="shared" si="269"/>
        <v>0</v>
      </c>
      <c r="BV1479">
        <f t="shared" si="270"/>
        <v>0</v>
      </c>
      <c r="BW1479">
        <f t="shared" si="264"/>
        <v>0</v>
      </c>
    </row>
    <row r="1480" spans="1:75" x14ac:dyDescent="0.3">
      <c r="A1480" s="38">
        <f t="shared" si="260"/>
        <v>45794</v>
      </c>
      <c r="B1480" s="3">
        <v>45794.264837962961</v>
      </c>
      <c r="C1480" t="s">
        <v>61</v>
      </c>
      <c r="D1480" t="s">
        <v>61</v>
      </c>
      <c r="E1480" t="s">
        <v>61</v>
      </c>
      <c r="F1480" t="s">
        <v>62</v>
      </c>
      <c r="G1480" s="2" t="s">
        <v>85</v>
      </c>
      <c r="H1480" t="s">
        <v>86</v>
      </c>
      <c r="I1480" t="s">
        <v>93</v>
      </c>
      <c r="J1480" t="s">
        <v>66</v>
      </c>
      <c r="K1480" t="s">
        <v>67</v>
      </c>
      <c r="L1480">
        <v>19</v>
      </c>
      <c r="M1480">
        <v>11</v>
      </c>
      <c r="N1480">
        <v>168</v>
      </c>
      <c r="O1480" s="41">
        <v>7242</v>
      </c>
      <c r="P1480" t="s">
        <v>61</v>
      </c>
      <c r="Q1480" t="s">
        <v>61</v>
      </c>
      <c r="R1480">
        <v>2.5999999999999999E-2</v>
      </c>
      <c r="S1480">
        <v>6.7000000000000004E-2</v>
      </c>
      <c r="T1480">
        <v>0.38800000000000001</v>
      </c>
      <c r="U1480">
        <v>73</v>
      </c>
      <c r="V1480">
        <v>8</v>
      </c>
      <c r="W1480">
        <v>28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5</v>
      </c>
      <c r="AD1480">
        <v>1.28</v>
      </c>
      <c r="AE1480">
        <v>2.5296750000000001</v>
      </c>
      <c r="AF1480">
        <v>100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0.3</v>
      </c>
      <c r="AN1480">
        <v>18.646999999999998</v>
      </c>
      <c r="AO1480">
        <v>10.958</v>
      </c>
      <c r="AP1480">
        <v>38.353999999999999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 t="s">
        <v>75</v>
      </c>
      <c r="BD1480">
        <v>0</v>
      </c>
      <c r="BE1480" t="s">
        <v>69</v>
      </c>
      <c r="BF1480" t="s">
        <v>76</v>
      </c>
      <c r="BG1480">
        <v>1.3</v>
      </c>
      <c r="BH1480">
        <v>0</v>
      </c>
      <c r="BI1480" s="1">
        <v>45799.574282175927</v>
      </c>
      <c r="BJ1480">
        <v>3</v>
      </c>
      <c r="BK1480" s="4">
        <v>0.12939999999999999</v>
      </c>
      <c r="BL1480" s="42">
        <f>HLOOKUP($A1480,차량별코스!$E$1:$AD$20,_xlfn.XLOOKUP(탕데이터!$I1480,차량별코스!$D$2:$D$20,차량별코스!$A$2:$A$20),0)</f>
        <v>3</v>
      </c>
      <c r="BM1480">
        <f t="shared" si="261"/>
        <v>4864.5930000000008</v>
      </c>
      <c r="BN1480">
        <f t="shared" si="262"/>
        <v>732.11199999999985</v>
      </c>
      <c r="BO1480">
        <f>IF(COUNTIFS($BL$2:$BL1480,$BL1480,$O$2:$O1480,$O1480)=1,_xlfn.MAXIFS($BO$2:$BO1479,$O$2:$O1479,$O1480)+1,_xlfn.MAXIFS($BO$2:$BO1479,$O$2:$O1479,$O1480))</f>
        <v>8</v>
      </c>
      <c r="BP1480">
        <f t="shared" si="263"/>
        <v>37</v>
      </c>
      <c r="BQ1480">
        <f t="shared" si="265"/>
        <v>0</v>
      </c>
      <c r="BR1480">
        <f t="shared" si="266"/>
        <v>0</v>
      </c>
      <c r="BS1480">
        <f t="shared" si="267"/>
        <v>0</v>
      </c>
      <c r="BT1480">
        <f t="shared" si="268"/>
        <v>0</v>
      </c>
      <c r="BU1480">
        <f t="shared" si="269"/>
        <v>0</v>
      </c>
      <c r="BV1480">
        <f t="shared" si="270"/>
        <v>0</v>
      </c>
      <c r="BW1480">
        <f t="shared" si="264"/>
        <v>37</v>
      </c>
    </row>
    <row r="1481" spans="1:75" x14ac:dyDescent="0.3">
      <c r="A1481" s="38">
        <f t="shared" si="260"/>
        <v>45794</v>
      </c>
      <c r="B1481" s="3">
        <v>45794.274872685186</v>
      </c>
      <c r="C1481" t="s">
        <v>61</v>
      </c>
      <c r="D1481" t="s">
        <v>61</v>
      </c>
      <c r="E1481" t="s">
        <v>61</v>
      </c>
      <c r="F1481" t="s">
        <v>62</v>
      </c>
      <c r="G1481" s="2" t="s">
        <v>85</v>
      </c>
      <c r="H1481" t="s">
        <v>86</v>
      </c>
      <c r="I1481" t="s">
        <v>93</v>
      </c>
      <c r="J1481" t="s">
        <v>66</v>
      </c>
      <c r="K1481" t="s">
        <v>67</v>
      </c>
      <c r="L1481">
        <v>19</v>
      </c>
      <c r="M1481">
        <v>11</v>
      </c>
      <c r="N1481">
        <v>168</v>
      </c>
      <c r="O1481" s="41">
        <v>7242</v>
      </c>
      <c r="P1481" t="s">
        <v>61</v>
      </c>
      <c r="Q1481" t="s">
        <v>61</v>
      </c>
      <c r="R1481">
        <v>64.616</v>
      </c>
      <c r="S1481">
        <v>17.440000000000001</v>
      </c>
      <c r="T1481">
        <v>3.7050000000000001</v>
      </c>
      <c r="U1481">
        <v>6805</v>
      </c>
      <c r="V1481">
        <v>255</v>
      </c>
      <c r="W1481">
        <v>1546</v>
      </c>
      <c r="X1481">
        <v>2247</v>
      </c>
      <c r="Y1481">
        <v>1</v>
      </c>
      <c r="Z1481">
        <v>3</v>
      </c>
      <c r="AA1481">
        <v>1</v>
      </c>
      <c r="AB1481">
        <v>20</v>
      </c>
      <c r="AC1481">
        <v>100</v>
      </c>
      <c r="AD1481">
        <v>34.18</v>
      </c>
      <c r="AE1481">
        <v>46.486330000000002</v>
      </c>
      <c r="AF1481">
        <v>93.6</v>
      </c>
      <c r="AG1481">
        <v>1.7</v>
      </c>
      <c r="AH1481">
        <v>2.2999999999999998</v>
      </c>
      <c r="AI1481">
        <v>1.6</v>
      </c>
      <c r="AJ1481">
        <v>0.9</v>
      </c>
      <c r="AK1481">
        <v>0</v>
      </c>
      <c r="AL1481">
        <v>0</v>
      </c>
      <c r="AM1481">
        <v>2.85</v>
      </c>
      <c r="AN1481">
        <v>41.957000000000001</v>
      </c>
      <c r="AO1481">
        <v>3.7469999999999999</v>
      </c>
      <c r="AP1481">
        <v>22.719000000000001</v>
      </c>
      <c r="AQ1481">
        <v>0.34</v>
      </c>
      <c r="AR1481">
        <v>1.548</v>
      </c>
      <c r="AS1481">
        <v>4.6429999999999998</v>
      </c>
      <c r="AT1481">
        <v>106.08</v>
      </c>
      <c r="AU1481">
        <v>1.927</v>
      </c>
      <c r="AV1481">
        <v>2.6070000000000002</v>
      </c>
      <c r="AW1481">
        <v>1.8129999999999999</v>
      </c>
      <c r="AX1481">
        <v>1.02</v>
      </c>
      <c r="AY1481">
        <v>0</v>
      </c>
      <c r="AZ1481">
        <v>0</v>
      </c>
      <c r="BA1481">
        <v>0</v>
      </c>
      <c r="BB1481">
        <v>148</v>
      </c>
      <c r="BC1481" t="s">
        <v>75</v>
      </c>
      <c r="BD1481">
        <v>0</v>
      </c>
      <c r="BE1481" t="s">
        <v>69</v>
      </c>
      <c r="BF1481" t="s">
        <v>76</v>
      </c>
      <c r="BG1481">
        <v>1.3</v>
      </c>
      <c r="BH1481">
        <v>0</v>
      </c>
      <c r="BI1481" s="1">
        <v>45799.574282175927</v>
      </c>
      <c r="BJ1481">
        <v>3</v>
      </c>
      <c r="BK1481" s="4">
        <v>1.2350000000000001</v>
      </c>
      <c r="BL1481" s="42">
        <f>HLOOKUP($A1481,차량별코스!$E$1:$AD$20,_xlfn.XLOOKUP(탕데이터!$I1481,차량별코스!$D$2:$D$20,차량별코스!$A$2:$A$20),0)</f>
        <v>3</v>
      </c>
      <c r="BM1481">
        <f t="shared" si="261"/>
        <v>4864.5930000000008</v>
      </c>
      <c r="BN1481">
        <f t="shared" si="262"/>
        <v>732.11199999999985</v>
      </c>
      <c r="BO1481">
        <f>IF(COUNTIFS($BL$2:$BL1481,$BL1481,$O$2:$O1481,$O1481)=1,_xlfn.MAXIFS($BO$2:$BO1480,$O$2:$O1480,$O1481)+1,_xlfn.MAXIFS($BO$2:$BO1480,$O$2:$O1480,$O1481))</f>
        <v>8</v>
      </c>
      <c r="BP1481">
        <f t="shared" si="263"/>
        <v>4568.4799999999996</v>
      </c>
      <c r="BQ1481">
        <f t="shared" si="265"/>
        <v>115.685</v>
      </c>
      <c r="BR1481">
        <f t="shared" si="266"/>
        <v>156.51499999999999</v>
      </c>
      <c r="BS1481">
        <f t="shared" si="267"/>
        <v>108.88</v>
      </c>
      <c r="BT1481">
        <f t="shared" si="268"/>
        <v>61.245000000000005</v>
      </c>
      <c r="BU1481">
        <f t="shared" si="269"/>
        <v>0</v>
      </c>
      <c r="BV1481">
        <f t="shared" si="270"/>
        <v>0</v>
      </c>
      <c r="BW1481">
        <f t="shared" si="264"/>
        <v>5010.8050000000003</v>
      </c>
    </row>
    <row r="1482" spans="1:75" x14ac:dyDescent="0.3">
      <c r="A1482" s="38">
        <f t="shared" si="260"/>
        <v>45794</v>
      </c>
      <c r="B1482" s="3">
        <v>45794.356504629628</v>
      </c>
      <c r="C1482" t="s">
        <v>61</v>
      </c>
      <c r="D1482" t="s">
        <v>61</v>
      </c>
      <c r="E1482" t="s">
        <v>61</v>
      </c>
      <c r="F1482" t="s">
        <v>62</v>
      </c>
      <c r="G1482" s="2" t="s">
        <v>85</v>
      </c>
      <c r="H1482" t="s">
        <v>86</v>
      </c>
      <c r="I1482" t="s">
        <v>93</v>
      </c>
      <c r="J1482" t="s">
        <v>66</v>
      </c>
      <c r="K1482" t="s">
        <v>67</v>
      </c>
      <c r="L1482">
        <v>19</v>
      </c>
      <c r="M1482">
        <v>11</v>
      </c>
      <c r="N1482">
        <v>168</v>
      </c>
      <c r="O1482" s="41">
        <v>7242</v>
      </c>
      <c r="P1482" t="s">
        <v>61</v>
      </c>
      <c r="Q1482" t="s">
        <v>61</v>
      </c>
      <c r="R1482">
        <v>8.7999999999999995E-2</v>
      </c>
      <c r="S1482">
        <v>5.6000000000000001E-2</v>
      </c>
      <c r="T1482">
        <v>1.571</v>
      </c>
      <c r="U1482">
        <v>99</v>
      </c>
      <c r="V1482">
        <v>12</v>
      </c>
      <c r="W1482">
        <v>20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8</v>
      </c>
      <c r="AD1482">
        <v>3.2</v>
      </c>
      <c r="AE1482">
        <v>4.7281319999999996</v>
      </c>
      <c r="AF1482">
        <v>100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1.2</v>
      </c>
      <c r="AN1482">
        <v>4.82</v>
      </c>
      <c r="AO1482">
        <v>12.12</v>
      </c>
      <c r="AP1482">
        <v>20.2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 t="s">
        <v>75</v>
      </c>
      <c r="BD1482">
        <v>0</v>
      </c>
      <c r="BE1482" t="s">
        <v>69</v>
      </c>
      <c r="BF1482" t="s">
        <v>76</v>
      </c>
      <c r="BG1482">
        <v>1.3</v>
      </c>
      <c r="BH1482">
        <v>0</v>
      </c>
      <c r="BI1482" s="1">
        <v>45799.574282175927</v>
      </c>
      <c r="BJ1482">
        <v>3</v>
      </c>
      <c r="BK1482" s="4">
        <v>0.52380000000000004</v>
      </c>
      <c r="BL1482" s="42">
        <f>HLOOKUP($A1482,차량별코스!$E$1:$AD$20,_xlfn.XLOOKUP(탕데이터!$I1482,차량별코스!$D$2:$D$20,차량별코스!$A$2:$A$20),0)</f>
        <v>3</v>
      </c>
      <c r="BM1482">
        <f t="shared" si="261"/>
        <v>4864.5930000000008</v>
      </c>
      <c r="BN1482">
        <f t="shared" si="262"/>
        <v>732.11199999999985</v>
      </c>
      <c r="BO1482">
        <f>IF(COUNTIFS($BL$2:$BL1482,$BL1482,$O$2:$O1482,$O1482)=1,_xlfn.MAXIFS($BO$2:$BO1481,$O$2:$O1481,$O1482)+1,_xlfn.MAXIFS($BO$2:$BO1481,$O$2:$O1481,$O1482))</f>
        <v>8</v>
      </c>
      <c r="BP1482">
        <f t="shared" si="263"/>
        <v>67</v>
      </c>
      <c r="BQ1482">
        <f t="shared" si="265"/>
        <v>0</v>
      </c>
      <c r="BR1482">
        <f t="shared" si="266"/>
        <v>0</v>
      </c>
      <c r="BS1482">
        <f t="shared" si="267"/>
        <v>0</v>
      </c>
      <c r="BT1482">
        <f t="shared" si="268"/>
        <v>0</v>
      </c>
      <c r="BU1482">
        <f t="shared" si="269"/>
        <v>0</v>
      </c>
      <c r="BV1482">
        <f t="shared" si="270"/>
        <v>0</v>
      </c>
      <c r="BW1482">
        <f t="shared" si="264"/>
        <v>67</v>
      </c>
    </row>
    <row r="1483" spans="1:75" x14ac:dyDescent="0.3">
      <c r="A1483" s="38">
        <f t="shared" si="260"/>
        <v>45794</v>
      </c>
      <c r="B1483" s="3">
        <v>45794.416932870372</v>
      </c>
      <c r="C1483" t="s">
        <v>61</v>
      </c>
      <c r="D1483" t="s">
        <v>61</v>
      </c>
      <c r="E1483" t="s">
        <v>61</v>
      </c>
      <c r="F1483" t="s">
        <v>62</v>
      </c>
      <c r="G1483" s="2" t="s">
        <v>85</v>
      </c>
      <c r="H1483" t="s">
        <v>86</v>
      </c>
      <c r="I1483" t="s">
        <v>93</v>
      </c>
      <c r="J1483" t="s">
        <v>66</v>
      </c>
      <c r="K1483" t="s">
        <v>67</v>
      </c>
      <c r="L1483">
        <v>19</v>
      </c>
      <c r="M1483">
        <v>11</v>
      </c>
      <c r="N1483">
        <v>168</v>
      </c>
      <c r="O1483" s="41">
        <v>7242</v>
      </c>
      <c r="P1483" t="s">
        <v>61</v>
      </c>
      <c r="Q1483" t="s">
        <v>61</v>
      </c>
      <c r="R1483">
        <v>2.5999999999999999E-2</v>
      </c>
      <c r="S1483">
        <v>3.6999999999999998E-2</v>
      </c>
      <c r="T1483">
        <v>0.70299999999999996</v>
      </c>
      <c r="U1483">
        <v>47</v>
      </c>
      <c r="V1483">
        <v>22</v>
      </c>
      <c r="W1483">
        <v>4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7</v>
      </c>
      <c r="AD1483">
        <v>1.99</v>
      </c>
      <c r="AE1483">
        <v>4.4573970000000003</v>
      </c>
      <c r="AF1483">
        <v>100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0.54</v>
      </c>
      <c r="AN1483">
        <v>17.619</v>
      </c>
      <c r="AO1483">
        <v>46.81</v>
      </c>
      <c r="AP1483">
        <v>8.51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 t="s">
        <v>75</v>
      </c>
      <c r="BD1483">
        <v>0</v>
      </c>
      <c r="BE1483" t="s">
        <v>69</v>
      </c>
      <c r="BF1483" t="s">
        <v>76</v>
      </c>
      <c r="BG1483">
        <v>1.3</v>
      </c>
      <c r="BH1483">
        <v>0</v>
      </c>
      <c r="BI1483" s="1">
        <v>45799.574282175927</v>
      </c>
      <c r="BJ1483">
        <v>3</v>
      </c>
      <c r="BK1483" s="4">
        <v>0.23419999999999999</v>
      </c>
      <c r="BL1483" s="42">
        <f>HLOOKUP($A1483,차량별코스!$E$1:$AD$20,_xlfn.XLOOKUP(탕데이터!$I1483,차량별코스!$D$2:$D$20,차량별코스!$A$2:$A$20),0)</f>
        <v>3</v>
      </c>
      <c r="BM1483">
        <f t="shared" si="261"/>
        <v>4864.5930000000008</v>
      </c>
      <c r="BN1483">
        <f t="shared" si="262"/>
        <v>732.11199999999985</v>
      </c>
      <c r="BO1483">
        <f>IF(COUNTIFS($BL$2:$BL1483,$BL1483,$O$2:$O1483,$O1483)=1,_xlfn.MAXIFS($BO$2:$BO1482,$O$2:$O1482,$O1483)+1,_xlfn.MAXIFS($BO$2:$BO1482,$O$2:$O1482,$O1483))</f>
        <v>8</v>
      </c>
      <c r="BP1483">
        <f t="shared" si="263"/>
        <v>21</v>
      </c>
      <c r="BQ1483">
        <f t="shared" si="265"/>
        <v>0</v>
      </c>
      <c r="BR1483">
        <f t="shared" si="266"/>
        <v>0</v>
      </c>
      <c r="BS1483">
        <f t="shared" si="267"/>
        <v>0</v>
      </c>
      <c r="BT1483">
        <f t="shared" si="268"/>
        <v>0</v>
      </c>
      <c r="BU1483">
        <f t="shared" si="269"/>
        <v>0</v>
      </c>
      <c r="BV1483">
        <f t="shared" si="270"/>
        <v>0</v>
      </c>
      <c r="BW1483">
        <f t="shared" si="264"/>
        <v>21</v>
      </c>
    </row>
    <row r="1484" spans="1:75" x14ac:dyDescent="0.3">
      <c r="A1484" s="38">
        <f t="shared" si="260"/>
        <v>45794</v>
      </c>
      <c r="B1484" s="3">
        <v>45794.427581018521</v>
      </c>
      <c r="C1484" t="s">
        <v>61</v>
      </c>
      <c r="D1484" t="s">
        <v>61</v>
      </c>
      <c r="E1484" t="s">
        <v>61</v>
      </c>
      <c r="F1484" t="s">
        <v>62</v>
      </c>
      <c r="G1484" s="2" t="s">
        <v>85</v>
      </c>
      <c r="H1484" t="s">
        <v>86</v>
      </c>
      <c r="I1484" t="s">
        <v>93</v>
      </c>
      <c r="J1484" t="s">
        <v>66</v>
      </c>
      <c r="K1484" t="s">
        <v>67</v>
      </c>
      <c r="L1484">
        <v>19</v>
      </c>
      <c r="M1484">
        <v>11</v>
      </c>
      <c r="N1484">
        <v>168</v>
      </c>
      <c r="O1484" s="41">
        <v>7242</v>
      </c>
      <c r="P1484" t="s">
        <v>61</v>
      </c>
      <c r="Q1484" t="s">
        <v>61</v>
      </c>
      <c r="R1484">
        <v>103.005</v>
      </c>
      <c r="S1484">
        <v>34.752000000000002</v>
      </c>
      <c r="T1484">
        <v>2.964</v>
      </c>
      <c r="U1484">
        <v>12495</v>
      </c>
      <c r="V1484">
        <v>268</v>
      </c>
      <c r="W1484">
        <v>3843</v>
      </c>
      <c r="X1484">
        <v>3472</v>
      </c>
      <c r="Y1484">
        <v>3</v>
      </c>
      <c r="Z1484">
        <v>22</v>
      </c>
      <c r="AA1484">
        <v>1</v>
      </c>
      <c r="AB1484">
        <v>1872</v>
      </c>
      <c r="AC1484">
        <v>98</v>
      </c>
      <c r="AD1484">
        <v>29.68</v>
      </c>
      <c r="AE1484">
        <v>44.229244000000001</v>
      </c>
      <c r="AF1484">
        <v>74.400000000000006</v>
      </c>
      <c r="AG1484">
        <v>8</v>
      </c>
      <c r="AH1484">
        <v>10.199999999999999</v>
      </c>
      <c r="AI1484">
        <v>6.2</v>
      </c>
      <c r="AJ1484">
        <v>1.2</v>
      </c>
      <c r="AK1484">
        <v>0</v>
      </c>
      <c r="AL1484">
        <v>0</v>
      </c>
      <c r="AM1484">
        <v>2.2799999999999998</v>
      </c>
      <c r="AN1484">
        <v>51.122999999999998</v>
      </c>
      <c r="AO1484">
        <v>2.145</v>
      </c>
      <c r="AP1484">
        <v>30.756</v>
      </c>
      <c r="AQ1484">
        <v>0.33</v>
      </c>
      <c r="AR1484">
        <v>2.9119999999999999</v>
      </c>
      <c r="AS1484">
        <v>21.358000000000001</v>
      </c>
      <c r="AT1484">
        <v>153.76</v>
      </c>
      <c r="AU1484">
        <v>16.533000000000001</v>
      </c>
      <c r="AV1484">
        <v>21.08</v>
      </c>
      <c r="AW1484">
        <v>12.813000000000001</v>
      </c>
      <c r="AX1484">
        <v>2.48</v>
      </c>
      <c r="AY1484">
        <v>0</v>
      </c>
      <c r="AZ1484">
        <v>0</v>
      </c>
      <c r="BA1484">
        <v>0</v>
      </c>
      <c r="BB1484">
        <v>273</v>
      </c>
      <c r="BC1484" t="s">
        <v>75</v>
      </c>
      <c r="BD1484">
        <v>0</v>
      </c>
      <c r="BE1484" t="s">
        <v>69</v>
      </c>
      <c r="BF1484" t="s">
        <v>76</v>
      </c>
      <c r="BG1484">
        <v>1.3</v>
      </c>
      <c r="BH1484">
        <v>0</v>
      </c>
      <c r="BI1484" s="1">
        <v>45799.574282175927</v>
      </c>
      <c r="BJ1484">
        <v>3</v>
      </c>
      <c r="BK1484" s="4">
        <v>0.98799999999999999</v>
      </c>
      <c r="BL1484" s="42">
        <f>HLOOKUP($A1484,차량별코스!$E$1:$AD$20,_xlfn.XLOOKUP(탕데이터!$I1484,차량별코스!$D$2:$D$20,차량별코스!$A$2:$A$20),0)</f>
        <v>3</v>
      </c>
      <c r="BM1484">
        <f t="shared" si="261"/>
        <v>4864.5930000000008</v>
      </c>
      <c r="BN1484">
        <f t="shared" si="262"/>
        <v>732.11199999999985</v>
      </c>
      <c r="BO1484">
        <f>IF(COUNTIFS($BL$2:$BL1484,$BL1484,$O$2:$O1484,$O1484)=1,_xlfn.MAXIFS($BO$2:$BO1483,$O$2:$O1483,$O1484)+1,_xlfn.MAXIFS($BO$2:$BO1483,$O$2:$O1483,$O1484))</f>
        <v>8</v>
      </c>
      <c r="BP1484">
        <f t="shared" si="263"/>
        <v>5185.2800000000007</v>
      </c>
      <c r="BQ1484">
        <f t="shared" si="265"/>
        <v>999.6</v>
      </c>
      <c r="BR1484">
        <f t="shared" si="266"/>
        <v>1274.49</v>
      </c>
      <c r="BS1484">
        <f t="shared" si="267"/>
        <v>774.68999999999994</v>
      </c>
      <c r="BT1484">
        <f t="shared" si="268"/>
        <v>149.94</v>
      </c>
      <c r="BU1484">
        <f t="shared" si="269"/>
        <v>0</v>
      </c>
      <c r="BV1484">
        <f t="shared" si="270"/>
        <v>0</v>
      </c>
      <c r="BW1484">
        <f t="shared" si="264"/>
        <v>8384.0000000000018</v>
      </c>
    </row>
    <row r="1485" spans="1:75" x14ac:dyDescent="0.3">
      <c r="A1485" s="38">
        <f t="shared" si="260"/>
        <v>45794</v>
      </c>
      <c r="B1485" s="3">
        <v>45794.577939814815</v>
      </c>
      <c r="C1485" t="s">
        <v>61</v>
      </c>
      <c r="D1485" t="s">
        <v>61</v>
      </c>
      <c r="E1485" t="s">
        <v>61</v>
      </c>
      <c r="F1485" t="s">
        <v>62</v>
      </c>
      <c r="G1485" s="2" t="s">
        <v>85</v>
      </c>
      <c r="H1485" t="s">
        <v>86</v>
      </c>
      <c r="I1485" t="s">
        <v>93</v>
      </c>
      <c r="J1485" t="s">
        <v>66</v>
      </c>
      <c r="K1485" t="s">
        <v>67</v>
      </c>
      <c r="L1485">
        <v>19</v>
      </c>
      <c r="M1485">
        <v>11</v>
      </c>
      <c r="N1485">
        <v>168</v>
      </c>
      <c r="O1485" s="41">
        <v>7242</v>
      </c>
      <c r="P1485" t="s">
        <v>61</v>
      </c>
      <c r="Q1485" t="s">
        <v>61</v>
      </c>
      <c r="R1485">
        <v>103.226</v>
      </c>
      <c r="S1485">
        <v>27.959</v>
      </c>
      <c r="T1485">
        <v>3.6920000000000002</v>
      </c>
      <c r="U1485">
        <v>10593</v>
      </c>
      <c r="V1485">
        <v>210</v>
      </c>
      <c r="W1485">
        <v>1683</v>
      </c>
      <c r="X1485">
        <v>3546</v>
      </c>
      <c r="Y1485">
        <v>2</v>
      </c>
      <c r="Z1485">
        <v>31</v>
      </c>
      <c r="AA1485">
        <v>1</v>
      </c>
      <c r="AB1485">
        <v>59</v>
      </c>
      <c r="AC1485">
        <v>104</v>
      </c>
      <c r="AD1485">
        <v>35.08</v>
      </c>
      <c r="AE1485">
        <v>42.714201000000003</v>
      </c>
      <c r="AF1485">
        <v>66.2</v>
      </c>
      <c r="AG1485">
        <v>11.2</v>
      </c>
      <c r="AH1485">
        <v>13.2</v>
      </c>
      <c r="AI1485">
        <v>8.3000000000000007</v>
      </c>
      <c r="AJ1485">
        <v>1</v>
      </c>
      <c r="AK1485">
        <v>0.1</v>
      </c>
      <c r="AL1485">
        <v>0</v>
      </c>
      <c r="AM1485">
        <v>2.84</v>
      </c>
      <c r="AN1485">
        <v>38.051000000000002</v>
      </c>
      <c r="AO1485">
        <v>1.982</v>
      </c>
      <c r="AP1485">
        <v>15.888</v>
      </c>
      <c r="AQ1485">
        <v>0.33900000000000002</v>
      </c>
      <c r="AR1485">
        <v>1.9370000000000001</v>
      </c>
      <c r="AS1485">
        <v>30.030999999999999</v>
      </c>
      <c r="AT1485">
        <v>115.85</v>
      </c>
      <c r="AU1485">
        <v>19.600000000000001</v>
      </c>
      <c r="AV1485">
        <v>23.1</v>
      </c>
      <c r="AW1485">
        <v>14.525</v>
      </c>
      <c r="AX1485">
        <v>1.75</v>
      </c>
      <c r="AY1485">
        <v>0.17499999999999999</v>
      </c>
      <c r="AZ1485">
        <v>0</v>
      </c>
      <c r="BA1485">
        <v>0</v>
      </c>
      <c r="BB1485">
        <v>230</v>
      </c>
      <c r="BC1485" t="s">
        <v>75</v>
      </c>
      <c r="BD1485">
        <v>0</v>
      </c>
      <c r="BE1485" t="s">
        <v>69</v>
      </c>
      <c r="BF1485" t="s">
        <v>76</v>
      </c>
      <c r="BG1485">
        <v>1.3</v>
      </c>
      <c r="BH1485">
        <v>0</v>
      </c>
      <c r="BI1485" s="1">
        <v>45799.574282175927</v>
      </c>
      <c r="BJ1485">
        <v>3</v>
      </c>
      <c r="BK1485" s="4">
        <v>1.2306999999999999</v>
      </c>
      <c r="BL1485" s="42">
        <f>HLOOKUP($A1485,차량별코스!$E$1:$AD$20,_xlfn.XLOOKUP(탕데이터!$I1485,차량별코스!$D$2:$D$20,차량별코스!$A$2:$A$20),0)</f>
        <v>3</v>
      </c>
      <c r="BM1485">
        <f t="shared" si="261"/>
        <v>4864.5930000000008</v>
      </c>
      <c r="BN1485">
        <f t="shared" si="262"/>
        <v>732.11199999999985</v>
      </c>
      <c r="BO1485">
        <f>IF(COUNTIFS($BL$2:$BL1485,$BL1485,$O$2:$O1485,$O1485)=1,_xlfn.MAXIFS($BO$2:$BO1484,$O$2:$O1484,$O1485)+1,_xlfn.MAXIFS($BO$2:$BO1484,$O$2:$O1484,$O1485))</f>
        <v>8</v>
      </c>
      <c r="BP1485">
        <f t="shared" si="263"/>
        <v>5119.5660000000007</v>
      </c>
      <c r="BQ1485">
        <f t="shared" si="265"/>
        <v>1186.4159999999999</v>
      </c>
      <c r="BR1485">
        <f t="shared" si="266"/>
        <v>1398.2760000000001</v>
      </c>
      <c r="BS1485">
        <f t="shared" si="267"/>
        <v>879.21900000000005</v>
      </c>
      <c r="BT1485">
        <f t="shared" si="268"/>
        <v>105.93</v>
      </c>
      <c r="BU1485">
        <f t="shared" si="269"/>
        <v>10.593</v>
      </c>
      <c r="BV1485">
        <f t="shared" si="270"/>
        <v>0</v>
      </c>
      <c r="BW1485">
        <f t="shared" si="264"/>
        <v>8700.0000000000018</v>
      </c>
    </row>
    <row r="1486" spans="1:75" x14ac:dyDescent="0.3">
      <c r="A1486" s="38">
        <f t="shared" si="260"/>
        <v>45794</v>
      </c>
      <c r="B1486" s="3">
        <v>45794.701793981483</v>
      </c>
      <c r="C1486" t="s">
        <v>61</v>
      </c>
      <c r="D1486" t="s">
        <v>61</v>
      </c>
      <c r="E1486" t="s">
        <v>61</v>
      </c>
      <c r="F1486" t="s">
        <v>62</v>
      </c>
      <c r="G1486" s="2" t="s">
        <v>85</v>
      </c>
      <c r="H1486" t="s">
        <v>86</v>
      </c>
      <c r="I1486" t="s">
        <v>93</v>
      </c>
      <c r="J1486" t="s">
        <v>66</v>
      </c>
      <c r="K1486" t="s">
        <v>67</v>
      </c>
      <c r="L1486">
        <v>19</v>
      </c>
      <c r="M1486">
        <v>11</v>
      </c>
      <c r="N1486">
        <v>168</v>
      </c>
      <c r="O1486" s="41">
        <v>7242</v>
      </c>
      <c r="P1486" t="s">
        <v>61</v>
      </c>
      <c r="Q1486" t="s">
        <v>61</v>
      </c>
      <c r="R1486">
        <v>0.06</v>
      </c>
      <c r="S1486">
        <v>5.2999999999999999E-2</v>
      </c>
      <c r="T1486">
        <v>1.1319999999999999</v>
      </c>
      <c r="U1486">
        <v>107</v>
      </c>
      <c r="V1486">
        <v>55</v>
      </c>
      <c r="W1486">
        <v>8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9</v>
      </c>
      <c r="AD1486">
        <v>2.02</v>
      </c>
      <c r="AE1486">
        <v>4.9087779999999999</v>
      </c>
      <c r="AF1486">
        <v>100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0.87</v>
      </c>
      <c r="AN1486">
        <v>10.022</v>
      </c>
      <c r="AO1486">
        <v>51.4</v>
      </c>
      <c r="AP1486">
        <v>7.476</v>
      </c>
      <c r="AQ1486">
        <v>0</v>
      </c>
      <c r="AR1486">
        <v>0</v>
      </c>
      <c r="AS1486">
        <v>0</v>
      </c>
      <c r="AT1486">
        <v>1.667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1</v>
      </c>
      <c r="BC1486" t="s">
        <v>75</v>
      </c>
      <c r="BD1486">
        <v>0</v>
      </c>
      <c r="BE1486" t="s">
        <v>69</v>
      </c>
      <c r="BF1486" t="s">
        <v>76</v>
      </c>
      <c r="BG1486">
        <v>1.3</v>
      </c>
      <c r="BH1486">
        <v>0</v>
      </c>
      <c r="BI1486" s="1">
        <v>45799.574282175927</v>
      </c>
      <c r="BJ1486">
        <v>3</v>
      </c>
      <c r="BK1486" s="4">
        <v>0.37740000000000001</v>
      </c>
      <c r="BL1486" s="42">
        <f>HLOOKUP($A1486,차량별코스!$E$1:$AD$20,_xlfn.XLOOKUP(탕데이터!$I1486,차량별코스!$D$2:$D$20,차량별코스!$A$2:$A$20),0)</f>
        <v>3</v>
      </c>
      <c r="BM1486">
        <f t="shared" si="261"/>
        <v>4864.5930000000008</v>
      </c>
      <c r="BN1486">
        <f t="shared" si="262"/>
        <v>732.11199999999985</v>
      </c>
      <c r="BO1486">
        <f>IF(COUNTIFS($BL$2:$BL1486,$BL1486,$O$2:$O1486,$O1486)=1,_xlfn.MAXIFS($BO$2:$BO1485,$O$2:$O1485,$O1486)+1,_xlfn.MAXIFS($BO$2:$BO1485,$O$2:$O1485,$O1486))</f>
        <v>8</v>
      </c>
      <c r="BP1486">
        <f t="shared" si="263"/>
        <v>44</v>
      </c>
      <c r="BQ1486">
        <f t="shared" si="265"/>
        <v>0</v>
      </c>
      <c r="BR1486">
        <f t="shared" si="266"/>
        <v>0</v>
      </c>
      <c r="BS1486">
        <f t="shared" si="267"/>
        <v>0</v>
      </c>
      <c r="BT1486">
        <f t="shared" si="268"/>
        <v>0</v>
      </c>
      <c r="BU1486">
        <f t="shared" si="269"/>
        <v>0</v>
      </c>
      <c r="BV1486">
        <f t="shared" si="270"/>
        <v>0</v>
      </c>
      <c r="BW1486">
        <f t="shared" si="264"/>
        <v>44</v>
      </c>
    </row>
    <row r="1487" spans="1:75" x14ac:dyDescent="0.3">
      <c r="A1487" s="38">
        <f t="shared" si="260"/>
        <v>45794</v>
      </c>
      <c r="B1487" s="3">
        <v>45794.7187962963</v>
      </c>
      <c r="C1487" t="s">
        <v>61</v>
      </c>
      <c r="D1487" t="s">
        <v>61</v>
      </c>
      <c r="E1487" t="s">
        <v>61</v>
      </c>
      <c r="F1487" t="s">
        <v>62</v>
      </c>
      <c r="G1487" s="2" t="s">
        <v>85</v>
      </c>
      <c r="H1487" t="s">
        <v>86</v>
      </c>
      <c r="I1487" t="s">
        <v>93</v>
      </c>
      <c r="J1487" t="s">
        <v>66</v>
      </c>
      <c r="K1487" t="s">
        <v>67</v>
      </c>
      <c r="L1487">
        <v>19</v>
      </c>
      <c r="M1487">
        <v>11</v>
      </c>
      <c r="N1487">
        <v>168</v>
      </c>
      <c r="O1487" s="41">
        <v>7242</v>
      </c>
      <c r="P1487" t="s">
        <v>61</v>
      </c>
      <c r="Q1487" t="s">
        <v>61</v>
      </c>
      <c r="R1487">
        <v>2.3E-2</v>
      </c>
      <c r="S1487">
        <v>3.3000000000000002E-2</v>
      </c>
      <c r="T1487">
        <v>0.69699999999999995</v>
      </c>
      <c r="U1487">
        <v>52</v>
      </c>
      <c r="V1487">
        <v>2</v>
      </c>
      <c r="W1487">
        <v>26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5</v>
      </c>
      <c r="AD1487">
        <v>1.59</v>
      </c>
      <c r="AE1487">
        <v>3.449827</v>
      </c>
      <c r="AF1487">
        <v>100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0.53</v>
      </c>
      <c r="AN1487">
        <v>12.497999999999999</v>
      </c>
      <c r="AO1487">
        <v>3.8420000000000001</v>
      </c>
      <c r="AP1487">
        <v>50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 t="s">
        <v>75</v>
      </c>
      <c r="BD1487">
        <v>0</v>
      </c>
      <c r="BE1487" t="s">
        <v>69</v>
      </c>
      <c r="BF1487" t="s">
        <v>76</v>
      </c>
      <c r="BG1487">
        <v>1.3</v>
      </c>
      <c r="BH1487">
        <v>0</v>
      </c>
      <c r="BI1487" s="1">
        <v>45799.574282175927</v>
      </c>
      <c r="BJ1487">
        <v>3</v>
      </c>
      <c r="BK1487" s="4">
        <v>0.23230000000000001</v>
      </c>
      <c r="BL1487" s="42">
        <f>HLOOKUP($A1487,차량별코스!$E$1:$AD$20,_xlfn.XLOOKUP(탕데이터!$I1487,차량별코스!$D$2:$D$20,차량별코스!$A$2:$A$20),0)</f>
        <v>3</v>
      </c>
      <c r="BM1487">
        <f t="shared" si="261"/>
        <v>4864.5930000000008</v>
      </c>
      <c r="BN1487">
        <f t="shared" si="262"/>
        <v>732.11199999999985</v>
      </c>
      <c r="BO1487">
        <f>IF(COUNTIFS($BL$2:$BL1487,$BL1487,$O$2:$O1487,$O1487)=1,_xlfn.MAXIFS($BO$2:$BO1486,$O$2:$O1486,$O1487)+1,_xlfn.MAXIFS($BO$2:$BO1486,$O$2:$O1486,$O1487))</f>
        <v>8</v>
      </c>
      <c r="BP1487">
        <f t="shared" si="263"/>
        <v>24</v>
      </c>
      <c r="BQ1487">
        <f t="shared" si="265"/>
        <v>0</v>
      </c>
      <c r="BR1487">
        <f t="shared" si="266"/>
        <v>0</v>
      </c>
      <c r="BS1487">
        <f t="shared" si="267"/>
        <v>0</v>
      </c>
      <c r="BT1487">
        <f t="shared" si="268"/>
        <v>0</v>
      </c>
      <c r="BU1487">
        <f t="shared" si="269"/>
        <v>0</v>
      </c>
      <c r="BV1487">
        <f t="shared" si="270"/>
        <v>0</v>
      </c>
      <c r="BW1487">
        <f t="shared" si="264"/>
        <v>24</v>
      </c>
    </row>
    <row r="1488" spans="1:75" x14ac:dyDescent="0.3">
      <c r="A1488" s="38">
        <f t="shared" si="260"/>
        <v>45794</v>
      </c>
      <c r="B1488" s="3">
        <v>45794.754386574074</v>
      </c>
      <c r="C1488" t="s">
        <v>61</v>
      </c>
      <c r="D1488" t="s">
        <v>61</v>
      </c>
      <c r="E1488" t="s">
        <v>61</v>
      </c>
      <c r="F1488" t="s">
        <v>62</v>
      </c>
      <c r="G1488" s="2" t="s">
        <v>85</v>
      </c>
      <c r="H1488" t="s">
        <v>86</v>
      </c>
      <c r="I1488" t="s">
        <v>93</v>
      </c>
      <c r="J1488" t="s">
        <v>66</v>
      </c>
      <c r="K1488" t="s">
        <v>67</v>
      </c>
      <c r="L1488">
        <v>19</v>
      </c>
      <c r="M1488">
        <v>11</v>
      </c>
      <c r="N1488">
        <v>168</v>
      </c>
      <c r="O1488" s="41">
        <v>7242</v>
      </c>
      <c r="P1488" t="s">
        <v>61</v>
      </c>
      <c r="Q1488" t="s">
        <v>61</v>
      </c>
      <c r="R1488">
        <v>1E-3</v>
      </c>
      <c r="S1488">
        <v>1.0999999999999999E-2</v>
      </c>
      <c r="T1488">
        <v>9.0999999999999998E-2</v>
      </c>
      <c r="U1488">
        <v>17</v>
      </c>
      <c r="V1488">
        <v>17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0.21</v>
      </c>
      <c r="AE1488" t="s">
        <v>61</v>
      </c>
      <c r="AF1488">
        <v>100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7.0000000000000007E-2</v>
      </c>
      <c r="AN1488" t="s">
        <v>61</v>
      </c>
      <c r="AO1488">
        <v>100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 t="s">
        <v>75</v>
      </c>
      <c r="BD1488">
        <v>0</v>
      </c>
      <c r="BE1488" t="s">
        <v>69</v>
      </c>
      <c r="BF1488" t="s">
        <v>76</v>
      </c>
      <c r="BG1488">
        <v>1.3</v>
      </c>
      <c r="BH1488">
        <v>0</v>
      </c>
      <c r="BI1488" s="1">
        <v>45799.574282175927</v>
      </c>
      <c r="BJ1488">
        <v>3</v>
      </c>
      <c r="BK1488" s="4">
        <v>3.0300000000000001E-2</v>
      </c>
      <c r="BL1488" s="42">
        <f>HLOOKUP($A1488,차량별코스!$E$1:$AD$20,_xlfn.XLOOKUP(탕데이터!$I1488,차량별코스!$D$2:$D$20,차량별코스!$A$2:$A$20),0)</f>
        <v>3</v>
      </c>
      <c r="BM1488">
        <f t="shared" si="261"/>
        <v>4864.5930000000008</v>
      </c>
      <c r="BN1488">
        <f t="shared" si="262"/>
        <v>732.11199999999985</v>
      </c>
      <c r="BO1488">
        <f>IF(COUNTIFS($BL$2:$BL1488,$BL1488,$O$2:$O1488,$O1488)=1,_xlfn.MAXIFS($BO$2:$BO1487,$O$2:$O1487,$O1488)+1,_xlfn.MAXIFS($BO$2:$BO1487,$O$2:$O1487,$O1488))</f>
        <v>8</v>
      </c>
      <c r="BP1488">
        <f t="shared" si="263"/>
        <v>0</v>
      </c>
      <c r="BQ1488">
        <f t="shared" si="265"/>
        <v>0</v>
      </c>
      <c r="BR1488">
        <f t="shared" si="266"/>
        <v>0</v>
      </c>
      <c r="BS1488">
        <f t="shared" si="267"/>
        <v>0</v>
      </c>
      <c r="BT1488">
        <f t="shared" si="268"/>
        <v>0</v>
      </c>
      <c r="BU1488">
        <f t="shared" si="269"/>
        <v>0</v>
      </c>
      <c r="BV1488">
        <f t="shared" si="270"/>
        <v>0</v>
      </c>
      <c r="BW1488">
        <f t="shared" si="264"/>
        <v>0</v>
      </c>
    </row>
    <row r="1489" spans="1:75" x14ac:dyDescent="0.3">
      <c r="A1489" s="38">
        <f t="shared" si="260"/>
        <v>45794</v>
      </c>
      <c r="B1489" s="3">
        <v>45794.756597222222</v>
      </c>
      <c r="C1489" t="s">
        <v>61</v>
      </c>
      <c r="D1489" t="s">
        <v>61</v>
      </c>
      <c r="E1489" t="s">
        <v>61</v>
      </c>
      <c r="F1489" t="s">
        <v>62</v>
      </c>
      <c r="G1489" s="2" t="s">
        <v>85</v>
      </c>
      <c r="H1489" t="s">
        <v>86</v>
      </c>
      <c r="I1489" t="s">
        <v>93</v>
      </c>
      <c r="J1489" t="s">
        <v>66</v>
      </c>
      <c r="K1489" t="s">
        <v>67</v>
      </c>
      <c r="L1489">
        <v>19</v>
      </c>
      <c r="M1489">
        <v>11</v>
      </c>
      <c r="N1489">
        <v>168</v>
      </c>
      <c r="O1489" s="41">
        <v>7242</v>
      </c>
      <c r="P1489" t="s">
        <v>61</v>
      </c>
      <c r="Q1489" t="s">
        <v>61</v>
      </c>
      <c r="R1489">
        <v>2.5000000000000001E-2</v>
      </c>
      <c r="S1489">
        <v>4.2000000000000003E-2</v>
      </c>
      <c r="T1489">
        <v>0.59499999999999997</v>
      </c>
      <c r="U1489">
        <v>59</v>
      </c>
      <c r="V1489">
        <v>20</v>
      </c>
      <c r="W1489">
        <v>16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6</v>
      </c>
      <c r="AD1489">
        <v>1.53</v>
      </c>
      <c r="AE1489">
        <v>3.9129749999999999</v>
      </c>
      <c r="AF1489">
        <v>100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0.46</v>
      </c>
      <c r="AN1489">
        <v>18.649999999999999</v>
      </c>
      <c r="AO1489">
        <v>33.896999999999998</v>
      </c>
      <c r="AP1489">
        <v>27.117000000000001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 t="s">
        <v>75</v>
      </c>
      <c r="BD1489">
        <v>0</v>
      </c>
      <c r="BE1489" t="s">
        <v>69</v>
      </c>
      <c r="BF1489" t="s">
        <v>76</v>
      </c>
      <c r="BG1489">
        <v>1.3</v>
      </c>
      <c r="BH1489">
        <v>0</v>
      </c>
      <c r="BI1489" s="1">
        <v>45799.574282175927</v>
      </c>
      <c r="BJ1489">
        <v>3</v>
      </c>
      <c r="BK1489" s="4">
        <v>0.19839999999999999</v>
      </c>
      <c r="BL1489" s="42">
        <f>HLOOKUP($A1489,차량별코스!$E$1:$AD$20,_xlfn.XLOOKUP(탕데이터!$I1489,차량별코스!$D$2:$D$20,차량별코스!$A$2:$A$20),0)</f>
        <v>3</v>
      </c>
      <c r="BM1489">
        <f t="shared" si="261"/>
        <v>4864.5930000000008</v>
      </c>
      <c r="BN1489">
        <f t="shared" si="262"/>
        <v>732.11199999999985</v>
      </c>
      <c r="BO1489">
        <f>IF(COUNTIFS($BL$2:$BL1489,$BL1489,$O$2:$O1489,$O1489)=1,_xlfn.MAXIFS($BO$2:$BO1488,$O$2:$O1488,$O1489)+1,_xlfn.MAXIFS($BO$2:$BO1488,$O$2:$O1488,$O1489))</f>
        <v>8</v>
      </c>
      <c r="BP1489">
        <f t="shared" si="263"/>
        <v>23</v>
      </c>
      <c r="BQ1489">
        <f t="shared" si="265"/>
        <v>0</v>
      </c>
      <c r="BR1489">
        <f t="shared" si="266"/>
        <v>0</v>
      </c>
      <c r="BS1489">
        <f t="shared" si="267"/>
        <v>0</v>
      </c>
      <c r="BT1489">
        <f t="shared" si="268"/>
        <v>0</v>
      </c>
      <c r="BU1489">
        <f t="shared" si="269"/>
        <v>0</v>
      </c>
      <c r="BV1489">
        <f t="shared" si="270"/>
        <v>0</v>
      </c>
      <c r="BW1489">
        <f t="shared" si="264"/>
        <v>23</v>
      </c>
    </row>
    <row r="1490" spans="1:75" x14ac:dyDescent="0.3">
      <c r="A1490" s="38">
        <f t="shared" si="260"/>
        <v>45794</v>
      </c>
      <c r="B1490" s="3">
        <v>45794.762141203704</v>
      </c>
      <c r="C1490" t="s">
        <v>61</v>
      </c>
      <c r="D1490" t="s">
        <v>61</v>
      </c>
      <c r="E1490" t="s">
        <v>61</v>
      </c>
      <c r="F1490" t="s">
        <v>62</v>
      </c>
      <c r="G1490" s="2" t="s">
        <v>85</v>
      </c>
      <c r="H1490" t="s">
        <v>86</v>
      </c>
      <c r="I1490" t="s">
        <v>93</v>
      </c>
      <c r="J1490" t="s">
        <v>66</v>
      </c>
      <c r="K1490" t="s">
        <v>67</v>
      </c>
      <c r="L1490">
        <v>19</v>
      </c>
      <c r="M1490">
        <v>11</v>
      </c>
      <c r="N1490">
        <v>168</v>
      </c>
      <c r="O1490" s="41">
        <v>7242</v>
      </c>
      <c r="P1490" t="s">
        <v>61</v>
      </c>
      <c r="Q1490" t="s">
        <v>61</v>
      </c>
      <c r="R1490">
        <v>95.266999999999996</v>
      </c>
      <c r="S1490">
        <v>25.356999999999999</v>
      </c>
      <c r="T1490">
        <v>3.7570000000000001</v>
      </c>
      <c r="U1490">
        <v>9876</v>
      </c>
      <c r="V1490">
        <v>158</v>
      </c>
      <c r="W1490">
        <v>2190</v>
      </c>
      <c r="X1490">
        <v>3280</v>
      </c>
      <c r="Y1490">
        <v>4</v>
      </c>
      <c r="Z1490">
        <v>2</v>
      </c>
      <c r="AA1490">
        <v>1</v>
      </c>
      <c r="AB1490">
        <v>90</v>
      </c>
      <c r="AC1490">
        <v>102</v>
      </c>
      <c r="AD1490">
        <v>34.729999999999997</v>
      </c>
      <c r="AE1490">
        <v>45.558056999999998</v>
      </c>
      <c r="AF1490">
        <v>86.1</v>
      </c>
      <c r="AG1490">
        <v>4</v>
      </c>
      <c r="AH1490">
        <v>4.8</v>
      </c>
      <c r="AI1490">
        <v>3.9</v>
      </c>
      <c r="AJ1490">
        <v>1.2</v>
      </c>
      <c r="AK1490">
        <v>0</v>
      </c>
      <c r="AL1490">
        <v>0</v>
      </c>
      <c r="AM1490">
        <v>2.89</v>
      </c>
      <c r="AN1490">
        <v>40.228000000000002</v>
      </c>
      <c r="AO1490">
        <v>1.6</v>
      </c>
      <c r="AP1490">
        <v>22.175000000000001</v>
      </c>
      <c r="AQ1490">
        <v>0.33600000000000002</v>
      </c>
      <c r="AR1490">
        <v>4.1989999999999998</v>
      </c>
      <c r="AS1490">
        <v>2.0990000000000002</v>
      </c>
      <c r="AT1490">
        <v>140.63</v>
      </c>
      <c r="AU1490">
        <v>6.5330000000000004</v>
      </c>
      <c r="AV1490">
        <v>7.84</v>
      </c>
      <c r="AW1490">
        <v>6.37</v>
      </c>
      <c r="AX1490">
        <v>1.96</v>
      </c>
      <c r="AY1490">
        <v>0</v>
      </c>
      <c r="AZ1490">
        <v>0</v>
      </c>
      <c r="BA1490">
        <v>0</v>
      </c>
      <c r="BB1490">
        <v>215</v>
      </c>
      <c r="BC1490" t="s">
        <v>75</v>
      </c>
      <c r="BD1490">
        <v>0</v>
      </c>
      <c r="BE1490" t="s">
        <v>69</v>
      </c>
      <c r="BF1490" t="s">
        <v>76</v>
      </c>
      <c r="BG1490">
        <v>1.3</v>
      </c>
      <c r="BH1490">
        <v>0</v>
      </c>
      <c r="BI1490" s="1">
        <v>45799.574282175927</v>
      </c>
      <c r="BJ1490">
        <v>3</v>
      </c>
      <c r="BK1490" s="4">
        <v>1.2523</v>
      </c>
      <c r="BL1490" s="42">
        <f>HLOOKUP($A1490,차량별코스!$E$1:$AD$20,_xlfn.XLOOKUP(탕데이터!$I1490,차량별코스!$D$2:$D$20,차량별코스!$A$2:$A$20),0)</f>
        <v>3</v>
      </c>
      <c r="BM1490">
        <f t="shared" si="261"/>
        <v>4864.5930000000008</v>
      </c>
      <c r="BN1490">
        <f t="shared" si="262"/>
        <v>732.11199999999985</v>
      </c>
      <c r="BO1490">
        <f>IF(COUNTIFS($BL$2:$BL1490,$BL1490,$O$2:$O1490,$O1490)=1,_xlfn.MAXIFS($BO$2:$BO1489,$O$2:$O1489,$O1490)+1,_xlfn.MAXIFS($BO$2:$BO1489,$O$2:$O1489,$O1490))</f>
        <v>8</v>
      </c>
      <c r="BP1490">
        <f t="shared" si="263"/>
        <v>6155.2360000000008</v>
      </c>
      <c r="BQ1490">
        <f t="shared" si="265"/>
        <v>395.04</v>
      </c>
      <c r="BR1490">
        <f t="shared" si="266"/>
        <v>474.048</v>
      </c>
      <c r="BS1490">
        <f t="shared" si="267"/>
        <v>385.16399999999999</v>
      </c>
      <c r="BT1490">
        <f t="shared" si="268"/>
        <v>118.512</v>
      </c>
      <c r="BU1490">
        <f t="shared" si="269"/>
        <v>0</v>
      </c>
      <c r="BV1490">
        <f t="shared" si="270"/>
        <v>0</v>
      </c>
      <c r="BW1490">
        <f t="shared" si="264"/>
        <v>7528</v>
      </c>
    </row>
    <row r="1491" spans="1:75" x14ac:dyDescent="0.3">
      <c r="A1491" s="38">
        <f t="shared" si="260"/>
        <v>45795</v>
      </c>
      <c r="B1491" s="3">
        <v>45795.259722222225</v>
      </c>
      <c r="C1491" t="s">
        <v>61</v>
      </c>
      <c r="D1491" t="s">
        <v>61</v>
      </c>
      <c r="E1491" t="s">
        <v>61</v>
      </c>
      <c r="F1491" t="s">
        <v>62</v>
      </c>
      <c r="G1491" s="2" t="s">
        <v>85</v>
      </c>
      <c r="H1491" t="s">
        <v>86</v>
      </c>
      <c r="I1491" t="s">
        <v>93</v>
      </c>
      <c r="J1491" t="s">
        <v>66</v>
      </c>
      <c r="K1491" t="s">
        <v>67</v>
      </c>
      <c r="L1491">
        <v>19</v>
      </c>
      <c r="M1491">
        <v>11</v>
      </c>
      <c r="N1491">
        <v>168</v>
      </c>
      <c r="O1491" s="41">
        <v>7242</v>
      </c>
      <c r="P1491" t="s">
        <v>61</v>
      </c>
      <c r="Q1491" t="s">
        <v>61</v>
      </c>
      <c r="R1491">
        <v>1E-3</v>
      </c>
      <c r="S1491">
        <v>1E-3</v>
      </c>
      <c r="T1491">
        <v>1</v>
      </c>
      <c r="U1491">
        <v>225</v>
      </c>
      <c r="V1491">
        <v>225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0.02</v>
      </c>
      <c r="AE1491" t="s">
        <v>61</v>
      </c>
      <c r="AF1491">
        <v>100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1</v>
      </c>
      <c r="AN1491" t="s">
        <v>61</v>
      </c>
      <c r="AO1491">
        <v>100</v>
      </c>
      <c r="AP1491">
        <v>0</v>
      </c>
      <c r="AQ1491">
        <v>0</v>
      </c>
      <c r="AR1491">
        <v>0</v>
      </c>
      <c r="AS1491">
        <v>0</v>
      </c>
      <c r="AT1491">
        <v>3.3330000000000002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5</v>
      </c>
      <c r="BC1491" t="s">
        <v>75</v>
      </c>
      <c r="BD1491">
        <v>0</v>
      </c>
      <c r="BE1491" t="s">
        <v>69</v>
      </c>
      <c r="BF1491" t="s">
        <v>76</v>
      </c>
      <c r="BG1491">
        <v>1.3</v>
      </c>
      <c r="BH1491">
        <v>0</v>
      </c>
      <c r="BI1491" s="1">
        <v>45799.574282175927</v>
      </c>
      <c r="BJ1491">
        <v>3</v>
      </c>
      <c r="BK1491" s="4">
        <v>0.33329999999999999</v>
      </c>
      <c r="BL1491" s="42">
        <f>HLOOKUP($A1491,차량별코스!$E$1:$AD$20,_xlfn.XLOOKUP(탕데이터!$I1491,차량별코스!$D$2:$D$20,차량별코스!$A$2:$A$20),0)</f>
        <v>4</v>
      </c>
      <c r="BM1491">
        <f t="shared" si="261"/>
        <v>4864.5930000000008</v>
      </c>
      <c r="BN1491">
        <f t="shared" si="262"/>
        <v>768.40900000000011</v>
      </c>
      <c r="BO1491">
        <f>IF(COUNTIFS($BL$2:$BL1491,$BL1491,$O$2:$O1491,$O1491)=1,_xlfn.MAXIFS($BO$2:$BO1490,$O$2:$O1490,$O1491)+1,_xlfn.MAXIFS($BO$2:$BO1490,$O$2:$O1490,$O1491))</f>
        <v>8</v>
      </c>
      <c r="BP1491">
        <f t="shared" si="263"/>
        <v>0</v>
      </c>
      <c r="BQ1491">
        <f t="shared" si="265"/>
        <v>0</v>
      </c>
      <c r="BR1491">
        <f t="shared" si="266"/>
        <v>0</v>
      </c>
      <c r="BS1491">
        <f t="shared" si="267"/>
        <v>0</v>
      </c>
      <c r="BT1491">
        <f t="shared" si="268"/>
        <v>0</v>
      </c>
      <c r="BU1491">
        <f t="shared" si="269"/>
        <v>0</v>
      </c>
      <c r="BV1491">
        <f t="shared" si="270"/>
        <v>0</v>
      </c>
      <c r="BW1491">
        <f t="shared" si="264"/>
        <v>0</v>
      </c>
    </row>
    <row r="1492" spans="1:75" x14ac:dyDescent="0.3">
      <c r="A1492" s="38">
        <f t="shared" si="260"/>
        <v>45795</v>
      </c>
      <c r="B1492" s="3">
        <v>45795.282893518517</v>
      </c>
      <c r="C1492" t="s">
        <v>61</v>
      </c>
      <c r="D1492" t="s">
        <v>61</v>
      </c>
      <c r="E1492" t="s">
        <v>61</v>
      </c>
      <c r="F1492" t="s">
        <v>62</v>
      </c>
      <c r="G1492" s="2" t="s">
        <v>85</v>
      </c>
      <c r="H1492" t="s">
        <v>86</v>
      </c>
      <c r="I1492" t="s">
        <v>93</v>
      </c>
      <c r="J1492" t="s">
        <v>66</v>
      </c>
      <c r="K1492" t="s">
        <v>67</v>
      </c>
      <c r="L1492">
        <v>19</v>
      </c>
      <c r="M1492">
        <v>11</v>
      </c>
      <c r="N1492">
        <v>168</v>
      </c>
      <c r="O1492" s="41">
        <v>7242</v>
      </c>
      <c r="P1492" t="s">
        <v>61</v>
      </c>
      <c r="Q1492" t="s">
        <v>61</v>
      </c>
      <c r="R1492">
        <v>53.857999999999997</v>
      </c>
      <c r="S1492">
        <v>17.629000000000001</v>
      </c>
      <c r="T1492">
        <v>3.0550000000000002</v>
      </c>
      <c r="U1492">
        <v>6874</v>
      </c>
      <c r="V1492">
        <v>251</v>
      </c>
      <c r="W1492">
        <v>2496</v>
      </c>
      <c r="X1492">
        <v>1691</v>
      </c>
      <c r="Y1492">
        <v>1</v>
      </c>
      <c r="Z1492">
        <v>5</v>
      </c>
      <c r="AA1492">
        <v>1</v>
      </c>
      <c r="AB1492">
        <v>1688</v>
      </c>
      <c r="AC1492">
        <v>92</v>
      </c>
      <c r="AD1492">
        <v>28.21</v>
      </c>
      <c r="AE1492">
        <v>46.980561999999999</v>
      </c>
      <c r="AF1492">
        <v>69.3</v>
      </c>
      <c r="AG1492">
        <v>9.1999999999999993</v>
      </c>
      <c r="AH1492">
        <v>9.3000000000000007</v>
      </c>
      <c r="AI1492">
        <v>10.3</v>
      </c>
      <c r="AJ1492">
        <v>1.9</v>
      </c>
      <c r="AK1492">
        <v>0</v>
      </c>
      <c r="AL1492">
        <v>0</v>
      </c>
      <c r="AM1492">
        <v>2.35</v>
      </c>
      <c r="AN1492">
        <v>52.962000000000003</v>
      </c>
      <c r="AO1492">
        <v>3.6509999999999998</v>
      </c>
      <c r="AP1492">
        <v>36.311</v>
      </c>
      <c r="AQ1492">
        <v>0.29699999999999999</v>
      </c>
      <c r="AR1492">
        <v>1.857</v>
      </c>
      <c r="AS1492">
        <v>9.2840000000000007</v>
      </c>
      <c r="AT1492">
        <v>78.540000000000006</v>
      </c>
      <c r="AU1492">
        <v>10.427</v>
      </c>
      <c r="AV1492">
        <v>10.54</v>
      </c>
      <c r="AW1492">
        <v>11.673</v>
      </c>
      <c r="AX1492">
        <v>2.153</v>
      </c>
      <c r="AY1492">
        <v>0</v>
      </c>
      <c r="AZ1492">
        <v>0</v>
      </c>
      <c r="BA1492">
        <v>0</v>
      </c>
      <c r="BB1492">
        <v>172</v>
      </c>
      <c r="BC1492" t="s">
        <v>75</v>
      </c>
      <c r="BD1492">
        <v>0</v>
      </c>
      <c r="BE1492" t="s">
        <v>69</v>
      </c>
      <c r="BF1492" t="s">
        <v>76</v>
      </c>
      <c r="BG1492">
        <v>1.3</v>
      </c>
      <c r="BH1492">
        <v>0</v>
      </c>
      <c r="BI1492" s="1">
        <v>45799.574282175927</v>
      </c>
      <c r="BJ1492">
        <v>3</v>
      </c>
      <c r="BK1492" s="4">
        <v>1.0184</v>
      </c>
      <c r="BL1492" s="42">
        <f>HLOOKUP($A1492,차량별코스!$E$1:$AD$20,_xlfn.XLOOKUP(탕데이터!$I1492,차량별코스!$D$2:$D$20,차량별코스!$A$2:$A$20),0)</f>
        <v>4</v>
      </c>
      <c r="BM1492">
        <f t="shared" si="261"/>
        <v>4864.5930000000008</v>
      </c>
      <c r="BN1492">
        <f t="shared" si="262"/>
        <v>768.40900000000011</v>
      </c>
      <c r="BO1492">
        <f>IF(COUNTIFS($BL$2:$BL1492,$BL1492,$O$2:$O1492,$O1492)=1,_xlfn.MAXIFS($BO$2:$BO1491,$O$2:$O1491,$O1492)+1,_xlfn.MAXIFS($BO$2:$BO1491,$O$2:$O1491,$O1492))</f>
        <v>8</v>
      </c>
      <c r="BP1492">
        <f t="shared" si="263"/>
        <v>2016.6819999999998</v>
      </c>
      <c r="BQ1492">
        <f t="shared" si="265"/>
        <v>632.40800000000002</v>
      </c>
      <c r="BR1492">
        <f t="shared" si="266"/>
        <v>639.28200000000004</v>
      </c>
      <c r="BS1492">
        <f t="shared" si="267"/>
        <v>708.02200000000005</v>
      </c>
      <c r="BT1492">
        <f t="shared" si="268"/>
        <v>130.60599999999999</v>
      </c>
      <c r="BU1492">
        <f t="shared" si="269"/>
        <v>0</v>
      </c>
      <c r="BV1492">
        <f t="shared" si="270"/>
        <v>0</v>
      </c>
      <c r="BW1492">
        <f t="shared" si="264"/>
        <v>4127</v>
      </c>
    </row>
    <row r="1493" spans="1:75" x14ac:dyDescent="0.3">
      <c r="A1493" s="38">
        <f t="shared" si="260"/>
        <v>45795</v>
      </c>
      <c r="B1493" s="3">
        <v>45795.363819444443</v>
      </c>
      <c r="C1493" t="s">
        <v>61</v>
      </c>
      <c r="D1493" t="s">
        <v>61</v>
      </c>
      <c r="E1493" t="s">
        <v>61</v>
      </c>
      <c r="F1493" t="s">
        <v>62</v>
      </c>
      <c r="G1493" s="2" t="s">
        <v>85</v>
      </c>
      <c r="H1493" t="s">
        <v>86</v>
      </c>
      <c r="I1493" t="s">
        <v>93</v>
      </c>
      <c r="J1493" t="s">
        <v>66</v>
      </c>
      <c r="K1493" t="s">
        <v>67</v>
      </c>
      <c r="L1493">
        <v>19</v>
      </c>
      <c r="M1493">
        <v>11</v>
      </c>
      <c r="N1493">
        <v>168</v>
      </c>
      <c r="O1493" s="41">
        <v>7242</v>
      </c>
      <c r="P1493" t="s">
        <v>61</v>
      </c>
      <c r="Q1493" t="s">
        <v>61</v>
      </c>
      <c r="R1493">
        <v>0.02</v>
      </c>
      <c r="S1493">
        <v>1.7000000000000001E-2</v>
      </c>
      <c r="T1493">
        <v>1.1759999999999999</v>
      </c>
      <c r="U1493">
        <v>30</v>
      </c>
      <c r="V1493">
        <v>5</v>
      </c>
      <c r="W1493">
        <v>10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7</v>
      </c>
      <c r="AD1493">
        <v>2.4</v>
      </c>
      <c r="AE1493">
        <v>4.7984640000000001</v>
      </c>
      <c r="AF1493">
        <v>100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0.9</v>
      </c>
      <c r="AN1493">
        <v>8.9939999999999998</v>
      </c>
      <c r="AO1493">
        <v>16.657</v>
      </c>
      <c r="AP1493">
        <v>33.325000000000003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 t="s">
        <v>75</v>
      </c>
      <c r="BD1493">
        <v>0</v>
      </c>
      <c r="BE1493" t="s">
        <v>69</v>
      </c>
      <c r="BF1493" t="s">
        <v>76</v>
      </c>
      <c r="BG1493">
        <v>1.3</v>
      </c>
      <c r="BH1493">
        <v>0</v>
      </c>
      <c r="BI1493" s="1">
        <v>45799.574282175927</v>
      </c>
      <c r="BJ1493">
        <v>3</v>
      </c>
      <c r="BK1493" s="4">
        <v>0.39219999999999999</v>
      </c>
      <c r="BL1493" s="42">
        <f>HLOOKUP($A1493,차량별코스!$E$1:$AD$20,_xlfn.XLOOKUP(탕데이터!$I1493,차량별코스!$D$2:$D$20,차량별코스!$A$2:$A$20),0)</f>
        <v>4</v>
      </c>
      <c r="BM1493">
        <f t="shared" si="261"/>
        <v>4864.5930000000008</v>
      </c>
      <c r="BN1493">
        <f t="shared" si="262"/>
        <v>768.40900000000011</v>
      </c>
      <c r="BO1493">
        <f>IF(COUNTIFS($BL$2:$BL1493,$BL1493,$O$2:$O1493,$O1493)=1,_xlfn.MAXIFS($BO$2:$BO1492,$O$2:$O1492,$O1493)+1,_xlfn.MAXIFS($BO$2:$BO1492,$O$2:$O1492,$O1493))</f>
        <v>8</v>
      </c>
      <c r="BP1493">
        <f t="shared" si="263"/>
        <v>15</v>
      </c>
      <c r="BQ1493">
        <f t="shared" si="265"/>
        <v>0</v>
      </c>
      <c r="BR1493">
        <f t="shared" si="266"/>
        <v>0</v>
      </c>
      <c r="BS1493">
        <f t="shared" si="267"/>
        <v>0</v>
      </c>
      <c r="BT1493">
        <f t="shared" si="268"/>
        <v>0</v>
      </c>
      <c r="BU1493">
        <f t="shared" si="269"/>
        <v>0</v>
      </c>
      <c r="BV1493">
        <f t="shared" si="270"/>
        <v>0</v>
      </c>
      <c r="BW1493">
        <f t="shared" si="264"/>
        <v>15</v>
      </c>
    </row>
    <row r="1494" spans="1:75" x14ac:dyDescent="0.3">
      <c r="A1494" s="38">
        <f t="shared" si="260"/>
        <v>45795</v>
      </c>
      <c r="B1494" s="3">
        <v>45795.366122685184</v>
      </c>
      <c r="C1494" t="s">
        <v>61</v>
      </c>
      <c r="D1494" t="s">
        <v>61</v>
      </c>
      <c r="E1494" t="s">
        <v>61</v>
      </c>
      <c r="F1494" t="s">
        <v>62</v>
      </c>
      <c r="G1494" s="2" t="s">
        <v>85</v>
      </c>
      <c r="H1494" t="s">
        <v>86</v>
      </c>
      <c r="I1494" t="s">
        <v>93</v>
      </c>
      <c r="J1494" t="s">
        <v>66</v>
      </c>
      <c r="K1494" t="s">
        <v>67</v>
      </c>
      <c r="L1494">
        <v>19</v>
      </c>
      <c r="M1494">
        <v>11</v>
      </c>
      <c r="N1494">
        <v>168</v>
      </c>
      <c r="O1494" s="41">
        <v>7242</v>
      </c>
      <c r="P1494" t="s">
        <v>61</v>
      </c>
      <c r="Q1494" t="s">
        <v>61</v>
      </c>
      <c r="R1494">
        <v>161.16800000000001</v>
      </c>
      <c r="S1494">
        <v>34.923000000000002</v>
      </c>
      <c r="T1494">
        <v>4.6150000000000002</v>
      </c>
      <c r="U1494">
        <v>9999</v>
      </c>
      <c r="V1494">
        <v>218</v>
      </c>
      <c r="W1494">
        <v>1728</v>
      </c>
      <c r="X1494">
        <v>3860</v>
      </c>
      <c r="Y1494">
        <v>1</v>
      </c>
      <c r="Z1494">
        <v>3</v>
      </c>
      <c r="AA1494">
        <v>1</v>
      </c>
      <c r="AB1494">
        <v>70</v>
      </c>
      <c r="AC1494">
        <v>109</v>
      </c>
      <c r="AD1494">
        <v>58.03</v>
      </c>
      <c r="AE1494">
        <v>72.048261999999994</v>
      </c>
      <c r="AF1494">
        <v>85.1</v>
      </c>
      <c r="AG1494">
        <v>1.6</v>
      </c>
      <c r="AH1494">
        <v>2.6</v>
      </c>
      <c r="AI1494">
        <v>2.6</v>
      </c>
      <c r="AJ1494">
        <v>3.4</v>
      </c>
      <c r="AK1494">
        <v>4.7</v>
      </c>
      <c r="AL1494">
        <v>0</v>
      </c>
      <c r="AM1494">
        <v>3.55</v>
      </c>
      <c r="AN1494">
        <v>53.841000000000001</v>
      </c>
      <c r="AO1494">
        <v>2.1800000000000002</v>
      </c>
      <c r="AP1494">
        <v>17.282</v>
      </c>
      <c r="AQ1494">
        <v>0.23599999999999999</v>
      </c>
      <c r="AR1494">
        <v>0.62</v>
      </c>
      <c r="AS1494">
        <v>1.861</v>
      </c>
      <c r="AT1494">
        <v>140.41499999999999</v>
      </c>
      <c r="AU1494">
        <v>2.64</v>
      </c>
      <c r="AV1494">
        <v>4.29</v>
      </c>
      <c r="AW1494">
        <v>4.29</v>
      </c>
      <c r="AX1494">
        <v>5.61</v>
      </c>
      <c r="AY1494">
        <v>7.7549999999999999</v>
      </c>
      <c r="AZ1494">
        <v>0</v>
      </c>
      <c r="BA1494">
        <v>0</v>
      </c>
      <c r="BB1494">
        <v>247</v>
      </c>
      <c r="BC1494" t="s">
        <v>75</v>
      </c>
      <c r="BD1494">
        <v>0</v>
      </c>
      <c r="BE1494" t="s">
        <v>69</v>
      </c>
      <c r="BF1494" t="s">
        <v>76</v>
      </c>
      <c r="BG1494">
        <v>1.3</v>
      </c>
      <c r="BH1494">
        <v>0</v>
      </c>
      <c r="BI1494" s="1">
        <v>45799.574282175927</v>
      </c>
      <c r="BJ1494">
        <v>3</v>
      </c>
      <c r="BK1494" s="4">
        <v>1.5383</v>
      </c>
      <c r="BL1494" s="42">
        <f>HLOOKUP($A1494,차량별코스!$E$1:$AD$20,_xlfn.XLOOKUP(탕데이터!$I1494,차량별코스!$D$2:$D$20,차량별코스!$A$2:$A$20),0)</f>
        <v>4</v>
      </c>
      <c r="BM1494">
        <f t="shared" si="261"/>
        <v>4864.5930000000008</v>
      </c>
      <c r="BN1494">
        <f t="shared" si="262"/>
        <v>768.40900000000011</v>
      </c>
      <c r="BO1494">
        <f>IF(COUNTIFS($BL$2:$BL1494,$BL1494,$O$2:$O1494,$O1494)=1,_xlfn.MAXIFS($BO$2:$BO1493,$O$2:$O1493,$O1494)+1,_xlfn.MAXIFS($BO$2:$BO1493,$O$2:$O1493,$O1494))</f>
        <v>8</v>
      </c>
      <c r="BP1494">
        <f t="shared" si="263"/>
        <v>6563.1489999999994</v>
      </c>
      <c r="BQ1494">
        <f t="shared" si="265"/>
        <v>159.98400000000001</v>
      </c>
      <c r="BR1494">
        <f t="shared" si="266"/>
        <v>259.97400000000005</v>
      </c>
      <c r="BS1494">
        <f t="shared" si="267"/>
        <v>259.97400000000005</v>
      </c>
      <c r="BT1494">
        <f t="shared" si="268"/>
        <v>339.96600000000001</v>
      </c>
      <c r="BU1494">
        <f t="shared" si="269"/>
        <v>469.95299999999997</v>
      </c>
      <c r="BV1494">
        <f t="shared" si="270"/>
        <v>0</v>
      </c>
      <c r="BW1494">
        <f t="shared" si="264"/>
        <v>8053</v>
      </c>
    </row>
    <row r="1495" spans="1:75" x14ac:dyDescent="0.3">
      <c r="A1495" s="38">
        <f t="shared" si="260"/>
        <v>45795</v>
      </c>
      <c r="B1495" s="3">
        <v>45795.488402777781</v>
      </c>
      <c r="C1495" t="s">
        <v>61</v>
      </c>
      <c r="D1495" t="s">
        <v>61</v>
      </c>
      <c r="E1495" t="s">
        <v>61</v>
      </c>
      <c r="F1495" t="s">
        <v>62</v>
      </c>
      <c r="G1495" s="2" t="s">
        <v>85</v>
      </c>
      <c r="H1495" t="s">
        <v>86</v>
      </c>
      <c r="I1495" t="s">
        <v>93</v>
      </c>
      <c r="J1495" t="s">
        <v>66</v>
      </c>
      <c r="K1495" t="s">
        <v>67</v>
      </c>
      <c r="L1495">
        <v>19</v>
      </c>
      <c r="M1495">
        <v>11</v>
      </c>
      <c r="N1495">
        <v>168</v>
      </c>
      <c r="O1495" s="41">
        <v>7242</v>
      </c>
      <c r="P1495" t="s">
        <v>61</v>
      </c>
      <c r="Q1495" t="s">
        <v>61</v>
      </c>
      <c r="R1495">
        <v>6.6000000000000003E-2</v>
      </c>
      <c r="S1495">
        <v>7.3999999999999996E-2</v>
      </c>
      <c r="T1495">
        <v>0.89200000000000002</v>
      </c>
      <c r="U1495">
        <v>114</v>
      </c>
      <c r="V1495">
        <v>26</v>
      </c>
      <c r="W1495">
        <v>21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8</v>
      </c>
      <c r="AD1495">
        <v>2.08</v>
      </c>
      <c r="AE1495">
        <v>3.5462889999999998</v>
      </c>
      <c r="AF1495">
        <v>100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0.69</v>
      </c>
      <c r="AN1495">
        <v>8.3130000000000006</v>
      </c>
      <c r="AO1495">
        <v>22.806999999999999</v>
      </c>
      <c r="AP1495">
        <v>18.420000000000002</v>
      </c>
      <c r="AQ1495">
        <v>0</v>
      </c>
      <c r="AR1495">
        <v>0</v>
      </c>
      <c r="AS1495">
        <v>0</v>
      </c>
      <c r="AT1495">
        <v>1.667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1</v>
      </c>
      <c r="BC1495" t="s">
        <v>75</v>
      </c>
      <c r="BD1495">
        <v>0</v>
      </c>
      <c r="BE1495" t="s">
        <v>69</v>
      </c>
      <c r="BF1495" t="s">
        <v>76</v>
      </c>
      <c r="BG1495">
        <v>1.3</v>
      </c>
      <c r="BH1495">
        <v>0</v>
      </c>
      <c r="BI1495" s="1">
        <v>45799.574282175927</v>
      </c>
      <c r="BJ1495">
        <v>3</v>
      </c>
      <c r="BK1495" s="4">
        <v>0.29730000000000001</v>
      </c>
      <c r="BL1495" s="42">
        <f>HLOOKUP($A1495,차량별코스!$E$1:$AD$20,_xlfn.XLOOKUP(탕데이터!$I1495,차량별코스!$D$2:$D$20,차량별코스!$A$2:$A$20),0)</f>
        <v>4</v>
      </c>
      <c r="BM1495">
        <f t="shared" si="261"/>
        <v>4864.5930000000008</v>
      </c>
      <c r="BN1495">
        <f t="shared" si="262"/>
        <v>768.40900000000011</v>
      </c>
      <c r="BO1495">
        <f>IF(COUNTIFS($BL$2:$BL1495,$BL1495,$O$2:$O1495,$O1495)=1,_xlfn.MAXIFS($BO$2:$BO1494,$O$2:$O1494,$O1495)+1,_xlfn.MAXIFS($BO$2:$BO1494,$O$2:$O1494,$O1495))</f>
        <v>8</v>
      </c>
      <c r="BP1495">
        <f t="shared" si="263"/>
        <v>67</v>
      </c>
      <c r="BQ1495">
        <f t="shared" si="265"/>
        <v>0</v>
      </c>
      <c r="BR1495">
        <f t="shared" si="266"/>
        <v>0</v>
      </c>
      <c r="BS1495">
        <f t="shared" si="267"/>
        <v>0</v>
      </c>
      <c r="BT1495">
        <f t="shared" si="268"/>
        <v>0</v>
      </c>
      <c r="BU1495">
        <f t="shared" si="269"/>
        <v>0</v>
      </c>
      <c r="BV1495">
        <f t="shared" si="270"/>
        <v>0</v>
      </c>
      <c r="BW1495">
        <f t="shared" si="264"/>
        <v>67</v>
      </c>
    </row>
    <row r="1496" spans="1:75" x14ac:dyDescent="0.3">
      <c r="A1496" s="38">
        <f t="shared" si="260"/>
        <v>45795</v>
      </c>
      <c r="B1496" s="3">
        <v>45795.506979166668</v>
      </c>
      <c r="C1496" t="s">
        <v>61</v>
      </c>
      <c r="D1496" t="s">
        <v>61</v>
      </c>
      <c r="E1496" t="s">
        <v>61</v>
      </c>
      <c r="F1496" t="s">
        <v>62</v>
      </c>
      <c r="G1496" s="2" t="s">
        <v>85</v>
      </c>
      <c r="H1496" t="s">
        <v>86</v>
      </c>
      <c r="I1496" t="s">
        <v>93</v>
      </c>
      <c r="J1496" t="s">
        <v>66</v>
      </c>
      <c r="K1496" t="s">
        <v>67</v>
      </c>
      <c r="L1496">
        <v>19</v>
      </c>
      <c r="M1496">
        <v>11</v>
      </c>
      <c r="N1496">
        <v>168</v>
      </c>
      <c r="O1496" s="41">
        <v>7242</v>
      </c>
      <c r="P1496" t="s">
        <v>61</v>
      </c>
      <c r="Q1496" t="s">
        <v>61</v>
      </c>
      <c r="R1496">
        <v>1.2999999999999999E-2</v>
      </c>
      <c r="S1496">
        <v>3.1E-2</v>
      </c>
      <c r="T1496">
        <v>0.41899999999999998</v>
      </c>
      <c r="U1496">
        <v>49</v>
      </c>
      <c r="V1496">
        <v>19</v>
      </c>
      <c r="W1496">
        <v>5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3</v>
      </c>
      <c r="AD1496">
        <v>0.96</v>
      </c>
      <c r="AE1496">
        <v>1.87158</v>
      </c>
      <c r="AF1496">
        <v>100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0.32</v>
      </c>
      <c r="AN1496">
        <v>10.635999999999999</v>
      </c>
      <c r="AO1496">
        <v>38.770000000000003</v>
      </c>
      <c r="AP1496">
        <v>10.198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 t="s">
        <v>75</v>
      </c>
      <c r="BD1496">
        <v>0</v>
      </c>
      <c r="BE1496" t="s">
        <v>69</v>
      </c>
      <c r="BF1496" t="s">
        <v>76</v>
      </c>
      <c r="BG1496">
        <v>1.3</v>
      </c>
      <c r="BH1496">
        <v>0</v>
      </c>
      <c r="BI1496" s="1">
        <v>45799.574282175927</v>
      </c>
      <c r="BJ1496">
        <v>3</v>
      </c>
      <c r="BK1496" s="4">
        <v>0.13980000000000001</v>
      </c>
      <c r="BL1496" s="42">
        <f>HLOOKUP($A1496,차량별코스!$E$1:$AD$20,_xlfn.XLOOKUP(탕데이터!$I1496,차량별코스!$D$2:$D$20,차량별코스!$A$2:$A$20),0)</f>
        <v>4</v>
      </c>
      <c r="BM1496">
        <f t="shared" si="261"/>
        <v>4864.5930000000008</v>
      </c>
      <c r="BN1496">
        <f t="shared" si="262"/>
        <v>768.40900000000011</v>
      </c>
      <c r="BO1496">
        <f>IF(COUNTIFS($BL$2:$BL1496,$BL1496,$O$2:$O1496,$O1496)=1,_xlfn.MAXIFS($BO$2:$BO1495,$O$2:$O1495,$O1496)+1,_xlfn.MAXIFS($BO$2:$BO1495,$O$2:$O1495,$O1496))</f>
        <v>8</v>
      </c>
      <c r="BP1496">
        <f t="shared" si="263"/>
        <v>25</v>
      </c>
      <c r="BQ1496">
        <f t="shared" si="265"/>
        <v>0</v>
      </c>
      <c r="BR1496">
        <f t="shared" si="266"/>
        <v>0</v>
      </c>
      <c r="BS1496">
        <f t="shared" si="267"/>
        <v>0</v>
      </c>
      <c r="BT1496">
        <f t="shared" si="268"/>
        <v>0</v>
      </c>
      <c r="BU1496">
        <f t="shared" si="269"/>
        <v>0</v>
      </c>
      <c r="BV1496">
        <f t="shared" si="270"/>
        <v>0</v>
      </c>
      <c r="BW1496">
        <f t="shared" si="264"/>
        <v>25</v>
      </c>
    </row>
    <row r="1497" spans="1:75" x14ac:dyDescent="0.3">
      <c r="A1497" s="38">
        <f t="shared" si="260"/>
        <v>45795</v>
      </c>
      <c r="B1497" s="3">
        <v>45795.578067129631</v>
      </c>
      <c r="C1497" t="s">
        <v>61</v>
      </c>
      <c r="D1497" t="s">
        <v>61</v>
      </c>
      <c r="E1497" t="s">
        <v>61</v>
      </c>
      <c r="F1497" t="s">
        <v>62</v>
      </c>
      <c r="G1497" s="2" t="s">
        <v>85</v>
      </c>
      <c r="H1497" t="s">
        <v>86</v>
      </c>
      <c r="I1497" t="s">
        <v>93</v>
      </c>
      <c r="J1497" t="s">
        <v>66</v>
      </c>
      <c r="K1497" t="s">
        <v>67</v>
      </c>
      <c r="L1497">
        <v>19</v>
      </c>
      <c r="M1497">
        <v>11</v>
      </c>
      <c r="N1497">
        <v>168</v>
      </c>
      <c r="O1497" s="41">
        <v>7242</v>
      </c>
      <c r="P1497" t="s">
        <v>61</v>
      </c>
      <c r="Q1497" t="s">
        <v>61</v>
      </c>
      <c r="R1497">
        <v>1E-3</v>
      </c>
      <c r="S1497">
        <v>2.5999999999999999E-2</v>
      </c>
      <c r="T1497">
        <v>3.7999999999999999E-2</v>
      </c>
      <c r="U1497">
        <v>44</v>
      </c>
      <c r="V1497">
        <v>44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0.08</v>
      </c>
      <c r="AE1497" t="s">
        <v>61</v>
      </c>
      <c r="AF1497">
        <v>100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0.03</v>
      </c>
      <c r="AN1497" t="s">
        <v>61</v>
      </c>
      <c r="AO1497">
        <v>100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 t="s">
        <v>75</v>
      </c>
      <c r="BD1497">
        <v>0</v>
      </c>
      <c r="BE1497" t="s">
        <v>69</v>
      </c>
      <c r="BF1497" t="s">
        <v>76</v>
      </c>
      <c r="BG1497">
        <v>1.3</v>
      </c>
      <c r="BH1497">
        <v>0</v>
      </c>
      <c r="BI1497" s="1">
        <v>45799.574282175927</v>
      </c>
      <c r="BJ1497">
        <v>3</v>
      </c>
      <c r="BK1497" s="4">
        <v>1.2800000000000001E-2</v>
      </c>
      <c r="BL1497" s="42">
        <f>HLOOKUP($A1497,차량별코스!$E$1:$AD$20,_xlfn.XLOOKUP(탕데이터!$I1497,차량별코스!$D$2:$D$20,차량별코스!$A$2:$A$20),0)</f>
        <v>4</v>
      </c>
      <c r="BM1497">
        <f t="shared" si="261"/>
        <v>4864.5930000000008</v>
      </c>
      <c r="BN1497">
        <f t="shared" si="262"/>
        <v>768.40900000000011</v>
      </c>
      <c r="BO1497">
        <f>IF(COUNTIFS($BL$2:$BL1497,$BL1497,$O$2:$O1497,$O1497)=1,_xlfn.MAXIFS($BO$2:$BO1496,$O$2:$O1496,$O1497)+1,_xlfn.MAXIFS($BO$2:$BO1496,$O$2:$O1496,$O1497))</f>
        <v>8</v>
      </c>
      <c r="BP1497">
        <f t="shared" si="263"/>
        <v>0</v>
      </c>
      <c r="BQ1497">
        <f t="shared" si="265"/>
        <v>0</v>
      </c>
      <c r="BR1497">
        <f t="shared" si="266"/>
        <v>0</v>
      </c>
      <c r="BS1497">
        <f t="shared" si="267"/>
        <v>0</v>
      </c>
      <c r="BT1497">
        <f t="shared" si="268"/>
        <v>0</v>
      </c>
      <c r="BU1497">
        <f t="shared" si="269"/>
        <v>0</v>
      </c>
      <c r="BV1497">
        <f t="shared" si="270"/>
        <v>0</v>
      </c>
      <c r="BW1497">
        <f t="shared" si="264"/>
        <v>0</v>
      </c>
    </row>
    <row r="1498" spans="1:75" x14ac:dyDescent="0.3">
      <c r="A1498" s="38">
        <f t="shared" si="260"/>
        <v>45795</v>
      </c>
      <c r="B1498" s="3">
        <v>45795.62427083333</v>
      </c>
      <c r="C1498" t="s">
        <v>61</v>
      </c>
      <c r="D1498" t="s">
        <v>61</v>
      </c>
      <c r="E1498" t="s">
        <v>61</v>
      </c>
      <c r="F1498" t="s">
        <v>62</v>
      </c>
      <c r="G1498" s="2" t="s">
        <v>85</v>
      </c>
      <c r="H1498" t="s">
        <v>86</v>
      </c>
      <c r="I1498" t="s">
        <v>93</v>
      </c>
      <c r="J1498" t="s">
        <v>66</v>
      </c>
      <c r="K1498" t="s">
        <v>67</v>
      </c>
      <c r="L1498">
        <v>19</v>
      </c>
      <c r="M1498">
        <v>11</v>
      </c>
      <c r="N1498">
        <v>168</v>
      </c>
      <c r="O1498" s="41">
        <v>7242</v>
      </c>
      <c r="P1498" t="s">
        <v>61</v>
      </c>
      <c r="Q1498" t="s">
        <v>61</v>
      </c>
      <c r="R1498">
        <v>2.7E-2</v>
      </c>
      <c r="S1498">
        <v>0.09</v>
      </c>
      <c r="T1498">
        <v>0.3</v>
      </c>
      <c r="U1498">
        <v>138</v>
      </c>
      <c r="V1498">
        <v>105</v>
      </c>
      <c r="W1498">
        <v>11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6</v>
      </c>
      <c r="AD1498">
        <v>0.7</v>
      </c>
      <c r="AE1498">
        <v>4.4175389999999997</v>
      </c>
      <c r="AF1498">
        <v>100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0.23</v>
      </c>
      <c r="AN1498">
        <v>49.445999999999998</v>
      </c>
      <c r="AO1498">
        <v>76.085999999999999</v>
      </c>
      <c r="AP1498">
        <v>7.97</v>
      </c>
      <c r="AQ1498">
        <v>0</v>
      </c>
      <c r="AR1498">
        <v>0</v>
      </c>
      <c r="AS1498">
        <v>0</v>
      </c>
      <c r="AT1498">
        <v>1.667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2</v>
      </c>
      <c r="BC1498" t="s">
        <v>75</v>
      </c>
      <c r="BD1498">
        <v>0</v>
      </c>
      <c r="BE1498" t="s">
        <v>69</v>
      </c>
      <c r="BF1498" t="s">
        <v>76</v>
      </c>
      <c r="BG1498">
        <v>1.3</v>
      </c>
      <c r="BH1498">
        <v>0</v>
      </c>
      <c r="BI1498" s="1">
        <v>45799.574282175927</v>
      </c>
      <c r="BJ1498">
        <v>3</v>
      </c>
      <c r="BK1498" s="4">
        <v>0.1</v>
      </c>
      <c r="BL1498" s="42">
        <f>HLOOKUP($A1498,차량별코스!$E$1:$AD$20,_xlfn.XLOOKUP(탕데이터!$I1498,차량별코스!$D$2:$D$20,차량별코스!$A$2:$A$20),0)</f>
        <v>4</v>
      </c>
      <c r="BM1498">
        <f t="shared" si="261"/>
        <v>4864.5930000000008</v>
      </c>
      <c r="BN1498">
        <f t="shared" si="262"/>
        <v>768.40900000000011</v>
      </c>
      <c r="BO1498">
        <f>IF(COUNTIFS($BL$2:$BL1498,$BL1498,$O$2:$O1498,$O1498)=1,_xlfn.MAXIFS($BO$2:$BO1497,$O$2:$O1497,$O1498)+1,_xlfn.MAXIFS($BO$2:$BO1497,$O$2:$O1497,$O1498))</f>
        <v>8</v>
      </c>
      <c r="BP1498">
        <f t="shared" si="263"/>
        <v>22</v>
      </c>
      <c r="BQ1498">
        <f t="shared" si="265"/>
        <v>0</v>
      </c>
      <c r="BR1498">
        <f t="shared" si="266"/>
        <v>0</v>
      </c>
      <c r="BS1498">
        <f t="shared" si="267"/>
        <v>0</v>
      </c>
      <c r="BT1498">
        <f t="shared" si="268"/>
        <v>0</v>
      </c>
      <c r="BU1498">
        <f t="shared" si="269"/>
        <v>0</v>
      </c>
      <c r="BV1498">
        <f t="shared" si="270"/>
        <v>0</v>
      </c>
      <c r="BW1498">
        <f t="shared" si="264"/>
        <v>22</v>
      </c>
    </row>
    <row r="1499" spans="1:75" x14ac:dyDescent="0.3">
      <c r="A1499" s="38">
        <f t="shared" si="260"/>
        <v>45795</v>
      </c>
      <c r="B1499" s="3">
        <v>45795.629155092596</v>
      </c>
      <c r="C1499" t="s">
        <v>61</v>
      </c>
      <c r="D1499" t="s">
        <v>61</v>
      </c>
      <c r="E1499" t="s">
        <v>61</v>
      </c>
      <c r="F1499" t="s">
        <v>62</v>
      </c>
      <c r="G1499" s="2" t="s">
        <v>85</v>
      </c>
      <c r="H1499" t="s">
        <v>86</v>
      </c>
      <c r="I1499" t="s">
        <v>93</v>
      </c>
      <c r="J1499" t="s">
        <v>66</v>
      </c>
      <c r="K1499" t="s">
        <v>67</v>
      </c>
      <c r="L1499">
        <v>19</v>
      </c>
      <c r="M1499">
        <v>11</v>
      </c>
      <c r="N1499">
        <v>168</v>
      </c>
      <c r="O1499" s="41">
        <v>7242</v>
      </c>
      <c r="P1499" t="s">
        <v>61</v>
      </c>
      <c r="Q1499" t="s">
        <v>61</v>
      </c>
      <c r="R1499">
        <v>100.58</v>
      </c>
      <c r="S1499">
        <v>27.533999999999999</v>
      </c>
      <c r="T1499">
        <v>3.653</v>
      </c>
      <c r="U1499">
        <v>10464</v>
      </c>
      <c r="V1499">
        <v>280</v>
      </c>
      <c r="W1499">
        <v>1994</v>
      </c>
      <c r="X1499">
        <v>3372</v>
      </c>
      <c r="Y1499">
        <v>5</v>
      </c>
      <c r="Z1499">
        <v>17</v>
      </c>
      <c r="AA1499">
        <v>0</v>
      </c>
      <c r="AB1499">
        <v>0</v>
      </c>
      <c r="AC1499">
        <v>101</v>
      </c>
      <c r="AD1499">
        <v>34.6</v>
      </c>
      <c r="AE1499">
        <v>44.210968999999999</v>
      </c>
      <c r="AF1499">
        <v>84.8</v>
      </c>
      <c r="AG1499">
        <v>4.8</v>
      </c>
      <c r="AH1499">
        <v>4.7</v>
      </c>
      <c r="AI1499">
        <v>4.2</v>
      </c>
      <c r="AJ1499">
        <v>1.5</v>
      </c>
      <c r="AK1499">
        <v>0</v>
      </c>
      <c r="AL1499">
        <v>0</v>
      </c>
      <c r="AM1499">
        <v>2.81</v>
      </c>
      <c r="AN1499">
        <v>40.273000000000003</v>
      </c>
      <c r="AO1499">
        <v>2.6760000000000002</v>
      </c>
      <c r="AP1499">
        <v>19.056000000000001</v>
      </c>
      <c r="AQ1499">
        <v>0.32800000000000001</v>
      </c>
      <c r="AR1499">
        <v>4.9710000000000001</v>
      </c>
      <c r="AS1499">
        <v>16.902000000000001</v>
      </c>
      <c r="AT1499">
        <v>146.98699999999999</v>
      </c>
      <c r="AU1499">
        <v>8.32</v>
      </c>
      <c r="AV1499">
        <v>8.1470000000000002</v>
      </c>
      <c r="AW1499">
        <v>7.28</v>
      </c>
      <c r="AX1499">
        <v>2.6</v>
      </c>
      <c r="AY1499">
        <v>0</v>
      </c>
      <c r="AZ1499">
        <v>0</v>
      </c>
      <c r="BA1499">
        <v>0</v>
      </c>
      <c r="BB1499">
        <v>219</v>
      </c>
      <c r="BC1499" t="s">
        <v>75</v>
      </c>
      <c r="BD1499">
        <v>0</v>
      </c>
      <c r="BE1499" t="s">
        <v>69</v>
      </c>
      <c r="BF1499" t="s">
        <v>76</v>
      </c>
      <c r="BG1499">
        <v>1.3</v>
      </c>
      <c r="BH1499">
        <v>0</v>
      </c>
      <c r="BI1499" s="1">
        <v>45799.574282175927</v>
      </c>
      <c r="BJ1499">
        <v>3</v>
      </c>
      <c r="BK1499" s="4">
        <v>1.2176</v>
      </c>
      <c r="BL1499" s="42">
        <f>HLOOKUP($A1499,차량별코스!$E$1:$AD$20,_xlfn.XLOOKUP(탕데이터!$I1499,차량별코스!$D$2:$D$20,차량별코스!$A$2:$A$20),0)</f>
        <v>4</v>
      </c>
      <c r="BM1499">
        <f t="shared" si="261"/>
        <v>4864.5930000000008</v>
      </c>
      <c r="BN1499">
        <f t="shared" si="262"/>
        <v>768.40900000000011</v>
      </c>
      <c r="BO1499">
        <f>IF(COUNTIFS($BL$2:$BL1499,$BL1499,$O$2:$O1499,$O1499)=1,_xlfn.MAXIFS($BO$2:$BO1498,$O$2:$O1498,$O1499)+1,_xlfn.MAXIFS($BO$2:$BO1498,$O$2:$O1498,$O1499))</f>
        <v>8</v>
      </c>
      <c r="BP1499">
        <f t="shared" si="263"/>
        <v>6599.4719999999998</v>
      </c>
      <c r="BQ1499">
        <f t="shared" si="265"/>
        <v>502.27199999999999</v>
      </c>
      <c r="BR1499">
        <f t="shared" si="266"/>
        <v>491.80799999999999</v>
      </c>
      <c r="BS1499">
        <f t="shared" si="267"/>
        <v>439.488</v>
      </c>
      <c r="BT1499">
        <f t="shared" si="268"/>
        <v>156.96</v>
      </c>
      <c r="BU1499">
        <f t="shared" si="269"/>
        <v>0</v>
      </c>
      <c r="BV1499">
        <f t="shared" si="270"/>
        <v>0</v>
      </c>
      <c r="BW1499">
        <f t="shared" si="264"/>
        <v>8190</v>
      </c>
    </row>
    <row r="1500" spans="1:75" x14ac:dyDescent="0.3">
      <c r="A1500" s="38">
        <f t="shared" si="260"/>
        <v>45795</v>
      </c>
      <c r="B1500" s="3">
        <v>45795.754803240743</v>
      </c>
      <c r="C1500" t="s">
        <v>61</v>
      </c>
      <c r="D1500" t="s">
        <v>61</v>
      </c>
      <c r="E1500" t="s">
        <v>61</v>
      </c>
      <c r="F1500" t="s">
        <v>62</v>
      </c>
      <c r="G1500" s="2" t="s">
        <v>85</v>
      </c>
      <c r="H1500" t="s">
        <v>86</v>
      </c>
      <c r="I1500" t="s">
        <v>93</v>
      </c>
      <c r="J1500" t="s">
        <v>66</v>
      </c>
      <c r="K1500" t="s">
        <v>67</v>
      </c>
      <c r="L1500">
        <v>19</v>
      </c>
      <c r="M1500">
        <v>11</v>
      </c>
      <c r="N1500">
        <v>168</v>
      </c>
      <c r="O1500" s="41">
        <v>7242</v>
      </c>
      <c r="P1500" t="s">
        <v>61</v>
      </c>
      <c r="Q1500" t="s">
        <v>61</v>
      </c>
      <c r="R1500">
        <v>0.10299999999999999</v>
      </c>
      <c r="S1500">
        <v>0.39600000000000002</v>
      </c>
      <c r="T1500">
        <v>0.26</v>
      </c>
      <c r="U1500">
        <v>913</v>
      </c>
      <c r="V1500">
        <v>7</v>
      </c>
      <c r="W1500">
        <v>814</v>
      </c>
      <c r="X1500">
        <v>0</v>
      </c>
      <c r="Y1500">
        <v>0</v>
      </c>
      <c r="Z1500">
        <v>0</v>
      </c>
      <c r="AA1500">
        <v>2</v>
      </c>
      <c r="AB1500">
        <v>196</v>
      </c>
      <c r="AC1500">
        <v>8</v>
      </c>
      <c r="AD1500">
        <v>0.41</v>
      </c>
      <c r="AE1500">
        <v>4.0303639999999996</v>
      </c>
      <c r="AF1500">
        <v>100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0.2</v>
      </c>
      <c r="AN1500">
        <v>52.542000000000002</v>
      </c>
      <c r="AO1500">
        <v>0.76700000000000002</v>
      </c>
      <c r="AP1500">
        <v>89.156999999999996</v>
      </c>
      <c r="AQ1500">
        <v>0</v>
      </c>
      <c r="AR1500">
        <v>0</v>
      </c>
      <c r="AS1500">
        <v>0</v>
      </c>
      <c r="AT1500">
        <v>15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22</v>
      </c>
      <c r="BC1500" t="s">
        <v>75</v>
      </c>
      <c r="BD1500">
        <v>0</v>
      </c>
      <c r="BE1500" t="s">
        <v>69</v>
      </c>
      <c r="BF1500" t="s">
        <v>76</v>
      </c>
      <c r="BG1500">
        <v>1.3</v>
      </c>
      <c r="BH1500">
        <v>0</v>
      </c>
      <c r="BI1500" s="1">
        <v>45799.574282175927</v>
      </c>
      <c r="BJ1500">
        <v>3</v>
      </c>
      <c r="BK1500" s="4">
        <v>8.6699999999999999E-2</v>
      </c>
      <c r="BL1500" s="42">
        <f>HLOOKUP($A1500,차량별코스!$E$1:$AD$20,_xlfn.XLOOKUP(탕데이터!$I1500,차량별코스!$D$2:$D$20,차량별코스!$A$2:$A$20),0)</f>
        <v>4</v>
      </c>
      <c r="BM1500">
        <f t="shared" si="261"/>
        <v>4864.5930000000008</v>
      </c>
      <c r="BN1500">
        <f t="shared" si="262"/>
        <v>768.40900000000011</v>
      </c>
      <c r="BO1500">
        <f>IF(COUNTIFS($BL$2:$BL1500,$BL1500,$O$2:$O1500,$O1500)=1,_xlfn.MAXIFS($BO$2:$BO1499,$O$2:$O1499,$O1500)+1,_xlfn.MAXIFS($BO$2:$BO1499,$O$2:$O1499,$O1500))</f>
        <v>8</v>
      </c>
      <c r="BP1500">
        <f t="shared" si="263"/>
        <v>92</v>
      </c>
      <c r="BQ1500">
        <f t="shared" si="265"/>
        <v>0</v>
      </c>
      <c r="BR1500">
        <f t="shared" si="266"/>
        <v>0</v>
      </c>
      <c r="BS1500">
        <f t="shared" si="267"/>
        <v>0</v>
      </c>
      <c r="BT1500">
        <f t="shared" si="268"/>
        <v>0</v>
      </c>
      <c r="BU1500">
        <f t="shared" si="269"/>
        <v>0</v>
      </c>
      <c r="BV1500">
        <f t="shared" si="270"/>
        <v>0</v>
      </c>
      <c r="BW1500">
        <f t="shared" si="264"/>
        <v>92</v>
      </c>
    </row>
    <row r="1501" spans="1:75" x14ac:dyDescent="0.3">
      <c r="A1501" s="38">
        <f t="shared" si="260"/>
        <v>45795</v>
      </c>
      <c r="B1501" s="3">
        <v>45795.836319444446</v>
      </c>
      <c r="C1501" t="s">
        <v>61</v>
      </c>
      <c r="D1501" t="s">
        <v>61</v>
      </c>
      <c r="E1501" t="s">
        <v>61</v>
      </c>
      <c r="F1501" t="s">
        <v>62</v>
      </c>
      <c r="G1501" s="2" t="s">
        <v>85</v>
      </c>
      <c r="H1501" t="s">
        <v>86</v>
      </c>
      <c r="I1501" t="s">
        <v>93</v>
      </c>
      <c r="J1501" t="s">
        <v>66</v>
      </c>
      <c r="K1501" t="s">
        <v>67</v>
      </c>
      <c r="L1501">
        <v>19</v>
      </c>
      <c r="M1501">
        <v>11</v>
      </c>
      <c r="N1501">
        <v>168</v>
      </c>
      <c r="O1501" s="41">
        <v>7242</v>
      </c>
      <c r="P1501" t="s">
        <v>61</v>
      </c>
      <c r="Q1501" t="s">
        <v>61</v>
      </c>
      <c r="R1501">
        <v>2.8000000000000001E-2</v>
      </c>
      <c r="S1501">
        <v>5.2999999999999999E-2</v>
      </c>
      <c r="T1501">
        <v>0.52800000000000002</v>
      </c>
      <c r="U1501">
        <v>74</v>
      </c>
      <c r="V1501">
        <v>45</v>
      </c>
      <c r="W1501">
        <v>6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6</v>
      </c>
      <c r="AD1501">
        <v>1.36</v>
      </c>
      <c r="AE1501">
        <v>4.3825320000000003</v>
      </c>
      <c r="AF1501">
        <v>100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0.41</v>
      </c>
      <c r="AN1501">
        <v>25.172000000000001</v>
      </c>
      <c r="AO1501">
        <v>60.811999999999998</v>
      </c>
      <c r="AP1501">
        <v>8.1050000000000004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 t="s">
        <v>75</v>
      </c>
      <c r="BD1501">
        <v>0</v>
      </c>
      <c r="BE1501" t="s">
        <v>69</v>
      </c>
      <c r="BF1501" t="s">
        <v>76</v>
      </c>
      <c r="BG1501">
        <v>1.3</v>
      </c>
      <c r="BH1501">
        <v>0</v>
      </c>
      <c r="BI1501" s="1">
        <v>45799.574282175927</v>
      </c>
      <c r="BJ1501">
        <v>3</v>
      </c>
      <c r="BK1501" s="4">
        <v>0.17610000000000001</v>
      </c>
      <c r="BL1501" s="42">
        <f>HLOOKUP($A1501,차량별코스!$E$1:$AD$20,_xlfn.XLOOKUP(탕데이터!$I1501,차량별코스!$D$2:$D$20,차량별코스!$A$2:$A$20),0)</f>
        <v>4</v>
      </c>
      <c r="BM1501">
        <f t="shared" si="261"/>
        <v>4864.5930000000008</v>
      </c>
      <c r="BN1501">
        <f t="shared" si="262"/>
        <v>768.40900000000011</v>
      </c>
      <c r="BO1501">
        <f>IF(COUNTIFS($BL$2:$BL1501,$BL1501,$O$2:$O1501,$O1501)=1,_xlfn.MAXIFS($BO$2:$BO1500,$O$2:$O1500,$O1501)+1,_xlfn.MAXIFS($BO$2:$BO1500,$O$2:$O1500,$O1501))</f>
        <v>8</v>
      </c>
      <c r="BP1501">
        <f t="shared" si="263"/>
        <v>23</v>
      </c>
      <c r="BQ1501">
        <f t="shared" si="265"/>
        <v>0</v>
      </c>
      <c r="BR1501">
        <f t="shared" si="266"/>
        <v>0</v>
      </c>
      <c r="BS1501">
        <f t="shared" si="267"/>
        <v>0</v>
      </c>
      <c r="BT1501">
        <f t="shared" si="268"/>
        <v>0</v>
      </c>
      <c r="BU1501">
        <f t="shared" si="269"/>
        <v>0</v>
      </c>
      <c r="BV1501">
        <f t="shared" si="270"/>
        <v>0</v>
      </c>
      <c r="BW1501">
        <f t="shared" si="264"/>
        <v>23</v>
      </c>
    </row>
    <row r="1502" spans="1:75" x14ac:dyDescent="0.3">
      <c r="A1502" s="38">
        <f t="shared" si="260"/>
        <v>45795</v>
      </c>
      <c r="B1502" s="3">
        <v>45795.851053240738</v>
      </c>
      <c r="C1502" t="s">
        <v>61</v>
      </c>
      <c r="D1502" t="s">
        <v>61</v>
      </c>
      <c r="E1502" t="s">
        <v>61</v>
      </c>
      <c r="F1502" t="s">
        <v>62</v>
      </c>
      <c r="G1502" s="2" t="s">
        <v>85</v>
      </c>
      <c r="H1502" t="s">
        <v>86</v>
      </c>
      <c r="I1502" t="s">
        <v>93</v>
      </c>
      <c r="J1502" t="s">
        <v>66</v>
      </c>
      <c r="K1502" t="s">
        <v>67</v>
      </c>
      <c r="L1502">
        <v>19</v>
      </c>
      <c r="M1502">
        <v>11</v>
      </c>
      <c r="N1502">
        <v>168</v>
      </c>
      <c r="O1502" s="41">
        <v>7242</v>
      </c>
      <c r="P1502" t="s">
        <v>61</v>
      </c>
      <c r="Q1502" t="s">
        <v>61</v>
      </c>
      <c r="R1502">
        <v>67.683000000000007</v>
      </c>
      <c r="S1502">
        <v>16.27</v>
      </c>
      <c r="T1502">
        <v>4.16</v>
      </c>
      <c r="U1502">
        <v>6167</v>
      </c>
      <c r="V1502">
        <v>260</v>
      </c>
      <c r="W1502">
        <v>1104</v>
      </c>
      <c r="X1502">
        <v>2445</v>
      </c>
      <c r="Y1502">
        <v>1</v>
      </c>
      <c r="Z1502">
        <v>11</v>
      </c>
      <c r="AA1502">
        <v>1</v>
      </c>
      <c r="AB1502">
        <v>57</v>
      </c>
      <c r="AC1502">
        <v>96</v>
      </c>
      <c r="AD1502">
        <v>39.51</v>
      </c>
      <c r="AE1502">
        <v>50.730530000000002</v>
      </c>
      <c r="AF1502">
        <v>88.7</v>
      </c>
      <c r="AG1502">
        <v>2.4</v>
      </c>
      <c r="AH1502">
        <v>3.2</v>
      </c>
      <c r="AI1502">
        <v>3.9</v>
      </c>
      <c r="AJ1502">
        <v>1.8</v>
      </c>
      <c r="AK1502">
        <v>0</v>
      </c>
      <c r="AL1502">
        <v>0</v>
      </c>
      <c r="AM1502">
        <v>3.2</v>
      </c>
      <c r="AN1502">
        <v>40.508000000000003</v>
      </c>
      <c r="AO1502">
        <v>4.2160000000000002</v>
      </c>
      <c r="AP1502">
        <v>17.902000000000001</v>
      </c>
      <c r="AQ1502">
        <v>0.35499999999999998</v>
      </c>
      <c r="AR1502">
        <v>1.4770000000000001</v>
      </c>
      <c r="AS1502">
        <v>16.251999999999999</v>
      </c>
      <c r="AT1502">
        <v>90.177999999999997</v>
      </c>
      <c r="AU1502">
        <v>2.44</v>
      </c>
      <c r="AV1502">
        <v>3.2530000000000001</v>
      </c>
      <c r="AW1502">
        <v>3.9649999999999999</v>
      </c>
      <c r="AX1502">
        <v>1.83</v>
      </c>
      <c r="AY1502">
        <v>0</v>
      </c>
      <c r="AZ1502">
        <v>0</v>
      </c>
      <c r="BA1502">
        <v>0</v>
      </c>
      <c r="BB1502">
        <v>144</v>
      </c>
      <c r="BC1502" t="s">
        <v>75</v>
      </c>
      <c r="BD1502">
        <v>0</v>
      </c>
      <c r="BE1502" t="s">
        <v>69</v>
      </c>
      <c r="BF1502" t="s">
        <v>76</v>
      </c>
      <c r="BG1502">
        <v>1.3</v>
      </c>
      <c r="BH1502">
        <v>0</v>
      </c>
      <c r="BI1502" s="1">
        <v>45799.574282175927</v>
      </c>
      <c r="BJ1502">
        <v>3</v>
      </c>
      <c r="BK1502" s="4">
        <v>1.3867</v>
      </c>
      <c r="BL1502" s="42">
        <f>HLOOKUP($A1502,차량별코스!$E$1:$AD$20,_xlfn.XLOOKUP(탕데이터!$I1502,차량별코스!$D$2:$D$20,차량별코스!$A$2:$A$20),0)</f>
        <v>4</v>
      </c>
      <c r="BM1502">
        <f t="shared" si="261"/>
        <v>4864.5930000000008</v>
      </c>
      <c r="BN1502">
        <f t="shared" si="262"/>
        <v>768.40900000000011</v>
      </c>
      <c r="BO1502">
        <f>IF(COUNTIFS($BL$2:$BL1502,$BL1502,$O$2:$O1502,$O1502)=1,_xlfn.MAXIFS($BO$2:$BO1501,$O$2:$O1501,$O1502)+1,_xlfn.MAXIFS($BO$2:$BO1501,$O$2:$O1501,$O1502))</f>
        <v>8</v>
      </c>
      <c r="BP1502">
        <f t="shared" si="263"/>
        <v>4106.1289999999999</v>
      </c>
      <c r="BQ1502">
        <f t="shared" si="265"/>
        <v>148.00800000000001</v>
      </c>
      <c r="BR1502">
        <f t="shared" si="266"/>
        <v>197.34399999999999</v>
      </c>
      <c r="BS1502">
        <f t="shared" si="267"/>
        <v>240.51300000000001</v>
      </c>
      <c r="BT1502">
        <f t="shared" si="268"/>
        <v>111.00600000000001</v>
      </c>
      <c r="BU1502">
        <f t="shared" si="269"/>
        <v>0</v>
      </c>
      <c r="BV1502">
        <f t="shared" si="270"/>
        <v>0</v>
      </c>
      <c r="BW1502">
        <f t="shared" si="264"/>
        <v>4803</v>
      </c>
    </row>
    <row r="1503" spans="1:75" x14ac:dyDescent="0.3">
      <c r="A1503" s="38">
        <f t="shared" si="260"/>
        <v>45796</v>
      </c>
      <c r="B1503" s="3">
        <v>45796.264791666668</v>
      </c>
      <c r="C1503" t="s">
        <v>61</v>
      </c>
      <c r="D1503" t="s">
        <v>61</v>
      </c>
      <c r="E1503" t="s">
        <v>61</v>
      </c>
      <c r="F1503" t="s">
        <v>62</v>
      </c>
      <c r="G1503" s="2" t="s">
        <v>85</v>
      </c>
      <c r="H1503" t="s">
        <v>86</v>
      </c>
      <c r="I1503" t="s">
        <v>93</v>
      </c>
      <c r="J1503" t="s">
        <v>66</v>
      </c>
      <c r="K1503" t="s">
        <v>67</v>
      </c>
      <c r="L1503">
        <v>19</v>
      </c>
      <c r="M1503">
        <v>11</v>
      </c>
      <c r="N1503">
        <v>168</v>
      </c>
      <c r="O1503" s="41">
        <v>7242</v>
      </c>
      <c r="P1503" t="s">
        <v>61</v>
      </c>
      <c r="Q1503" t="s">
        <v>61</v>
      </c>
      <c r="R1503">
        <v>1E-3</v>
      </c>
      <c r="S1503">
        <v>1E-3</v>
      </c>
      <c r="T1503">
        <v>1</v>
      </c>
      <c r="U1503">
        <v>415</v>
      </c>
      <c r="V1503">
        <v>415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0.01</v>
      </c>
      <c r="AE1503" t="s">
        <v>61</v>
      </c>
      <c r="AF1503">
        <v>100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1</v>
      </c>
      <c r="AN1503" t="s">
        <v>61</v>
      </c>
      <c r="AO1503">
        <v>100</v>
      </c>
      <c r="AP1503">
        <v>0</v>
      </c>
      <c r="AQ1503">
        <v>0</v>
      </c>
      <c r="AR1503">
        <v>0</v>
      </c>
      <c r="AS1503">
        <v>0</v>
      </c>
      <c r="AT1503">
        <v>6.6669999999999998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10</v>
      </c>
      <c r="BC1503" t="s">
        <v>75</v>
      </c>
      <c r="BD1503">
        <v>0</v>
      </c>
      <c r="BE1503" t="s">
        <v>69</v>
      </c>
      <c r="BF1503" t="s">
        <v>76</v>
      </c>
      <c r="BG1503">
        <v>1.3</v>
      </c>
      <c r="BH1503">
        <v>0</v>
      </c>
      <c r="BI1503" s="1">
        <v>45799.574282175927</v>
      </c>
      <c r="BJ1503">
        <v>3</v>
      </c>
      <c r="BK1503" s="4">
        <v>0.33329999999999999</v>
      </c>
      <c r="BL1503" s="42">
        <f>HLOOKUP($A1503,차량별코스!$E$1:$AD$20,_xlfn.XLOOKUP(탕데이터!$I1503,차량별코스!$D$2:$D$20,차량별코스!$A$2:$A$20),0)</f>
        <v>5</v>
      </c>
      <c r="BM1503">
        <f t="shared" si="261"/>
        <v>4864.5930000000008</v>
      </c>
      <c r="BN1503">
        <f t="shared" si="262"/>
        <v>521.55799999999999</v>
      </c>
      <c r="BO1503">
        <f>IF(COUNTIFS($BL$2:$BL1503,$BL1503,$O$2:$O1503,$O1503)=1,_xlfn.MAXIFS($BO$2:$BO1502,$O$2:$O1502,$O1503)+1,_xlfn.MAXIFS($BO$2:$BO1502,$O$2:$O1502,$O1503))</f>
        <v>8</v>
      </c>
      <c r="BP1503">
        <f t="shared" si="263"/>
        <v>0</v>
      </c>
      <c r="BQ1503">
        <f t="shared" si="265"/>
        <v>0</v>
      </c>
      <c r="BR1503">
        <f t="shared" si="266"/>
        <v>0</v>
      </c>
      <c r="BS1503">
        <f t="shared" si="267"/>
        <v>0</v>
      </c>
      <c r="BT1503">
        <f t="shared" si="268"/>
        <v>0</v>
      </c>
      <c r="BU1503">
        <f t="shared" si="269"/>
        <v>0</v>
      </c>
      <c r="BV1503">
        <f t="shared" si="270"/>
        <v>0</v>
      </c>
      <c r="BW1503">
        <f t="shared" si="264"/>
        <v>0</v>
      </c>
    </row>
    <row r="1504" spans="1:75" x14ac:dyDescent="0.3">
      <c r="A1504" s="38">
        <f t="shared" si="260"/>
        <v>45796</v>
      </c>
      <c r="B1504" s="3">
        <v>45796.29</v>
      </c>
      <c r="C1504" t="s">
        <v>61</v>
      </c>
      <c r="D1504" t="s">
        <v>61</v>
      </c>
      <c r="E1504" t="s">
        <v>61</v>
      </c>
      <c r="F1504" t="s">
        <v>62</v>
      </c>
      <c r="G1504" s="2" t="s">
        <v>85</v>
      </c>
      <c r="H1504" t="s">
        <v>86</v>
      </c>
      <c r="I1504" t="s">
        <v>93</v>
      </c>
      <c r="J1504" t="s">
        <v>66</v>
      </c>
      <c r="K1504" t="s">
        <v>67</v>
      </c>
      <c r="L1504">
        <v>19</v>
      </c>
      <c r="M1504">
        <v>11</v>
      </c>
      <c r="N1504">
        <v>168</v>
      </c>
      <c r="O1504" s="41">
        <v>7242</v>
      </c>
      <c r="P1504" t="s">
        <v>61</v>
      </c>
      <c r="Q1504" t="s">
        <v>61</v>
      </c>
      <c r="R1504">
        <v>77.831999999999994</v>
      </c>
      <c r="S1504">
        <v>24.239000000000001</v>
      </c>
      <c r="T1504">
        <v>3.2109999999999999</v>
      </c>
      <c r="U1504">
        <v>9442</v>
      </c>
      <c r="V1504">
        <v>150</v>
      </c>
      <c r="W1504">
        <v>3308</v>
      </c>
      <c r="X1504">
        <v>2735</v>
      </c>
      <c r="Y1504">
        <v>0</v>
      </c>
      <c r="Z1504">
        <v>4</v>
      </c>
      <c r="AA1504">
        <v>1</v>
      </c>
      <c r="AB1504">
        <v>1847</v>
      </c>
      <c r="AC1504">
        <v>91</v>
      </c>
      <c r="AD1504">
        <v>29.68</v>
      </c>
      <c r="AE1504">
        <v>46.824041999999999</v>
      </c>
      <c r="AF1504">
        <v>72.8</v>
      </c>
      <c r="AG1504">
        <v>7.4</v>
      </c>
      <c r="AH1504">
        <v>6.8</v>
      </c>
      <c r="AI1504">
        <v>11.2</v>
      </c>
      <c r="AJ1504">
        <v>1.8</v>
      </c>
      <c r="AK1504">
        <v>0</v>
      </c>
      <c r="AL1504">
        <v>0</v>
      </c>
      <c r="AM1504">
        <v>2.4700000000000002</v>
      </c>
      <c r="AN1504">
        <v>49.802999999999997</v>
      </c>
      <c r="AO1504">
        <v>1.589</v>
      </c>
      <c r="AP1504">
        <v>35.034999999999997</v>
      </c>
      <c r="AQ1504">
        <v>0.34699999999999998</v>
      </c>
      <c r="AR1504">
        <v>0</v>
      </c>
      <c r="AS1504">
        <v>5.1390000000000002</v>
      </c>
      <c r="AT1504">
        <v>114.053</v>
      </c>
      <c r="AU1504">
        <v>11.593</v>
      </c>
      <c r="AV1504">
        <v>10.653</v>
      </c>
      <c r="AW1504">
        <v>17.547000000000001</v>
      </c>
      <c r="AX1504">
        <v>2.82</v>
      </c>
      <c r="AY1504">
        <v>0</v>
      </c>
      <c r="AZ1504">
        <v>0</v>
      </c>
      <c r="BA1504">
        <v>0</v>
      </c>
      <c r="BB1504">
        <v>224</v>
      </c>
      <c r="BC1504" t="s">
        <v>75</v>
      </c>
      <c r="BD1504">
        <v>0</v>
      </c>
      <c r="BE1504" t="s">
        <v>69</v>
      </c>
      <c r="BF1504" t="s">
        <v>76</v>
      </c>
      <c r="BG1504">
        <v>1.3</v>
      </c>
      <c r="BH1504">
        <v>0</v>
      </c>
      <c r="BI1504" s="1">
        <v>45799.574282175927</v>
      </c>
      <c r="BJ1504">
        <v>3</v>
      </c>
      <c r="BK1504" s="4">
        <v>1.0703</v>
      </c>
      <c r="BL1504" s="42">
        <f>HLOOKUP($A1504,차량별코스!$E$1:$AD$20,_xlfn.XLOOKUP(탕데이터!$I1504,차량별코스!$D$2:$D$20,차량별코스!$A$2:$A$20),0)</f>
        <v>5</v>
      </c>
      <c r="BM1504">
        <f t="shared" si="261"/>
        <v>4864.5930000000008</v>
      </c>
      <c r="BN1504">
        <f t="shared" si="262"/>
        <v>521.55799999999999</v>
      </c>
      <c r="BO1504">
        <f>IF(COUNTIFS($BL$2:$BL1504,$BL1504,$O$2:$O1504,$O1504)=1,_xlfn.MAXIFS($BO$2:$BO1503,$O$2:$O1503,$O1504)+1,_xlfn.MAXIFS($BO$2:$BO1503,$O$2:$O1503,$O1504))</f>
        <v>8</v>
      </c>
      <c r="BP1504">
        <f t="shared" si="263"/>
        <v>3415.7759999999998</v>
      </c>
      <c r="BQ1504">
        <f t="shared" si="265"/>
        <v>698.70800000000008</v>
      </c>
      <c r="BR1504">
        <f t="shared" si="266"/>
        <v>642.05600000000004</v>
      </c>
      <c r="BS1504">
        <f t="shared" si="267"/>
        <v>1057.5039999999999</v>
      </c>
      <c r="BT1504">
        <f t="shared" si="268"/>
        <v>169.95600000000002</v>
      </c>
      <c r="BU1504">
        <f t="shared" si="269"/>
        <v>0</v>
      </c>
      <c r="BV1504">
        <f t="shared" si="270"/>
        <v>0</v>
      </c>
      <c r="BW1504">
        <f t="shared" si="264"/>
        <v>5984.0000000000009</v>
      </c>
    </row>
    <row r="1505" spans="1:75" x14ac:dyDescent="0.3">
      <c r="A1505" s="38">
        <f t="shared" si="260"/>
        <v>45796</v>
      </c>
      <c r="B1505" s="3">
        <v>45796.475219907406</v>
      </c>
      <c r="C1505" t="s">
        <v>61</v>
      </c>
      <c r="D1505" t="s">
        <v>61</v>
      </c>
      <c r="E1505" t="s">
        <v>61</v>
      </c>
      <c r="F1505" t="s">
        <v>62</v>
      </c>
      <c r="G1505" s="2" t="s">
        <v>85</v>
      </c>
      <c r="H1505" t="s">
        <v>86</v>
      </c>
      <c r="I1505" t="s">
        <v>93</v>
      </c>
      <c r="J1505" t="s">
        <v>66</v>
      </c>
      <c r="K1505" t="s">
        <v>67</v>
      </c>
      <c r="L1505">
        <v>19</v>
      </c>
      <c r="M1505">
        <v>11</v>
      </c>
      <c r="N1505">
        <v>168</v>
      </c>
      <c r="O1505" s="41">
        <v>7242</v>
      </c>
      <c r="P1505" t="s">
        <v>61</v>
      </c>
      <c r="Q1505" t="s">
        <v>61</v>
      </c>
      <c r="R1505">
        <v>58.517000000000003</v>
      </c>
      <c r="S1505">
        <v>15.574999999999999</v>
      </c>
      <c r="T1505">
        <v>3.7570000000000001</v>
      </c>
      <c r="U1505">
        <v>6076</v>
      </c>
      <c r="V1505">
        <v>82</v>
      </c>
      <c r="W1505">
        <v>1643</v>
      </c>
      <c r="X1505">
        <v>1985</v>
      </c>
      <c r="Y1505">
        <v>3</v>
      </c>
      <c r="Z1505">
        <v>6</v>
      </c>
      <c r="AA1505">
        <v>1</v>
      </c>
      <c r="AB1505">
        <v>133</v>
      </c>
      <c r="AC1505">
        <v>104</v>
      </c>
      <c r="AD1505">
        <v>34.67</v>
      </c>
      <c r="AE1505">
        <v>48.416696000000002</v>
      </c>
      <c r="AF1505">
        <v>83.7</v>
      </c>
      <c r="AG1505">
        <v>4.2</v>
      </c>
      <c r="AH1505">
        <v>3.9</v>
      </c>
      <c r="AI1505">
        <v>5</v>
      </c>
      <c r="AJ1505">
        <v>3</v>
      </c>
      <c r="AK1505">
        <v>0.1</v>
      </c>
      <c r="AL1505">
        <v>0</v>
      </c>
      <c r="AM1505">
        <v>2.89</v>
      </c>
      <c r="AN1505">
        <v>43.273000000000003</v>
      </c>
      <c r="AO1505">
        <v>1.35</v>
      </c>
      <c r="AP1505">
        <v>27.041</v>
      </c>
      <c r="AQ1505">
        <v>0.32500000000000001</v>
      </c>
      <c r="AR1505">
        <v>5.1269999999999998</v>
      </c>
      <c r="AS1505">
        <v>10.253</v>
      </c>
      <c r="AT1505">
        <v>83.7</v>
      </c>
      <c r="AU1505">
        <v>4.2</v>
      </c>
      <c r="AV1505">
        <v>3.9</v>
      </c>
      <c r="AW1505">
        <v>5</v>
      </c>
      <c r="AX1505">
        <v>3</v>
      </c>
      <c r="AY1505">
        <v>0.1</v>
      </c>
      <c r="AZ1505">
        <v>0</v>
      </c>
      <c r="BA1505">
        <v>0</v>
      </c>
      <c r="BB1505">
        <v>140</v>
      </c>
      <c r="BC1505" t="s">
        <v>75</v>
      </c>
      <c r="BD1505">
        <v>0</v>
      </c>
      <c r="BE1505" t="s">
        <v>69</v>
      </c>
      <c r="BF1505" t="s">
        <v>76</v>
      </c>
      <c r="BG1505">
        <v>1.3</v>
      </c>
      <c r="BH1505">
        <v>0</v>
      </c>
      <c r="BI1505" s="1">
        <v>45799.574282175927</v>
      </c>
      <c r="BJ1505">
        <v>3</v>
      </c>
      <c r="BK1505" s="4">
        <v>1.2524</v>
      </c>
      <c r="BL1505" s="42">
        <f>HLOOKUP($A1505,차량별코스!$E$1:$AD$20,_xlfn.XLOOKUP(탕데이터!$I1505,차량별코스!$D$2:$D$20,차량별코스!$A$2:$A$20),0)</f>
        <v>5</v>
      </c>
      <c r="BM1505">
        <f t="shared" si="261"/>
        <v>4864.5930000000008</v>
      </c>
      <c r="BN1505">
        <f t="shared" si="262"/>
        <v>521.55799999999999</v>
      </c>
      <c r="BO1505">
        <f>IF(COUNTIFS($BL$2:$BL1505,$BL1505,$O$2:$O1505,$O1505)=1,_xlfn.MAXIFS($BO$2:$BO1504,$O$2:$O1504,$O1505)+1,_xlfn.MAXIFS($BO$2:$BO1504,$O$2:$O1504,$O1505))</f>
        <v>8</v>
      </c>
      <c r="BP1505">
        <f t="shared" si="263"/>
        <v>3360.6120000000001</v>
      </c>
      <c r="BQ1505">
        <f t="shared" si="265"/>
        <v>255.19200000000001</v>
      </c>
      <c r="BR1505">
        <f t="shared" si="266"/>
        <v>236.964</v>
      </c>
      <c r="BS1505">
        <f t="shared" si="267"/>
        <v>303.8</v>
      </c>
      <c r="BT1505">
        <f t="shared" si="268"/>
        <v>182.28</v>
      </c>
      <c r="BU1505">
        <f t="shared" si="269"/>
        <v>6.0760000000000005</v>
      </c>
      <c r="BV1505">
        <f t="shared" si="270"/>
        <v>0</v>
      </c>
      <c r="BW1505">
        <f t="shared" si="264"/>
        <v>4344.924</v>
      </c>
    </row>
    <row r="1506" spans="1:75" x14ac:dyDescent="0.3">
      <c r="A1506" s="38">
        <f t="shared" si="260"/>
        <v>45796</v>
      </c>
      <c r="B1506" s="3">
        <v>45796.557951388888</v>
      </c>
      <c r="C1506" t="s">
        <v>61</v>
      </c>
      <c r="D1506" t="s">
        <v>61</v>
      </c>
      <c r="E1506" t="s">
        <v>61</v>
      </c>
      <c r="F1506" t="s">
        <v>62</v>
      </c>
      <c r="G1506" s="2" t="s">
        <v>85</v>
      </c>
      <c r="H1506" t="s">
        <v>86</v>
      </c>
      <c r="I1506" t="s">
        <v>93</v>
      </c>
      <c r="J1506" t="s">
        <v>66</v>
      </c>
      <c r="K1506" t="s">
        <v>67</v>
      </c>
      <c r="L1506">
        <v>19</v>
      </c>
      <c r="M1506">
        <v>11</v>
      </c>
      <c r="N1506">
        <v>168</v>
      </c>
      <c r="O1506" s="41">
        <v>7242</v>
      </c>
      <c r="P1506" t="s">
        <v>61</v>
      </c>
      <c r="Q1506" t="s">
        <v>61</v>
      </c>
      <c r="R1506">
        <v>25.558</v>
      </c>
      <c r="S1506">
        <v>6.2610000000000001</v>
      </c>
      <c r="T1506">
        <v>4.0819999999999999</v>
      </c>
      <c r="U1506">
        <v>2378</v>
      </c>
      <c r="V1506">
        <v>102</v>
      </c>
      <c r="W1506">
        <v>367</v>
      </c>
      <c r="X1506">
        <v>888</v>
      </c>
      <c r="Y1506">
        <v>0</v>
      </c>
      <c r="Z1506">
        <v>5</v>
      </c>
      <c r="AA1506">
        <v>0</v>
      </c>
      <c r="AB1506">
        <v>0</v>
      </c>
      <c r="AC1506">
        <v>100</v>
      </c>
      <c r="AD1506">
        <v>38.69</v>
      </c>
      <c r="AE1506">
        <v>48.197360000000003</v>
      </c>
      <c r="AF1506">
        <v>89.7</v>
      </c>
      <c r="AG1506">
        <v>2.7</v>
      </c>
      <c r="AH1506">
        <v>3.8</v>
      </c>
      <c r="AI1506">
        <v>1.7</v>
      </c>
      <c r="AJ1506">
        <v>2.1</v>
      </c>
      <c r="AK1506">
        <v>0</v>
      </c>
      <c r="AL1506">
        <v>0</v>
      </c>
      <c r="AM1506">
        <v>3.14</v>
      </c>
      <c r="AN1506">
        <v>39.090000000000003</v>
      </c>
      <c r="AO1506">
        <v>4.2889999999999997</v>
      </c>
      <c r="AP1506">
        <v>15.433</v>
      </c>
      <c r="AQ1506">
        <v>0.313</v>
      </c>
      <c r="AR1506">
        <v>0</v>
      </c>
      <c r="AS1506">
        <v>19.562999999999999</v>
      </c>
      <c r="AT1506">
        <v>34.384999999999998</v>
      </c>
      <c r="AU1506">
        <v>1.0349999999999999</v>
      </c>
      <c r="AV1506">
        <v>1.4570000000000001</v>
      </c>
      <c r="AW1506">
        <v>0.65200000000000002</v>
      </c>
      <c r="AX1506">
        <v>0.80500000000000005</v>
      </c>
      <c r="AY1506">
        <v>0</v>
      </c>
      <c r="AZ1506">
        <v>0</v>
      </c>
      <c r="BA1506">
        <v>0</v>
      </c>
      <c r="BB1506">
        <v>48</v>
      </c>
      <c r="BC1506" t="s">
        <v>75</v>
      </c>
      <c r="BD1506">
        <v>0</v>
      </c>
      <c r="BE1506" t="s">
        <v>69</v>
      </c>
      <c r="BF1506" t="s">
        <v>76</v>
      </c>
      <c r="BG1506">
        <v>1.3</v>
      </c>
      <c r="BH1506">
        <v>0</v>
      </c>
      <c r="BI1506" s="1">
        <v>45799.574282175927</v>
      </c>
      <c r="BJ1506">
        <v>3</v>
      </c>
      <c r="BK1506" s="4">
        <v>1.3607</v>
      </c>
      <c r="BL1506" s="42">
        <f>HLOOKUP($A1506,차량별코스!$E$1:$AD$20,_xlfn.XLOOKUP(탕데이터!$I1506,차량별코스!$D$2:$D$20,차량별코스!$A$2:$A$20),0)</f>
        <v>5</v>
      </c>
      <c r="BM1506">
        <f t="shared" si="261"/>
        <v>4864.5930000000008</v>
      </c>
      <c r="BN1506">
        <f t="shared" si="262"/>
        <v>521.55799999999999</v>
      </c>
      <c r="BO1506">
        <f>IF(COUNTIFS($BL$2:$BL1506,$BL1506,$O$2:$O1506,$O1506)=1,_xlfn.MAXIFS($BO$2:$BO1505,$O$2:$O1505,$O1506)+1,_xlfn.MAXIFS($BO$2:$BO1505,$O$2:$O1505,$O1506))</f>
        <v>8</v>
      </c>
      <c r="BP1506">
        <f t="shared" si="263"/>
        <v>1664.0660000000003</v>
      </c>
      <c r="BQ1506">
        <f t="shared" si="265"/>
        <v>64.206000000000003</v>
      </c>
      <c r="BR1506">
        <f t="shared" si="266"/>
        <v>90.364000000000004</v>
      </c>
      <c r="BS1506">
        <f t="shared" si="267"/>
        <v>40.426000000000002</v>
      </c>
      <c r="BT1506">
        <f t="shared" si="268"/>
        <v>49.938000000000002</v>
      </c>
      <c r="BU1506">
        <f t="shared" si="269"/>
        <v>0</v>
      </c>
      <c r="BV1506">
        <f t="shared" si="270"/>
        <v>0</v>
      </c>
      <c r="BW1506">
        <f t="shared" si="264"/>
        <v>1909.0000000000002</v>
      </c>
    </row>
    <row r="1507" spans="1:75" x14ac:dyDescent="0.3">
      <c r="A1507" s="38">
        <f t="shared" si="260"/>
        <v>45796</v>
      </c>
      <c r="B1507" s="3">
        <v>45796.592928240738</v>
      </c>
      <c r="C1507" t="s">
        <v>61</v>
      </c>
      <c r="D1507" t="s">
        <v>61</v>
      </c>
      <c r="E1507" t="s">
        <v>61</v>
      </c>
      <c r="F1507" t="s">
        <v>62</v>
      </c>
      <c r="G1507" s="2" t="s">
        <v>85</v>
      </c>
      <c r="H1507" t="s">
        <v>86</v>
      </c>
      <c r="I1507" t="s">
        <v>93</v>
      </c>
      <c r="J1507" t="s">
        <v>66</v>
      </c>
      <c r="K1507" t="s">
        <v>67</v>
      </c>
      <c r="L1507">
        <v>19</v>
      </c>
      <c r="M1507">
        <v>11</v>
      </c>
      <c r="N1507">
        <v>168</v>
      </c>
      <c r="O1507" s="41">
        <v>7242</v>
      </c>
      <c r="P1507" t="s">
        <v>61</v>
      </c>
      <c r="Q1507" t="s">
        <v>61</v>
      </c>
      <c r="R1507">
        <v>38.908000000000001</v>
      </c>
      <c r="S1507">
        <v>10.391999999999999</v>
      </c>
      <c r="T1507">
        <v>3.7440000000000002</v>
      </c>
      <c r="U1507">
        <v>4709</v>
      </c>
      <c r="V1507">
        <v>78</v>
      </c>
      <c r="W1507">
        <v>1003</v>
      </c>
      <c r="X1507">
        <v>1250</v>
      </c>
      <c r="Y1507">
        <v>0</v>
      </c>
      <c r="Z1507">
        <v>5</v>
      </c>
      <c r="AA1507">
        <v>0</v>
      </c>
      <c r="AB1507">
        <v>0</v>
      </c>
      <c r="AC1507">
        <v>86</v>
      </c>
      <c r="AD1507">
        <v>29.74</v>
      </c>
      <c r="AE1507">
        <v>38.607709</v>
      </c>
      <c r="AF1507">
        <v>94.1</v>
      </c>
      <c r="AG1507">
        <v>2</v>
      </c>
      <c r="AH1507">
        <v>2.6</v>
      </c>
      <c r="AI1507">
        <v>1.2</v>
      </c>
      <c r="AJ1507">
        <v>0.1</v>
      </c>
      <c r="AK1507">
        <v>0</v>
      </c>
      <c r="AL1507">
        <v>0</v>
      </c>
      <c r="AM1507">
        <v>2.88</v>
      </c>
      <c r="AN1507">
        <v>33.237000000000002</v>
      </c>
      <c r="AO1507">
        <v>1.6559999999999999</v>
      </c>
      <c r="AP1507">
        <v>21.3</v>
      </c>
      <c r="AQ1507">
        <v>0.308</v>
      </c>
      <c r="AR1507">
        <v>0</v>
      </c>
      <c r="AS1507">
        <v>12.851000000000001</v>
      </c>
      <c r="AT1507">
        <v>73.712000000000003</v>
      </c>
      <c r="AU1507">
        <v>1.5669999999999999</v>
      </c>
      <c r="AV1507">
        <v>2.0369999999999999</v>
      </c>
      <c r="AW1507">
        <v>0.94</v>
      </c>
      <c r="AX1507">
        <v>7.8E-2</v>
      </c>
      <c r="AY1507">
        <v>0</v>
      </c>
      <c r="AZ1507">
        <v>0</v>
      </c>
      <c r="BA1507">
        <v>0</v>
      </c>
      <c r="BB1507">
        <v>99</v>
      </c>
      <c r="BC1507" t="s">
        <v>75</v>
      </c>
      <c r="BD1507">
        <v>0</v>
      </c>
      <c r="BE1507" t="s">
        <v>69</v>
      </c>
      <c r="BF1507" t="s">
        <v>76</v>
      </c>
      <c r="BG1507">
        <v>1.3</v>
      </c>
      <c r="BH1507">
        <v>0</v>
      </c>
      <c r="BI1507" s="1">
        <v>45799.574282175927</v>
      </c>
      <c r="BJ1507">
        <v>3</v>
      </c>
      <c r="BK1507" s="4">
        <v>1.248</v>
      </c>
      <c r="BL1507" s="42">
        <f>HLOOKUP($A1507,차량별코스!$E$1:$AD$20,_xlfn.XLOOKUP(탕데이터!$I1507,차량별코스!$D$2:$D$20,차량별코스!$A$2:$A$20),0)</f>
        <v>5</v>
      </c>
      <c r="BM1507">
        <f t="shared" si="261"/>
        <v>4864.5930000000008</v>
      </c>
      <c r="BN1507">
        <f t="shared" si="262"/>
        <v>521.55799999999999</v>
      </c>
      <c r="BO1507">
        <f>IF(COUNTIFS($BL$2:$BL1507,$BL1507,$O$2:$O1507,$O1507)=1,_xlfn.MAXIFS($BO$2:$BO1506,$O$2:$O1506,$O1507)+1,_xlfn.MAXIFS($BO$2:$BO1506,$O$2:$O1506,$O1507))</f>
        <v>8</v>
      </c>
      <c r="BP1507">
        <f t="shared" si="263"/>
        <v>3350.1689999999999</v>
      </c>
      <c r="BQ1507">
        <f t="shared" si="265"/>
        <v>94.18</v>
      </c>
      <c r="BR1507">
        <f t="shared" si="266"/>
        <v>122.43400000000001</v>
      </c>
      <c r="BS1507">
        <f t="shared" si="267"/>
        <v>56.508000000000003</v>
      </c>
      <c r="BT1507">
        <f t="shared" si="268"/>
        <v>4.7090000000000005</v>
      </c>
      <c r="BU1507">
        <f t="shared" si="269"/>
        <v>0</v>
      </c>
      <c r="BV1507">
        <f t="shared" si="270"/>
        <v>0</v>
      </c>
      <c r="BW1507">
        <f t="shared" si="264"/>
        <v>3627.9999999999995</v>
      </c>
    </row>
    <row r="1508" spans="1:75" x14ac:dyDescent="0.3">
      <c r="A1508" s="38">
        <f t="shared" si="260"/>
        <v>45796</v>
      </c>
      <c r="B1508" s="3">
        <v>45796.729050925926</v>
      </c>
      <c r="C1508" t="s">
        <v>61</v>
      </c>
      <c r="D1508" t="s">
        <v>61</v>
      </c>
      <c r="E1508" t="s">
        <v>61</v>
      </c>
      <c r="F1508" t="s">
        <v>62</v>
      </c>
      <c r="G1508" s="2" t="s">
        <v>85</v>
      </c>
      <c r="H1508" t="s">
        <v>86</v>
      </c>
      <c r="I1508" t="s">
        <v>93</v>
      </c>
      <c r="J1508" t="s">
        <v>66</v>
      </c>
      <c r="K1508" t="s">
        <v>67</v>
      </c>
      <c r="L1508">
        <v>19</v>
      </c>
      <c r="M1508">
        <v>11</v>
      </c>
      <c r="N1508">
        <v>168</v>
      </c>
      <c r="O1508" s="41">
        <v>7242</v>
      </c>
      <c r="P1508" t="s">
        <v>61</v>
      </c>
      <c r="Q1508" t="s">
        <v>61</v>
      </c>
      <c r="R1508">
        <v>2.5000000000000001E-2</v>
      </c>
      <c r="S1508">
        <v>5.0999999999999997E-2</v>
      </c>
      <c r="T1508">
        <v>0.49</v>
      </c>
      <c r="U1508">
        <v>80</v>
      </c>
      <c r="V1508">
        <v>47</v>
      </c>
      <c r="W1508">
        <v>13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8</v>
      </c>
      <c r="AD1508">
        <v>1.1299999999999999</v>
      </c>
      <c r="AE1508">
        <v>4.4996400000000003</v>
      </c>
      <c r="AF1508">
        <v>100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0.38</v>
      </c>
      <c r="AN1508">
        <v>28.997</v>
      </c>
      <c r="AO1508">
        <v>58.747999999999998</v>
      </c>
      <c r="AP1508">
        <v>16.25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 t="s">
        <v>75</v>
      </c>
      <c r="BD1508">
        <v>0</v>
      </c>
      <c r="BE1508" t="s">
        <v>69</v>
      </c>
      <c r="BF1508" t="s">
        <v>76</v>
      </c>
      <c r="BG1508">
        <v>1.3</v>
      </c>
      <c r="BH1508">
        <v>0</v>
      </c>
      <c r="BI1508" s="1">
        <v>45799.574282175927</v>
      </c>
      <c r="BJ1508">
        <v>3</v>
      </c>
      <c r="BK1508" s="4">
        <v>0.16339999999999999</v>
      </c>
      <c r="BL1508" s="42">
        <f>HLOOKUP($A1508,차량별코스!$E$1:$AD$20,_xlfn.XLOOKUP(탕데이터!$I1508,차량별코스!$D$2:$D$20,차량별코스!$A$2:$A$20),0)</f>
        <v>5</v>
      </c>
      <c r="BM1508">
        <f t="shared" si="261"/>
        <v>4864.5930000000008</v>
      </c>
      <c r="BN1508">
        <f t="shared" si="262"/>
        <v>521.55799999999999</v>
      </c>
      <c r="BO1508">
        <f>IF(COUNTIFS($BL$2:$BL1508,$BL1508,$O$2:$O1508,$O1508)=1,_xlfn.MAXIFS($BO$2:$BO1507,$O$2:$O1507,$O1508)+1,_xlfn.MAXIFS($BO$2:$BO1507,$O$2:$O1507,$O1508))</f>
        <v>8</v>
      </c>
      <c r="BP1508">
        <f t="shared" si="263"/>
        <v>20</v>
      </c>
      <c r="BQ1508">
        <f t="shared" si="265"/>
        <v>0</v>
      </c>
      <c r="BR1508">
        <f t="shared" si="266"/>
        <v>0</v>
      </c>
      <c r="BS1508">
        <f t="shared" si="267"/>
        <v>0</v>
      </c>
      <c r="BT1508">
        <f t="shared" si="268"/>
        <v>0</v>
      </c>
      <c r="BU1508">
        <f t="shared" si="269"/>
        <v>0</v>
      </c>
      <c r="BV1508">
        <f t="shared" si="270"/>
        <v>0</v>
      </c>
      <c r="BW1508">
        <f t="shared" si="264"/>
        <v>20</v>
      </c>
    </row>
    <row r="1509" spans="1:75" x14ac:dyDescent="0.3">
      <c r="A1509" s="38">
        <f t="shared" si="260"/>
        <v>45796</v>
      </c>
      <c r="B1509" s="3">
        <v>45796.734780092593</v>
      </c>
      <c r="C1509" t="s">
        <v>61</v>
      </c>
      <c r="D1509" t="s">
        <v>61</v>
      </c>
      <c r="E1509" t="s">
        <v>61</v>
      </c>
      <c r="F1509" t="s">
        <v>62</v>
      </c>
      <c r="G1509" s="2" t="s">
        <v>85</v>
      </c>
      <c r="H1509" t="s">
        <v>86</v>
      </c>
      <c r="I1509" t="s">
        <v>93</v>
      </c>
      <c r="J1509" t="s">
        <v>66</v>
      </c>
      <c r="K1509" t="s">
        <v>67</v>
      </c>
      <c r="L1509">
        <v>19</v>
      </c>
      <c r="M1509">
        <v>11</v>
      </c>
      <c r="N1509">
        <v>168</v>
      </c>
      <c r="O1509" s="41">
        <v>7242</v>
      </c>
      <c r="P1509" t="s">
        <v>61</v>
      </c>
      <c r="Q1509" t="s">
        <v>61</v>
      </c>
      <c r="R1509">
        <v>59.436999999999998</v>
      </c>
      <c r="S1509">
        <v>16.446000000000002</v>
      </c>
      <c r="T1509">
        <v>3.6139999999999999</v>
      </c>
      <c r="U1509">
        <v>6411</v>
      </c>
      <c r="V1509">
        <v>122</v>
      </c>
      <c r="W1509">
        <v>1484</v>
      </c>
      <c r="X1509">
        <v>2186</v>
      </c>
      <c r="Y1509">
        <v>2</v>
      </c>
      <c r="Z1509">
        <v>0</v>
      </c>
      <c r="AA1509">
        <v>0</v>
      </c>
      <c r="AB1509">
        <v>0</v>
      </c>
      <c r="AC1509">
        <v>102</v>
      </c>
      <c r="AD1509">
        <v>33.380000000000003</v>
      </c>
      <c r="AE1509">
        <v>44.531337000000001</v>
      </c>
      <c r="AF1509">
        <v>93.8</v>
      </c>
      <c r="AG1509">
        <v>2.2000000000000002</v>
      </c>
      <c r="AH1509">
        <v>1.3</v>
      </c>
      <c r="AI1509">
        <v>1.4</v>
      </c>
      <c r="AJ1509">
        <v>1.2</v>
      </c>
      <c r="AK1509">
        <v>0</v>
      </c>
      <c r="AL1509">
        <v>0</v>
      </c>
      <c r="AM1509">
        <v>2.78</v>
      </c>
      <c r="AN1509">
        <v>41.031999999999996</v>
      </c>
      <c r="AO1509">
        <v>1.903</v>
      </c>
      <c r="AP1509">
        <v>23.148</v>
      </c>
      <c r="AQ1509">
        <v>0.35299999999999998</v>
      </c>
      <c r="AR1509">
        <v>3.3650000000000002</v>
      </c>
      <c r="AS1509">
        <v>0</v>
      </c>
      <c r="AT1509">
        <v>100.053</v>
      </c>
      <c r="AU1509">
        <v>2.347</v>
      </c>
      <c r="AV1509">
        <v>1.387</v>
      </c>
      <c r="AW1509">
        <v>1.4930000000000001</v>
      </c>
      <c r="AX1509">
        <v>1.28</v>
      </c>
      <c r="AY1509">
        <v>0</v>
      </c>
      <c r="AZ1509">
        <v>0</v>
      </c>
      <c r="BA1509">
        <v>0</v>
      </c>
      <c r="BB1509">
        <v>131</v>
      </c>
      <c r="BC1509" t="s">
        <v>75</v>
      </c>
      <c r="BD1509">
        <v>0</v>
      </c>
      <c r="BE1509" t="s">
        <v>69</v>
      </c>
      <c r="BF1509" t="s">
        <v>76</v>
      </c>
      <c r="BG1509">
        <v>1.3</v>
      </c>
      <c r="BH1509">
        <v>0</v>
      </c>
      <c r="BI1509" s="1">
        <v>45799.574282175927</v>
      </c>
      <c r="BJ1509">
        <v>3</v>
      </c>
      <c r="BK1509" s="4">
        <v>1.2047000000000001</v>
      </c>
      <c r="BL1509" s="42">
        <f>HLOOKUP($A1509,차량별코스!$E$1:$AD$20,_xlfn.XLOOKUP(탕데이터!$I1509,차량별코스!$D$2:$D$20,차량별코스!$A$2:$A$20),0)</f>
        <v>5</v>
      </c>
      <c r="BM1509">
        <f t="shared" si="261"/>
        <v>4864.5930000000008</v>
      </c>
      <c r="BN1509">
        <f t="shared" si="262"/>
        <v>521.55799999999999</v>
      </c>
      <c r="BO1509">
        <f>IF(COUNTIFS($BL$2:$BL1509,$BL1509,$O$2:$O1509,$O1509)=1,_xlfn.MAXIFS($BO$2:$BO1508,$O$2:$O1508,$O1509)+1,_xlfn.MAXIFS($BO$2:$BO1508,$O$2:$O1508,$O1509))</f>
        <v>8</v>
      </c>
      <c r="BP1509">
        <f t="shared" si="263"/>
        <v>4407.518</v>
      </c>
      <c r="BQ1509">
        <f t="shared" si="265"/>
        <v>141.042</v>
      </c>
      <c r="BR1509">
        <f t="shared" si="266"/>
        <v>83.343000000000004</v>
      </c>
      <c r="BS1509">
        <f t="shared" si="267"/>
        <v>89.753999999999991</v>
      </c>
      <c r="BT1509">
        <f t="shared" si="268"/>
        <v>76.932000000000002</v>
      </c>
      <c r="BU1509">
        <f t="shared" si="269"/>
        <v>0</v>
      </c>
      <c r="BV1509">
        <f t="shared" si="270"/>
        <v>0</v>
      </c>
      <c r="BW1509">
        <f t="shared" si="264"/>
        <v>4798.5889999999999</v>
      </c>
    </row>
    <row r="1510" spans="1:75" x14ac:dyDescent="0.3">
      <c r="A1510" s="38">
        <f t="shared" si="260"/>
        <v>45796</v>
      </c>
      <c r="B1510" s="3">
        <v>45796.811666666668</v>
      </c>
      <c r="C1510" t="s">
        <v>61</v>
      </c>
      <c r="D1510" t="s">
        <v>61</v>
      </c>
      <c r="E1510" t="s">
        <v>61</v>
      </c>
      <c r="F1510" t="s">
        <v>62</v>
      </c>
      <c r="G1510" s="2" t="s">
        <v>85</v>
      </c>
      <c r="H1510" t="s">
        <v>86</v>
      </c>
      <c r="I1510" t="s">
        <v>93</v>
      </c>
      <c r="J1510" t="s">
        <v>66</v>
      </c>
      <c r="K1510" t="s">
        <v>67</v>
      </c>
      <c r="L1510">
        <v>19</v>
      </c>
      <c r="M1510">
        <v>11</v>
      </c>
      <c r="N1510">
        <v>168</v>
      </c>
      <c r="O1510" s="41">
        <v>7242</v>
      </c>
      <c r="P1510" t="s">
        <v>61</v>
      </c>
      <c r="Q1510" t="s">
        <v>61</v>
      </c>
      <c r="R1510">
        <v>6.0999999999999999E-2</v>
      </c>
      <c r="S1510">
        <v>4.2000000000000003E-2</v>
      </c>
      <c r="T1510">
        <v>1.452</v>
      </c>
      <c r="U1510">
        <v>65</v>
      </c>
      <c r="V1510">
        <v>7</v>
      </c>
      <c r="W1510">
        <v>17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11</v>
      </c>
      <c r="AD1510">
        <v>3.38</v>
      </c>
      <c r="AE1510">
        <v>5.3560449999999999</v>
      </c>
      <c r="AF1510">
        <v>100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1.1299999999999999</v>
      </c>
      <c r="AN1510">
        <v>7.2679999999999998</v>
      </c>
      <c r="AO1510">
        <v>10.766999999999999</v>
      </c>
      <c r="AP1510">
        <v>26.152999999999999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 t="s">
        <v>75</v>
      </c>
      <c r="BD1510">
        <v>0</v>
      </c>
      <c r="BE1510" t="s">
        <v>69</v>
      </c>
      <c r="BF1510" t="s">
        <v>76</v>
      </c>
      <c r="BG1510">
        <v>1.3</v>
      </c>
      <c r="BH1510">
        <v>0</v>
      </c>
      <c r="BI1510" s="1">
        <v>45799.574282175927</v>
      </c>
      <c r="BJ1510">
        <v>3</v>
      </c>
      <c r="BK1510" s="4">
        <v>0.48409999999999997</v>
      </c>
      <c r="BL1510" s="42">
        <f>HLOOKUP($A1510,차량별코스!$E$1:$AD$20,_xlfn.XLOOKUP(탕데이터!$I1510,차량별코스!$D$2:$D$20,차량별코스!$A$2:$A$20),0)</f>
        <v>5</v>
      </c>
      <c r="BM1510">
        <f t="shared" si="261"/>
        <v>4864.5930000000008</v>
      </c>
      <c r="BN1510">
        <f t="shared" si="262"/>
        <v>521.55799999999999</v>
      </c>
      <c r="BO1510">
        <f>IF(COUNTIFS($BL$2:$BL1510,$BL1510,$O$2:$O1510,$O1510)=1,_xlfn.MAXIFS($BO$2:$BO1509,$O$2:$O1509,$O1510)+1,_xlfn.MAXIFS($BO$2:$BO1509,$O$2:$O1509,$O1510))</f>
        <v>8</v>
      </c>
      <c r="BP1510">
        <f t="shared" si="263"/>
        <v>41</v>
      </c>
      <c r="BQ1510">
        <f t="shared" si="265"/>
        <v>0</v>
      </c>
      <c r="BR1510">
        <f t="shared" si="266"/>
        <v>0</v>
      </c>
      <c r="BS1510">
        <f t="shared" si="267"/>
        <v>0</v>
      </c>
      <c r="BT1510">
        <f t="shared" si="268"/>
        <v>0</v>
      </c>
      <c r="BU1510">
        <f t="shared" si="269"/>
        <v>0</v>
      </c>
      <c r="BV1510">
        <f t="shared" si="270"/>
        <v>0</v>
      </c>
      <c r="BW1510">
        <f t="shared" si="264"/>
        <v>41</v>
      </c>
    </row>
    <row r="1511" spans="1:75" x14ac:dyDescent="0.3">
      <c r="A1511" s="38">
        <f t="shared" si="260"/>
        <v>45797</v>
      </c>
      <c r="B1511" s="3">
        <v>45797.247372685182</v>
      </c>
      <c r="C1511" t="s">
        <v>61</v>
      </c>
      <c r="D1511" t="s">
        <v>61</v>
      </c>
      <c r="E1511" t="s">
        <v>61</v>
      </c>
      <c r="F1511" t="s">
        <v>62</v>
      </c>
      <c r="G1511" s="2" t="s">
        <v>85</v>
      </c>
      <c r="H1511" t="s">
        <v>86</v>
      </c>
      <c r="I1511" t="s">
        <v>93</v>
      </c>
      <c r="J1511" t="s">
        <v>66</v>
      </c>
      <c r="K1511" t="s">
        <v>67</v>
      </c>
      <c r="L1511">
        <v>19</v>
      </c>
      <c r="M1511">
        <v>11</v>
      </c>
      <c r="N1511">
        <v>168</v>
      </c>
      <c r="O1511" s="41">
        <v>7242</v>
      </c>
      <c r="P1511" t="s">
        <v>61</v>
      </c>
      <c r="Q1511" t="s">
        <v>61</v>
      </c>
      <c r="R1511">
        <v>1E-3</v>
      </c>
      <c r="S1511">
        <v>1E-3</v>
      </c>
      <c r="T1511">
        <v>1</v>
      </c>
      <c r="U1511">
        <v>283</v>
      </c>
      <c r="V1511">
        <v>283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0.01</v>
      </c>
      <c r="AE1511" t="s">
        <v>61</v>
      </c>
      <c r="AF1511">
        <v>100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1</v>
      </c>
      <c r="AN1511" t="s">
        <v>61</v>
      </c>
      <c r="AO1511">
        <v>100</v>
      </c>
      <c r="AP1511">
        <v>0</v>
      </c>
      <c r="AQ1511">
        <v>0</v>
      </c>
      <c r="AR1511">
        <v>0</v>
      </c>
      <c r="AS1511">
        <v>0</v>
      </c>
      <c r="AT1511">
        <v>3.3330000000000002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7</v>
      </c>
      <c r="BC1511" t="s">
        <v>75</v>
      </c>
      <c r="BD1511">
        <v>0</v>
      </c>
      <c r="BE1511" t="s">
        <v>69</v>
      </c>
      <c r="BF1511" t="s">
        <v>76</v>
      </c>
      <c r="BG1511">
        <v>1.3</v>
      </c>
      <c r="BH1511">
        <v>0</v>
      </c>
      <c r="BI1511" s="1">
        <v>45799.574282175927</v>
      </c>
      <c r="BJ1511">
        <v>3</v>
      </c>
      <c r="BK1511" s="4">
        <v>0.33329999999999999</v>
      </c>
      <c r="BL1511" s="42">
        <f>HLOOKUP($A1511,차량별코스!$E$1:$AD$20,_xlfn.XLOOKUP(탕데이터!$I1511,차량별코스!$D$2:$D$20,차량별코스!$A$2:$A$20),0)</f>
        <v>6</v>
      </c>
      <c r="BM1511">
        <f t="shared" si="261"/>
        <v>4864.5930000000008</v>
      </c>
      <c r="BN1511">
        <f t="shared" si="262"/>
        <v>697.26499999999999</v>
      </c>
      <c r="BO1511">
        <f>IF(COUNTIFS($BL$2:$BL1511,$BL1511,$O$2:$O1511,$O1511)=1,_xlfn.MAXIFS($BO$2:$BO1510,$O$2:$O1510,$O1511)+1,_xlfn.MAXIFS($BO$2:$BO1510,$O$2:$O1510,$O1511))</f>
        <v>8</v>
      </c>
      <c r="BP1511">
        <f t="shared" si="263"/>
        <v>0</v>
      </c>
      <c r="BQ1511">
        <f t="shared" si="265"/>
        <v>0</v>
      </c>
      <c r="BR1511">
        <f t="shared" si="266"/>
        <v>0</v>
      </c>
      <c r="BS1511">
        <f t="shared" si="267"/>
        <v>0</v>
      </c>
      <c r="BT1511">
        <f t="shared" si="268"/>
        <v>0</v>
      </c>
      <c r="BU1511">
        <f t="shared" si="269"/>
        <v>0</v>
      </c>
      <c r="BV1511">
        <f t="shared" si="270"/>
        <v>0</v>
      </c>
      <c r="BW1511">
        <f t="shared" si="264"/>
        <v>0</v>
      </c>
    </row>
    <row r="1512" spans="1:75" x14ac:dyDescent="0.3">
      <c r="A1512" s="38">
        <f t="shared" si="260"/>
        <v>45797</v>
      </c>
      <c r="B1512" s="3">
        <v>45797.267083333332</v>
      </c>
      <c r="C1512" t="s">
        <v>61</v>
      </c>
      <c r="D1512" t="s">
        <v>61</v>
      </c>
      <c r="E1512" t="s">
        <v>61</v>
      </c>
      <c r="F1512" t="s">
        <v>62</v>
      </c>
      <c r="G1512" s="2" t="s">
        <v>85</v>
      </c>
      <c r="H1512" t="s">
        <v>86</v>
      </c>
      <c r="I1512" t="s">
        <v>93</v>
      </c>
      <c r="J1512" t="s">
        <v>66</v>
      </c>
      <c r="K1512" t="s">
        <v>67</v>
      </c>
      <c r="L1512">
        <v>19</v>
      </c>
      <c r="M1512">
        <v>11</v>
      </c>
      <c r="N1512">
        <v>168</v>
      </c>
      <c r="O1512" s="41">
        <v>7242</v>
      </c>
      <c r="P1512" t="s">
        <v>61</v>
      </c>
      <c r="Q1512" t="s">
        <v>61</v>
      </c>
      <c r="R1512">
        <v>65.801000000000002</v>
      </c>
      <c r="S1512">
        <v>19.695</v>
      </c>
      <c r="T1512">
        <v>3.3410000000000002</v>
      </c>
      <c r="U1512">
        <v>8141</v>
      </c>
      <c r="V1512">
        <v>332</v>
      </c>
      <c r="W1512">
        <v>2058</v>
      </c>
      <c r="X1512">
        <v>2177</v>
      </c>
      <c r="Y1512">
        <v>0</v>
      </c>
      <c r="Z1512">
        <v>30</v>
      </c>
      <c r="AA1512">
        <v>0</v>
      </c>
      <c r="AB1512">
        <v>0</v>
      </c>
      <c r="AC1512">
        <v>103</v>
      </c>
      <c r="AD1512">
        <v>29.1</v>
      </c>
      <c r="AE1512">
        <v>41.189984000000003</v>
      </c>
      <c r="AF1512">
        <v>90.5</v>
      </c>
      <c r="AG1512">
        <v>3.2</v>
      </c>
      <c r="AH1512">
        <v>3.4</v>
      </c>
      <c r="AI1512">
        <v>2.2999999999999998</v>
      </c>
      <c r="AJ1512">
        <v>0.6</v>
      </c>
      <c r="AK1512">
        <v>0</v>
      </c>
      <c r="AL1512">
        <v>0</v>
      </c>
      <c r="AM1512">
        <v>2.57</v>
      </c>
      <c r="AN1512">
        <v>41.13</v>
      </c>
      <c r="AO1512">
        <v>4.0780000000000003</v>
      </c>
      <c r="AP1512">
        <v>25.279</v>
      </c>
      <c r="AQ1512">
        <v>0.31900000000000001</v>
      </c>
      <c r="AR1512">
        <v>0</v>
      </c>
      <c r="AS1512">
        <v>45.591999999999999</v>
      </c>
      <c r="AT1512">
        <v>122.175</v>
      </c>
      <c r="AU1512">
        <v>4.32</v>
      </c>
      <c r="AV1512">
        <v>4.59</v>
      </c>
      <c r="AW1512">
        <v>3.105</v>
      </c>
      <c r="AX1512">
        <v>0.81</v>
      </c>
      <c r="AY1512">
        <v>0</v>
      </c>
      <c r="AZ1512">
        <v>0</v>
      </c>
      <c r="BA1512">
        <v>0</v>
      </c>
      <c r="BB1512">
        <v>166</v>
      </c>
      <c r="BC1512" t="s">
        <v>75</v>
      </c>
      <c r="BD1512">
        <v>0</v>
      </c>
      <c r="BE1512" t="s">
        <v>69</v>
      </c>
      <c r="BF1512" t="s">
        <v>76</v>
      </c>
      <c r="BG1512">
        <v>1.3</v>
      </c>
      <c r="BH1512">
        <v>0</v>
      </c>
      <c r="BI1512" s="1">
        <v>45799.574282175927</v>
      </c>
      <c r="BJ1512">
        <v>3</v>
      </c>
      <c r="BK1512" s="4">
        <v>1.1136999999999999</v>
      </c>
      <c r="BL1512" s="42">
        <f>HLOOKUP($A1512,차량별코스!$E$1:$AD$20,_xlfn.XLOOKUP(탕데이터!$I1512,차량별코스!$D$2:$D$20,차량별코스!$A$2:$A$20),0)</f>
        <v>6</v>
      </c>
      <c r="BM1512">
        <f t="shared" si="261"/>
        <v>4864.5930000000008</v>
      </c>
      <c r="BN1512">
        <f t="shared" si="262"/>
        <v>697.26499999999999</v>
      </c>
      <c r="BO1512">
        <f>IF(COUNTIFS($BL$2:$BL1512,$BL1512,$O$2:$O1512,$O1512)=1,_xlfn.MAXIFS($BO$2:$BO1511,$O$2:$O1511,$O1512)+1,_xlfn.MAXIFS($BO$2:$BO1511,$O$2:$O1511,$O1512))</f>
        <v>8</v>
      </c>
      <c r="BP1512">
        <f t="shared" si="263"/>
        <v>4977.6050000000005</v>
      </c>
      <c r="BQ1512">
        <f t="shared" si="265"/>
        <v>260.512</v>
      </c>
      <c r="BR1512">
        <f t="shared" si="266"/>
        <v>276.79400000000004</v>
      </c>
      <c r="BS1512">
        <f t="shared" si="267"/>
        <v>187.24299999999999</v>
      </c>
      <c r="BT1512">
        <f t="shared" si="268"/>
        <v>48.846000000000004</v>
      </c>
      <c r="BU1512">
        <f t="shared" si="269"/>
        <v>0</v>
      </c>
      <c r="BV1512">
        <f t="shared" si="270"/>
        <v>0</v>
      </c>
      <c r="BW1512">
        <f t="shared" si="264"/>
        <v>5751</v>
      </c>
    </row>
    <row r="1513" spans="1:75" x14ac:dyDescent="0.3">
      <c r="A1513" s="38">
        <f t="shared" si="260"/>
        <v>45797</v>
      </c>
      <c r="B1513" s="3">
        <v>45797.362395833334</v>
      </c>
      <c r="C1513" t="s">
        <v>61</v>
      </c>
      <c r="D1513" t="s">
        <v>61</v>
      </c>
      <c r="E1513" t="s">
        <v>61</v>
      </c>
      <c r="F1513" t="s">
        <v>62</v>
      </c>
      <c r="G1513" s="2" t="s">
        <v>85</v>
      </c>
      <c r="H1513" t="s">
        <v>86</v>
      </c>
      <c r="I1513" t="s">
        <v>93</v>
      </c>
      <c r="J1513" t="s">
        <v>66</v>
      </c>
      <c r="K1513" t="s">
        <v>67</v>
      </c>
      <c r="L1513">
        <v>19</v>
      </c>
      <c r="M1513">
        <v>11</v>
      </c>
      <c r="N1513">
        <v>168</v>
      </c>
      <c r="O1513" s="41">
        <v>7242</v>
      </c>
      <c r="P1513" t="s">
        <v>61</v>
      </c>
      <c r="Q1513" t="s">
        <v>61</v>
      </c>
      <c r="R1513">
        <v>0.17499999999999999</v>
      </c>
      <c r="S1513">
        <v>0.748</v>
      </c>
      <c r="T1513">
        <v>0.23400000000000001</v>
      </c>
      <c r="U1513">
        <v>1346</v>
      </c>
      <c r="V1513">
        <v>1220</v>
      </c>
      <c r="W1513">
        <v>45</v>
      </c>
      <c r="X1513">
        <v>2</v>
      </c>
      <c r="Y1513">
        <v>0</v>
      </c>
      <c r="Z1513">
        <v>0</v>
      </c>
      <c r="AA1513">
        <v>0</v>
      </c>
      <c r="AB1513">
        <v>0</v>
      </c>
      <c r="AC1513">
        <v>13</v>
      </c>
      <c r="AD1513">
        <v>0.47</v>
      </c>
      <c r="AE1513">
        <v>7.7777770000000004</v>
      </c>
      <c r="AF1513">
        <v>100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0.18</v>
      </c>
      <c r="AN1513">
        <v>125.938</v>
      </c>
      <c r="AO1513">
        <v>90.638999999999996</v>
      </c>
      <c r="AP1513">
        <v>3.343</v>
      </c>
      <c r="AQ1513">
        <v>0</v>
      </c>
      <c r="AR1513">
        <v>0</v>
      </c>
      <c r="AS1513">
        <v>0</v>
      </c>
      <c r="AT1513">
        <v>21.667000000000002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33</v>
      </c>
      <c r="BC1513" t="s">
        <v>75</v>
      </c>
      <c r="BD1513">
        <v>0</v>
      </c>
      <c r="BE1513" t="s">
        <v>69</v>
      </c>
      <c r="BF1513" t="s">
        <v>76</v>
      </c>
      <c r="BG1513">
        <v>1.3</v>
      </c>
      <c r="BH1513">
        <v>0</v>
      </c>
      <c r="BI1513" s="1">
        <v>45799.574282175927</v>
      </c>
      <c r="BJ1513">
        <v>3</v>
      </c>
      <c r="BK1513" s="4">
        <v>7.8E-2</v>
      </c>
      <c r="BL1513" s="42">
        <f>HLOOKUP($A1513,차량별코스!$E$1:$AD$20,_xlfn.XLOOKUP(탕데이터!$I1513,차량별코스!$D$2:$D$20,차량별코스!$A$2:$A$20),0)</f>
        <v>6</v>
      </c>
      <c r="BM1513">
        <f t="shared" si="261"/>
        <v>4864.5930000000008</v>
      </c>
      <c r="BN1513">
        <f t="shared" si="262"/>
        <v>697.26499999999999</v>
      </c>
      <c r="BO1513">
        <f>IF(COUNTIFS($BL$2:$BL1513,$BL1513,$O$2:$O1513,$O1513)=1,_xlfn.MAXIFS($BO$2:$BO1512,$O$2:$O1512,$O1513)+1,_xlfn.MAXIFS($BO$2:$BO1512,$O$2:$O1512,$O1513))</f>
        <v>8</v>
      </c>
      <c r="BP1513">
        <f t="shared" si="263"/>
        <v>81</v>
      </c>
      <c r="BQ1513">
        <f t="shared" si="265"/>
        <v>0</v>
      </c>
      <c r="BR1513">
        <f t="shared" si="266"/>
        <v>0</v>
      </c>
      <c r="BS1513">
        <f t="shared" si="267"/>
        <v>0</v>
      </c>
      <c r="BT1513">
        <f t="shared" si="268"/>
        <v>0</v>
      </c>
      <c r="BU1513">
        <f t="shared" si="269"/>
        <v>0</v>
      </c>
      <c r="BV1513">
        <f t="shared" si="270"/>
        <v>0</v>
      </c>
      <c r="BW1513">
        <f t="shared" si="264"/>
        <v>81</v>
      </c>
    </row>
    <row r="1514" spans="1:75" x14ac:dyDescent="0.3">
      <c r="A1514" s="38">
        <f t="shared" si="260"/>
        <v>45797</v>
      </c>
      <c r="B1514" s="3">
        <v>45797.397361111114</v>
      </c>
      <c r="C1514" t="s">
        <v>61</v>
      </c>
      <c r="D1514" t="s">
        <v>61</v>
      </c>
      <c r="E1514" t="s">
        <v>61</v>
      </c>
      <c r="F1514" t="s">
        <v>62</v>
      </c>
      <c r="G1514" s="2" t="s">
        <v>85</v>
      </c>
      <c r="H1514" t="s">
        <v>86</v>
      </c>
      <c r="I1514" t="s">
        <v>93</v>
      </c>
      <c r="J1514" t="s">
        <v>66</v>
      </c>
      <c r="K1514" t="s">
        <v>67</v>
      </c>
      <c r="L1514">
        <v>19</v>
      </c>
      <c r="M1514">
        <v>11</v>
      </c>
      <c r="N1514">
        <v>168</v>
      </c>
      <c r="O1514" s="41">
        <v>7242</v>
      </c>
      <c r="P1514" t="s">
        <v>61</v>
      </c>
      <c r="Q1514" t="s">
        <v>61</v>
      </c>
      <c r="R1514">
        <v>1E-3</v>
      </c>
      <c r="S1514">
        <v>1E-3</v>
      </c>
      <c r="T1514">
        <v>1</v>
      </c>
      <c r="U1514">
        <v>2299</v>
      </c>
      <c r="V1514">
        <v>2299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 t="s">
        <v>61</v>
      </c>
      <c r="AF1514">
        <v>100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1</v>
      </c>
      <c r="AN1514" t="s">
        <v>61</v>
      </c>
      <c r="AO1514">
        <v>100</v>
      </c>
      <c r="AP1514">
        <v>0</v>
      </c>
      <c r="AQ1514">
        <v>0</v>
      </c>
      <c r="AR1514">
        <v>0</v>
      </c>
      <c r="AS1514">
        <v>0</v>
      </c>
      <c r="AT1514">
        <v>36.667000000000002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60</v>
      </c>
      <c r="BC1514" t="s">
        <v>75</v>
      </c>
      <c r="BD1514">
        <v>0</v>
      </c>
      <c r="BE1514" t="s">
        <v>69</v>
      </c>
      <c r="BF1514" t="s">
        <v>76</v>
      </c>
      <c r="BG1514">
        <v>1.3</v>
      </c>
      <c r="BH1514">
        <v>0</v>
      </c>
      <c r="BI1514" s="1">
        <v>45799.574282175927</v>
      </c>
      <c r="BJ1514">
        <v>3</v>
      </c>
      <c r="BK1514" s="4">
        <v>0.33329999999999999</v>
      </c>
      <c r="BL1514" s="42">
        <f>HLOOKUP($A1514,차량별코스!$E$1:$AD$20,_xlfn.XLOOKUP(탕데이터!$I1514,차량별코스!$D$2:$D$20,차량별코스!$A$2:$A$20),0)</f>
        <v>6</v>
      </c>
      <c r="BM1514">
        <f t="shared" si="261"/>
        <v>4864.5930000000008</v>
      </c>
      <c r="BN1514">
        <f t="shared" si="262"/>
        <v>697.26499999999999</v>
      </c>
      <c r="BO1514">
        <f>IF(COUNTIFS($BL$2:$BL1514,$BL1514,$O$2:$O1514,$O1514)=1,_xlfn.MAXIFS($BO$2:$BO1513,$O$2:$O1513,$O1514)+1,_xlfn.MAXIFS($BO$2:$BO1513,$O$2:$O1513,$O1514))</f>
        <v>8</v>
      </c>
      <c r="BP1514">
        <f t="shared" si="263"/>
        <v>0</v>
      </c>
      <c r="BQ1514">
        <f t="shared" si="265"/>
        <v>0</v>
      </c>
      <c r="BR1514">
        <f t="shared" si="266"/>
        <v>0</v>
      </c>
      <c r="BS1514">
        <f t="shared" si="267"/>
        <v>0</v>
      </c>
      <c r="BT1514">
        <f t="shared" si="268"/>
        <v>0</v>
      </c>
      <c r="BU1514">
        <f t="shared" si="269"/>
        <v>0</v>
      </c>
      <c r="BV1514">
        <f t="shared" si="270"/>
        <v>0</v>
      </c>
      <c r="BW1514">
        <f t="shared" si="264"/>
        <v>0</v>
      </c>
    </row>
    <row r="1515" spans="1:75" x14ac:dyDescent="0.3">
      <c r="A1515" s="38">
        <f t="shared" si="260"/>
        <v>45797</v>
      </c>
      <c r="B1515" s="3">
        <v>45797.463923611111</v>
      </c>
      <c r="C1515" t="s">
        <v>61</v>
      </c>
      <c r="D1515" t="s">
        <v>61</v>
      </c>
      <c r="E1515" t="s">
        <v>61</v>
      </c>
      <c r="F1515" t="s">
        <v>62</v>
      </c>
      <c r="G1515" s="2" t="s">
        <v>85</v>
      </c>
      <c r="H1515" t="s">
        <v>86</v>
      </c>
      <c r="I1515" t="s">
        <v>93</v>
      </c>
      <c r="J1515" t="s">
        <v>66</v>
      </c>
      <c r="K1515" t="s">
        <v>67</v>
      </c>
      <c r="L1515">
        <v>19</v>
      </c>
      <c r="M1515">
        <v>11</v>
      </c>
      <c r="N1515">
        <v>168</v>
      </c>
      <c r="O1515" s="41">
        <v>7242</v>
      </c>
      <c r="P1515" t="s">
        <v>61</v>
      </c>
      <c r="Q1515" t="s">
        <v>61</v>
      </c>
      <c r="R1515">
        <v>2.9000000000000001E-2</v>
      </c>
      <c r="S1515">
        <v>0.10100000000000001</v>
      </c>
      <c r="T1515">
        <v>0.28699999999999998</v>
      </c>
      <c r="U1515">
        <v>177</v>
      </c>
      <c r="V1515">
        <v>129</v>
      </c>
      <c r="W1515">
        <v>23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9</v>
      </c>
      <c r="AD1515">
        <v>0.59</v>
      </c>
      <c r="AE1515">
        <v>4.1756650000000004</v>
      </c>
      <c r="AF1515">
        <v>100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0.22</v>
      </c>
      <c r="AN1515">
        <v>49.634999999999998</v>
      </c>
      <c r="AO1515">
        <v>72.882000000000005</v>
      </c>
      <c r="AP1515">
        <v>12.993</v>
      </c>
      <c r="AQ1515">
        <v>0</v>
      </c>
      <c r="AR1515">
        <v>0</v>
      </c>
      <c r="AS1515">
        <v>0</v>
      </c>
      <c r="AT1515">
        <v>1.667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1</v>
      </c>
      <c r="BC1515" t="s">
        <v>75</v>
      </c>
      <c r="BD1515">
        <v>0</v>
      </c>
      <c r="BE1515" t="s">
        <v>69</v>
      </c>
      <c r="BF1515" t="s">
        <v>76</v>
      </c>
      <c r="BG1515">
        <v>1.3</v>
      </c>
      <c r="BH1515">
        <v>0</v>
      </c>
      <c r="BI1515" s="1">
        <v>45799.574282175927</v>
      </c>
      <c r="BJ1515">
        <v>3</v>
      </c>
      <c r="BK1515" s="4">
        <v>9.5699999999999993E-2</v>
      </c>
      <c r="BL1515" s="42">
        <f>HLOOKUP($A1515,차량별코스!$E$1:$AD$20,_xlfn.XLOOKUP(탕데이터!$I1515,차량별코스!$D$2:$D$20,차량별코스!$A$2:$A$20),0)</f>
        <v>6</v>
      </c>
      <c r="BM1515">
        <f t="shared" si="261"/>
        <v>4864.5930000000008</v>
      </c>
      <c r="BN1515">
        <f t="shared" si="262"/>
        <v>697.26499999999999</v>
      </c>
      <c r="BO1515">
        <f>IF(COUNTIFS($BL$2:$BL1515,$BL1515,$O$2:$O1515,$O1515)=1,_xlfn.MAXIFS($BO$2:$BO1514,$O$2:$O1514,$O1515)+1,_xlfn.MAXIFS($BO$2:$BO1514,$O$2:$O1514,$O1515))</f>
        <v>8</v>
      </c>
      <c r="BP1515">
        <f t="shared" si="263"/>
        <v>25</v>
      </c>
      <c r="BQ1515">
        <f t="shared" si="265"/>
        <v>0</v>
      </c>
      <c r="BR1515">
        <f t="shared" si="266"/>
        <v>0</v>
      </c>
      <c r="BS1515">
        <f t="shared" si="267"/>
        <v>0</v>
      </c>
      <c r="BT1515">
        <f t="shared" si="268"/>
        <v>0</v>
      </c>
      <c r="BU1515">
        <f t="shared" si="269"/>
        <v>0</v>
      </c>
      <c r="BV1515">
        <f t="shared" si="270"/>
        <v>0</v>
      </c>
      <c r="BW1515">
        <f t="shared" si="264"/>
        <v>25</v>
      </c>
    </row>
    <row r="1516" spans="1:75" x14ac:dyDescent="0.3">
      <c r="A1516" s="38">
        <f t="shared" si="260"/>
        <v>45797</v>
      </c>
      <c r="B1516" s="3">
        <v>45797.475960648146</v>
      </c>
      <c r="C1516" t="s">
        <v>61</v>
      </c>
      <c r="D1516" t="s">
        <v>61</v>
      </c>
      <c r="E1516" t="s">
        <v>61</v>
      </c>
      <c r="F1516" t="s">
        <v>62</v>
      </c>
      <c r="G1516" s="2" t="s">
        <v>85</v>
      </c>
      <c r="H1516" t="s">
        <v>86</v>
      </c>
      <c r="I1516" t="s">
        <v>93</v>
      </c>
      <c r="J1516" t="s">
        <v>66</v>
      </c>
      <c r="K1516" t="s">
        <v>67</v>
      </c>
      <c r="L1516">
        <v>19</v>
      </c>
      <c r="M1516">
        <v>11</v>
      </c>
      <c r="N1516">
        <v>168</v>
      </c>
      <c r="O1516" s="41">
        <v>7242</v>
      </c>
      <c r="P1516" t="s">
        <v>61</v>
      </c>
      <c r="Q1516" t="s">
        <v>61</v>
      </c>
      <c r="R1516">
        <v>97.567999999999998</v>
      </c>
      <c r="S1516">
        <v>26.151</v>
      </c>
      <c r="T1516">
        <v>3.7309999999999999</v>
      </c>
      <c r="U1516">
        <v>9178</v>
      </c>
      <c r="V1516">
        <v>307</v>
      </c>
      <c r="W1516">
        <v>2053</v>
      </c>
      <c r="X1516">
        <v>3165</v>
      </c>
      <c r="Y1516">
        <v>5</v>
      </c>
      <c r="Z1516">
        <v>4</v>
      </c>
      <c r="AA1516">
        <v>0</v>
      </c>
      <c r="AB1516">
        <v>0</v>
      </c>
      <c r="AC1516">
        <v>104</v>
      </c>
      <c r="AD1516">
        <v>38.270000000000003</v>
      </c>
      <c r="AE1516">
        <v>51.517246999999998</v>
      </c>
      <c r="AF1516">
        <v>88.6</v>
      </c>
      <c r="AG1516">
        <v>2.5</v>
      </c>
      <c r="AH1516">
        <v>3.1</v>
      </c>
      <c r="AI1516">
        <v>3.6</v>
      </c>
      <c r="AJ1516">
        <v>2.2000000000000002</v>
      </c>
      <c r="AK1516">
        <v>0</v>
      </c>
      <c r="AL1516">
        <v>0</v>
      </c>
      <c r="AM1516">
        <v>2.87</v>
      </c>
      <c r="AN1516">
        <v>46.845999999999997</v>
      </c>
      <c r="AO1516">
        <v>3.3450000000000002</v>
      </c>
      <c r="AP1516">
        <v>22.369</v>
      </c>
      <c r="AQ1516">
        <v>0.318</v>
      </c>
      <c r="AR1516">
        <v>5.125</v>
      </c>
      <c r="AS1516">
        <v>4.0999999999999996</v>
      </c>
      <c r="AT1516">
        <v>134.37700000000001</v>
      </c>
      <c r="AU1516">
        <v>3.7919999999999998</v>
      </c>
      <c r="AV1516">
        <v>4.702</v>
      </c>
      <c r="AW1516">
        <v>5.46</v>
      </c>
      <c r="AX1516">
        <v>3.3370000000000002</v>
      </c>
      <c r="AY1516">
        <v>0</v>
      </c>
      <c r="AZ1516">
        <v>0</v>
      </c>
      <c r="BA1516">
        <v>0</v>
      </c>
      <c r="BB1516">
        <v>197</v>
      </c>
      <c r="BC1516" t="s">
        <v>75</v>
      </c>
      <c r="BD1516">
        <v>0</v>
      </c>
      <c r="BE1516" t="s">
        <v>69</v>
      </c>
      <c r="BF1516" t="s">
        <v>76</v>
      </c>
      <c r="BG1516">
        <v>1.3</v>
      </c>
      <c r="BH1516">
        <v>0</v>
      </c>
      <c r="BI1516" s="1">
        <v>45799.574282175927</v>
      </c>
      <c r="BJ1516">
        <v>3</v>
      </c>
      <c r="BK1516" s="4">
        <v>1.2436</v>
      </c>
      <c r="BL1516" s="42">
        <f>HLOOKUP($A1516,차량별코스!$E$1:$AD$20,_xlfn.XLOOKUP(탕데이터!$I1516,차량별코스!$D$2:$D$20,차량별코스!$A$2:$A$20),0)</f>
        <v>6</v>
      </c>
      <c r="BM1516">
        <f t="shared" si="261"/>
        <v>4864.5930000000008</v>
      </c>
      <c r="BN1516">
        <f t="shared" si="262"/>
        <v>697.26499999999999</v>
      </c>
      <c r="BO1516">
        <f>IF(COUNTIFS($BL$2:$BL1516,$BL1516,$O$2:$O1516,$O1516)=1,_xlfn.MAXIFS($BO$2:$BO1515,$O$2:$O1515,$O1516)+1,_xlfn.MAXIFS($BO$2:$BO1515,$O$2:$O1515,$O1516))</f>
        <v>8</v>
      </c>
      <c r="BP1516">
        <f t="shared" si="263"/>
        <v>5771.7079999999987</v>
      </c>
      <c r="BQ1516">
        <f t="shared" si="265"/>
        <v>229.45000000000002</v>
      </c>
      <c r="BR1516">
        <f t="shared" si="266"/>
        <v>284.51799999999997</v>
      </c>
      <c r="BS1516">
        <f t="shared" si="267"/>
        <v>330.40800000000002</v>
      </c>
      <c r="BT1516">
        <f t="shared" si="268"/>
        <v>201.91600000000003</v>
      </c>
      <c r="BU1516">
        <f t="shared" si="269"/>
        <v>0</v>
      </c>
      <c r="BV1516">
        <f t="shared" si="270"/>
        <v>0</v>
      </c>
      <c r="BW1516">
        <f t="shared" si="264"/>
        <v>6817.9999999999991</v>
      </c>
    </row>
    <row r="1517" spans="1:75" x14ac:dyDescent="0.3">
      <c r="A1517" s="38">
        <f t="shared" si="260"/>
        <v>45797</v>
      </c>
      <c r="B1517" s="3">
        <v>45797.585243055553</v>
      </c>
      <c r="C1517" t="s">
        <v>61</v>
      </c>
      <c r="D1517" t="s">
        <v>61</v>
      </c>
      <c r="E1517" t="s">
        <v>61</v>
      </c>
      <c r="F1517" t="s">
        <v>62</v>
      </c>
      <c r="G1517" s="2" t="s">
        <v>85</v>
      </c>
      <c r="H1517" t="s">
        <v>86</v>
      </c>
      <c r="I1517" t="s">
        <v>93</v>
      </c>
      <c r="J1517" t="s">
        <v>66</v>
      </c>
      <c r="K1517" t="s">
        <v>67</v>
      </c>
      <c r="L1517">
        <v>19</v>
      </c>
      <c r="M1517">
        <v>11</v>
      </c>
      <c r="N1517">
        <v>168</v>
      </c>
      <c r="O1517" s="41">
        <v>7242</v>
      </c>
      <c r="P1517" t="s">
        <v>61</v>
      </c>
      <c r="Q1517" t="s">
        <v>61</v>
      </c>
      <c r="R1517">
        <v>4.8000000000000001E-2</v>
      </c>
      <c r="S1517">
        <v>5.6000000000000001E-2</v>
      </c>
      <c r="T1517">
        <v>0.85699999999999998</v>
      </c>
      <c r="U1517">
        <v>87</v>
      </c>
      <c r="V1517">
        <v>2</v>
      </c>
      <c r="W1517">
        <v>32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5</v>
      </c>
      <c r="AD1517">
        <v>1.99</v>
      </c>
      <c r="AE1517">
        <v>3.260205</v>
      </c>
      <c r="AF1517">
        <v>100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0.66</v>
      </c>
      <c r="AN1517">
        <v>7.7720000000000002</v>
      </c>
      <c r="AO1517">
        <v>2.2970000000000002</v>
      </c>
      <c r="AP1517">
        <v>36.779000000000003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 t="s">
        <v>75</v>
      </c>
      <c r="BD1517">
        <v>0</v>
      </c>
      <c r="BE1517" t="s">
        <v>69</v>
      </c>
      <c r="BF1517" t="s">
        <v>76</v>
      </c>
      <c r="BG1517">
        <v>1.3</v>
      </c>
      <c r="BH1517">
        <v>0</v>
      </c>
      <c r="BI1517" s="1">
        <v>45799.574282175927</v>
      </c>
      <c r="BJ1517">
        <v>3</v>
      </c>
      <c r="BK1517" s="4">
        <v>0.28570000000000001</v>
      </c>
      <c r="BL1517" s="42">
        <f>HLOOKUP($A1517,차량별코스!$E$1:$AD$20,_xlfn.XLOOKUP(탕데이터!$I1517,차량별코스!$D$2:$D$20,차량별코스!$A$2:$A$20),0)</f>
        <v>6</v>
      </c>
      <c r="BM1517">
        <f t="shared" si="261"/>
        <v>4864.5930000000008</v>
      </c>
      <c r="BN1517">
        <f t="shared" si="262"/>
        <v>697.26499999999999</v>
      </c>
      <c r="BO1517">
        <f>IF(COUNTIFS($BL$2:$BL1517,$BL1517,$O$2:$O1517,$O1517)=1,_xlfn.MAXIFS($BO$2:$BO1516,$O$2:$O1516,$O1517)+1,_xlfn.MAXIFS($BO$2:$BO1516,$O$2:$O1516,$O1517))</f>
        <v>8</v>
      </c>
      <c r="BP1517">
        <f t="shared" si="263"/>
        <v>53</v>
      </c>
      <c r="BQ1517">
        <f t="shared" si="265"/>
        <v>0</v>
      </c>
      <c r="BR1517">
        <f t="shared" si="266"/>
        <v>0</v>
      </c>
      <c r="BS1517">
        <f t="shared" si="267"/>
        <v>0</v>
      </c>
      <c r="BT1517">
        <f t="shared" si="268"/>
        <v>0</v>
      </c>
      <c r="BU1517">
        <f t="shared" si="269"/>
        <v>0</v>
      </c>
      <c r="BV1517">
        <f t="shared" si="270"/>
        <v>0</v>
      </c>
      <c r="BW1517">
        <f t="shared" si="264"/>
        <v>53</v>
      </c>
    </row>
    <row r="1518" spans="1:75" x14ac:dyDescent="0.3">
      <c r="A1518" s="38">
        <f t="shared" si="260"/>
        <v>45797</v>
      </c>
      <c r="B1518" s="3">
        <v>45797.688599537039</v>
      </c>
      <c r="C1518" t="s">
        <v>61</v>
      </c>
      <c r="D1518" t="s">
        <v>61</v>
      </c>
      <c r="E1518" t="s">
        <v>61</v>
      </c>
      <c r="F1518" t="s">
        <v>62</v>
      </c>
      <c r="G1518" s="2" t="s">
        <v>85</v>
      </c>
      <c r="H1518" t="s">
        <v>86</v>
      </c>
      <c r="I1518" t="s">
        <v>93</v>
      </c>
      <c r="J1518" t="s">
        <v>66</v>
      </c>
      <c r="K1518" t="s">
        <v>67</v>
      </c>
      <c r="L1518">
        <v>19</v>
      </c>
      <c r="M1518">
        <v>11</v>
      </c>
      <c r="N1518">
        <v>168</v>
      </c>
      <c r="O1518" s="41">
        <v>7242</v>
      </c>
      <c r="P1518" t="s">
        <v>61</v>
      </c>
      <c r="Q1518" t="s">
        <v>61</v>
      </c>
      <c r="R1518">
        <v>5.2999999999999999E-2</v>
      </c>
      <c r="S1518">
        <v>5.8000000000000003E-2</v>
      </c>
      <c r="T1518">
        <v>0.91400000000000003</v>
      </c>
      <c r="U1518">
        <v>82</v>
      </c>
      <c r="V1518">
        <v>15</v>
      </c>
      <c r="W1518">
        <v>12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6</v>
      </c>
      <c r="AD1518">
        <v>2.33</v>
      </c>
      <c r="AE1518">
        <v>3.4690400000000001</v>
      </c>
      <c r="AF1518">
        <v>100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0.7</v>
      </c>
      <c r="AN1518">
        <v>7.9080000000000004</v>
      </c>
      <c r="AO1518">
        <v>18.29</v>
      </c>
      <c r="AP1518">
        <v>14.632999999999999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 t="s">
        <v>75</v>
      </c>
      <c r="BD1518">
        <v>0</v>
      </c>
      <c r="BE1518" t="s">
        <v>69</v>
      </c>
      <c r="BF1518" t="s">
        <v>76</v>
      </c>
      <c r="BG1518">
        <v>1.3</v>
      </c>
      <c r="BH1518">
        <v>0</v>
      </c>
      <c r="BI1518" s="1">
        <v>45799.574282175927</v>
      </c>
      <c r="BJ1518">
        <v>3</v>
      </c>
      <c r="BK1518" s="4">
        <v>0.30459999999999998</v>
      </c>
      <c r="BL1518" s="42">
        <f>HLOOKUP($A1518,차량별코스!$E$1:$AD$20,_xlfn.XLOOKUP(탕데이터!$I1518,차량별코스!$D$2:$D$20,차량별코스!$A$2:$A$20),0)</f>
        <v>6</v>
      </c>
      <c r="BM1518">
        <f t="shared" si="261"/>
        <v>4864.5930000000008</v>
      </c>
      <c r="BN1518">
        <f t="shared" si="262"/>
        <v>697.26499999999999</v>
      </c>
      <c r="BO1518">
        <f>IF(COUNTIFS($BL$2:$BL1518,$BL1518,$O$2:$O1518,$O1518)=1,_xlfn.MAXIFS($BO$2:$BO1517,$O$2:$O1517,$O1518)+1,_xlfn.MAXIFS($BO$2:$BO1517,$O$2:$O1517,$O1518))</f>
        <v>8</v>
      </c>
      <c r="BP1518">
        <f t="shared" si="263"/>
        <v>55</v>
      </c>
      <c r="BQ1518">
        <f t="shared" si="265"/>
        <v>0</v>
      </c>
      <c r="BR1518">
        <f t="shared" si="266"/>
        <v>0</v>
      </c>
      <c r="BS1518">
        <f t="shared" si="267"/>
        <v>0</v>
      </c>
      <c r="BT1518">
        <f t="shared" si="268"/>
        <v>0</v>
      </c>
      <c r="BU1518">
        <f t="shared" si="269"/>
        <v>0</v>
      </c>
      <c r="BV1518">
        <f t="shared" si="270"/>
        <v>0</v>
      </c>
      <c r="BW1518">
        <f t="shared" si="264"/>
        <v>55</v>
      </c>
    </row>
    <row r="1519" spans="1:75" x14ac:dyDescent="0.3">
      <c r="A1519" s="38">
        <f t="shared" si="260"/>
        <v>45797</v>
      </c>
      <c r="B1519" s="3">
        <v>45797.696273148147</v>
      </c>
      <c r="C1519" t="s">
        <v>61</v>
      </c>
      <c r="D1519" t="s">
        <v>61</v>
      </c>
      <c r="E1519" t="s">
        <v>61</v>
      </c>
      <c r="F1519" t="s">
        <v>62</v>
      </c>
      <c r="G1519" s="2" t="s">
        <v>85</v>
      </c>
      <c r="H1519" t="s">
        <v>86</v>
      </c>
      <c r="I1519" t="s">
        <v>93</v>
      </c>
      <c r="J1519" t="s">
        <v>66</v>
      </c>
      <c r="K1519" t="s">
        <v>67</v>
      </c>
      <c r="L1519">
        <v>19</v>
      </c>
      <c r="M1519">
        <v>11</v>
      </c>
      <c r="N1519">
        <v>168</v>
      </c>
      <c r="O1519" s="41">
        <v>7242</v>
      </c>
      <c r="P1519" t="s">
        <v>61</v>
      </c>
      <c r="Q1519" t="s">
        <v>61</v>
      </c>
      <c r="R1519">
        <v>77.614000000000004</v>
      </c>
      <c r="S1519">
        <v>19.013999999999999</v>
      </c>
      <c r="T1519">
        <v>4.0819999999999999</v>
      </c>
      <c r="U1519">
        <v>7863</v>
      </c>
      <c r="V1519">
        <v>150</v>
      </c>
      <c r="W1519">
        <v>1730</v>
      </c>
      <c r="X1519">
        <v>2583</v>
      </c>
      <c r="Y1519">
        <v>2</v>
      </c>
      <c r="Z1519">
        <v>4</v>
      </c>
      <c r="AA1519">
        <v>0</v>
      </c>
      <c r="AB1519">
        <v>0</v>
      </c>
      <c r="AC1519">
        <v>96</v>
      </c>
      <c r="AD1519">
        <v>35.53</v>
      </c>
      <c r="AE1519">
        <v>46.700702999999997</v>
      </c>
      <c r="AF1519">
        <v>84.6</v>
      </c>
      <c r="AG1519">
        <v>4.4000000000000004</v>
      </c>
      <c r="AH1519">
        <v>4.4000000000000004</v>
      </c>
      <c r="AI1519">
        <v>5.5</v>
      </c>
      <c r="AJ1519">
        <v>1.1000000000000001</v>
      </c>
      <c r="AK1519">
        <v>0</v>
      </c>
      <c r="AL1519">
        <v>0</v>
      </c>
      <c r="AM1519">
        <v>3.14</v>
      </c>
      <c r="AN1519">
        <v>37.683999999999997</v>
      </c>
      <c r="AO1519">
        <v>1.9079999999999999</v>
      </c>
      <c r="AP1519">
        <v>22.001999999999999</v>
      </c>
      <c r="AQ1519">
        <v>0.32200000000000001</v>
      </c>
      <c r="AR1519">
        <v>2.577</v>
      </c>
      <c r="AS1519">
        <v>5.1539999999999999</v>
      </c>
      <c r="AT1519">
        <v>109.98</v>
      </c>
      <c r="AU1519">
        <v>5.72</v>
      </c>
      <c r="AV1519">
        <v>5.72</v>
      </c>
      <c r="AW1519">
        <v>7.15</v>
      </c>
      <c r="AX1519">
        <v>1.43</v>
      </c>
      <c r="AY1519">
        <v>0</v>
      </c>
      <c r="AZ1519">
        <v>0</v>
      </c>
      <c r="BA1519">
        <v>0</v>
      </c>
      <c r="BB1519">
        <v>175</v>
      </c>
      <c r="BC1519" t="s">
        <v>75</v>
      </c>
      <c r="BD1519">
        <v>0</v>
      </c>
      <c r="BE1519" t="s">
        <v>69</v>
      </c>
      <c r="BF1519" t="s">
        <v>76</v>
      </c>
      <c r="BG1519">
        <v>1.3</v>
      </c>
      <c r="BH1519">
        <v>0</v>
      </c>
      <c r="BI1519" s="1">
        <v>45799.574282175927</v>
      </c>
      <c r="BJ1519">
        <v>3</v>
      </c>
      <c r="BK1519" s="4">
        <v>1.3606</v>
      </c>
      <c r="BL1519" s="42">
        <f>HLOOKUP($A1519,차량별코스!$E$1:$AD$20,_xlfn.XLOOKUP(탕데이터!$I1519,차량별코스!$D$2:$D$20,차량별코스!$A$2:$A$20),0)</f>
        <v>6</v>
      </c>
      <c r="BM1519">
        <f t="shared" si="261"/>
        <v>4864.5930000000008</v>
      </c>
      <c r="BN1519">
        <f t="shared" si="262"/>
        <v>697.26499999999999</v>
      </c>
      <c r="BO1519">
        <f>IF(COUNTIFS($BL$2:$BL1519,$BL1519,$O$2:$O1519,$O1519)=1,_xlfn.MAXIFS($BO$2:$BO1518,$O$2:$O1518,$O1519)+1,_xlfn.MAXIFS($BO$2:$BO1518,$O$2:$O1518,$O1519))</f>
        <v>8</v>
      </c>
      <c r="BP1519">
        <f t="shared" si="263"/>
        <v>4772.098</v>
      </c>
      <c r="BQ1519">
        <f t="shared" si="265"/>
        <v>345.97200000000004</v>
      </c>
      <c r="BR1519">
        <f t="shared" si="266"/>
        <v>345.97200000000004</v>
      </c>
      <c r="BS1519">
        <f t="shared" si="267"/>
        <v>432.46499999999997</v>
      </c>
      <c r="BT1519">
        <f t="shared" si="268"/>
        <v>86.493000000000009</v>
      </c>
      <c r="BU1519">
        <f t="shared" si="269"/>
        <v>0</v>
      </c>
      <c r="BV1519">
        <f t="shared" si="270"/>
        <v>0</v>
      </c>
      <c r="BW1519">
        <f t="shared" si="264"/>
        <v>5983</v>
      </c>
    </row>
    <row r="1520" spans="1:75" x14ac:dyDescent="0.3">
      <c r="A1520" s="38">
        <f t="shared" si="260"/>
        <v>45797</v>
      </c>
      <c r="B1520" s="3">
        <v>45797.790324074071</v>
      </c>
      <c r="C1520" t="s">
        <v>61</v>
      </c>
      <c r="D1520" t="s">
        <v>61</v>
      </c>
      <c r="E1520" t="s">
        <v>61</v>
      </c>
      <c r="F1520" t="s">
        <v>62</v>
      </c>
      <c r="G1520" s="2" t="s">
        <v>85</v>
      </c>
      <c r="H1520" t="s">
        <v>86</v>
      </c>
      <c r="I1520" t="s">
        <v>93</v>
      </c>
      <c r="J1520" t="s">
        <v>66</v>
      </c>
      <c r="K1520" t="s">
        <v>67</v>
      </c>
      <c r="L1520">
        <v>19</v>
      </c>
      <c r="M1520">
        <v>11</v>
      </c>
      <c r="N1520">
        <v>168</v>
      </c>
      <c r="O1520" s="41">
        <v>7242</v>
      </c>
      <c r="P1520" t="s">
        <v>61</v>
      </c>
      <c r="Q1520" t="s">
        <v>61</v>
      </c>
      <c r="R1520">
        <v>40.326999999999998</v>
      </c>
      <c r="S1520">
        <v>9.07</v>
      </c>
      <c r="T1520">
        <v>4.4459999999999997</v>
      </c>
      <c r="U1520">
        <v>3533</v>
      </c>
      <c r="V1520">
        <v>117</v>
      </c>
      <c r="W1520">
        <v>606</v>
      </c>
      <c r="X1520">
        <v>1389</v>
      </c>
      <c r="Y1520">
        <v>1</v>
      </c>
      <c r="Z1520">
        <v>1</v>
      </c>
      <c r="AA1520">
        <v>0</v>
      </c>
      <c r="AB1520">
        <v>0</v>
      </c>
      <c r="AC1520">
        <v>99</v>
      </c>
      <c r="AD1520">
        <v>41.09</v>
      </c>
      <c r="AE1520">
        <v>51.664520000000003</v>
      </c>
      <c r="AF1520">
        <v>94.5</v>
      </c>
      <c r="AG1520">
        <v>1.1000000000000001</v>
      </c>
      <c r="AH1520">
        <v>1.8</v>
      </c>
      <c r="AI1520">
        <v>1.5</v>
      </c>
      <c r="AJ1520">
        <v>1.1000000000000001</v>
      </c>
      <c r="AK1520">
        <v>0</v>
      </c>
      <c r="AL1520">
        <v>0</v>
      </c>
      <c r="AM1520">
        <v>3.42</v>
      </c>
      <c r="AN1520">
        <v>38.262999999999998</v>
      </c>
      <c r="AO1520">
        <v>3.3119999999999998</v>
      </c>
      <c r="AP1520">
        <v>17.152999999999999</v>
      </c>
      <c r="AQ1520">
        <v>0.32200000000000001</v>
      </c>
      <c r="AR1520">
        <v>2.48</v>
      </c>
      <c r="AS1520">
        <v>2.48</v>
      </c>
      <c r="AT1520">
        <v>55.125</v>
      </c>
      <c r="AU1520">
        <v>0.64200000000000002</v>
      </c>
      <c r="AV1520">
        <v>1.05</v>
      </c>
      <c r="AW1520">
        <v>0.875</v>
      </c>
      <c r="AX1520">
        <v>0.64200000000000002</v>
      </c>
      <c r="AY1520">
        <v>0</v>
      </c>
      <c r="AZ1520">
        <v>0</v>
      </c>
      <c r="BA1520">
        <v>0</v>
      </c>
      <c r="BB1520">
        <v>75</v>
      </c>
      <c r="BC1520" t="s">
        <v>75</v>
      </c>
      <c r="BD1520">
        <v>0</v>
      </c>
      <c r="BE1520" t="s">
        <v>69</v>
      </c>
      <c r="BF1520" t="s">
        <v>76</v>
      </c>
      <c r="BG1520">
        <v>1.3</v>
      </c>
      <c r="BH1520">
        <v>0</v>
      </c>
      <c r="BI1520" s="1">
        <v>45799.574282175927</v>
      </c>
      <c r="BJ1520">
        <v>3</v>
      </c>
      <c r="BK1520" s="4">
        <v>1.4821</v>
      </c>
      <c r="BL1520" s="42">
        <f>HLOOKUP($A1520,차량별코스!$E$1:$AD$20,_xlfn.XLOOKUP(탕데이터!$I1520,차량별코스!$D$2:$D$20,차량별코스!$A$2:$A$20),0)</f>
        <v>6</v>
      </c>
      <c r="BM1520">
        <f t="shared" si="261"/>
        <v>4864.5930000000008</v>
      </c>
      <c r="BN1520">
        <f t="shared" si="262"/>
        <v>697.26499999999999</v>
      </c>
      <c r="BO1520">
        <f>IF(COUNTIFS($BL$2:$BL1520,$BL1520,$O$2:$O1520,$O1520)=1,_xlfn.MAXIFS($BO$2:$BO1519,$O$2:$O1519,$O1520)+1,_xlfn.MAXIFS($BO$2:$BO1519,$O$2:$O1519,$O1520))</f>
        <v>8</v>
      </c>
      <c r="BP1520">
        <f t="shared" si="263"/>
        <v>2615.6849999999999</v>
      </c>
      <c r="BQ1520">
        <f t="shared" si="265"/>
        <v>38.863000000000007</v>
      </c>
      <c r="BR1520">
        <f t="shared" si="266"/>
        <v>63.594000000000008</v>
      </c>
      <c r="BS1520">
        <f t="shared" si="267"/>
        <v>52.994999999999997</v>
      </c>
      <c r="BT1520">
        <f t="shared" si="268"/>
        <v>38.863000000000007</v>
      </c>
      <c r="BU1520">
        <f t="shared" si="269"/>
        <v>0</v>
      </c>
      <c r="BV1520">
        <f t="shared" si="270"/>
        <v>0</v>
      </c>
      <c r="BW1520">
        <f t="shared" si="264"/>
        <v>2809.9999999999995</v>
      </c>
    </row>
    <row r="1521" spans="1:75" x14ac:dyDescent="0.3">
      <c r="A1521" s="38">
        <f t="shared" si="260"/>
        <v>45797</v>
      </c>
      <c r="B1521" s="3">
        <v>45797.873518518521</v>
      </c>
      <c r="C1521" t="s">
        <v>61</v>
      </c>
      <c r="D1521" t="s">
        <v>61</v>
      </c>
      <c r="E1521" t="s">
        <v>61</v>
      </c>
      <c r="F1521" t="s">
        <v>62</v>
      </c>
      <c r="G1521" s="2" t="s">
        <v>85</v>
      </c>
      <c r="H1521" t="s">
        <v>86</v>
      </c>
      <c r="I1521" t="s">
        <v>93</v>
      </c>
      <c r="J1521" t="s">
        <v>66</v>
      </c>
      <c r="K1521" t="s">
        <v>67</v>
      </c>
      <c r="L1521">
        <v>19</v>
      </c>
      <c r="M1521">
        <v>11</v>
      </c>
      <c r="N1521">
        <v>168</v>
      </c>
      <c r="O1521" s="41">
        <v>7242</v>
      </c>
      <c r="P1521" t="s">
        <v>61</v>
      </c>
      <c r="Q1521" t="s">
        <v>61</v>
      </c>
      <c r="R1521">
        <v>66.033000000000001</v>
      </c>
      <c r="S1521">
        <v>18.140999999999998</v>
      </c>
      <c r="T1521">
        <v>3.64</v>
      </c>
      <c r="U1521">
        <v>7722</v>
      </c>
      <c r="V1521">
        <v>45</v>
      </c>
      <c r="W1521">
        <v>2212</v>
      </c>
      <c r="X1521">
        <v>2252</v>
      </c>
      <c r="Y1521">
        <v>1</v>
      </c>
      <c r="Z1521">
        <v>12</v>
      </c>
      <c r="AA1521">
        <v>1</v>
      </c>
      <c r="AB1521">
        <v>192</v>
      </c>
      <c r="AC1521">
        <v>105</v>
      </c>
      <c r="AD1521">
        <v>30.78</v>
      </c>
      <c r="AE1521">
        <v>43.498395000000002</v>
      </c>
      <c r="AF1521">
        <v>87.8</v>
      </c>
      <c r="AG1521">
        <v>3.6</v>
      </c>
      <c r="AH1521">
        <v>4.5999999999999996</v>
      </c>
      <c r="AI1521">
        <v>2.7</v>
      </c>
      <c r="AJ1521">
        <v>1.3</v>
      </c>
      <c r="AK1521">
        <v>0.1</v>
      </c>
      <c r="AL1521">
        <v>0</v>
      </c>
      <c r="AM1521">
        <v>2.8</v>
      </c>
      <c r="AN1521">
        <v>39.628999999999998</v>
      </c>
      <c r="AO1521">
        <v>0.58299999999999996</v>
      </c>
      <c r="AP1521">
        <v>28.645</v>
      </c>
      <c r="AQ1521">
        <v>0.33300000000000002</v>
      </c>
      <c r="AR1521">
        <v>1.514</v>
      </c>
      <c r="AS1521">
        <v>18.172999999999998</v>
      </c>
      <c r="AT1521">
        <v>112.67700000000001</v>
      </c>
      <c r="AU1521">
        <v>4.62</v>
      </c>
      <c r="AV1521">
        <v>5.9029999999999996</v>
      </c>
      <c r="AW1521">
        <v>3.4649999999999999</v>
      </c>
      <c r="AX1521">
        <v>1.6679999999999999</v>
      </c>
      <c r="AY1521">
        <v>0.128</v>
      </c>
      <c r="AZ1521">
        <v>0</v>
      </c>
      <c r="BA1521">
        <v>0</v>
      </c>
      <c r="BB1521">
        <v>166</v>
      </c>
      <c r="BC1521" t="s">
        <v>75</v>
      </c>
      <c r="BD1521">
        <v>0</v>
      </c>
      <c r="BE1521" t="s">
        <v>69</v>
      </c>
      <c r="BF1521" t="s">
        <v>76</v>
      </c>
      <c r="BG1521">
        <v>1.3</v>
      </c>
      <c r="BH1521">
        <v>0</v>
      </c>
      <c r="BI1521" s="1">
        <v>45799.574282175927</v>
      </c>
      <c r="BJ1521">
        <v>3</v>
      </c>
      <c r="BK1521" s="4">
        <v>1.2133</v>
      </c>
      <c r="BL1521" s="42">
        <f>HLOOKUP($A1521,차량별코스!$E$1:$AD$20,_xlfn.XLOOKUP(탕데이터!$I1521,차량별코스!$D$2:$D$20,차량별코스!$A$2:$A$20),0)</f>
        <v>6</v>
      </c>
      <c r="BM1521">
        <f t="shared" si="261"/>
        <v>4864.5930000000008</v>
      </c>
      <c r="BN1521">
        <f t="shared" si="262"/>
        <v>697.26499999999999</v>
      </c>
      <c r="BO1521">
        <f>IF(COUNTIFS($BL$2:$BL1521,$BL1521,$O$2:$O1521,$O1521)=1,_xlfn.MAXIFS($BO$2:$BO1520,$O$2:$O1520,$O1521)+1,_xlfn.MAXIFS($BO$2:$BO1520,$O$2:$O1520,$O1521))</f>
        <v>8</v>
      </c>
      <c r="BP1521">
        <f t="shared" si="263"/>
        <v>4522.9160000000002</v>
      </c>
      <c r="BQ1521">
        <f t="shared" si="265"/>
        <v>277.99200000000002</v>
      </c>
      <c r="BR1521">
        <f t="shared" si="266"/>
        <v>355.21199999999999</v>
      </c>
      <c r="BS1521">
        <f t="shared" si="267"/>
        <v>208.49400000000003</v>
      </c>
      <c r="BT1521">
        <f t="shared" si="268"/>
        <v>100.38600000000001</v>
      </c>
      <c r="BU1521">
        <f t="shared" si="269"/>
        <v>7.7220000000000004</v>
      </c>
      <c r="BV1521">
        <f t="shared" si="270"/>
        <v>0</v>
      </c>
      <c r="BW1521">
        <f t="shared" si="264"/>
        <v>5472.7220000000007</v>
      </c>
    </row>
    <row r="1522" spans="1:75" x14ac:dyDescent="0.3">
      <c r="A1522" s="38">
        <f t="shared" si="260"/>
        <v>45798</v>
      </c>
      <c r="B1522" s="3">
        <v>45798.2966087963</v>
      </c>
      <c r="C1522" t="s">
        <v>61</v>
      </c>
      <c r="D1522" t="s">
        <v>61</v>
      </c>
      <c r="E1522" t="s">
        <v>61</v>
      </c>
      <c r="F1522" t="s">
        <v>62</v>
      </c>
      <c r="G1522" s="2" t="s">
        <v>85</v>
      </c>
      <c r="H1522" t="s">
        <v>86</v>
      </c>
      <c r="I1522" t="s">
        <v>93</v>
      </c>
      <c r="J1522" t="s">
        <v>66</v>
      </c>
      <c r="K1522" t="s">
        <v>67</v>
      </c>
      <c r="L1522">
        <v>19</v>
      </c>
      <c r="M1522">
        <v>11</v>
      </c>
      <c r="N1522">
        <v>168</v>
      </c>
      <c r="O1522" s="41">
        <v>7242</v>
      </c>
      <c r="P1522" t="s">
        <v>61</v>
      </c>
      <c r="Q1522" t="s">
        <v>61</v>
      </c>
      <c r="R1522">
        <v>3.6999999999999998E-2</v>
      </c>
      <c r="S1522">
        <v>0.20300000000000001</v>
      </c>
      <c r="T1522">
        <v>0.182</v>
      </c>
      <c r="U1522">
        <v>292</v>
      </c>
      <c r="V1522">
        <v>132</v>
      </c>
      <c r="W1522">
        <v>124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7</v>
      </c>
      <c r="AD1522">
        <v>0.46</v>
      </c>
      <c r="AE1522">
        <v>3.69963</v>
      </c>
      <c r="AF1522">
        <v>100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0.14000000000000001</v>
      </c>
      <c r="AN1522">
        <v>74.102999999999994</v>
      </c>
      <c r="AO1522">
        <v>45.204999999999998</v>
      </c>
      <c r="AP1522">
        <v>42.465000000000003</v>
      </c>
      <c r="AQ1522">
        <v>0</v>
      </c>
      <c r="AR1522">
        <v>0</v>
      </c>
      <c r="AS1522">
        <v>0</v>
      </c>
      <c r="AT1522">
        <v>3.3330000000000002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7</v>
      </c>
      <c r="BC1522" t="s">
        <v>75</v>
      </c>
      <c r="BD1522">
        <v>0</v>
      </c>
      <c r="BE1522" t="s">
        <v>69</v>
      </c>
      <c r="BF1522" t="s">
        <v>76</v>
      </c>
      <c r="BG1522">
        <v>1.3</v>
      </c>
      <c r="BH1522">
        <v>0</v>
      </c>
      <c r="BI1522" s="1">
        <v>45799.574282175927</v>
      </c>
      <c r="BJ1522">
        <v>3</v>
      </c>
      <c r="BK1522" s="4">
        <v>6.08E-2</v>
      </c>
      <c r="BL1522" s="42">
        <f>HLOOKUP($A1522,차량별코스!$E$1:$AD$20,_xlfn.XLOOKUP(탕데이터!$I1522,차량별코스!$D$2:$D$20,차량별코스!$A$2:$A$20),0)</f>
        <v>7</v>
      </c>
      <c r="BM1522">
        <f t="shared" si="261"/>
        <v>4864.5930000000008</v>
      </c>
      <c r="BN1522">
        <f t="shared" si="262"/>
        <v>670.96100000000001</v>
      </c>
      <c r="BO1522">
        <f>IF(COUNTIFS($BL$2:$BL1522,$BL1522,$O$2:$O1522,$O1522)=1,_xlfn.MAXIFS($BO$2:$BO1521,$O$2:$O1521,$O1522)+1,_xlfn.MAXIFS($BO$2:$BO1521,$O$2:$O1521,$O1522))</f>
        <v>8</v>
      </c>
      <c r="BP1522">
        <f t="shared" si="263"/>
        <v>36</v>
      </c>
      <c r="BQ1522">
        <f t="shared" si="265"/>
        <v>0</v>
      </c>
      <c r="BR1522">
        <f t="shared" si="266"/>
        <v>0</v>
      </c>
      <c r="BS1522">
        <f t="shared" si="267"/>
        <v>0</v>
      </c>
      <c r="BT1522">
        <f t="shared" si="268"/>
        <v>0</v>
      </c>
      <c r="BU1522">
        <f t="shared" si="269"/>
        <v>0</v>
      </c>
      <c r="BV1522">
        <f t="shared" si="270"/>
        <v>0</v>
      </c>
      <c r="BW1522">
        <f t="shared" si="264"/>
        <v>36</v>
      </c>
    </row>
    <row r="1523" spans="1:75" x14ac:dyDescent="0.3">
      <c r="A1523" s="38">
        <f t="shared" si="260"/>
        <v>45798</v>
      </c>
      <c r="B1523" s="3">
        <v>45798.315000000002</v>
      </c>
      <c r="C1523" t="s">
        <v>61</v>
      </c>
      <c r="D1523" t="s">
        <v>61</v>
      </c>
      <c r="E1523" t="s">
        <v>61</v>
      </c>
      <c r="F1523" t="s">
        <v>62</v>
      </c>
      <c r="G1523" s="2" t="s">
        <v>85</v>
      </c>
      <c r="H1523" t="s">
        <v>86</v>
      </c>
      <c r="I1523" t="s">
        <v>93</v>
      </c>
      <c r="J1523" t="s">
        <v>66</v>
      </c>
      <c r="K1523" t="s">
        <v>67</v>
      </c>
      <c r="L1523">
        <v>19</v>
      </c>
      <c r="M1523">
        <v>11</v>
      </c>
      <c r="N1523">
        <v>168</v>
      </c>
      <c r="O1523" s="41">
        <v>7242</v>
      </c>
      <c r="P1523" t="s">
        <v>61</v>
      </c>
      <c r="Q1523" t="s">
        <v>61</v>
      </c>
      <c r="R1523">
        <v>58.933</v>
      </c>
      <c r="S1523">
        <v>17.042999999999999</v>
      </c>
      <c r="T1523">
        <v>3.4580000000000002</v>
      </c>
      <c r="U1523">
        <v>6827</v>
      </c>
      <c r="V1523">
        <v>397</v>
      </c>
      <c r="W1523">
        <v>1766</v>
      </c>
      <c r="X1523">
        <v>1879</v>
      </c>
      <c r="Y1523">
        <v>0</v>
      </c>
      <c r="Z1523">
        <v>4</v>
      </c>
      <c r="AA1523">
        <v>0</v>
      </c>
      <c r="AB1523">
        <v>0</v>
      </c>
      <c r="AC1523">
        <v>100</v>
      </c>
      <c r="AD1523">
        <v>31.08</v>
      </c>
      <c r="AE1523">
        <v>45.488576999999999</v>
      </c>
      <c r="AF1523">
        <v>88.8</v>
      </c>
      <c r="AG1523">
        <v>3.2</v>
      </c>
      <c r="AH1523">
        <v>3.3</v>
      </c>
      <c r="AI1523">
        <v>3.1</v>
      </c>
      <c r="AJ1523">
        <v>1.5</v>
      </c>
      <c r="AK1523">
        <v>0</v>
      </c>
      <c r="AL1523">
        <v>0</v>
      </c>
      <c r="AM1523">
        <v>2.66</v>
      </c>
      <c r="AN1523">
        <v>44.231999999999999</v>
      </c>
      <c r="AO1523">
        <v>5.8150000000000004</v>
      </c>
      <c r="AP1523">
        <v>25.867999999999999</v>
      </c>
      <c r="AQ1523">
        <v>0.30499999999999999</v>
      </c>
      <c r="AR1523">
        <v>0</v>
      </c>
      <c r="AS1523">
        <v>6.7869999999999999</v>
      </c>
      <c r="AT1523">
        <v>100.64</v>
      </c>
      <c r="AU1523">
        <v>3.6269999999999998</v>
      </c>
      <c r="AV1523">
        <v>3.74</v>
      </c>
      <c r="AW1523">
        <v>3.5129999999999999</v>
      </c>
      <c r="AX1523">
        <v>1.7</v>
      </c>
      <c r="AY1523">
        <v>0</v>
      </c>
      <c r="AZ1523">
        <v>0</v>
      </c>
      <c r="BA1523">
        <v>0</v>
      </c>
      <c r="BB1523">
        <v>145</v>
      </c>
      <c r="BC1523" t="s">
        <v>75</v>
      </c>
      <c r="BD1523">
        <v>0</v>
      </c>
      <c r="BE1523" t="s">
        <v>69</v>
      </c>
      <c r="BF1523" t="s">
        <v>76</v>
      </c>
      <c r="BG1523">
        <v>1.3</v>
      </c>
      <c r="BH1523">
        <v>0</v>
      </c>
      <c r="BI1523" s="1">
        <v>45799.574282175927</v>
      </c>
      <c r="BJ1523">
        <v>3</v>
      </c>
      <c r="BK1523" s="4">
        <v>1.1526000000000001</v>
      </c>
      <c r="BL1523" s="42">
        <f>HLOOKUP($A1523,차량별코스!$E$1:$AD$20,_xlfn.XLOOKUP(탕데이터!$I1523,차량별코스!$D$2:$D$20,차량별코스!$A$2:$A$20),0)</f>
        <v>7</v>
      </c>
      <c r="BM1523">
        <f t="shared" si="261"/>
        <v>4864.5930000000008</v>
      </c>
      <c r="BN1523">
        <f t="shared" si="262"/>
        <v>670.96100000000001</v>
      </c>
      <c r="BO1523">
        <f>IF(COUNTIFS($BL$2:$BL1523,$BL1523,$O$2:$O1523,$O1523)=1,_xlfn.MAXIFS($BO$2:$BO1522,$O$2:$O1522,$O1523)+1,_xlfn.MAXIFS($BO$2:$BO1522,$O$2:$O1522,$O1523))</f>
        <v>8</v>
      </c>
      <c r="BP1523">
        <f t="shared" si="263"/>
        <v>3899.3760000000002</v>
      </c>
      <c r="BQ1523">
        <f t="shared" si="265"/>
        <v>218.464</v>
      </c>
      <c r="BR1523">
        <f t="shared" si="266"/>
        <v>225.291</v>
      </c>
      <c r="BS1523">
        <f t="shared" si="267"/>
        <v>211.637</v>
      </c>
      <c r="BT1523">
        <f t="shared" si="268"/>
        <v>102.405</v>
      </c>
      <c r="BU1523">
        <f t="shared" si="269"/>
        <v>0</v>
      </c>
      <c r="BV1523">
        <f t="shared" si="270"/>
        <v>0</v>
      </c>
      <c r="BW1523">
        <f t="shared" si="264"/>
        <v>4657.1729999999998</v>
      </c>
    </row>
    <row r="1524" spans="1:75" x14ac:dyDescent="0.3">
      <c r="A1524" s="38">
        <f t="shared" si="260"/>
        <v>45798</v>
      </c>
      <c r="B1524" s="3">
        <v>45798.400763888887</v>
      </c>
      <c r="C1524" t="s">
        <v>61</v>
      </c>
      <c r="D1524" t="s">
        <v>61</v>
      </c>
      <c r="E1524" t="s">
        <v>61</v>
      </c>
      <c r="F1524" t="s">
        <v>62</v>
      </c>
      <c r="G1524" s="2" t="s">
        <v>85</v>
      </c>
      <c r="H1524" t="s">
        <v>86</v>
      </c>
      <c r="I1524" t="s">
        <v>93</v>
      </c>
      <c r="J1524" t="s">
        <v>66</v>
      </c>
      <c r="K1524" t="s">
        <v>67</v>
      </c>
      <c r="L1524">
        <v>19</v>
      </c>
      <c r="M1524">
        <v>11</v>
      </c>
      <c r="N1524">
        <v>168</v>
      </c>
      <c r="O1524" s="41">
        <v>7242</v>
      </c>
      <c r="P1524" t="s">
        <v>61</v>
      </c>
      <c r="Q1524" t="s">
        <v>61</v>
      </c>
      <c r="R1524">
        <v>100.965</v>
      </c>
      <c r="S1524">
        <v>30.82</v>
      </c>
      <c r="T1524">
        <v>3.2759999999999998</v>
      </c>
      <c r="U1524">
        <v>12351</v>
      </c>
      <c r="V1524">
        <v>79</v>
      </c>
      <c r="W1524">
        <v>5042</v>
      </c>
      <c r="X1524">
        <v>3601</v>
      </c>
      <c r="Y1524">
        <v>3</v>
      </c>
      <c r="Z1524">
        <v>8</v>
      </c>
      <c r="AA1524">
        <v>3</v>
      </c>
      <c r="AB1524">
        <v>2291</v>
      </c>
      <c r="AC1524">
        <v>102</v>
      </c>
      <c r="AD1524">
        <v>29.43</v>
      </c>
      <c r="AE1524">
        <v>50.273012000000001</v>
      </c>
      <c r="AF1524">
        <v>87.3</v>
      </c>
      <c r="AG1524">
        <v>3.2</v>
      </c>
      <c r="AH1524">
        <v>2.9</v>
      </c>
      <c r="AI1524">
        <v>3.7</v>
      </c>
      <c r="AJ1524">
        <v>2.8</v>
      </c>
      <c r="AK1524">
        <v>0</v>
      </c>
      <c r="AL1524">
        <v>0</v>
      </c>
      <c r="AM1524">
        <v>2.52</v>
      </c>
      <c r="AN1524">
        <v>52.79</v>
      </c>
      <c r="AO1524">
        <v>0.64</v>
      </c>
      <c r="AP1524">
        <v>40.823</v>
      </c>
      <c r="AQ1524">
        <v>0.35699999999999998</v>
      </c>
      <c r="AR1524">
        <v>2.9710000000000001</v>
      </c>
      <c r="AS1524">
        <v>7.9240000000000004</v>
      </c>
      <c r="AT1524">
        <v>178.965</v>
      </c>
      <c r="AU1524">
        <v>6.56</v>
      </c>
      <c r="AV1524">
        <v>5.9450000000000003</v>
      </c>
      <c r="AW1524">
        <v>7.585</v>
      </c>
      <c r="AX1524">
        <v>5.74</v>
      </c>
      <c r="AY1524">
        <v>0</v>
      </c>
      <c r="AZ1524">
        <v>0</v>
      </c>
      <c r="BA1524">
        <v>0</v>
      </c>
      <c r="BB1524">
        <v>282</v>
      </c>
      <c r="BC1524" t="s">
        <v>75</v>
      </c>
      <c r="BD1524">
        <v>0</v>
      </c>
      <c r="BE1524" t="s">
        <v>69</v>
      </c>
      <c r="BF1524" t="s">
        <v>76</v>
      </c>
      <c r="BG1524">
        <v>1.3</v>
      </c>
      <c r="BH1524">
        <v>0</v>
      </c>
      <c r="BI1524" s="1">
        <v>45799.574282175927</v>
      </c>
      <c r="BJ1524">
        <v>3</v>
      </c>
      <c r="BK1524" s="4">
        <v>1.0920000000000001</v>
      </c>
      <c r="BL1524" s="42">
        <f>HLOOKUP($A1524,차량별코스!$E$1:$AD$20,_xlfn.XLOOKUP(탕데이터!$I1524,차량별코스!$D$2:$D$20,차량별코스!$A$2:$A$20),0)</f>
        <v>7</v>
      </c>
      <c r="BM1524">
        <f t="shared" si="261"/>
        <v>4864.5930000000008</v>
      </c>
      <c r="BN1524">
        <f t="shared" si="262"/>
        <v>670.96100000000001</v>
      </c>
      <c r="BO1524">
        <f>IF(COUNTIFS($BL$2:$BL1524,$BL1524,$O$2:$O1524,$O1524)=1,_xlfn.MAXIFS($BO$2:$BO1523,$O$2:$O1523,$O1524)+1,_xlfn.MAXIFS($BO$2:$BO1523,$O$2:$O1523,$O1524))</f>
        <v>8</v>
      </c>
      <c r="BP1524">
        <f t="shared" si="263"/>
        <v>5661.4230000000007</v>
      </c>
      <c r="BQ1524">
        <f t="shared" si="265"/>
        <v>395.23200000000003</v>
      </c>
      <c r="BR1524">
        <f t="shared" si="266"/>
        <v>358.17899999999997</v>
      </c>
      <c r="BS1524">
        <f t="shared" si="267"/>
        <v>456.98700000000008</v>
      </c>
      <c r="BT1524">
        <f t="shared" si="268"/>
        <v>345.82799999999997</v>
      </c>
      <c r="BU1524">
        <f t="shared" si="269"/>
        <v>0</v>
      </c>
      <c r="BV1524">
        <f t="shared" si="270"/>
        <v>0</v>
      </c>
      <c r="BW1524">
        <f t="shared" si="264"/>
        <v>7217.6490000000013</v>
      </c>
    </row>
    <row r="1525" spans="1:75" x14ac:dyDescent="0.3">
      <c r="A1525" s="38">
        <f t="shared" si="260"/>
        <v>45798</v>
      </c>
      <c r="B1525" s="3">
        <v>45798.546226851853</v>
      </c>
      <c r="C1525" t="s">
        <v>61</v>
      </c>
      <c r="D1525" t="s">
        <v>61</v>
      </c>
      <c r="E1525" t="s">
        <v>61</v>
      </c>
      <c r="F1525" t="s">
        <v>62</v>
      </c>
      <c r="G1525" s="2" t="s">
        <v>85</v>
      </c>
      <c r="H1525" t="s">
        <v>86</v>
      </c>
      <c r="I1525" t="s">
        <v>93</v>
      </c>
      <c r="J1525" t="s">
        <v>66</v>
      </c>
      <c r="K1525" t="s">
        <v>67</v>
      </c>
      <c r="L1525">
        <v>19</v>
      </c>
      <c r="M1525">
        <v>11</v>
      </c>
      <c r="N1525">
        <v>168</v>
      </c>
      <c r="O1525" s="41">
        <v>7242</v>
      </c>
      <c r="P1525" t="s">
        <v>61</v>
      </c>
      <c r="Q1525" t="s">
        <v>61</v>
      </c>
      <c r="R1525">
        <v>3.6999999999999998E-2</v>
      </c>
      <c r="S1525">
        <v>0.28499999999999998</v>
      </c>
      <c r="T1525">
        <v>0.13</v>
      </c>
      <c r="U1525">
        <v>370</v>
      </c>
      <c r="V1525">
        <v>7</v>
      </c>
      <c r="W1525">
        <v>303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6</v>
      </c>
      <c r="AD1525">
        <v>0.36</v>
      </c>
      <c r="AE1525">
        <v>2.2199550000000001</v>
      </c>
      <c r="AF1525">
        <v>100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0.1</v>
      </c>
      <c r="AN1525">
        <v>60.831000000000003</v>
      </c>
      <c r="AO1525">
        <v>1.891</v>
      </c>
      <c r="AP1525">
        <v>81.891999999999996</v>
      </c>
      <c r="AQ1525">
        <v>0</v>
      </c>
      <c r="AR1525">
        <v>0</v>
      </c>
      <c r="AS1525">
        <v>0</v>
      </c>
      <c r="AT1525">
        <v>5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7</v>
      </c>
      <c r="BC1525" t="s">
        <v>75</v>
      </c>
      <c r="BD1525">
        <v>0</v>
      </c>
      <c r="BE1525" t="s">
        <v>69</v>
      </c>
      <c r="BF1525" t="s">
        <v>76</v>
      </c>
      <c r="BG1525">
        <v>1.3</v>
      </c>
      <c r="BH1525">
        <v>0</v>
      </c>
      <c r="BI1525" s="1">
        <v>45799.574282175927</v>
      </c>
      <c r="BJ1525">
        <v>3</v>
      </c>
      <c r="BK1525" s="4">
        <v>4.3299999999999998E-2</v>
      </c>
      <c r="BL1525" s="42">
        <f>HLOOKUP($A1525,차량별코스!$E$1:$AD$20,_xlfn.XLOOKUP(탕데이터!$I1525,차량별코스!$D$2:$D$20,차량별코스!$A$2:$A$20),0)</f>
        <v>7</v>
      </c>
      <c r="BM1525">
        <f t="shared" si="261"/>
        <v>4864.5930000000008</v>
      </c>
      <c r="BN1525">
        <f t="shared" si="262"/>
        <v>670.96100000000001</v>
      </c>
      <c r="BO1525">
        <f>IF(COUNTIFS($BL$2:$BL1525,$BL1525,$O$2:$O1525,$O1525)=1,_xlfn.MAXIFS($BO$2:$BO1524,$O$2:$O1524,$O1525)+1,_xlfn.MAXIFS($BO$2:$BO1524,$O$2:$O1524,$O1525))</f>
        <v>8</v>
      </c>
      <c r="BP1525">
        <f t="shared" si="263"/>
        <v>60</v>
      </c>
      <c r="BQ1525">
        <f t="shared" si="265"/>
        <v>0</v>
      </c>
      <c r="BR1525">
        <f t="shared" si="266"/>
        <v>0</v>
      </c>
      <c r="BS1525">
        <f t="shared" si="267"/>
        <v>0</v>
      </c>
      <c r="BT1525">
        <f t="shared" si="268"/>
        <v>0</v>
      </c>
      <c r="BU1525">
        <f t="shared" si="269"/>
        <v>0</v>
      </c>
      <c r="BV1525">
        <f t="shared" si="270"/>
        <v>0</v>
      </c>
      <c r="BW1525">
        <f t="shared" si="264"/>
        <v>60</v>
      </c>
    </row>
    <row r="1526" spans="1:75" x14ac:dyDescent="0.3">
      <c r="A1526" s="38">
        <f t="shared" si="260"/>
        <v>45798</v>
      </c>
      <c r="B1526" s="3">
        <v>45798.552430555559</v>
      </c>
      <c r="C1526" t="s">
        <v>61</v>
      </c>
      <c r="D1526" t="s">
        <v>61</v>
      </c>
      <c r="E1526" t="s">
        <v>61</v>
      </c>
      <c r="F1526" t="s">
        <v>62</v>
      </c>
      <c r="G1526" s="2" t="s">
        <v>85</v>
      </c>
      <c r="H1526" t="s">
        <v>86</v>
      </c>
      <c r="I1526" t="s">
        <v>93</v>
      </c>
      <c r="J1526" t="s">
        <v>66</v>
      </c>
      <c r="K1526" t="s">
        <v>67</v>
      </c>
      <c r="L1526">
        <v>19</v>
      </c>
      <c r="M1526">
        <v>11</v>
      </c>
      <c r="N1526">
        <v>168</v>
      </c>
      <c r="O1526" s="41">
        <v>7242</v>
      </c>
      <c r="P1526" t="s">
        <v>61</v>
      </c>
      <c r="Q1526" t="s">
        <v>61</v>
      </c>
      <c r="R1526">
        <v>1E-3</v>
      </c>
      <c r="S1526">
        <v>7.6999999999999999E-2</v>
      </c>
      <c r="T1526">
        <v>1.2999999999999999E-2</v>
      </c>
      <c r="U1526">
        <v>147</v>
      </c>
      <c r="V1526">
        <v>147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0.02</v>
      </c>
      <c r="AE1526" t="s">
        <v>61</v>
      </c>
      <c r="AF1526">
        <v>100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0.01</v>
      </c>
      <c r="AN1526" t="s">
        <v>61</v>
      </c>
      <c r="AO1526">
        <v>100</v>
      </c>
      <c r="AP1526">
        <v>0</v>
      </c>
      <c r="AQ1526">
        <v>0</v>
      </c>
      <c r="AR1526">
        <v>0</v>
      </c>
      <c r="AS1526">
        <v>0</v>
      </c>
      <c r="AT1526">
        <v>1.667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3</v>
      </c>
      <c r="BC1526" t="s">
        <v>75</v>
      </c>
      <c r="BD1526">
        <v>0</v>
      </c>
      <c r="BE1526" t="s">
        <v>69</v>
      </c>
      <c r="BF1526" t="s">
        <v>76</v>
      </c>
      <c r="BG1526">
        <v>1.3</v>
      </c>
      <c r="BH1526">
        <v>0</v>
      </c>
      <c r="BI1526" s="1">
        <v>45799.574282175927</v>
      </c>
      <c r="BJ1526">
        <v>3</v>
      </c>
      <c r="BK1526" s="4">
        <v>4.3E-3</v>
      </c>
      <c r="BL1526" s="42">
        <f>HLOOKUP($A1526,차량별코스!$E$1:$AD$20,_xlfn.XLOOKUP(탕데이터!$I1526,차량별코스!$D$2:$D$20,차량별코스!$A$2:$A$20),0)</f>
        <v>7</v>
      </c>
      <c r="BM1526">
        <f t="shared" si="261"/>
        <v>4864.5930000000008</v>
      </c>
      <c r="BN1526">
        <f t="shared" si="262"/>
        <v>670.96100000000001</v>
      </c>
      <c r="BO1526">
        <f>IF(COUNTIFS($BL$2:$BL1526,$BL1526,$O$2:$O1526,$O1526)=1,_xlfn.MAXIFS($BO$2:$BO1525,$O$2:$O1525,$O1526)+1,_xlfn.MAXIFS($BO$2:$BO1525,$O$2:$O1525,$O1526))</f>
        <v>8</v>
      </c>
      <c r="BP1526">
        <f t="shared" si="263"/>
        <v>0</v>
      </c>
      <c r="BQ1526">
        <f t="shared" si="265"/>
        <v>0</v>
      </c>
      <c r="BR1526">
        <f t="shared" si="266"/>
        <v>0</v>
      </c>
      <c r="BS1526">
        <f t="shared" si="267"/>
        <v>0</v>
      </c>
      <c r="BT1526">
        <f t="shared" si="268"/>
        <v>0</v>
      </c>
      <c r="BU1526">
        <f t="shared" si="269"/>
        <v>0</v>
      </c>
      <c r="BV1526">
        <f t="shared" si="270"/>
        <v>0</v>
      </c>
      <c r="BW1526">
        <f t="shared" si="264"/>
        <v>0</v>
      </c>
    </row>
    <row r="1527" spans="1:75" x14ac:dyDescent="0.3">
      <c r="A1527" s="38">
        <f t="shared" si="260"/>
        <v>45798</v>
      </c>
      <c r="B1527" s="3">
        <v>45798.585659722223</v>
      </c>
      <c r="C1527" t="s">
        <v>61</v>
      </c>
      <c r="D1527" t="s">
        <v>61</v>
      </c>
      <c r="E1527" t="s">
        <v>61</v>
      </c>
      <c r="F1527" t="s">
        <v>62</v>
      </c>
      <c r="G1527" s="2" t="s">
        <v>85</v>
      </c>
      <c r="H1527" t="s">
        <v>86</v>
      </c>
      <c r="I1527" t="s">
        <v>93</v>
      </c>
      <c r="J1527" t="s">
        <v>66</v>
      </c>
      <c r="K1527" t="s">
        <v>67</v>
      </c>
      <c r="L1527">
        <v>19</v>
      </c>
      <c r="M1527">
        <v>11</v>
      </c>
      <c r="N1527">
        <v>168</v>
      </c>
      <c r="O1527" s="41">
        <v>7242</v>
      </c>
      <c r="P1527" t="s">
        <v>61</v>
      </c>
      <c r="Q1527" t="s">
        <v>61</v>
      </c>
      <c r="R1527">
        <v>2.1000000000000001E-2</v>
      </c>
      <c r="S1527">
        <v>3.2000000000000001E-2</v>
      </c>
      <c r="T1527">
        <v>0.65600000000000003</v>
      </c>
      <c r="U1527">
        <v>49</v>
      </c>
      <c r="V1527">
        <v>6</v>
      </c>
      <c r="W1527">
        <v>25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6</v>
      </c>
      <c r="AD1527">
        <v>1.54</v>
      </c>
      <c r="AE1527">
        <v>4.19916</v>
      </c>
      <c r="AF1527">
        <v>100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0.51</v>
      </c>
      <c r="AN1527">
        <v>17.495000000000001</v>
      </c>
      <c r="AO1527">
        <v>12.24</v>
      </c>
      <c r="AP1527">
        <v>51.018000000000001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1</v>
      </c>
      <c r="BC1527" t="s">
        <v>75</v>
      </c>
      <c r="BD1527">
        <v>0</v>
      </c>
      <c r="BE1527" t="s">
        <v>69</v>
      </c>
      <c r="BF1527" t="s">
        <v>76</v>
      </c>
      <c r="BG1527">
        <v>1.3</v>
      </c>
      <c r="BH1527">
        <v>0</v>
      </c>
      <c r="BI1527" s="1">
        <v>45799.574282175927</v>
      </c>
      <c r="BJ1527">
        <v>3</v>
      </c>
      <c r="BK1527" s="4">
        <v>0.21879999999999999</v>
      </c>
      <c r="BL1527" s="42">
        <f>HLOOKUP($A1527,차량별코스!$E$1:$AD$20,_xlfn.XLOOKUP(탕데이터!$I1527,차량별코스!$D$2:$D$20,차량별코스!$A$2:$A$20),0)</f>
        <v>7</v>
      </c>
      <c r="BM1527">
        <f t="shared" si="261"/>
        <v>4864.5930000000008</v>
      </c>
      <c r="BN1527">
        <f t="shared" si="262"/>
        <v>670.96100000000001</v>
      </c>
      <c r="BO1527">
        <f>IF(COUNTIFS($BL$2:$BL1527,$BL1527,$O$2:$O1527,$O1527)=1,_xlfn.MAXIFS($BO$2:$BO1526,$O$2:$O1526,$O1527)+1,_xlfn.MAXIFS($BO$2:$BO1526,$O$2:$O1526,$O1527))</f>
        <v>8</v>
      </c>
      <c r="BP1527">
        <f t="shared" si="263"/>
        <v>18</v>
      </c>
      <c r="BQ1527">
        <f t="shared" si="265"/>
        <v>0</v>
      </c>
      <c r="BR1527">
        <f t="shared" si="266"/>
        <v>0</v>
      </c>
      <c r="BS1527">
        <f t="shared" si="267"/>
        <v>0</v>
      </c>
      <c r="BT1527">
        <f t="shared" si="268"/>
        <v>0</v>
      </c>
      <c r="BU1527">
        <f t="shared" si="269"/>
        <v>0</v>
      </c>
      <c r="BV1527">
        <f t="shared" si="270"/>
        <v>0</v>
      </c>
      <c r="BW1527">
        <f t="shared" si="264"/>
        <v>18</v>
      </c>
    </row>
    <row r="1528" spans="1:75" x14ac:dyDescent="0.3">
      <c r="A1528" s="38">
        <f t="shared" si="260"/>
        <v>45798</v>
      </c>
      <c r="B1528" s="3">
        <v>45798.607233796298</v>
      </c>
      <c r="C1528" t="s">
        <v>61</v>
      </c>
      <c r="D1528" t="s">
        <v>61</v>
      </c>
      <c r="E1528" t="s">
        <v>61</v>
      </c>
      <c r="F1528" t="s">
        <v>62</v>
      </c>
      <c r="G1528" s="2" t="s">
        <v>85</v>
      </c>
      <c r="H1528" t="s">
        <v>86</v>
      </c>
      <c r="I1528" t="s">
        <v>93</v>
      </c>
      <c r="J1528" t="s">
        <v>66</v>
      </c>
      <c r="K1528" t="s">
        <v>67</v>
      </c>
      <c r="L1528">
        <v>19</v>
      </c>
      <c r="M1528">
        <v>11</v>
      </c>
      <c r="N1528">
        <v>168</v>
      </c>
      <c r="O1528" s="41">
        <v>7242</v>
      </c>
      <c r="P1528" t="s">
        <v>61</v>
      </c>
      <c r="Q1528" t="s">
        <v>61</v>
      </c>
      <c r="R1528">
        <v>5.3999999999999999E-2</v>
      </c>
      <c r="S1528">
        <v>8.5000000000000006E-2</v>
      </c>
      <c r="T1528">
        <v>0.63500000000000001</v>
      </c>
      <c r="U1528">
        <v>133</v>
      </c>
      <c r="V1528">
        <v>39</v>
      </c>
      <c r="W1528">
        <v>44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8</v>
      </c>
      <c r="AD1528">
        <v>1.46</v>
      </c>
      <c r="AE1528">
        <v>3.8879679999999999</v>
      </c>
      <c r="AF1528">
        <v>100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0.49</v>
      </c>
      <c r="AN1528">
        <v>16.940000000000001</v>
      </c>
      <c r="AO1528">
        <v>29.323</v>
      </c>
      <c r="AP1528">
        <v>33.082999999999998</v>
      </c>
      <c r="AQ1528">
        <v>0</v>
      </c>
      <c r="AR1528">
        <v>0</v>
      </c>
      <c r="AS1528">
        <v>0</v>
      </c>
      <c r="AT1528">
        <v>1.667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 t="s">
        <v>75</v>
      </c>
      <c r="BD1528">
        <v>0</v>
      </c>
      <c r="BE1528" t="s">
        <v>69</v>
      </c>
      <c r="BF1528" t="s">
        <v>76</v>
      </c>
      <c r="BG1528">
        <v>1.3</v>
      </c>
      <c r="BH1528">
        <v>0</v>
      </c>
      <c r="BI1528" s="1">
        <v>45799.574282175927</v>
      </c>
      <c r="BJ1528">
        <v>3</v>
      </c>
      <c r="BK1528" s="4">
        <v>0.21179999999999999</v>
      </c>
      <c r="BL1528" s="42">
        <f>HLOOKUP($A1528,차량별코스!$E$1:$AD$20,_xlfn.XLOOKUP(탕데이터!$I1528,차량별코스!$D$2:$D$20,차량별코스!$A$2:$A$20),0)</f>
        <v>7</v>
      </c>
      <c r="BM1528">
        <f t="shared" si="261"/>
        <v>4864.5930000000008</v>
      </c>
      <c r="BN1528">
        <f t="shared" si="262"/>
        <v>670.96100000000001</v>
      </c>
      <c r="BO1528">
        <f>IF(COUNTIFS($BL$2:$BL1528,$BL1528,$O$2:$O1528,$O1528)=1,_xlfn.MAXIFS($BO$2:$BO1527,$O$2:$O1527,$O1528)+1,_xlfn.MAXIFS($BO$2:$BO1527,$O$2:$O1527,$O1528))</f>
        <v>8</v>
      </c>
      <c r="BP1528">
        <f t="shared" si="263"/>
        <v>50</v>
      </c>
      <c r="BQ1528">
        <f t="shared" si="265"/>
        <v>0</v>
      </c>
      <c r="BR1528">
        <f t="shared" si="266"/>
        <v>0</v>
      </c>
      <c r="BS1528">
        <f t="shared" si="267"/>
        <v>0</v>
      </c>
      <c r="BT1528">
        <f t="shared" si="268"/>
        <v>0</v>
      </c>
      <c r="BU1528">
        <f t="shared" si="269"/>
        <v>0</v>
      </c>
      <c r="BV1528">
        <f t="shared" si="270"/>
        <v>0</v>
      </c>
      <c r="BW1528">
        <f t="shared" si="264"/>
        <v>50</v>
      </c>
    </row>
    <row r="1529" spans="1:75" x14ac:dyDescent="0.3">
      <c r="A1529" s="38">
        <f t="shared" si="260"/>
        <v>45798</v>
      </c>
      <c r="B1529" s="3">
        <v>45798.618020833332</v>
      </c>
      <c r="C1529" t="s">
        <v>61</v>
      </c>
      <c r="D1529" t="s">
        <v>61</v>
      </c>
      <c r="E1529" t="s">
        <v>61</v>
      </c>
      <c r="F1529" t="s">
        <v>62</v>
      </c>
      <c r="G1529" s="2" t="s">
        <v>85</v>
      </c>
      <c r="H1529" t="s">
        <v>86</v>
      </c>
      <c r="I1529" t="s">
        <v>93</v>
      </c>
      <c r="J1529" t="s">
        <v>66</v>
      </c>
      <c r="K1529" t="s">
        <v>67</v>
      </c>
      <c r="L1529">
        <v>19</v>
      </c>
      <c r="M1529">
        <v>11</v>
      </c>
      <c r="N1529">
        <v>168</v>
      </c>
      <c r="O1529" s="41">
        <v>7242</v>
      </c>
      <c r="P1529" t="s">
        <v>61</v>
      </c>
      <c r="Q1529" t="s">
        <v>61</v>
      </c>
      <c r="R1529">
        <v>97.704999999999998</v>
      </c>
      <c r="S1529">
        <v>27.43</v>
      </c>
      <c r="T1529">
        <v>3.5619999999999998</v>
      </c>
      <c r="U1529">
        <v>10131</v>
      </c>
      <c r="V1529">
        <v>316</v>
      </c>
      <c r="W1529">
        <v>2799</v>
      </c>
      <c r="X1529">
        <v>3320</v>
      </c>
      <c r="Y1529">
        <v>3</v>
      </c>
      <c r="Z1529">
        <v>14</v>
      </c>
      <c r="AA1529">
        <v>1</v>
      </c>
      <c r="AB1529">
        <v>169</v>
      </c>
      <c r="AC1529">
        <v>109</v>
      </c>
      <c r="AD1529">
        <v>34.72</v>
      </c>
      <c r="AE1529">
        <v>50.133690999999999</v>
      </c>
      <c r="AF1529">
        <v>85</v>
      </c>
      <c r="AG1529">
        <v>3.6</v>
      </c>
      <c r="AH1529">
        <v>4</v>
      </c>
      <c r="AI1529">
        <v>4.5</v>
      </c>
      <c r="AJ1529">
        <v>2.4</v>
      </c>
      <c r="AK1529">
        <v>0.5</v>
      </c>
      <c r="AL1529">
        <v>0</v>
      </c>
      <c r="AM1529">
        <v>2.74</v>
      </c>
      <c r="AN1529">
        <v>47.871000000000002</v>
      </c>
      <c r="AO1529">
        <v>3.1190000000000002</v>
      </c>
      <c r="AP1529">
        <v>27.628</v>
      </c>
      <c r="AQ1529">
        <v>0.33800000000000002</v>
      </c>
      <c r="AR1529">
        <v>3.07</v>
      </c>
      <c r="AS1529">
        <v>14.329000000000001</v>
      </c>
      <c r="AT1529">
        <v>143.083</v>
      </c>
      <c r="AU1529">
        <v>6.06</v>
      </c>
      <c r="AV1529">
        <v>6.7329999999999997</v>
      </c>
      <c r="AW1529">
        <v>7.5750000000000002</v>
      </c>
      <c r="AX1529">
        <v>4.04</v>
      </c>
      <c r="AY1529">
        <v>0.84199999999999997</v>
      </c>
      <c r="AZ1529">
        <v>0</v>
      </c>
      <c r="BA1529">
        <v>0</v>
      </c>
      <c r="BB1529">
        <v>222</v>
      </c>
      <c r="BC1529" t="s">
        <v>75</v>
      </c>
      <c r="BD1529">
        <v>0</v>
      </c>
      <c r="BE1529" t="s">
        <v>69</v>
      </c>
      <c r="BF1529" t="s">
        <v>76</v>
      </c>
      <c r="BG1529">
        <v>1.3</v>
      </c>
      <c r="BH1529">
        <v>0</v>
      </c>
      <c r="BI1529" s="1">
        <v>45799.574282175927</v>
      </c>
      <c r="BJ1529">
        <v>3</v>
      </c>
      <c r="BK1529" s="4">
        <v>1.1873</v>
      </c>
      <c r="BL1529" s="42">
        <f>HLOOKUP($A1529,차량별코스!$E$1:$AD$20,_xlfn.XLOOKUP(탕데이터!$I1529,차량별코스!$D$2:$D$20,차량별코스!$A$2:$A$20),0)</f>
        <v>7</v>
      </c>
      <c r="BM1529">
        <f t="shared" si="261"/>
        <v>4864.5930000000008</v>
      </c>
      <c r="BN1529">
        <f t="shared" si="262"/>
        <v>670.96100000000001</v>
      </c>
      <c r="BO1529">
        <f>IF(COUNTIFS($BL$2:$BL1529,$BL1529,$O$2:$O1529,$O1529)=1,_xlfn.MAXIFS($BO$2:$BO1528,$O$2:$O1528,$O1529)+1,_xlfn.MAXIFS($BO$2:$BO1528,$O$2:$O1528,$O1529))</f>
        <v>8</v>
      </c>
      <c r="BP1529">
        <f t="shared" si="263"/>
        <v>5496.35</v>
      </c>
      <c r="BQ1529">
        <f t="shared" si="265"/>
        <v>364.71600000000007</v>
      </c>
      <c r="BR1529">
        <f t="shared" si="266"/>
        <v>405.24</v>
      </c>
      <c r="BS1529">
        <f t="shared" si="267"/>
        <v>455.89499999999998</v>
      </c>
      <c r="BT1529">
        <f t="shared" si="268"/>
        <v>243.14400000000001</v>
      </c>
      <c r="BU1529">
        <f t="shared" si="269"/>
        <v>50.655000000000001</v>
      </c>
      <c r="BV1529">
        <f t="shared" si="270"/>
        <v>0</v>
      </c>
      <c r="BW1529">
        <f t="shared" si="264"/>
        <v>7016.0000000000009</v>
      </c>
    </row>
    <row r="1530" spans="1:75" x14ac:dyDescent="0.3">
      <c r="A1530" s="38">
        <f t="shared" si="260"/>
        <v>45798</v>
      </c>
      <c r="B1530" s="3">
        <v>45798.790092592593</v>
      </c>
      <c r="C1530" t="s">
        <v>61</v>
      </c>
      <c r="D1530" t="s">
        <v>61</v>
      </c>
      <c r="E1530" t="s">
        <v>61</v>
      </c>
      <c r="F1530" t="s">
        <v>62</v>
      </c>
      <c r="G1530" s="2" t="s">
        <v>85</v>
      </c>
      <c r="H1530" t="s">
        <v>86</v>
      </c>
      <c r="I1530" t="s">
        <v>93</v>
      </c>
      <c r="J1530" t="s">
        <v>66</v>
      </c>
      <c r="K1530" t="s">
        <v>67</v>
      </c>
      <c r="L1530">
        <v>19</v>
      </c>
      <c r="M1530">
        <v>11</v>
      </c>
      <c r="N1530">
        <v>168</v>
      </c>
      <c r="O1530" s="41">
        <v>7242</v>
      </c>
      <c r="P1530" t="s">
        <v>61</v>
      </c>
      <c r="Q1530" t="s">
        <v>61</v>
      </c>
      <c r="R1530">
        <v>73.704999999999998</v>
      </c>
      <c r="S1530">
        <v>21.077000000000002</v>
      </c>
      <c r="T1530">
        <v>3.4969999999999999</v>
      </c>
      <c r="U1530">
        <v>8443</v>
      </c>
      <c r="V1530">
        <v>152</v>
      </c>
      <c r="W1530">
        <v>2427</v>
      </c>
      <c r="X1530">
        <v>2654</v>
      </c>
      <c r="Y1530">
        <v>4</v>
      </c>
      <c r="Z1530">
        <v>20</v>
      </c>
      <c r="AA1530">
        <v>2</v>
      </c>
      <c r="AB1530">
        <v>487</v>
      </c>
      <c r="AC1530">
        <v>97</v>
      </c>
      <c r="AD1530">
        <v>31.43</v>
      </c>
      <c r="AE1530">
        <v>45.248632000000001</v>
      </c>
      <c r="AF1530">
        <v>90.7</v>
      </c>
      <c r="AG1530">
        <v>2.7</v>
      </c>
      <c r="AH1530">
        <v>3.7</v>
      </c>
      <c r="AI1530">
        <v>2.2999999999999998</v>
      </c>
      <c r="AJ1530">
        <v>0.6</v>
      </c>
      <c r="AK1530">
        <v>0</v>
      </c>
      <c r="AL1530">
        <v>0</v>
      </c>
      <c r="AM1530">
        <v>2.69</v>
      </c>
      <c r="AN1530">
        <v>43.393000000000001</v>
      </c>
      <c r="AO1530">
        <v>1.8</v>
      </c>
      <c r="AP1530">
        <v>28.745999999999999</v>
      </c>
      <c r="AQ1530">
        <v>0.35299999999999998</v>
      </c>
      <c r="AR1530">
        <v>5.4269999999999996</v>
      </c>
      <c r="AS1530">
        <v>27.135000000000002</v>
      </c>
      <c r="AT1530">
        <v>126.98</v>
      </c>
      <c r="AU1530">
        <v>3.78</v>
      </c>
      <c r="AV1530">
        <v>5.18</v>
      </c>
      <c r="AW1530">
        <v>3.22</v>
      </c>
      <c r="AX1530">
        <v>0.84</v>
      </c>
      <c r="AY1530">
        <v>0</v>
      </c>
      <c r="AZ1530">
        <v>0</v>
      </c>
      <c r="BA1530">
        <v>0</v>
      </c>
      <c r="BB1530">
        <v>194</v>
      </c>
      <c r="BC1530" t="s">
        <v>75</v>
      </c>
      <c r="BD1530">
        <v>0</v>
      </c>
      <c r="BE1530" t="s">
        <v>69</v>
      </c>
      <c r="BF1530" t="s">
        <v>76</v>
      </c>
      <c r="BG1530">
        <v>1.3</v>
      </c>
      <c r="BH1530">
        <v>0</v>
      </c>
      <c r="BI1530" s="1">
        <v>45799.574282175927</v>
      </c>
      <c r="BJ1530">
        <v>3</v>
      </c>
      <c r="BK1530" s="4">
        <v>1.1656</v>
      </c>
      <c r="BL1530" s="42">
        <f>HLOOKUP($A1530,차량별코스!$E$1:$AD$20,_xlfn.XLOOKUP(탕데이터!$I1530,차량별코스!$D$2:$D$20,차량별코스!$A$2:$A$20),0)</f>
        <v>7</v>
      </c>
      <c r="BM1530">
        <f t="shared" si="261"/>
        <v>4864.5930000000008</v>
      </c>
      <c r="BN1530">
        <f t="shared" si="262"/>
        <v>670.96100000000001</v>
      </c>
      <c r="BO1530">
        <f>IF(COUNTIFS($BL$2:$BL1530,$BL1530,$O$2:$O1530,$O1530)=1,_xlfn.MAXIFS($BO$2:$BO1529,$O$2:$O1529,$O1530)+1,_xlfn.MAXIFS($BO$2:$BO1529,$O$2:$O1529,$O1530))</f>
        <v>8</v>
      </c>
      <c r="BP1530">
        <f t="shared" si="263"/>
        <v>5078.8010000000004</v>
      </c>
      <c r="BQ1530">
        <f t="shared" si="265"/>
        <v>227.96100000000001</v>
      </c>
      <c r="BR1530">
        <f t="shared" si="266"/>
        <v>312.39100000000002</v>
      </c>
      <c r="BS1530">
        <f t="shared" si="267"/>
        <v>194.18899999999999</v>
      </c>
      <c r="BT1530">
        <f t="shared" si="268"/>
        <v>50.658000000000001</v>
      </c>
      <c r="BU1530">
        <f t="shared" si="269"/>
        <v>0</v>
      </c>
      <c r="BV1530">
        <f t="shared" si="270"/>
        <v>0</v>
      </c>
      <c r="BW1530">
        <f t="shared" si="264"/>
        <v>5864.0000000000009</v>
      </c>
    </row>
    <row r="1531" spans="1:75" x14ac:dyDescent="0.3">
      <c r="A1531" s="38">
        <f t="shared" si="260"/>
        <v>45799</v>
      </c>
      <c r="B1531" s="3">
        <v>45799.262280092589</v>
      </c>
      <c r="C1531" t="s">
        <v>61</v>
      </c>
      <c r="D1531" t="s">
        <v>61</v>
      </c>
      <c r="E1531" t="s">
        <v>61</v>
      </c>
      <c r="F1531" t="s">
        <v>62</v>
      </c>
      <c r="G1531" s="2" t="s">
        <v>85</v>
      </c>
      <c r="H1531" t="s">
        <v>86</v>
      </c>
      <c r="I1531" t="s">
        <v>93</v>
      </c>
      <c r="J1531" t="s">
        <v>66</v>
      </c>
      <c r="K1531" t="s">
        <v>67</v>
      </c>
      <c r="L1531">
        <v>19</v>
      </c>
      <c r="M1531">
        <v>11</v>
      </c>
      <c r="N1531">
        <v>168</v>
      </c>
      <c r="O1531" s="41">
        <v>7242</v>
      </c>
      <c r="P1531" t="s">
        <v>61</v>
      </c>
      <c r="Q1531" t="s">
        <v>61</v>
      </c>
      <c r="R1531">
        <v>3.0000000000000001E-3</v>
      </c>
      <c r="S1531">
        <v>0.23100000000000001</v>
      </c>
      <c r="T1531">
        <v>1.2999999999999999E-2</v>
      </c>
      <c r="U1531">
        <v>265</v>
      </c>
      <c r="V1531">
        <v>84</v>
      </c>
      <c r="W1531">
        <v>175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2</v>
      </c>
      <c r="AD1531">
        <v>0.04</v>
      </c>
      <c r="AE1531">
        <v>1.7996399999999999</v>
      </c>
      <c r="AF1531">
        <v>100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0.01</v>
      </c>
      <c r="AN1531">
        <v>478.73500000000001</v>
      </c>
      <c r="AO1531">
        <v>31.698</v>
      </c>
      <c r="AP1531">
        <v>66.037999999999997</v>
      </c>
      <c r="AQ1531">
        <v>0</v>
      </c>
      <c r="AR1531">
        <v>0</v>
      </c>
      <c r="AS1531">
        <v>0</v>
      </c>
      <c r="AT1531">
        <v>3.3330000000000002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7</v>
      </c>
      <c r="BC1531" t="s">
        <v>75</v>
      </c>
      <c r="BD1531">
        <v>0</v>
      </c>
      <c r="BE1531" t="s">
        <v>69</v>
      </c>
      <c r="BF1531" t="s">
        <v>76</v>
      </c>
      <c r="BG1531">
        <v>1.3</v>
      </c>
      <c r="BH1531">
        <v>0</v>
      </c>
      <c r="BI1531" s="1">
        <v>45799.574282175927</v>
      </c>
      <c r="BJ1531">
        <v>3</v>
      </c>
      <c r="BK1531" s="4">
        <v>4.3E-3</v>
      </c>
      <c r="BL1531" s="42">
        <f>HLOOKUP($A1531,차량별코스!$E$1:$AD$20,_xlfn.XLOOKUP(탕데이터!$I1531,차량별코스!$D$2:$D$20,차량별코스!$A$2:$A$20),0)</f>
        <v>8</v>
      </c>
      <c r="BM1531">
        <f t="shared" si="261"/>
        <v>4864.5930000000008</v>
      </c>
      <c r="BN1531">
        <f t="shared" si="262"/>
        <v>529.45099999999991</v>
      </c>
      <c r="BO1531">
        <f>IF(COUNTIFS($BL$2:$BL1531,$BL1531,$O$2:$O1531,$O1531)=1,_xlfn.MAXIFS($BO$2:$BO1530,$O$2:$O1530,$O1531)+1,_xlfn.MAXIFS($BO$2:$BO1530,$O$2:$O1530,$O1531))</f>
        <v>8</v>
      </c>
      <c r="BP1531">
        <f t="shared" si="263"/>
        <v>6</v>
      </c>
      <c r="BQ1531">
        <f t="shared" si="265"/>
        <v>0</v>
      </c>
      <c r="BR1531">
        <f t="shared" si="266"/>
        <v>0</v>
      </c>
      <c r="BS1531">
        <f t="shared" si="267"/>
        <v>0</v>
      </c>
      <c r="BT1531">
        <f t="shared" si="268"/>
        <v>0</v>
      </c>
      <c r="BU1531">
        <f t="shared" si="269"/>
        <v>0</v>
      </c>
      <c r="BV1531">
        <f t="shared" si="270"/>
        <v>0</v>
      </c>
      <c r="BW1531">
        <f t="shared" si="264"/>
        <v>6</v>
      </c>
    </row>
    <row r="1532" spans="1:75" x14ac:dyDescent="0.3">
      <c r="A1532" s="38">
        <f t="shared" si="260"/>
        <v>45799</v>
      </c>
      <c r="B1532" s="3">
        <v>45799.288576388892</v>
      </c>
      <c r="C1532" t="s">
        <v>61</v>
      </c>
      <c r="D1532" t="s">
        <v>61</v>
      </c>
      <c r="E1532" t="s">
        <v>61</v>
      </c>
      <c r="F1532" t="s">
        <v>62</v>
      </c>
      <c r="G1532" s="2" t="s">
        <v>85</v>
      </c>
      <c r="H1532" t="s">
        <v>86</v>
      </c>
      <c r="I1532" t="s">
        <v>93</v>
      </c>
      <c r="J1532" t="s">
        <v>66</v>
      </c>
      <c r="K1532" t="s">
        <v>67</v>
      </c>
      <c r="L1532">
        <v>19</v>
      </c>
      <c r="M1532">
        <v>11</v>
      </c>
      <c r="N1532">
        <v>168</v>
      </c>
      <c r="O1532" s="41">
        <v>7242</v>
      </c>
      <c r="P1532" t="s">
        <v>61</v>
      </c>
      <c r="Q1532" t="s">
        <v>61</v>
      </c>
      <c r="R1532">
        <v>125.41</v>
      </c>
      <c r="S1532">
        <v>34.088000000000001</v>
      </c>
      <c r="T1532">
        <v>3.6789999999999998</v>
      </c>
      <c r="U1532">
        <v>14525</v>
      </c>
      <c r="V1532">
        <v>279</v>
      </c>
      <c r="W1532">
        <v>3949</v>
      </c>
      <c r="X1532">
        <v>4245</v>
      </c>
      <c r="Y1532">
        <v>0</v>
      </c>
      <c r="Z1532">
        <v>7</v>
      </c>
      <c r="AA1532">
        <v>1</v>
      </c>
      <c r="AB1532">
        <v>1117</v>
      </c>
      <c r="AC1532">
        <v>101</v>
      </c>
      <c r="AD1532">
        <v>31.08</v>
      </c>
      <c r="AE1532">
        <v>43.845388</v>
      </c>
      <c r="AF1532">
        <v>80</v>
      </c>
      <c r="AG1532">
        <v>7</v>
      </c>
      <c r="AH1532">
        <v>6.5</v>
      </c>
      <c r="AI1532">
        <v>5</v>
      </c>
      <c r="AJ1532">
        <v>1.5</v>
      </c>
      <c r="AK1532">
        <v>0</v>
      </c>
      <c r="AL1532">
        <v>0</v>
      </c>
      <c r="AM1532">
        <v>2.83</v>
      </c>
      <c r="AN1532">
        <v>39.549999999999997</v>
      </c>
      <c r="AO1532">
        <v>1.921</v>
      </c>
      <c r="AP1532">
        <v>27.187999999999999</v>
      </c>
      <c r="AQ1532">
        <v>0.33500000000000002</v>
      </c>
      <c r="AR1532">
        <v>0</v>
      </c>
      <c r="AS1532">
        <v>5.5819999999999999</v>
      </c>
      <c r="AT1532">
        <v>193.333</v>
      </c>
      <c r="AU1532">
        <v>16.917000000000002</v>
      </c>
      <c r="AV1532">
        <v>15.708</v>
      </c>
      <c r="AW1532">
        <v>12.083</v>
      </c>
      <c r="AX1532">
        <v>3.625</v>
      </c>
      <c r="AY1532">
        <v>0</v>
      </c>
      <c r="AZ1532">
        <v>0</v>
      </c>
      <c r="BA1532">
        <v>0</v>
      </c>
      <c r="BB1532">
        <v>329</v>
      </c>
      <c r="BC1532" t="s">
        <v>75</v>
      </c>
      <c r="BD1532">
        <v>0</v>
      </c>
      <c r="BE1532" t="s">
        <v>69</v>
      </c>
      <c r="BF1532" t="s">
        <v>76</v>
      </c>
      <c r="BG1532">
        <v>1.3</v>
      </c>
      <c r="BH1532">
        <v>0</v>
      </c>
      <c r="BI1532" s="1">
        <v>45799.574282175927</v>
      </c>
      <c r="BJ1532">
        <v>3</v>
      </c>
      <c r="BK1532" s="4">
        <v>1.2262999999999999</v>
      </c>
      <c r="BL1532" s="42">
        <f>HLOOKUP($A1532,차량별코스!$E$1:$AD$20,_xlfn.XLOOKUP(탕데이터!$I1532,차량별코스!$D$2:$D$20,차량별코스!$A$2:$A$20),0)</f>
        <v>8</v>
      </c>
      <c r="BM1532">
        <f t="shared" si="261"/>
        <v>4864.5930000000008</v>
      </c>
      <c r="BN1532">
        <f t="shared" si="262"/>
        <v>529.45099999999991</v>
      </c>
      <c r="BO1532">
        <f>IF(COUNTIFS($BL$2:$BL1532,$BL1532,$O$2:$O1532,$O1532)=1,_xlfn.MAXIFS($BO$2:$BO1531,$O$2:$O1531,$O1532)+1,_xlfn.MAXIFS($BO$2:$BO1531,$O$2:$O1531,$O1532))</f>
        <v>8</v>
      </c>
      <c r="BP1532">
        <f t="shared" si="263"/>
        <v>7392</v>
      </c>
      <c r="BQ1532">
        <f t="shared" si="265"/>
        <v>1016.7500000000001</v>
      </c>
      <c r="BR1532">
        <f t="shared" si="266"/>
        <v>944.125</v>
      </c>
      <c r="BS1532">
        <f t="shared" si="267"/>
        <v>726.25</v>
      </c>
      <c r="BT1532">
        <f t="shared" si="268"/>
        <v>217.875</v>
      </c>
      <c r="BU1532">
        <f t="shared" si="269"/>
        <v>0</v>
      </c>
      <c r="BV1532">
        <f t="shared" si="270"/>
        <v>0</v>
      </c>
      <c r="BW1532">
        <f t="shared" si="264"/>
        <v>10297</v>
      </c>
    </row>
    <row r="1533" spans="1:75" x14ac:dyDescent="0.3">
      <c r="A1533" s="38">
        <f t="shared" si="260"/>
        <v>45799</v>
      </c>
      <c r="B1533" s="3">
        <v>45799.507395833331</v>
      </c>
      <c r="C1533" t="s">
        <v>61</v>
      </c>
      <c r="D1533" t="s">
        <v>61</v>
      </c>
      <c r="E1533" t="s">
        <v>61</v>
      </c>
      <c r="F1533" t="s">
        <v>62</v>
      </c>
      <c r="G1533" s="2" t="s">
        <v>85</v>
      </c>
      <c r="H1533" t="s">
        <v>86</v>
      </c>
      <c r="I1533" t="s">
        <v>93</v>
      </c>
      <c r="J1533" t="s">
        <v>66</v>
      </c>
      <c r="K1533" t="s">
        <v>67</v>
      </c>
      <c r="L1533">
        <v>19</v>
      </c>
      <c r="M1533">
        <v>11</v>
      </c>
      <c r="N1533">
        <v>168</v>
      </c>
      <c r="O1533" s="41">
        <v>7242</v>
      </c>
      <c r="P1533" t="s">
        <v>61</v>
      </c>
      <c r="Q1533" t="s">
        <v>61</v>
      </c>
      <c r="R1533">
        <v>0.03</v>
      </c>
      <c r="S1533">
        <v>3.6999999999999998E-2</v>
      </c>
      <c r="T1533">
        <v>0.81100000000000005</v>
      </c>
      <c r="U1533">
        <v>52</v>
      </c>
      <c r="V1533">
        <v>16</v>
      </c>
      <c r="W1533">
        <v>10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6</v>
      </c>
      <c r="AD1533">
        <v>2.08</v>
      </c>
      <c r="AE1533">
        <v>4.1533980000000001</v>
      </c>
      <c r="AF1533">
        <v>100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0.62</v>
      </c>
      <c r="AN1533">
        <v>12.997</v>
      </c>
      <c r="AO1533">
        <v>30.766999999999999</v>
      </c>
      <c r="AP1533">
        <v>19.225999999999999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 t="s">
        <v>75</v>
      </c>
      <c r="BD1533">
        <v>0</v>
      </c>
      <c r="BE1533" t="s">
        <v>69</v>
      </c>
      <c r="BF1533" t="s">
        <v>76</v>
      </c>
      <c r="BG1533">
        <v>1.3</v>
      </c>
      <c r="BH1533">
        <v>0</v>
      </c>
      <c r="BI1533" s="1">
        <v>45799.574282175927</v>
      </c>
      <c r="BJ1533">
        <v>3</v>
      </c>
      <c r="BK1533" s="4">
        <v>0.27029999999999998</v>
      </c>
      <c r="BL1533" s="42">
        <f>HLOOKUP($A1533,차량별코스!$E$1:$AD$20,_xlfn.XLOOKUP(탕데이터!$I1533,차량별코스!$D$2:$D$20,차량별코스!$A$2:$A$20),0)</f>
        <v>8</v>
      </c>
      <c r="BM1533">
        <f t="shared" si="261"/>
        <v>4864.5930000000008</v>
      </c>
      <c r="BN1533">
        <f t="shared" si="262"/>
        <v>529.45099999999991</v>
      </c>
      <c r="BO1533">
        <f>IF(COUNTIFS($BL$2:$BL1533,$BL1533,$O$2:$O1533,$O1533)=1,_xlfn.MAXIFS($BO$2:$BO1532,$O$2:$O1532,$O1533)+1,_xlfn.MAXIFS($BO$2:$BO1532,$O$2:$O1532,$O1533))</f>
        <v>8</v>
      </c>
      <c r="BP1533">
        <f t="shared" si="263"/>
        <v>26</v>
      </c>
      <c r="BQ1533">
        <f t="shared" si="265"/>
        <v>0</v>
      </c>
      <c r="BR1533">
        <f t="shared" si="266"/>
        <v>0</v>
      </c>
      <c r="BS1533">
        <f t="shared" si="267"/>
        <v>0</v>
      </c>
      <c r="BT1533">
        <f t="shared" si="268"/>
        <v>0</v>
      </c>
      <c r="BU1533">
        <f t="shared" si="269"/>
        <v>0</v>
      </c>
      <c r="BV1533">
        <f t="shared" si="270"/>
        <v>0</v>
      </c>
      <c r="BW1533">
        <f t="shared" si="264"/>
        <v>26</v>
      </c>
    </row>
    <row r="1534" spans="1:75" x14ac:dyDescent="0.3">
      <c r="A1534" s="38">
        <f t="shared" si="260"/>
        <v>45799</v>
      </c>
      <c r="B1534" s="3">
        <v>45799.519201388888</v>
      </c>
      <c r="C1534" t="s">
        <v>61</v>
      </c>
      <c r="D1534" t="s">
        <v>61</v>
      </c>
      <c r="E1534" t="s">
        <v>61</v>
      </c>
      <c r="F1534" t="s">
        <v>62</v>
      </c>
      <c r="G1534" s="2" t="s">
        <v>85</v>
      </c>
      <c r="H1534" t="s">
        <v>86</v>
      </c>
      <c r="I1534" t="s">
        <v>93</v>
      </c>
      <c r="J1534" t="s">
        <v>66</v>
      </c>
      <c r="K1534" t="s">
        <v>67</v>
      </c>
      <c r="L1534">
        <v>19</v>
      </c>
      <c r="M1534">
        <v>11</v>
      </c>
      <c r="N1534">
        <v>168</v>
      </c>
      <c r="O1534" s="41">
        <v>7242</v>
      </c>
      <c r="P1534" t="s">
        <v>61</v>
      </c>
      <c r="Q1534" t="s">
        <v>61</v>
      </c>
      <c r="R1534">
        <v>39.277999999999999</v>
      </c>
      <c r="S1534">
        <v>11.532</v>
      </c>
      <c r="T1534">
        <v>3.4060000000000001</v>
      </c>
      <c r="U1534">
        <v>4759</v>
      </c>
      <c r="V1534">
        <v>156</v>
      </c>
      <c r="W1534">
        <v>1195</v>
      </c>
      <c r="X1534">
        <v>1382</v>
      </c>
      <c r="Y1534">
        <v>1</v>
      </c>
      <c r="Z1534">
        <v>1</v>
      </c>
      <c r="AA1534">
        <v>0</v>
      </c>
      <c r="AB1534">
        <v>0</v>
      </c>
      <c r="AC1534">
        <v>100</v>
      </c>
      <c r="AD1534">
        <v>29.71</v>
      </c>
      <c r="AE1534">
        <v>41.490830000000003</v>
      </c>
      <c r="AF1534">
        <v>94.7</v>
      </c>
      <c r="AG1534">
        <v>1.6</v>
      </c>
      <c r="AH1534">
        <v>1.9</v>
      </c>
      <c r="AI1534">
        <v>1.4</v>
      </c>
      <c r="AJ1534">
        <v>0.4</v>
      </c>
      <c r="AK1534">
        <v>0</v>
      </c>
      <c r="AL1534">
        <v>0</v>
      </c>
      <c r="AM1534">
        <v>2.62</v>
      </c>
      <c r="AN1534">
        <v>40.478000000000002</v>
      </c>
      <c r="AO1534">
        <v>3.278</v>
      </c>
      <c r="AP1534">
        <v>25.11</v>
      </c>
      <c r="AQ1534">
        <v>0.33100000000000002</v>
      </c>
      <c r="AR1534">
        <v>2.5459999999999998</v>
      </c>
      <c r="AS1534">
        <v>2.5459999999999998</v>
      </c>
      <c r="AT1534">
        <v>74.182000000000002</v>
      </c>
      <c r="AU1534">
        <v>1.2529999999999999</v>
      </c>
      <c r="AV1534">
        <v>1.488</v>
      </c>
      <c r="AW1534">
        <v>1.097</v>
      </c>
      <c r="AX1534">
        <v>0.313</v>
      </c>
      <c r="AY1534">
        <v>0</v>
      </c>
      <c r="AZ1534">
        <v>0</v>
      </c>
      <c r="BA1534">
        <v>0</v>
      </c>
      <c r="BB1534">
        <v>98</v>
      </c>
      <c r="BC1534" t="s">
        <v>75</v>
      </c>
      <c r="BD1534">
        <v>0</v>
      </c>
      <c r="BE1534" t="s">
        <v>69</v>
      </c>
      <c r="BF1534" t="s">
        <v>76</v>
      </c>
      <c r="BG1534">
        <v>1.3</v>
      </c>
      <c r="BH1534">
        <v>0</v>
      </c>
      <c r="BI1534" s="1">
        <v>45799.574282175927</v>
      </c>
      <c r="BJ1534">
        <v>3</v>
      </c>
      <c r="BK1534" s="4">
        <v>1.1353</v>
      </c>
      <c r="BL1534" s="42">
        <f>HLOOKUP($A1534,차량별코스!$E$1:$AD$20,_xlfn.XLOOKUP(탕데이터!$I1534,차량별코스!$D$2:$D$20,차량별코스!$A$2:$A$20),0)</f>
        <v>8</v>
      </c>
      <c r="BM1534">
        <f t="shared" si="261"/>
        <v>4864.5930000000008</v>
      </c>
      <c r="BN1534">
        <f t="shared" si="262"/>
        <v>529.45099999999991</v>
      </c>
      <c r="BO1534">
        <f>IF(COUNTIFS($BL$2:$BL1534,$BL1534,$O$2:$O1534,$O1534)=1,_xlfn.MAXIFS($BO$2:$BO1533,$O$2:$O1533,$O1534)+1,_xlfn.MAXIFS($BO$2:$BO1533,$O$2:$O1533,$O1534))</f>
        <v>8</v>
      </c>
      <c r="BP1534">
        <f t="shared" si="263"/>
        <v>3155.7730000000001</v>
      </c>
      <c r="BQ1534">
        <f t="shared" si="265"/>
        <v>76.144000000000005</v>
      </c>
      <c r="BR1534">
        <f t="shared" si="266"/>
        <v>90.420999999999992</v>
      </c>
      <c r="BS1534">
        <f t="shared" si="267"/>
        <v>66.625999999999991</v>
      </c>
      <c r="BT1534">
        <f t="shared" si="268"/>
        <v>19.036000000000001</v>
      </c>
      <c r="BU1534">
        <f t="shared" si="269"/>
        <v>0</v>
      </c>
      <c r="BV1534">
        <f t="shared" si="270"/>
        <v>0</v>
      </c>
      <c r="BW1534">
        <f t="shared" si="264"/>
        <v>3408.0000000000005</v>
      </c>
    </row>
    <row r="1535" spans="1:75" x14ac:dyDescent="0.3">
      <c r="A1535" s="38">
        <f t="shared" si="260"/>
        <v>45791</v>
      </c>
      <c r="B1535" s="3">
        <v>45791.789583333331</v>
      </c>
      <c r="C1535" t="s">
        <v>61</v>
      </c>
      <c r="D1535" t="s">
        <v>61</v>
      </c>
      <c r="E1535" t="s">
        <v>61</v>
      </c>
      <c r="F1535" t="s">
        <v>62</v>
      </c>
      <c r="G1535" s="2" t="s">
        <v>85</v>
      </c>
      <c r="H1535" t="s">
        <v>86</v>
      </c>
      <c r="I1535" t="s">
        <v>94</v>
      </c>
      <c r="J1535" t="s">
        <v>66</v>
      </c>
      <c r="K1535" t="s">
        <v>67</v>
      </c>
      <c r="L1535">
        <v>18</v>
      </c>
      <c r="M1535">
        <v>10</v>
      </c>
      <c r="N1535">
        <v>168</v>
      </c>
      <c r="O1535" s="41">
        <v>9999</v>
      </c>
      <c r="P1535" t="s">
        <v>62</v>
      </c>
      <c r="Q1535" s="1">
        <v>45786.608721180557</v>
      </c>
      <c r="R1535">
        <v>39.658999999999999</v>
      </c>
      <c r="S1535">
        <v>13.263999999999999</v>
      </c>
      <c r="T1535">
        <v>2.99</v>
      </c>
      <c r="U1535">
        <v>5038</v>
      </c>
      <c r="V1535">
        <v>389</v>
      </c>
      <c r="W1535">
        <v>1404</v>
      </c>
      <c r="X1535">
        <v>1106</v>
      </c>
      <c r="Y1535">
        <v>1</v>
      </c>
      <c r="Z1535">
        <v>9</v>
      </c>
      <c r="AA1535">
        <v>1</v>
      </c>
      <c r="AB1535">
        <v>67</v>
      </c>
      <c r="AC1535">
        <v>88</v>
      </c>
      <c r="AD1535">
        <v>28.34</v>
      </c>
      <c r="AE1535">
        <v>43.997652000000002</v>
      </c>
      <c r="AF1535">
        <v>94.7</v>
      </c>
      <c r="AG1535">
        <v>1.4</v>
      </c>
      <c r="AH1535">
        <v>1.9</v>
      </c>
      <c r="AI1535">
        <v>1.8</v>
      </c>
      <c r="AJ1535">
        <v>0.2</v>
      </c>
      <c r="AK1535">
        <v>0</v>
      </c>
      <c r="AL1535">
        <v>0</v>
      </c>
      <c r="AM1535">
        <v>2.2999999999999998</v>
      </c>
      <c r="AN1535">
        <v>50.444000000000003</v>
      </c>
      <c r="AO1535">
        <v>7.7210000000000001</v>
      </c>
      <c r="AP1535">
        <v>27.867999999999999</v>
      </c>
      <c r="AQ1535">
        <v>0.27700000000000002</v>
      </c>
      <c r="AR1535">
        <v>2.5209999999999999</v>
      </c>
      <c r="AS1535">
        <v>22.693000000000001</v>
      </c>
      <c r="AT1535">
        <v>78.917000000000002</v>
      </c>
      <c r="AU1535">
        <v>1.167</v>
      </c>
      <c r="AV1535">
        <v>1.583</v>
      </c>
      <c r="AW1535">
        <v>1.5</v>
      </c>
      <c r="AX1535">
        <v>0.16700000000000001</v>
      </c>
      <c r="AY1535">
        <v>0</v>
      </c>
      <c r="AZ1535">
        <v>0</v>
      </c>
      <c r="BA1535">
        <v>0</v>
      </c>
      <c r="BB1535">
        <v>124</v>
      </c>
      <c r="BC1535" t="s">
        <v>75</v>
      </c>
      <c r="BD1535">
        <v>0</v>
      </c>
      <c r="BE1535" t="s">
        <v>69</v>
      </c>
      <c r="BF1535" t="s">
        <v>76</v>
      </c>
      <c r="BG1535">
        <v>1.3</v>
      </c>
      <c r="BH1535">
        <v>0</v>
      </c>
      <c r="BI1535" s="1">
        <v>45799.431881446762</v>
      </c>
      <c r="BJ1535">
        <v>3</v>
      </c>
      <c r="BK1535" s="4">
        <v>0.99670000000000003</v>
      </c>
      <c r="BL1535" s="42">
        <f>HLOOKUP($A1535,차량별코스!$E$1:$AD$20,_xlfn.XLOOKUP(탕데이터!$I1535,차량별코스!$D$2:$D$20,차량별코스!$A$2:$A$20),0)</f>
        <v>7</v>
      </c>
      <c r="BM1535">
        <f t="shared" si="261"/>
        <v>2448.8400000000006</v>
      </c>
      <c r="BN1535">
        <f t="shared" si="262"/>
        <v>4271.6819999999989</v>
      </c>
      <c r="BO1535">
        <f>IF(COUNTIFS($BL$2:$BL1535,$BL1535,$O$2:$O1535,$O1535)=1,_xlfn.MAXIFS($BO$2:$BO1534,$O$2:$O1534,$O1535)+1,_xlfn.MAXIFS($BO$2:$BO1534,$O$2:$O1534,$O1535))</f>
        <v>11</v>
      </c>
      <c r="BP1535">
        <f t="shared" si="263"/>
        <v>2977.9859999999999</v>
      </c>
      <c r="BQ1535">
        <f t="shared" si="265"/>
        <v>70.531999999999996</v>
      </c>
      <c r="BR1535">
        <f t="shared" si="266"/>
        <v>95.721999999999994</v>
      </c>
      <c r="BS1535">
        <f t="shared" si="267"/>
        <v>90.684000000000012</v>
      </c>
      <c r="BT1535">
        <f t="shared" si="268"/>
        <v>10.076000000000001</v>
      </c>
      <c r="BU1535">
        <f t="shared" si="269"/>
        <v>0</v>
      </c>
      <c r="BV1535">
        <f t="shared" si="270"/>
        <v>0</v>
      </c>
      <c r="BW1535">
        <f t="shared" si="264"/>
        <v>3245.0000000000005</v>
      </c>
    </row>
    <row r="1536" spans="1:75" x14ac:dyDescent="0.3">
      <c r="A1536" s="38">
        <f t="shared" si="260"/>
        <v>45791</v>
      </c>
      <c r="B1536" s="3">
        <v>45791.853472222225</v>
      </c>
      <c r="C1536" t="s">
        <v>61</v>
      </c>
      <c r="D1536" t="s">
        <v>61</v>
      </c>
      <c r="E1536" t="s">
        <v>61</v>
      </c>
      <c r="F1536" t="s">
        <v>62</v>
      </c>
      <c r="G1536" s="2" t="s">
        <v>85</v>
      </c>
      <c r="H1536" t="s">
        <v>86</v>
      </c>
      <c r="I1536" t="s">
        <v>94</v>
      </c>
      <c r="J1536" t="s">
        <v>66</v>
      </c>
      <c r="K1536" t="s">
        <v>67</v>
      </c>
      <c r="L1536">
        <v>18</v>
      </c>
      <c r="M1536">
        <v>10</v>
      </c>
      <c r="N1536">
        <v>168</v>
      </c>
      <c r="O1536" s="41">
        <v>9999</v>
      </c>
      <c r="P1536" t="s">
        <v>62</v>
      </c>
      <c r="Q1536" s="1">
        <v>45786.608721180557</v>
      </c>
      <c r="R1536">
        <v>34.603000000000002</v>
      </c>
      <c r="S1536">
        <v>10.159000000000001</v>
      </c>
      <c r="T1536">
        <v>3.4060000000000001</v>
      </c>
      <c r="U1536">
        <v>3031</v>
      </c>
      <c r="V1536">
        <v>63</v>
      </c>
      <c r="W1536">
        <v>312</v>
      </c>
      <c r="X1536">
        <v>984</v>
      </c>
      <c r="Y1536">
        <v>1</v>
      </c>
      <c r="Z1536">
        <v>5</v>
      </c>
      <c r="AA1536">
        <v>0</v>
      </c>
      <c r="AB1536">
        <v>0</v>
      </c>
      <c r="AC1536">
        <v>96</v>
      </c>
      <c r="AD1536">
        <v>41.1</v>
      </c>
      <c r="AE1536">
        <v>46.901642000000002</v>
      </c>
      <c r="AF1536">
        <v>92.3</v>
      </c>
      <c r="AG1536">
        <v>2.2000000000000002</v>
      </c>
      <c r="AH1536">
        <v>3.2</v>
      </c>
      <c r="AI1536">
        <v>2.1</v>
      </c>
      <c r="AJ1536">
        <v>0.2</v>
      </c>
      <c r="AK1536">
        <v>0</v>
      </c>
      <c r="AL1536">
        <v>0</v>
      </c>
      <c r="AM1536">
        <v>2.62</v>
      </c>
      <c r="AN1536">
        <v>46.636000000000003</v>
      </c>
      <c r="AO1536">
        <v>2.0790000000000002</v>
      </c>
      <c r="AP1536">
        <v>10.294</v>
      </c>
      <c r="AQ1536">
        <v>0.26</v>
      </c>
      <c r="AR1536">
        <v>2.89</v>
      </c>
      <c r="AS1536">
        <v>14.45</v>
      </c>
      <c r="AT1536">
        <v>46.15</v>
      </c>
      <c r="AU1536">
        <v>1.1000000000000001</v>
      </c>
      <c r="AV1536">
        <v>1.6</v>
      </c>
      <c r="AW1536">
        <v>1.05</v>
      </c>
      <c r="AX1536">
        <v>0.1</v>
      </c>
      <c r="AY1536">
        <v>0</v>
      </c>
      <c r="AZ1536">
        <v>0</v>
      </c>
      <c r="BA1536">
        <v>0</v>
      </c>
      <c r="BB1536">
        <v>76</v>
      </c>
      <c r="BC1536" t="s">
        <v>75</v>
      </c>
      <c r="BD1536">
        <v>0</v>
      </c>
      <c r="BE1536" t="s">
        <v>69</v>
      </c>
      <c r="BF1536" t="s">
        <v>76</v>
      </c>
      <c r="BG1536">
        <v>1.3</v>
      </c>
      <c r="BH1536">
        <v>0</v>
      </c>
      <c r="BI1536" s="1">
        <v>45799.431881446762</v>
      </c>
      <c r="BJ1536">
        <v>3</v>
      </c>
      <c r="BK1536" s="4">
        <v>1.1354</v>
      </c>
      <c r="BL1536" s="42">
        <f>HLOOKUP($A1536,차량별코스!$E$1:$AD$20,_xlfn.XLOOKUP(탕데이터!$I1536,차량별코스!$D$2:$D$20,차량별코스!$A$2:$A$20),0)</f>
        <v>7</v>
      </c>
      <c r="BM1536">
        <f t="shared" si="261"/>
        <v>2448.8400000000006</v>
      </c>
      <c r="BN1536">
        <f t="shared" si="262"/>
        <v>4271.6819999999989</v>
      </c>
      <c r="BO1536">
        <f>IF(COUNTIFS($BL$2:$BL1536,$BL1536,$O$2:$O1536,$O1536)=1,_xlfn.MAXIFS($BO$2:$BO1535,$O$2:$O1535,$O1536)+1,_xlfn.MAXIFS($BO$2:$BO1535,$O$2:$O1535,$O1536))</f>
        <v>11</v>
      </c>
      <c r="BP1536">
        <f t="shared" si="263"/>
        <v>2422.6129999999998</v>
      </c>
      <c r="BQ1536">
        <f t="shared" si="265"/>
        <v>66.682000000000002</v>
      </c>
      <c r="BR1536">
        <f t="shared" si="266"/>
        <v>96.992000000000004</v>
      </c>
      <c r="BS1536">
        <f t="shared" si="267"/>
        <v>63.651000000000003</v>
      </c>
      <c r="BT1536">
        <f t="shared" si="268"/>
        <v>6.0620000000000003</v>
      </c>
      <c r="BU1536">
        <f t="shared" si="269"/>
        <v>0</v>
      </c>
      <c r="BV1536">
        <f t="shared" si="270"/>
        <v>0</v>
      </c>
      <c r="BW1536">
        <f t="shared" si="264"/>
        <v>2655.9999999999995</v>
      </c>
    </row>
    <row r="1537" spans="1:75" x14ac:dyDescent="0.3">
      <c r="A1537" s="38">
        <f t="shared" si="260"/>
        <v>45792</v>
      </c>
      <c r="B1537" s="3">
        <v>45792.28087962963</v>
      </c>
      <c r="C1537" t="s">
        <v>61</v>
      </c>
      <c r="D1537" t="s">
        <v>61</v>
      </c>
      <c r="E1537" t="s">
        <v>61</v>
      </c>
      <c r="F1537" t="s">
        <v>62</v>
      </c>
      <c r="G1537" s="2" t="s">
        <v>85</v>
      </c>
      <c r="H1537" t="s">
        <v>86</v>
      </c>
      <c r="I1537" t="s">
        <v>94</v>
      </c>
      <c r="J1537" t="s">
        <v>66</v>
      </c>
      <c r="K1537" t="s">
        <v>67</v>
      </c>
      <c r="L1537">
        <v>18</v>
      </c>
      <c r="M1537">
        <v>10</v>
      </c>
      <c r="N1537">
        <v>168</v>
      </c>
      <c r="O1537" s="41">
        <v>9999</v>
      </c>
      <c r="P1537" t="s">
        <v>62</v>
      </c>
      <c r="Q1537" s="1">
        <v>45786.608721180557</v>
      </c>
      <c r="R1537">
        <v>1E-3</v>
      </c>
      <c r="S1537">
        <v>1E-3</v>
      </c>
      <c r="T1537">
        <v>1</v>
      </c>
      <c r="U1537">
        <v>273</v>
      </c>
      <c r="V1537">
        <v>273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0.01</v>
      </c>
      <c r="AE1537" t="s">
        <v>61</v>
      </c>
      <c r="AF1537">
        <v>100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1</v>
      </c>
      <c r="AN1537" t="s">
        <v>61</v>
      </c>
      <c r="AO1537">
        <v>100</v>
      </c>
      <c r="AP1537">
        <v>0</v>
      </c>
      <c r="AQ1537">
        <v>0</v>
      </c>
      <c r="AR1537">
        <v>0</v>
      </c>
      <c r="AS1537">
        <v>0</v>
      </c>
      <c r="AT1537">
        <v>3.3330000000000002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7</v>
      </c>
      <c r="BC1537" t="s">
        <v>75</v>
      </c>
      <c r="BD1537">
        <v>0</v>
      </c>
      <c r="BE1537" t="s">
        <v>69</v>
      </c>
      <c r="BF1537" t="s">
        <v>76</v>
      </c>
      <c r="BG1537">
        <v>1.3</v>
      </c>
      <c r="BH1537">
        <v>0</v>
      </c>
      <c r="BI1537" s="1">
        <v>45799.431881446762</v>
      </c>
      <c r="BJ1537">
        <v>3</v>
      </c>
      <c r="BK1537" s="4">
        <v>0.33329999999999999</v>
      </c>
      <c r="BL1537" s="42">
        <f>HLOOKUP($A1537,차량별코스!$E$1:$AD$20,_xlfn.XLOOKUP(탕데이터!$I1537,차량별코스!$D$2:$D$20,차량별코스!$A$2:$A$20),0)</f>
        <v>8</v>
      </c>
      <c r="BM1537">
        <f t="shared" si="261"/>
        <v>2448.8400000000006</v>
      </c>
      <c r="BN1537">
        <f t="shared" si="262"/>
        <v>4829.6470000000018</v>
      </c>
      <c r="BO1537">
        <f>IF(COUNTIFS($BL$2:$BL1537,$BL1537,$O$2:$O1537,$O1537)=1,_xlfn.MAXIFS($BO$2:$BO1536,$O$2:$O1536,$O1537)+1,_xlfn.MAXIFS($BO$2:$BO1536,$O$2:$O1536,$O1537))</f>
        <v>11</v>
      </c>
      <c r="BP1537">
        <f t="shared" si="263"/>
        <v>0</v>
      </c>
      <c r="BQ1537">
        <f t="shared" si="265"/>
        <v>0</v>
      </c>
      <c r="BR1537">
        <f t="shared" si="266"/>
        <v>0</v>
      </c>
      <c r="BS1537">
        <f t="shared" si="267"/>
        <v>0</v>
      </c>
      <c r="BT1537">
        <f t="shared" si="268"/>
        <v>0</v>
      </c>
      <c r="BU1537">
        <f t="shared" si="269"/>
        <v>0</v>
      </c>
      <c r="BV1537">
        <f t="shared" si="270"/>
        <v>0</v>
      </c>
      <c r="BW1537">
        <f t="shared" si="264"/>
        <v>0</v>
      </c>
    </row>
    <row r="1538" spans="1:75" x14ac:dyDescent="0.3">
      <c r="A1538" s="38">
        <f t="shared" si="260"/>
        <v>45792</v>
      </c>
      <c r="B1538" s="3">
        <v>45792.288263888891</v>
      </c>
      <c r="C1538" t="s">
        <v>61</v>
      </c>
      <c r="D1538" t="s">
        <v>61</v>
      </c>
      <c r="E1538" t="s">
        <v>61</v>
      </c>
      <c r="F1538" t="s">
        <v>62</v>
      </c>
      <c r="G1538" s="2" t="s">
        <v>85</v>
      </c>
      <c r="H1538" t="s">
        <v>86</v>
      </c>
      <c r="I1538" t="s">
        <v>94</v>
      </c>
      <c r="J1538" t="s">
        <v>66</v>
      </c>
      <c r="K1538" t="s">
        <v>67</v>
      </c>
      <c r="L1538">
        <v>18</v>
      </c>
      <c r="M1538">
        <v>10</v>
      </c>
      <c r="N1538">
        <v>168</v>
      </c>
      <c r="O1538" s="41">
        <v>9999</v>
      </c>
      <c r="P1538" t="s">
        <v>62</v>
      </c>
      <c r="Q1538" s="1">
        <v>45786.608721180557</v>
      </c>
      <c r="R1538">
        <v>25.631</v>
      </c>
      <c r="S1538">
        <v>7.3840000000000003</v>
      </c>
      <c r="T1538">
        <v>3.4710000000000001</v>
      </c>
      <c r="U1538">
        <v>2411</v>
      </c>
      <c r="V1538">
        <v>240</v>
      </c>
      <c r="W1538">
        <v>367</v>
      </c>
      <c r="X1538">
        <v>686</v>
      </c>
      <c r="Y1538">
        <v>1</v>
      </c>
      <c r="Z1538">
        <v>7</v>
      </c>
      <c r="AA1538">
        <v>0</v>
      </c>
      <c r="AB1538">
        <v>0</v>
      </c>
      <c r="AC1538">
        <v>91</v>
      </c>
      <c r="AD1538">
        <v>38.270000000000003</v>
      </c>
      <c r="AE1538">
        <v>51.148246</v>
      </c>
      <c r="AF1538">
        <v>48.5</v>
      </c>
      <c r="AG1538">
        <v>14.5</v>
      </c>
      <c r="AH1538">
        <v>15.7</v>
      </c>
      <c r="AI1538">
        <v>15.9</v>
      </c>
      <c r="AJ1538">
        <v>5.5</v>
      </c>
      <c r="AK1538">
        <v>0</v>
      </c>
      <c r="AL1538">
        <v>0</v>
      </c>
      <c r="AM1538">
        <v>2.67</v>
      </c>
      <c r="AN1538">
        <v>50.468000000000004</v>
      </c>
      <c r="AO1538">
        <v>9.9540000000000006</v>
      </c>
      <c r="AP1538">
        <v>15.222</v>
      </c>
      <c r="AQ1538">
        <v>0.23400000000000001</v>
      </c>
      <c r="AR1538">
        <v>3.9020000000000001</v>
      </c>
      <c r="AS1538">
        <v>27.311</v>
      </c>
      <c r="AT1538">
        <v>19.399999999999999</v>
      </c>
      <c r="AU1538">
        <v>5.8</v>
      </c>
      <c r="AV1538">
        <v>6.28</v>
      </c>
      <c r="AW1538">
        <v>6.36</v>
      </c>
      <c r="AX1538">
        <v>2.2000000000000002</v>
      </c>
      <c r="AY1538">
        <v>0</v>
      </c>
      <c r="AZ1538">
        <v>0</v>
      </c>
      <c r="BA1538">
        <v>0</v>
      </c>
      <c r="BB1538">
        <v>59</v>
      </c>
      <c r="BC1538" t="s">
        <v>75</v>
      </c>
      <c r="BD1538">
        <v>0</v>
      </c>
      <c r="BE1538" t="s">
        <v>69</v>
      </c>
      <c r="BF1538" t="s">
        <v>76</v>
      </c>
      <c r="BG1538">
        <v>1.3</v>
      </c>
      <c r="BH1538">
        <v>0</v>
      </c>
      <c r="BI1538" s="1">
        <v>45799.431881446762</v>
      </c>
      <c r="BJ1538">
        <v>3</v>
      </c>
      <c r="BK1538" s="4">
        <v>1.1571</v>
      </c>
      <c r="BL1538" s="42">
        <f>HLOOKUP($A1538,차량별코스!$E$1:$AD$20,_xlfn.XLOOKUP(탕데이터!$I1538,차량별코스!$D$2:$D$20,차량별코스!$A$2:$A$20),0)</f>
        <v>8</v>
      </c>
      <c r="BM1538">
        <f t="shared" si="261"/>
        <v>2448.8400000000006</v>
      </c>
      <c r="BN1538">
        <f t="shared" si="262"/>
        <v>4829.6470000000018</v>
      </c>
      <c r="BO1538">
        <f>IF(COUNTIFS($BL$2:$BL1538,$BL1538,$O$2:$O1538,$O1538)=1,_xlfn.MAXIFS($BO$2:$BO1537,$O$2:$O1537,$O1538)+1,_xlfn.MAXIFS($BO$2:$BO1537,$O$2:$O1537,$O1538))</f>
        <v>11</v>
      </c>
      <c r="BP1538">
        <f t="shared" si="263"/>
        <v>562.33500000000004</v>
      </c>
      <c r="BQ1538">
        <f t="shared" si="265"/>
        <v>349.59499999999997</v>
      </c>
      <c r="BR1538">
        <f t="shared" si="266"/>
        <v>378.52699999999999</v>
      </c>
      <c r="BS1538">
        <f t="shared" si="267"/>
        <v>383.34899999999999</v>
      </c>
      <c r="BT1538">
        <f t="shared" si="268"/>
        <v>132.60499999999999</v>
      </c>
      <c r="BU1538">
        <f t="shared" si="269"/>
        <v>0</v>
      </c>
      <c r="BV1538">
        <f t="shared" si="270"/>
        <v>0</v>
      </c>
      <c r="BW1538">
        <f t="shared" si="264"/>
        <v>1806.4110000000001</v>
      </c>
    </row>
    <row r="1539" spans="1:75" x14ac:dyDescent="0.3">
      <c r="A1539" s="38">
        <f t="shared" ref="A1539:A1602" si="271">DATE(YEAR(B1539),MONTH(B1539),DAY(B1539))</f>
        <v>45792</v>
      </c>
      <c r="B1539" s="3">
        <v>45792.334386574075</v>
      </c>
      <c r="C1539" t="s">
        <v>61</v>
      </c>
      <c r="D1539" t="s">
        <v>61</v>
      </c>
      <c r="E1539" t="s">
        <v>61</v>
      </c>
      <c r="F1539" t="s">
        <v>62</v>
      </c>
      <c r="G1539" s="2" t="s">
        <v>85</v>
      </c>
      <c r="H1539" t="s">
        <v>86</v>
      </c>
      <c r="I1539" t="s">
        <v>94</v>
      </c>
      <c r="J1539" t="s">
        <v>66</v>
      </c>
      <c r="K1539" t="s">
        <v>67</v>
      </c>
      <c r="L1539">
        <v>18</v>
      </c>
      <c r="M1539">
        <v>10</v>
      </c>
      <c r="N1539">
        <v>168</v>
      </c>
      <c r="O1539" s="41">
        <v>9999</v>
      </c>
      <c r="P1539" t="s">
        <v>62</v>
      </c>
      <c r="Q1539" s="1">
        <v>45786.608721180557</v>
      </c>
      <c r="R1539">
        <v>35.847000000000001</v>
      </c>
      <c r="S1539">
        <v>10.101000000000001</v>
      </c>
      <c r="T1539">
        <v>3.5489999999999999</v>
      </c>
      <c r="U1539">
        <v>3226</v>
      </c>
      <c r="V1539">
        <v>1</v>
      </c>
      <c r="W1539">
        <v>590</v>
      </c>
      <c r="X1539">
        <v>961</v>
      </c>
      <c r="Y1539">
        <v>0</v>
      </c>
      <c r="Z1539">
        <v>16</v>
      </c>
      <c r="AA1539">
        <v>0</v>
      </c>
      <c r="AB1539">
        <v>0</v>
      </c>
      <c r="AC1539">
        <v>96</v>
      </c>
      <c r="AD1539">
        <v>40</v>
      </c>
      <c r="AE1539">
        <v>48.974924000000001</v>
      </c>
      <c r="AF1539">
        <v>93.4</v>
      </c>
      <c r="AG1539">
        <v>2</v>
      </c>
      <c r="AH1539">
        <v>2</v>
      </c>
      <c r="AI1539">
        <v>1.8</v>
      </c>
      <c r="AJ1539">
        <v>0.8</v>
      </c>
      <c r="AK1539">
        <v>0</v>
      </c>
      <c r="AL1539">
        <v>0</v>
      </c>
      <c r="AM1539">
        <v>2.73</v>
      </c>
      <c r="AN1539">
        <v>46.869</v>
      </c>
      <c r="AO1539">
        <v>3.1E-2</v>
      </c>
      <c r="AP1539">
        <v>18.289000000000001</v>
      </c>
      <c r="AQ1539">
        <v>0.251</v>
      </c>
      <c r="AR1539">
        <v>0</v>
      </c>
      <c r="AS1539">
        <v>44.634</v>
      </c>
      <c r="AT1539">
        <v>49.813000000000002</v>
      </c>
      <c r="AU1539">
        <v>1.0669999999999999</v>
      </c>
      <c r="AV1539">
        <v>1.0669999999999999</v>
      </c>
      <c r="AW1539">
        <v>0.96</v>
      </c>
      <c r="AX1539">
        <v>0.42699999999999999</v>
      </c>
      <c r="AY1539">
        <v>0</v>
      </c>
      <c r="AZ1539">
        <v>0</v>
      </c>
      <c r="BA1539">
        <v>0</v>
      </c>
      <c r="BB1539">
        <v>81</v>
      </c>
      <c r="BC1539" t="s">
        <v>75</v>
      </c>
      <c r="BD1539">
        <v>0</v>
      </c>
      <c r="BE1539" t="s">
        <v>69</v>
      </c>
      <c r="BF1539" t="s">
        <v>76</v>
      </c>
      <c r="BG1539">
        <v>1.3</v>
      </c>
      <c r="BH1539">
        <v>0</v>
      </c>
      <c r="BI1539" s="1">
        <v>45799.431881446762</v>
      </c>
      <c r="BJ1539">
        <v>3</v>
      </c>
      <c r="BK1539" s="4">
        <v>1.1830000000000001</v>
      </c>
      <c r="BL1539" s="42">
        <f>HLOOKUP($A1539,차량별코스!$E$1:$AD$20,_xlfn.XLOOKUP(탕데이터!$I1539,차량별코스!$D$2:$D$20,차량별코스!$A$2:$A$20),0)</f>
        <v>8</v>
      </c>
      <c r="BM1539">
        <f t="shared" ref="BM1539:BM1602" si="272">SUMIFS(R:R,I:I,I1539,O:O,O1539)</f>
        <v>2448.8400000000006</v>
      </c>
      <c r="BN1539">
        <f t="shared" ref="BN1539:BN1602" si="273">SUMIFS(R:R,O:O,O1539,BL:BL,BL1539)</f>
        <v>4829.6470000000018</v>
      </c>
      <c r="BO1539">
        <f>IF(COUNTIFS($BL$2:$BL1539,$BL1539,$O$2:$O1539,$O1539)=1,_xlfn.MAXIFS($BO$2:$BO1538,$O$2:$O1538,$O1539)+1,_xlfn.MAXIFS($BO$2:$BO1538,$O$2:$O1538,$O1539))</f>
        <v>11</v>
      </c>
      <c r="BP1539">
        <f t="shared" ref="BP1539:BP1602" si="274">$U1539*AF1539%-V1539-W1539</f>
        <v>2422.0840000000003</v>
      </c>
      <c r="BQ1539">
        <f t="shared" si="265"/>
        <v>64.52</v>
      </c>
      <c r="BR1539">
        <f t="shared" si="266"/>
        <v>64.52</v>
      </c>
      <c r="BS1539">
        <f t="shared" si="267"/>
        <v>58.068000000000005</v>
      </c>
      <c r="BT1539">
        <f t="shared" si="268"/>
        <v>25.808</v>
      </c>
      <c r="BU1539">
        <f t="shared" si="269"/>
        <v>0</v>
      </c>
      <c r="BV1539">
        <f t="shared" si="270"/>
        <v>0</v>
      </c>
      <c r="BW1539">
        <f t="shared" ref="BW1539:BW1602" si="275">SUM(BP1539:BV1539)</f>
        <v>2635.0000000000005</v>
      </c>
    </row>
    <row r="1540" spans="1:75" x14ac:dyDescent="0.3">
      <c r="A1540" s="38">
        <f t="shared" si="271"/>
        <v>45792</v>
      </c>
      <c r="B1540" s="3">
        <v>45792.37777777778</v>
      </c>
      <c r="C1540" t="s">
        <v>61</v>
      </c>
      <c r="D1540" t="s">
        <v>61</v>
      </c>
      <c r="E1540" t="s">
        <v>61</v>
      </c>
      <c r="F1540" t="s">
        <v>62</v>
      </c>
      <c r="G1540" s="2" t="s">
        <v>85</v>
      </c>
      <c r="H1540" t="s">
        <v>86</v>
      </c>
      <c r="I1540" t="s">
        <v>94</v>
      </c>
      <c r="J1540" t="s">
        <v>66</v>
      </c>
      <c r="K1540" t="s">
        <v>67</v>
      </c>
      <c r="L1540">
        <v>18</v>
      </c>
      <c r="M1540">
        <v>10</v>
      </c>
      <c r="N1540">
        <v>168</v>
      </c>
      <c r="O1540" s="41">
        <v>9999</v>
      </c>
      <c r="P1540" t="s">
        <v>62</v>
      </c>
      <c r="Q1540" s="1">
        <v>45786.608721180557</v>
      </c>
      <c r="R1540">
        <v>26.045000000000002</v>
      </c>
      <c r="S1540">
        <v>8.2110000000000003</v>
      </c>
      <c r="T1540">
        <v>3.1720000000000002</v>
      </c>
      <c r="U1540">
        <v>2355</v>
      </c>
      <c r="V1540">
        <v>60</v>
      </c>
      <c r="W1540">
        <v>500</v>
      </c>
      <c r="X1540">
        <v>763</v>
      </c>
      <c r="Y1540">
        <v>1</v>
      </c>
      <c r="Z1540">
        <v>5</v>
      </c>
      <c r="AA1540">
        <v>0</v>
      </c>
      <c r="AB1540">
        <v>0</v>
      </c>
      <c r="AC1540">
        <v>105</v>
      </c>
      <c r="AD1540">
        <v>39.81</v>
      </c>
      <c r="AE1540">
        <v>52.235004000000004</v>
      </c>
      <c r="AF1540">
        <v>95</v>
      </c>
      <c r="AG1540">
        <v>1</v>
      </c>
      <c r="AH1540">
        <v>1.6</v>
      </c>
      <c r="AI1540">
        <v>1.1000000000000001</v>
      </c>
      <c r="AJ1540">
        <v>1.2</v>
      </c>
      <c r="AK1540">
        <v>0.1</v>
      </c>
      <c r="AL1540">
        <v>0</v>
      </c>
      <c r="AM1540">
        <v>2.44</v>
      </c>
      <c r="AN1540">
        <v>57.286999999999999</v>
      </c>
      <c r="AO1540">
        <v>2.548</v>
      </c>
      <c r="AP1540">
        <v>21.231000000000002</v>
      </c>
      <c r="AQ1540">
        <v>0.26900000000000002</v>
      </c>
      <c r="AR1540">
        <v>3.84</v>
      </c>
      <c r="AS1540">
        <v>19.198</v>
      </c>
      <c r="AT1540">
        <v>36.417000000000002</v>
      </c>
      <c r="AU1540">
        <v>0.38300000000000001</v>
      </c>
      <c r="AV1540">
        <v>0.61299999999999999</v>
      </c>
      <c r="AW1540">
        <v>0.42199999999999999</v>
      </c>
      <c r="AX1540">
        <v>0.46</v>
      </c>
      <c r="AY1540">
        <v>3.7999999999999999E-2</v>
      </c>
      <c r="AZ1540">
        <v>0</v>
      </c>
      <c r="BA1540">
        <v>0</v>
      </c>
      <c r="BB1540">
        <v>52</v>
      </c>
      <c r="BC1540" t="s">
        <v>75</v>
      </c>
      <c r="BD1540">
        <v>0</v>
      </c>
      <c r="BE1540" t="s">
        <v>69</v>
      </c>
      <c r="BF1540" t="s">
        <v>76</v>
      </c>
      <c r="BG1540">
        <v>1.3</v>
      </c>
      <c r="BH1540">
        <v>0</v>
      </c>
      <c r="BI1540" s="1">
        <v>45799.431881446762</v>
      </c>
      <c r="BJ1540">
        <v>3</v>
      </c>
      <c r="BK1540" s="4">
        <v>1.0572999999999999</v>
      </c>
      <c r="BL1540" s="42">
        <f>HLOOKUP($A1540,차량별코스!$E$1:$AD$20,_xlfn.XLOOKUP(탕데이터!$I1540,차량별코스!$D$2:$D$20,차량별코스!$A$2:$A$20),0)</f>
        <v>8</v>
      </c>
      <c r="BM1540">
        <f t="shared" si="272"/>
        <v>2448.8400000000006</v>
      </c>
      <c r="BN1540">
        <f t="shared" si="273"/>
        <v>4829.6470000000018</v>
      </c>
      <c r="BO1540">
        <f>IF(COUNTIFS($BL$2:$BL1540,$BL1540,$O$2:$O1540,$O1540)=1,_xlfn.MAXIFS($BO$2:$BO1539,$O$2:$O1539,$O1540)+1,_xlfn.MAXIFS($BO$2:$BO1539,$O$2:$O1539,$O1540))</f>
        <v>11</v>
      </c>
      <c r="BP1540">
        <f t="shared" si="274"/>
        <v>1677.25</v>
      </c>
      <c r="BQ1540">
        <f t="shared" si="265"/>
        <v>23.55</v>
      </c>
      <c r="BR1540">
        <f t="shared" si="266"/>
        <v>37.68</v>
      </c>
      <c r="BS1540">
        <f t="shared" si="267"/>
        <v>25.905000000000001</v>
      </c>
      <c r="BT1540">
        <f t="shared" si="268"/>
        <v>28.26</v>
      </c>
      <c r="BU1540">
        <f t="shared" si="269"/>
        <v>2.355</v>
      </c>
      <c r="BV1540">
        <f t="shared" si="270"/>
        <v>0</v>
      </c>
      <c r="BW1540">
        <f t="shared" si="275"/>
        <v>1795</v>
      </c>
    </row>
    <row r="1541" spans="1:75" x14ac:dyDescent="0.3">
      <c r="A1541" s="38">
        <f t="shared" si="271"/>
        <v>45792</v>
      </c>
      <c r="B1541" s="3">
        <v>45792.405706018515</v>
      </c>
      <c r="C1541" t="s">
        <v>61</v>
      </c>
      <c r="D1541" t="s">
        <v>61</v>
      </c>
      <c r="E1541" t="s">
        <v>61</v>
      </c>
      <c r="F1541" t="s">
        <v>62</v>
      </c>
      <c r="G1541" s="2" t="s">
        <v>85</v>
      </c>
      <c r="H1541" t="s">
        <v>86</v>
      </c>
      <c r="I1541" t="s">
        <v>94</v>
      </c>
      <c r="J1541" t="s">
        <v>66</v>
      </c>
      <c r="K1541" t="s">
        <v>67</v>
      </c>
      <c r="L1541">
        <v>18</v>
      </c>
      <c r="M1541">
        <v>10</v>
      </c>
      <c r="N1541">
        <v>168</v>
      </c>
      <c r="O1541" s="41">
        <v>9999</v>
      </c>
      <c r="P1541" t="s">
        <v>62</v>
      </c>
      <c r="Q1541" s="1">
        <v>45786.608721180557</v>
      </c>
      <c r="R1541">
        <v>40.634999999999998</v>
      </c>
      <c r="S1541">
        <v>13.414999999999999</v>
      </c>
      <c r="T1541">
        <v>3.0289999999999999</v>
      </c>
      <c r="U1541">
        <v>4185</v>
      </c>
      <c r="V1541">
        <v>0</v>
      </c>
      <c r="W1541">
        <v>1039</v>
      </c>
      <c r="X1541">
        <v>1174</v>
      </c>
      <c r="Y1541">
        <v>1</v>
      </c>
      <c r="Z1541">
        <v>30</v>
      </c>
      <c r="AA1541">
        <v>0</v>
      </c>
      <c r="AB1541">
        <v>0</v>
      </c>
      <c r="AC1541">
        <v>101</v>
      </c>
      <c r="AD1541">
        <v>34.950000000000003</v>
      </c>
      <c r="AE1541">
        <v>46.499040000000001</v>
      </c>
      <c r="AF1541">
        <v>94.2</v>
      </c>
      <c r="AG1541">
        <v>1.4</v>
      </c>
      <c r="AH1541">
        <v>2</v>
      </c>
      <c r="AI1541">
        <v>1.5</v>
      </c>
      <c r="AJ1541">
        <v>0.8</v>
      </c>
      <c r="AK1541">
        <v>0</v>
      </c>
      <c r="AL1541">
        <v>0</v>
      </c>
      <c r="AM1541">
        <v>2.33</v>
      </c>
      <c r="AN1541">
        <v>52.862000000000002</v>
      </c>
      <c r="AO1541">
        <v>0</v>
      </c>
      <c r="AP1541">
        <v>24.827000000000002</v>
      </c>
      <c r="AQ1541">
        <v>0.27100000000000002</v>
      </c>
      <c r="AR1541">
        <v>2.4609999999999999</v>
      </c>
      <c r="AS1541">
        <v>73.828000000000003</v>
      </c>
      <c r="AT1541">
        <v>64.37</v>
      </c>
      <c r="AU1541">
        <v>0.95699999999999996</v>
      </c>
      <c r="AV1541">
        <v>1.367</v>
      </c>
      <c r="AW1541">
        <v>1.0249999999999999</v>
      </c>
      <c r="AX1541">
        <v>0.54700000000000004</v>
      </c>
      <c r="AY1541">
        <v>0</v>
      </c>
      <c r="AZ1541">
        <v>0</v>
      </c>
      <c r="BA1541">
        <v>0</v>
      </c>
      <c r="BB1541">
        <v>100</v>
      </c>
      <c r="BC1541" t="s">
        <v>75</v>
      </c>
      <c r="BD1541">
        <v>0</v>
      </c>
      <c r="BE1541" t="s">
        <v>69</v>
      </c>
      <c r="BF1541" t="s">
        <v>76</v>
      </c>
      <c r="BG1541">
        <v>1.3</v>
      </c>
      <c r="BH1541">
        <v>0</v>
      </c>
      <c r="BI1541" s="1">
        <v>45799.431881446762</v>
      </c>
      <c r="BJ1541">
        <v>3</v>
      </c>
      <c r="BK1541" s="4">
        <v>1.0097</v>
      </c>
      <c r="BL1541" s="42">
        <f>HLOOKUP($A1541,차량별코스!$E$1:$AD$20,_xlfn.XLOOKUP(탕데이터!$I1541,차량별코스!$D$2:$D$20,차량별코스!$A$2:$A$20),0)</f>
        <v>8</v>
      </c>
      <c r="BM1541">
        <f t="shared" si="272"/>
        <v>2448.8400000000006</v>
      </c>
      <c r="BN1541">
        <f t="shared" si="273"/>
        <v>4829.6470000000018</v>
      </c>
      <c r="BO1541">
        <f>IF(COUNTIFS($BL$2:$BL1541,$BL1541,$O$2:$O1541,$O1541)=1,_xlfn.MAXIFS($BO$2:$BO1540,$O$2:$O1540,$O1541)+1,_xlfn.MAXIFS($BO$2:$BO1540,$O$2:$O1540,$O1541))</f>
        <v>11</v>
      </c>
      <c r="BP1541">
        <f t="shared" si="274"/>
        <v>2903.2700000000004</v>
      </c>
      <c r="BQ1541">
        <f t="shared" ref="BQ1541:BQ1604" si="276">$U1541*AG1541%</f>
        <v>58.589999999999996</v>
      </c>
      <c r="BR1541">
        <f t="shared" ref="BR1541:BR1604" si="277">$U1541*AH1541%</f>
        <v>83.7</v>
      </c>
      <c r="BS1541">
        <f t="shared" ref="BS1541:BS1604" si="278">$U1541*AI1541%</f>
        <v>62.774999999999999</v>
      </c>
      <c r="BT1541">
        <f t="shared" ref="BT1541:BT1604" si="279">$U1541*AJ1541%</f>
        <v>33.480000000000004</v>
      </c>
      <c r="BU1541">
        <f t="shared" ref="BU1541:BU1604" si="280">$U1541*AK1541%</f>
        <v>0</v>
      </c>
      <c r="BV1541">
        <f t="shared" ref="BV1541:BV1604" si="281">$U1541*AL1541%</f>
        <v>0</v>
      </c>
      <c r="BW1541">
        <f t="shared" si="275"/>
        <v>3141.8150000000005</v>
      </c>
    </row>
    <row r="1542" spans="1:75" x14ac:dyDescent="0.3">
      <c r="A1542" s="38">
        <f t="shared" si="271"/>
        <v>45792</v>
      </c>
      <c r="B1542" s="3">
        <v>45792.515173611115</v>
      </c>
      <c r="C1542" t="s">
        <v>61</v>
      </c>
      <c r="D1542" t="s">
        <v>61</v>
      </c>
      <c r="E1542" t="s">
        <v>61</v>
      </c>
      <c r="F1542" t="s">
        <v>62</v>
      </c>
      <c r="G1542" s="2" t="s">
        <v>85</v>
      </c>
      <c r="H1542" t="s">
        <v>86</v>
      </c>
      <c r="I1542" t="s">
        <v>94</v>
      </c>
      <c r="J1542" t="s">
        <v>66</v>
      </c>
      <c r="K1542" t="s">
        <v>67</v>
      </c>
      <c r="L1542">
        <v>18</v>
      </c>
      <c r="M1542">
        <v>10</v>
      </c>
      <c r="N1542">
        <v>168</v>
      </c>
      <c r="O1542" s="41">
        <v>9999</v>
      </c>
      <c r="P1542" t="s">
        <v>62</v>
      </c>
      <c r="Q1542" s="1">
        <v>45786.608721180557</v>
      </c>
      <c r="R1542">
        <v>39.665999999999997</v>
      </c>
      <c r="S1542">
        <v>13.933</v>
      </c>
      <c r="T1542">
        <v>2.847</v>
      </c>
      <c r="U1542">
        <v>4774</v>
      </c>
      <c r="V1542">
        <v>15</v>
      </c>
      <c r="W1542">
        <v>1541</v>
      </c>
      <c r="X1542">
        <v>1202</v>
      </c>
      <c r="Y1542">
        <v>0</v>
      </c>
      <c r="Z1542">
        <v>10</v>
      </c>
      <c r="AA1542">
        <v>1</v>
      </c>
      <c r="AB1542">
        <v>147</v>
      </c>
      <c r="AC1542">
        <v>100</v>
      </c>
      <c r="AD1542">
        <v>29.91</v>
      </c>
      <c r="AE1542">
        <v>44.374586999999998</v>
      </c>
      <c r="AF1542">
        <v>92.9</v>
      </c>
      <c r="AG1542">
        <v>1.8</v>
      </c>
      <c r="AH1542">
        <v>3.2</v>
      </c>
      <c r="AI1542">
        <v>1.5</v>
      </c>
      <c r="AJ1542">
        <v>0.6</v>
      </c>
      <c r="AK1542">
        <v>0</v>
      </c>
      <c r="AL1542">
        <v>0</v>
      </c>
      <c r="AM1542">
        <v>2.19</v>
      </c>
      <c r="AN1542">
        <v>53.825000000000003</v>
      </c>
      <c r="AO1542">
        <v>0.314</v>
      </c>
      <c r="AP1542">
        <v>32.279000000000003</v>
      </c>
      <c r="AQ1542">
        <v>0.30299999999999999</v>
      </c>
      <c r="AR1542">
        <v>0</v>
      </c>
      <c r="AS1542">
        <v>25.210999999999999</v>
      </c>
      <c r="AT1542">
        <v>72.772000000000006</v>
      </c>
      <c r="AU1542">
        <v>1.41</v>
      </c>
      <c r="AV1542">
        <v>2.5070000000000001</v>
      </c>
      <c r="AW1542">
        <v>1.175</v>
      </c>
      <c r="AX1542">
        <v>0.47</v>
      </c>
      <c r="AY1542">
        <v>0</v>
      </c>
      <c r="AZ1542">
        <v>0</v>
      </c>
      <c r="BA1542">
        <v>0</v>
      </c>
      <c r="BB1542">
        <v>112</v>
      </c>
      <c r="BC1542" t="s">
        <v>75</v>
      </c>
      <c r="BD1542">
        <v>0</v>
      </c>
      <c r="BE1542" t="s">
        <v>69</v>
      </c>
      <c r="BF1542" t="s">
        <v>76</v>
      </c>
      <c r="BG1542">
        <v>1.3</v>
      </c>
      <c r="BH1542">
        <v>0</v>
      </c>
      <c r="BI1542" s="1">
        <v>45799.431881446762</v>
      </c>
      <c r="BJ1542">
        <v>3</v>
      </c>
      <c r="BK1542" s="4">
        <v>0.94899999999999995</v>
      </c>
      <c r="BL1542" s="42">
        <f>HLOOKUP($A1542,차량별코스!$E$1:$AD$20,_xlfn.XLOOKUP(탕데이터!$I1542,차량별코스!$D$2:$D$20,차량별코스!$A$2:$A$20),0)</f>
        <v>8</v>
      </c>
      <c r="BM1542">
        <f t="shared" si="272"/>
        <v>2448.8400000000006</v>
      </c>
      <c r="BN1542">
        <f t="shared" si="273"/>
        <v>4829.6470000000018</v>
      </c>
      <c r="BO1542">
        <f>IF(COUNTIFS($BL$2:$BL1542,$BL1542,$O$2:$O1542,$O1542)=1,_xlfn.MAXIFS($BO$2:$BO1541,$O$2:$O1541,$O1542)+1,_xlfn.MAXIFS($BO$2:$BO1541,$O$2:$O1541,$O1542))</f>
        <v>11</v>
      </c>
      <c r="BP1542">
        <f t="shared" si="274"/>
        <v>2879.0460000000003</v>
      </c>
      <c r="BQ1542">
        <f t="shared" si="276"/>
        <v>85.932000000000016</v>
      </c>
      <c r="BR1542">
        <f t="shared" si="277"/>
        <v>152.768</v>
      </c>
      <c r="BS1542">
        <f t="shared" si="278"/>
        <v>71.61</v>
      </c>
      <c r="BT1542">
        <f t="shared" si="279"/>
        <v>28.644000000000002</v>
      </c>
      <c r="BU1542">
        <f t="shared" si="280"/>
        <v>0</v>
      </c>
      <c r="BV1542">
        <f t="shared" si="281"/>
        <v>0</v>
      </c>
      <c r="BW1542">
        <f t="shared" si="275"/>
        <v>3218</v>
      </c>
    </row>
    <row r="1543" spans="1:75" x14ac:dyDescent="0.3">
      <c r="A1543" s="38">
        <f t="shared" si="271"/>
        <v>45792</v>
      </c>
      <c r="B1543" s="3">
        <v>45792.571909722225</v>
      </c>
      <c r="C1543" t="s">
        <v>61</v>
      </c>
      <c r="D1543" t="s">
        <v>61</v>
      </c>
      <c r="E1543" t="s">
        <v>61</v>
      </c>
      <c r="F1543" t="s">
        <v>62</v>
      </c>
      <c r="G1543" s="2" t="s">
        <v>85</v>
      </c>
      <c r="H1543" t="s">
        <v>86</v>
      </c>
      <c r="I1543" t="s">
        <v>94</v>
      </c>
      <c r="J1543" t="s">
        <v>66</v>
      </c>
      <c r="K1543" t="s">
        <v>67</v>
      </c>
      <c r="L1543">
        <v>18</v>
      </c>
      <c r="M1543">
        <v>10</v>
      </c>
      <c r="N1543">
        <v>168</v>
      </c>
      <c r="O1543" s="41">
        <v>9999</v>
      </c>
      <c r="P1543" t="s">
        <v>62</v>
      </c>
      <c r="Q1543" s="1">
        <v>45786.608721180557</v>
      </c>
      <c r="R1543">
        <v>25.157</v>
      </c>
      <c r="S1543">
        <v>7.5890000000000004</v>
      </c>
      <c r="T1543">
        <v>3.3149999999999999</v>
      </c>
      <c r="U1543">
        <v>2012</v>
      </c>
      <c r="V1543">
        <v>87</v>
      </c>
      <c r="W1543">
        <v>293</v>
      </c>
      <c r="X1543">
        <v>749</v>
      </c>
      <c r="Y1543">
        <v>0</v>
      </c>
      <c r="Z1543">
        <v>9</v>
      </c>
      <c r="AA1543">
        <v>0</v>
      </c>
      <c r="AB1543">
        <v>0</v>
      </c>
      <c r="AC1543">
        <v>105</v>
      </c>
      <c r="AD1543">
        <v>45.01</v>
      </c>
      <c r="AE1543">
        <v>55.493299999999998</v>
      </c>
      <c r="AF1543">
        <v>95.4</v>
      </c>
      <c r="AG1543">
        <v>0.8</v>
      </c>
      <c r="AH1543">
        <v>1.3</v>
      </c>
      <c r="AI1543">
        <v>1.3</v>
      </c>
      <c r="AJ1543">
        <v>1.2</v>
      </c>
      <c r="AK1543">
        <v>0.1</v>
      </c>
      <c r="AL1543">
        <v>0</v>
      </c>
      <c r="AM1543">
        <v>2.5499999999999998</v>
      </c>
      <c r="AN1543">
        <v>58.34</v>
      </c>
      <c r="AO1543">
        <v>4.3239999999999998</v>
      </c>
      <c r="AP1543">
        <v>14.561999999999999</v>
      </c>
      <c r="AQ1543">
        <v>0.27800000000000002</v>
      </c>
      <c r="AR1543">
        <v>0</v>
      </c>
      <c r="AS1543">
        <v>35.774999999999999</v>
      </c>
      <c r="AT1543">
        <v>31.8</v>
      </c>
      <c r="AU1543">
        <v>0.26700000000000002</v>
      </c>
      <c r="AV1543">
        <v>0.433</v>
      </c>
      <c r="AW1543">
        <v>0.433</v>
      </c>
      <c r="AX1543">
        <v>0.4</v>
      </c>
      <c r="AY1543">
        <v>3.3000000000000002E-2</v>
      </c>
      <c r="AZ1543">
        <v>0</v>
      </c>
      <c r="BA1543">
        <v>0</v>
      </c>
      <c r="BB1543">
        <v>49</v>
      </c>
      <c r="BC1543" t="s">
        <v>75</v>
      </c>
      <c r="BD1543">
        <v>0</v>
      </c>
      <c r="BE1543" t="s">
        <v>69</v>
      </c>
      <c r="BF1543" t="s">
        <v>76</v>
      </c>
      <c r="BG1543">
        <v>1.3</v>
      </c>
      <c r="BH1543">
        <v>0</v>
      </c>
      <c r="BI1543" s="1">
        <v>45799.431881446762</v>
      </c>
      <c r="BJ1543">
        <v>3</v>
      </c>
      <c r="BK1543" s="4">
        <v>1.105</v>
      </c>
      <c r="BL1543" s="42">
        <f>HLOOKUP($A1543,차량별코스!$E$1:$AD$20,_xlfn.XLOOKUP(탕데이터!$I1543,차량별코스!$D$2:$D$20,차량별코스!$A$2:$A$20),0)</f>
        <v>8</v>
      </c>
      <c r="BM1543">
        <f t="shared" si="272"/>
        <v>2448.8400000000006</v>
      </c>
      <c r="BN1543">
        <f t="shared" si="273"/>
        <v>4829.6470000000018</v>
      </c>
      <c r="BO1543">
        <f>IF(COUNTIFS($BL$2:$BL1543,$BL1543,$O$2:$O1543,$O1543)=1,_xlfn.MAXIFS($BO$2:$BO1542,$O$2:$O1542,$O1543)+1,_xlfn.MAXIFS($BO$2:$BO1542,$O$2:$O1542,$O1543))</f>
        <v>11</v>
      </c>
      <c r="BP1543">
        <f t="shared" si="274"/>
        <v>1539.4480000000001</v>
      </c>
      <c r="BQ1543">
        <f t="shared" si="276"/>
        <v>16.096</v>
      </c>
      <c r="BR1543">
        <f t="shared" si="277"/>
        <v>26.156000000000002</v>
      </c>
      <c r="BS1543">
        <f t="shared" si="278"/>
        <v>26.156000000000002</v>
      </c>
      <c r="BT1543">
        <f t="shared" si="279"/>
        <v>24.144000000000002</v>
      </c>
      <c r="BU1543">
        <f t="shared" si="280"/>
        <v>2.012</v>
      </c>
      <c r="BV1543">
        <f t="shared" si="281"/>
        <v>0</v>
      </c>
      <c r="BW1543">
        <f t="shared" si="275"/>
        <v>1634.0119999999999</v>
      </c>
    </row>
    <row r="1544" spans="1:75" x14ac:dyDescent="0.3">
      <c r="A1544" s="38">
        <f t="shared" si="271"/>
        <v>45792</v>
      </c>
      <c r="B1544" s="3">
        <v>45792.596296296295</v>
      </c>
      <c r="C1544" t="s">
        <v>61</v>
      </c>
      <c r="D1544" t="s">
        <v>61</v>
      </c>
      <c r="E1544" t="s">
        <v>61</v>
      </c>
      <c r="F1544" t="s">
        <v>62</v>
      </c>
      <c r="G1544" s="2" t="s">
        <v>85</v>
      </c>
      <c r="H1544" t="s">
        <v>86</v>
      </c>
      <c r="I1544" t="s">
        <v>94</v>
      </c>
      <c r="J1544" t="s">
        <v>66</v>
      </c>
      <c r="K1544" t="s">
        <v>67</v>
      </c>
      <c r="L1544">
        <v>18</v>
      </c>
      <c r="M1544">
        <v>10</v>
      </c>
      <c r="N1544">
        <v>168</v>
      </c>
      <c r="O1544" s="41">
        <v>9999</v>
      </c>
      <c r="P1544" t="s">
        <v>62</v>
      </c>
      <c r="Q1544" s="1">
        <v>45786.608721180557</v>
      </c>
      <c r="R1544">
        <v>16.815999999999999</v>
      </c>
      <c r="S1544">
        <v>4.5229999999999997</v>
      </c>
      <c r="T1544">
        <v>3.718</v>
      </c>
      <c r="U1544">
        <v>1352</v>
      </c>
      <c r="V1544">
        <v>21</v>
      </c>
      <c r="W1544">
        <v>217</v>
      </c>
      <c r="X1544">
        <v>455</v>
      </c>
      <c r="Y1544">
        <v>0</v>
      </c>
      <c r="Z1544">
        <v>5</v>
      </c>
      <c r="AA1544">
        <v>0</v>
      </c>
      <c r="AB1544">
        <v>0</v>
      </c>
      <c r="AC1544">
        <v>87</v>
      </c>
      <c r="AD1544">
        <v>44.78</v>
      </c>
      <c r="AE1544">
        <v>54.342450999999997</v>
      </c>
      <c r="AF1544">
        <v>97.5</v>
      </c>
      <c r="AG1544">
        <v>0.3</v>
      </c>
      <c r="AH1544">
        <v>0.6</v>
      </c>
      <c r="AI1544">
        <v>1.2</v>
      </c>
      <c r="AJ1544">
        <v>0.3</v>
      </c>
      <c r="AK1544">
        <v>0</v>
      </c>
      <c r="AL1544">
        <v>0</v>
      </c>
      <c r="AM1544">
        <v>2.86</v>
      </c>
      <c r="AN1544">
        <v>50.040999999999997</v>
      </c>
      <c r="AO1544">
        <v>1.5529999999999999</v>
      </c>
      <c r="AP1544">
        <v>16.05</v>
      </c>
      <c r="AQ1544">
        <v>0.23799999999999999</v>
      </c>
      <c r="AR1544">
        <v>0</v>
      </c>
      <c r="AS1544">
        <v>29.734000000000002</v>
      </c>
      <c r="AT1544">
        <v>21.125</v>
      </c>
      <c r="AU1544">
        <v>6.5000000000000002E-2</v>
      </c>
      <c r="AV1544">
        <v>0.13</v>
      </c>
      <c r="AW1544">
        <v>0.26</v>
      </c>
      <c r="AX1544">
        <v>6.5000000000000002E-2</v>
      </c>
      <c r="AY1544">
        <v>0</v>
      </c>
      <c r="AZ1544">
        <v>0</v>
      </c>
      <c r="BA1544">
        <v>0</v>
      </c>
      <c r="BB1544">
        <v>32</v>
      </c>
      <c r="BC1544" t="s">
        <v>75</v>
      </c>
      <c r="BD1544">
        <v>0</v>
      </c>
      <c r="BE1544" t="s">
        <v>69</v>
      </c>
      <c r="BF1544" t="s">
        <v>76</v>
      </c>
      <c r="BG1544">
        <v>1.3</v>
      </c>
      <c r="BH1544">
        <v>0</v>
      </c>
      <c r="BI1544" s="1">
        <v>45799.431881446762</v>
      </c>
      <c r="BJ1544">
        <v>3</v>
      </c>
      <c r="BK1544" s="4">
        <v>1.2393000000000001</v>
      </c>
      <c r="BL1544" s="42">
        <f>HLOOKUP($A1544,차량별코스!$E$1:$AD$20,_xlfn.XLOOKUP(탕데이터!$I1544,차량별코스!$D$2:$D$20,차량별코스!$A$2:$A$20),0)</f>
        <v>8</v>
      </c>
      <c r="BM1544">
        <f t="shared" si="272"/>
        <v>2448.8400000000006</v>
      </c>
      <c r="BN1544">
        <f t="shared" si="273"/>
        <v>4829.6470000000018</v>
      </c>
      <c r="BO1544">
        <f>IF(COUNTIFS($BL$2:$BL1544,$BL1544,$O$2:$O1544,$O1544)=1,_xlfn.MAXIFS($BO$2:$BO1543,$O$2:$O1543,$O1544)+1,_xlfn.MAXIFS($BO$2:$BO1543,$O$2:$O1543,$O1544))</f>
        <v>11</v>
      </c>
      <c r="BP1544">
        <f t="shared" si="274"/>
        <v>1080.2</v>
      </c>
      <c r="BQ1544">
        <f t="shared" si="276"/>
        <v>4.056</v>
      </c>
      <c r="BR1544">
        <f t="shared" si="277"/>
        <v>8.1120000000000001</v>
      </c>
      <c r="BS1544">
        <f t="shared" si="278"/>
        <v>16.224</v>
      </c>
      <c r="BT1544">
        <f t="shared" si="279"/>
        <v>4.056</v>
      </c>
      <c r="BU1544">
        <f t="shared" si="280"/>
        <v>0</v>
      </c>
      <c r="BV1544">
        <f t="shared" si="281"/>
        <v>0</v>
      </c>
      <c r="BW1544">
        <f t="shared" si="275"/>
        <v>1112.6480000000001</v>
      </c>
    </row>
    <row r="1545" spans="1:75" x14ac:dyDescent="0.3">
      <c r="A1545" s="38">
        <f t="shared" si="271"/>
        <v>45792</v>
      </c>
      <c r="B1545" s="3">
        <v>45792.614270833335</v>
      </c>
      <c r="C1545" t="s">
        <v>61</v>
      </c>
      <c r="D1545" t="s">
        <v>61</v>
      </c>
      <c r="E1545" t="s">
        <v>61</v>
      </c>
      <c r="F1545" t="s">
        <v>62</v>
      </c>
      <c r="G1545" s="2" t="s">
        <v>85</v>
      </c>
      <c r="H1545" t="s">
        <v>86</v>
      </c>
      <c r="I1545" t="s">
        <v>94</v>
      </c>
      <c r="J1545" t="s">
        <v>66</v>
      </c>
      <c r="K1545" t="s">
        <v>67</v>
      </c>
      <c r="L1545">
        <v>18</v>
      </c>
      <c r="M1545">
        <v>10</v>
      </c>
      <c r="N1545">
        <v>168</v>
      </c>
      <c r="O1545" s="41">
        <v>9999</v>
      </c>
      <c r="P1545" t="s">
        <v>62</v>
      </c>
      <c r="Q1545" s="1">
        <v>45786.608721180557</v>
      </c>
      <c r="R1545">
        <v>20.672000000000001</v>
      </c>
      <c r="S1545">
        <v>6.0010000000000003</v>
      </c>
      <c r="T1545">
        <v>3.4449999999999998</v>
      </c>
      <c r="U1545">
        <v>1829</v>
      </c>
      <c r="V1545">
        <v>24</v>
      </c>
      <c r="W1545">
        <v>231</v>
      </c>
      <c r="X1545">
        <v>618</v>
      </c>
      <c r="Y1545">
        <v>0</v>
      </c>
      <c r="Z1545">
        <v>7</v>
      </c>
      <c r="AA1545">
        <v>0</v>
      </c>
      <c r="AB1545">
        <v>0</v>
      </c>
      <c r="AC1545">
        <v>108</v>
      </c>
      <c r="AD1545">
        <v>40.69</v>
      </c>
      <c r="AE1545">
        <v>47.28022</v>
      </c>
      <c r="AF1545">
        <v>94</v>
      </c>
      <c r="AG1545">
        <v>1.7</v>
      </c>
      <c r="AH1545">
        <v>1.7</v>
      </c>
      <c r="AI1545">
        <v>1.4</v>
      </c>
      <c r="AJ1545">
        <v>0.8</v>
      </c>
      <c r="AK1545">
        <v>0.3</v>
      </c>
      <c r="AL1545">
        <v>0</v>
      </c>
      <c r="AM1545">
        <v>2.65</v>
      </c>
      <c r="AN1545">
        <v>46.451999999999998</v>
      </c>
      <c r="AO1545">
        <v>1.3120000000000001</v>
      </c>
      <c r="AP1545">
        <v>12.63</v>
      </c>
      <c r="AQ1545">
        <v>0.28999999999999998</v>
      </c>
      <c r="AR1545">
        <v>0</v>
      </c>
      <c r="AS1545">
        <v>33.862000000000002</v>
      </c>
      <c r="AT1545">
        <v>28.2</v>
      </c>
      <c r="AU1545">
        <v>0.51</v>
      </c>
      <c r="AV1545">
        <v>0.51</v>
      </c>
      <c r="AW1545">
        <v>0.42</v>
      </c>
      <c r="AX1545">
        <v>0.24</v>
      </c>
      <c r="AY1545">
        <v>0.09</v>
      </c>
      <c r="AZ1545">
        <v>0</v>
      </c>
      <c r="BA1545">
        <v>0</v>
      </c>
      <c r="BB1545">
        <v>43</v>
      </c>
      <c r="BC1545" t="s">
        <v>75</v>
      </c>
      <c r="BD1545">
        <v>0</v>
      </c>
      <c r="BE1545" t="s">
        <v>69</v>
      </c>
      <c r="BF1545" t="s">
        <v>76</v>
      </c>
      <c r="BG1545">
        <v>1.3</v>
      </c>
      <c r="BH1545">
        <v>0</v>
      </c>
      <c r="BI1545" s="1">
        <v>45799.431881446762</v>
      </c>
      <c r="BJ1545">
        <v>3</v>
      </c>
      <c r="BK1545" s="4">
        <v>1.1483000000000001</v>
      </c>
      <c r="BL1545" s="42">
        <f>HLOOKUP($A1545,차량별코스!$E$1:$AD$20,_xlfn.XLOOKUP(탕데이터!$I1545,차량별코스!$D$2:$D$20,차량별코스!$A$2:$A$20),0)</f>
        <v>8</v>
      </c>
      <c r="BM1545">
        <f t="shared" si="272"/>
        <v>2448.8400000000006</v>
      </c>
      <c r="BN1545">
        <f t="shared" si="273"/>
        <v>4829.6470000000018</v>
      </c>
      <c r="BO1545">
        <f>IF(COUNTIFS($BL$2:$BL1545,$BL1545,$O$2:$O1545,$O1545)=1,_xlfn.MAXIFS($BO$2:$BO1544,$O$2:$O1544,$O1545)+1,_xlfn.MAXIFS($BO$2:$BO1544,$O$2:$O1544,$O1545))</f>
        <v>11</v>
      </c>
      <c r="BP1545">
        <f t="shared" si="274"/>
        <v>1464.26</v>
      </c>
      <c r="BQ1545">
        <f t="shared" si="276"/>
        <v>31.093000000000004</v>
      </c>
      <c r="BR1545">
        <f t="shared" si="277"/>
        <v>31.093000000000004</v>
      </c>
      <c r="BS1545">
        <f t="shared" si="278"/>
        <v>25.605999999999998</v>
      </c>
      <c r="BT1545">
        <f t="shared" si="279"/>
        <v>14.632</v>
      </c>
      <c r="BU1545">
        <f t="shared" si="280"/>
        <v>5.4870000000000001</v>
      </c>
      <c r="BV1545">
        <f t="shared" si="281"/>
        <v>0</v>
      </c>
      <c r="BW1545">
        <f t="shared" si="275"/>
        <v>1572.1710000000003</v>
      </c>
    </row>
    <row r="1546" spans="1:75" x14ac:dyDescent="0.3">
      <c r="A1546" s="38">
        <f t="shared" si="271"/>
        <v>45792</v>
      </c>
      <c r="B1546" s="3">
        <v>45792.682754629626</v>
      </c>
      <c r="C1546" t="s">
        <v>61</v>
      </c>
      <c r="D1546" t="s">
        <v>61</v>
      </c>
      <c r="E1546" t="s">
        <v>61</v>
      </c>
      <c r="F1546" t="s">
        <v>62</v>
      </c>
      <c r="G1546" s="2" t="s">
        <v>85</v>
      </c>
      <c r="H1546" t="s">
        <v>86</v>
      </c>
      <c r="I1546" t="s">
        <v>94</v>
      </c>
      <c r="J1546" t="s">
        <v>66</v>
      </c>
      <c r="K1546" t="s">
        <v>67</v>
      </c>
      <c r="L1546">
        <v>18</v>
      </c>
      <c r="M1546">
        <v>10</v>
      </c>
      <c r="N1546">
        <v>168</v>
      </c>
      <c r="O1546" s="41">
        <v>9999</v>
      </c>
      <c r="P1546" t="s">
        <v>62</v>
      </c>
      <c r="Q1546" s="1">
        <v>45786.608721180557</v>
      </c>
      <c r="R1546">
        <v>25.966000000000001</v>
      </c>
      <c r="S1546">
        <v>7.742</v>
      </c>
      <c r="T1546">
        <v>3.3540000000000001</v>
      </c>
      <c r="U1546">
        <v>2938</v>
      </c>
      <c r="V1546">
        <v>46</v>
      </c>
      <c r="W1546">
        <v>718</v>
      </c>
      <c r="X1546">
        <v>617</v>
      </c>
      <c r="Y1546">
        <v>0</v>
      </c>
      <c r="Z1546">
        <v>2</v>
      </c>
      <c r="AA1546">
        <v>1</v>
      </c>
      <c r="AB1546">
        <v>20</v>
      </c>
      <c r="AC1546">
        <v>77</v>
      </c>
      <c r="AD1546">
        <v>31.82</v>
      </c>
      <c r="AE1546">
        <v>42.997895999999997</v>
      </c>
      <c r="AF1546">
        <v>92.2</v>
      </c>
      <c r="AG1546">
        <v>2.6</v>
      </c>
      <c r="AH1546">
        <v>2.7</v>
      </c>
      <c r="AI1546">
        <v>2.5</v>
      </c>
      <c r="AJ1546">
        <v>0</v>
      </c>
      <c r="AK1546">
        <v>0</v>
      </c>
      <c r="AL1546">
        <v>0</v>
      </c>
      <c r="AM1546">
        <v>2.58</v>
      </c>
      <c r="AN1546">
        <v>43.003</v>
      </c>
      <c r="AO1546">
        <v>1.5660000000000001</v>
      </c>
      <c r="AP1546">
        <v>24.437999999999999</v>
      </c>
      <c r="AQ1546">
        <v>0.23100000000000001</v>
      </c>
      <c r="AR1546">
        <v>0</v>
      </c>
      <c r="AS1546">
        <v>7.702</v>
      </c>
      <c r="AT1546">
        <v>44.563000000000002</v>
      </c>
      <c r="AU1546">
        <v>1.2569999999999999</v>
      </c>
      <c r="AV1546">
        <v>1.3049999999999999</v>
      </c>
      <c r="AW1546">
        <v>1.208</v>
      </c>
      <c r="AX1546">
        <v>0</v>
      </c>
      <c r="AY1546">
        <v>0</v>
      </c>
      <c r="AZ1546">
        <v>0</v>
      </c>
      <c r="BA1546">
        <v>0</v>
      </c>
      <c r="BB1546">
        <v>73</v>
      </c>
      <c r="BC1546" t="s">
        <v>75</v>
      </c>
      <c r="BD1546">
        <v>0</v>
      </c>
      <c r="BE1546" t="s">
        <v>69</v>
      </c>
      <c r="BF1546" t="s">
        <v>76</v>
      </c>
      <c r="BG1546">
        <v>1.3</v>
      </c>
      <c r="BH1546">
        <v>0</v>
      </c>
      <c r="BI1546" s="1">
        <v>45799.431881446762</v>
      </c>
      <c r="BJ1546">
        <v>3</v>
      </c>
      <c r="BK1546" s="4">
        <v>1.1180000000000001</v>
      </c>
      <c r="BL1546" s="42">
        <f>HLOOKUP($A1546,차량별코스!$E$1:$AD$20,_xlfn.XLOOKUP(탕데이터!$I1546,차량별코스!$D$2:$D$20,차량별코스!$A$2:$A$20),0)</f>
        <v>8</v>
      </c>
      <c r="BM1546">
        <f t="shared" si="272"/>
        <v>2448.8400000000006</v>
      </c>
      <c r="BN1546">
        <f t="shared" si="273"/>
        <v>4829.6470000000018</v>
      </c>
      <c r="BO1546">
        <f>IF(COUNTIFS($BL$2:$BL1546,$BL1546,$O$2:$O1546,$O1546)=1,_xlfn.MAXIFS($BO$2:$BO1545,$O$2:$O1545,$O1546)+1,_xlfn.MAXIFS($BO$2:$BO1545,$O$2:$O1545,$O1546))</f>
        <v>11</v>
      </c>
      <c r="BP1546">
        <f t="shared" si="274"/>
        <v>1944.8360000000002</v>
      </c>
      <c r="BQ1546">
        <f t="shared" si="276"/>
        <v>76.388000000000005</v>
      </c>
      <c r="BR1546">
        <f t="shared" si="277"/>
        <v>79.326000000000008</v>
      </c>
      <c r="BS1546">
        <f t="shared" si="278"/>
        <v>73.45</v>
      </c>
      <c r="BT1546">
        <f t="shared" si="279"/>
        <v>0</v>
      </c>
      <c r="BU1546">
        <f t="shared" si="280"/>
        <v>0</v>
      </c>
      <c r="BV1546">
        <f t="shared" si="281"/>
        <v>0</v>
      </c>
      <c r="BW1546">
        <f t="shared" si="275"/>
        <v>2174</v>
      </c>
    </row>
    <row r="1547" spans="1:75" x14ac:dyDescent="0.3">
      <c r="A1547" s="38">
        <f t="shared" si="271"/>
        <v>45792</v>
      </c>
      <c r="B1547" s="3">
        <v>45792.720659722225</v>
      </c>
      <c r="C1547" t="s">
        <v>61</v>
      </c>
      <c r="D1547" t="s">
        <v>61</v>
      </c>
      <c r="E1547" t="s">
        <v>61</v>
      </c>
      <c r="F1547" t="s">
        <v>62</v>
      </c>
      <c r="G1547" s="2" t="s">
        <v>85</v>
      </c>
      <c r="H1547" t="s">
        <v>86</v>
      </c>
      <c r="I1547" t="s">
        <v>94</v>
      </c>
      <c r="J1547" t="s">
        <v>66</v>
      </c>
      <c r="K1547" t="s">
        <v>67</v>
      </c>
      <c r="L1547">
        <v>18</v>
      </c>
      <c r="M1547">
        <v>10</v>
      </c>
      <c r="N1547">
        <v>168</v>
      </c>
      <c r="O1547" s="41">
        <v>9999</v>
      </c>
      <c r="P1547" t="s">
        <v>62</v>
      </c>
      <c r="Q1547" s="1">
        <v>45786.608721180557</v>
      </c>
      <c r="R1547">
        <v>31.986000000000001</v>
      </c>
      <c r="S1547">
        <v>7.4790000000000001</v>
      </c>
      <c r="T1547">
        <v>4.2770000000000001</v>
      </c>
      <c r="U1547">
        <v>2563</v>
      </c>
      <c r="V1547">
        <v>135</v>
      </c>
      <c r="W1547">
        <v>211</v>
      </c>
      <c r="X1547">
        <v>804</v>
      </c>
      <c r="Y1547">
        <v>0</v>
      </c>
      <c r="Z1547">
        <v>5</v>
      </c>
      <c r="AA1547">
        <v>0</v>
      </c>
      <c r="AB1547">
        <v>0</v>
      </c>
      <c r="AC1547">
        <v>79</v>
      </c>
      <c r="AD1547">
        <v>44.93</v>
      </c>
      <c r="AE1547">
        <v>51.939405000000001</v>
      </c>
      <c r="AF1547">
        <v>96.9</v>
      </c>
      <c r="AG1547">
        <v>0.6</v>
      </c>
      <c r="AH1547">
        <v>0.9</v>
      </c>
      <c r="AI1547">
        <v>1.5</v>
      </c>
      <c r="AJ1547">
        <v>0</v>
      </c>
      <c r="AK1547">
        <v>0</v>
      </c>
      <c r="AL1547">
        <v>0</v>
      </c>
      <c r="AM1547">
        <v>3.29</v>
      </c>
      <c r="AN1547">
        <v>40.399000000000001</v>
      </c>
      <c r="AO1547">
        <v>5.2670000000000003</v>
      </c>
      <c r="AP1547">
        <v>8.2330000000000005</v>
      </c>
      <c r="AQ1547">
        <v>0.25</v>
      </c>
      <c r="AR1547">
        <v>0</v>
      </c>
      <c r="AS1547">
        <v>15.632</v>
      </c>
      <c r="AT1547">
        <v>40.375</v>
      </c>
      <c r="AU1547">
        <v>0.25</v>
      </c>
      <c r="AV1547">
        <v>0.375</v>
      </c>
      <c r="AW1547">
        <v>0.625</v>
      </c>
      <c r="AX1547">
        <v>0</v>
      </c>
      <c r="AY1547">
        <v>0</v>
      </c>
      <c r="AZ1547">
        <v>0</v>
      </c>
      <c r="BA1547">
        <v>0</v>
      </c>
      <c r="BB1547">
        <v>63</v>
      </c>
      <c r="BC1547" t="s">
        <v>75</v>
      </c>
      <c r="BD1547">
        <v>0</v>
      </c>
      <c r="BE1547" t="s">
        <v>69</v>
      </c>
      <c r="BF1547" t="s">
        <v>76</v>
      </c>
      <c r="BG1547">
        <v>1.3</v>
      </c>
      <c r="BH1547">
        <v>0</v>
      </c>
      <c r="BI1547" s="1">
        <v>45799.431881446762</v>
      </c>
      <c r="BJ1547">
        <v>3</v>
      </c>
      <c r="BK1547" s="4">
        <v>1.4256</v>
      </c>
      <c r="BL1547" s="42">
        <f>HLOOKUP($A1547,차량별코스!$E$1:$AD$20,_xlfn.XLOOKUP(탕데이터!$I1547,차량별코스!$D$2:$D$20,차량별코스!$A$2:$A$20),0)</f>
        <v>8</v>
      </c>
      <c r="BM1547">
        <f t="shared" si="272"/>
        <v>2448.8400000000006</v>
      </c>
      <c r="BN1547">
        <f t="shared" si="273"/>
        <v>4829.6470000000018</v>
      </c>
      <c r="BO1547">
        <f>IF(COUNTIFS($BL$2:$BL1547,$BL1547,$O$2:$O1547,$O1547)=1,_xlfn.MAXIFS($BO$2:$BO1546,$O$2:$O1546,$O1547)+1,_xlfn.MAXIFS($BO$2:$BO1546,$O$2:$O1546,$O1547))</f>
        <v>11</v>
      </c>
      <c r="BP1547">
        <f t="shared" si="274"/>
        <v>2137.547</v>
      </c>
      <c r="BQ1547">
        <f t="shared" si="276"/>
        <v>15.378</v>
      </c>
      <c r="BR1547">
        <f t="shared" si="277"/>
        <v>23.067000000000004</v>
      </c>
      <c r="BS1547">
        <f t="shared" si="278"/>
        <v>38.445</v>
      </c>
      <c r="BT1547">
        <f t="shared" si="279"/>
        <v>0</v>
      </c>
      <c r="BU1547">
        <f t="shared" si="280"/>
        <v>0</v>
      </c>
      <c r="BV1547">
        <f t="shared" si="281"/>
        <v>0</v>
      </c>
      <c r="BW1547">
        <f t="shared" si="275"/>
        <v>2214.4370000000004</v>
      </c>
    </row>
    <row r="1548" spans="1:75" x14ac:dyDescent="0.3">
      <c r="A1548" s="38">
        <f t="shared" si="271"/>
        <v>45792</v>
      </c>
      <c r="B1548" s="3">
        <v>45792.759039351855</v>
      </c>
      <c r="C1548" t="s">
        <v>61</v>
      </c>
      <c r="D1548" t="s">
        <v>61</v>
      </c>
      <c r="E1548" t="s">
        <v>61</v>
      </c>
      <c r="F1548" t="s">
        <v>62</v>
      </c>
      <c r="G1548" s="2" t="s">
        <v>85</v>
      </c>
      <c r="H1548" t="s">
        <v>86</v>
      </c>
      <c r="I1548" t="s">
        <v>94</v>
      </c>
      <c r="J1548" t="s">
        <v>66</v>
      </c>
      <c r="K1548" t="s">
        <v>67</v>
      </c>
      <c r="L1548">
        <v>18</v>
      </c>
      <c r="M1548">
        <v>10</v>
      </c>
      <c r="N1548">
        <v>168</v>
      </c>
      <c r="O1548" s="41">
        <v>9999</v>
      </c>
      <c r="P1548" t="s">
        <v>62</v>
      </c>
      <c r="Q1548" s="1">
        <v>45786.608721180557</v>
      </c>
      <c r="R1548">
        <v>40.527000000000001</v>
      </c>
      <c r="S1548">
        <v>19.363</v>
      </c>
      <c r="T1548">
        <v>2.093</v>
      </c>
      <c r="U1548">
        <v>6801</v>
      </c>
      <c r="V1548">
        <v>102</v>
      </c>
      <c r="W1548">
        <v>3373</v>
      </c>
      <c r="X1548">
        <v>1224</v>
      </c>
      <c r="Y1548">
        <v>1</v>
      </c>
      <c r="Z1548">
        <v>25</v>
      </c>
      <c r="AA1548">
        <v>1</v>
      </c>
      <c r="AB1548">
        <v>1936</v>
      </c>
      <c r="AC1548">
        <v>87</v>
      </c>
      <c r="AD1548">
        <v>21.45</v>
      </c>
      <c r="AE1548">
        <v>43.865659000000001</v>
      </c>
      <c r="AF1548">
        <v>90.5</v>
      </c>
      <c r="AG1548">
        <v>2.4</v>
      </c>
      <c r="AH1548">
        <v>3.4</v>
      </c>
      <c r="AI1548">
        <v>3.6</v>
      </c>
      <c r="AJ1548">
        <v>0.2</v>
      </c>
      <c r="AK1548">
        <v>0</v>
      </c>
      <c r="AL1548">
        <v>0</v>
      </c>
      <c r="AM1548">
        <v>1.61</v>
      </c>
      <c r="AN1548">
        <v>74.792000000000002</v>
      </c>
      <c r="AO1548">
        <v>1.5</v>
      </c>
      <c r="AP1548">
        <v>49.595999999999997</v>
      </c>
      <c r="AQ1548">
        <v>0.29599999999999999</v>
      </c>
      <c r="AR1548">
        <v>2.4670000000000001</v>
      </c>
      <c r="AS1548">
        <v>61.686999999999998</v>
      </c>
      <c r="AT1548">
        <v>102.56699999999999</v>
      </c>
      <c r="AU1548">
        <v>2.72</v>
      </c>
      <c r="AV1548">
        <v>3.8530000000000002</v>
      </c>
      <c r="AW1548">
        <v>4.08</v>
      </c>
      <c r="AX1548">
        <v>0.22700000000000001</v>
      </c>
      <c r="AY1548">
        <v>0</v>
      </c>
      <c r="AZ1548">
        <v>0</v>
      </c>
      <c r="BA1548">
        <v>0</v>
      </c>
      <c r="BB1548">
        <v>164</v>
      </c>
      <c r="BC1548" t="s">
        <v>75</v>
      </c>
      <c r="BD1548">
        <v>0</v>
      </c>
      <c r="BE1548" t="s">
        <v>69</v>
      </c>
      <c r="BF1548" t="s">
        <v>76</v>
      </c>
      <c r="BG1548">
        <v>1.3</v>
      </c>
      <c r="BH1548">
        <v>0</v>
      </c>
      <c r="BI1548" s="1">
        <v>45799.431881446762</v>
      </c>
      <c r="BJ1548">
        <v>3</v>
      </c>
      <c r="BK1548" s="4">
        <v>0.69769999999999999</v>
      </c>
      <c r="BL1548" s="42">
        <f>HLOOKUP($A1548,차량별코스!$E$1:$AD$20,_xlfn.XLOOKUP(탕데이터!$I1548,차량별코스!$D$2:$D$20,차량별코스!$A$2:$A$20),0)</f>
        <v>8</v>
      </c>
      <c r="BM1548">
        <f t="shared" si="272"/>
        <v>2448.8400000000006</v>
      </c>
      <c r="BN1548">
        <f t="shared" si="273"/>
        <v>4829.6470000000018</v>
      </c>
      <c r="BO1548">
        <f>IF(COUNTIFS($BL$2:$BL1548,$BL1548,$O$2:$O1548,$O1548)=1,_xlfn.MAXIFS($BO$2:$BO1547,$O$2:$O1547,$O1548)+1,_xlfn.MAXIFS($BO$2:$BO1547,$O$2:$O1547,$O1548))</f>
        <v>11</v>
      </c>
      <c r="BP1548">
        <f t="shared" si="274"/>
        <v>2679.9049999999997</v>
      </c>
      <c r="BQ1548">
        <f t="shared" si="276"/>
        <v>163.22399999999999</v>
      </c>
      <c r="BR1548">
        <f t="shared" si="277"/>
        <v>231.23400000000001</v>
      </c>
      <c r="BS1548">
        <f t="shared" si="278"/>
        <v>244.83600000000004</v>
      </c>
      <c r="BT1548">
        <f t="shared" si="279"/>
        <v>13.602</v>
      </c>
      <c r="BU1548">
        <f t="shared" si="280"/>
        <v>0</v>
      </c>
      <c r="BV1548">
        <f t="shared" si="281"/>
        <v>0</v>
      </c>
      <c r="BW1548">
        <f t="shared" si="275"/>
        <v>3332.8009999999999</v>
      </c>
    </row>
    <row r="1549" spans="1:75" x14ac:dyDescent="0.3">
      <c r="A1549" s="38">
        <f t="shared" si="271"/>
        <v>45792</v>
      </c>
      <c r="B1549" s="3">
        <v>45792.855219907404</v>
      </c>
      <c r="C1549" t="s">
        <v>61</v>
      </c>
      <c r="D1549" t="s">
        <v>61</v>
      </c>
      <c r="E1549" t="s">
        <v>61</v>
      </c>
      <c r="F1549" t="s">
        <v>62</v>
      </c>
      <c r="G1549" s="2" t="s">
        <v>85</v>
      </c>
      <c r="H1549" t="s">
        <v>86</v>
      </c>
      <c r="I1549" t="s">
        <v>94</v>
      </c>
      <c r="J1549" t="s">
        <v>66</v>
      </c>
      <c r="K1549" t="s">
        <v>67</v>
      </c>
      <c r="L1549">
        <v>18</v>
      </c>
      <c r="M1549">
        <v>10</v>
      </c>
      <c r="N1549">
        <v>168</v>
      </c>
      <c r="O1549" s="41">
        <v>9999</v>
      </c>
      <c r="P1549" t="s">
        <v>62</v>
      </c>
      <c r="Q1549" s="1">
        <v>45786.608721180557</v>
      </c>
      <c r="R1549">
        <v>39.472999999999999</v>
      </c>
      <c r="S1549">
        <v>12.811999999999999</v>
      </c>
      <c r="T1549">
        <v>3.081</v>
      </c>
      <c r="U1549">
        <v>4994</v>
      </c>
      <c r="V1549">
        <v>55</v>
      </c>
      <c r="W1549">
        <v>2008</v>
      </c>
      <c r="X1549">
        <v>1228</v>
      </c>
      <c r="Y1549">
        <v>1</v>
      </c>
      <c r="Z1549">
        <v>0</v>
      </c>
      <c r="AA1549">
        <v>2</v>
      </c>
      <c r="AB1549">
        <v>224</v>
      </c>
      <c r="AC1549">
        <v>99</v>
      </c>
      <c r="AD1549">
        <v>28.45</v>
      </c>
      <c r="AE1549">
        <v>48.482621999999999</v>
      </c>
      <c r="AF1549">
        <v>88.2</v>
      </c>
      <c r="AG1549">
        <v>2.4</v>
      </c>
      <c r="AH1549">
        <v>4.2</v>
      </c>
      <c r="AI1549">
        <v>3.5</v>
      </c>
      <c r="AJ1549">
        <v>1.7</v>
      </c>
      <c r="AK1549">
        <v>0</v>
      </c>
      <c r="AL1549">
        <v>0</v>
      </c>
      <c r="AM1549">
        <v>2.37</v>
      </c>
      <c r="AN1549">
        <v>54.338999999999999</v>
      </c>
      <c r="AO1549">
        <v>1.101</v>
      </c>
      <c r="AP1549">
        <v>40.207999999999998</v>
      </c>
      <c r="AQ1549">
        <v>0.30399999999999999</v>
      </c>
      <c r="AR1549">
        <v>2.5329999999999999</v>
      </c>
      <c r="AS1549">
        <v>0</v>
      </c>
      <c r="AT1549">
        <v>72.03</v>
      </c>
      <c r="AU1549">
        <v>1.96</v>
      </c>
      <c r="AV1549">
        <v>3.43</v>
      </c>
      <c r="AW1549">
        <v>2.8580000000000001</v>
      </c>
      <c r="AX1549">
        <v>1.3879999999999999</v>
      </c>
      <c r="AY1549">
        <v>0</v>
      </c>
      <c r="AZ1549">
        <v>0</v>
      </c>
      <c r="BA1549">
        <v>0</v>
      </c>
      <c r="BB1549">
        <v>122</v>
      </c>
      <c r="BC1549" t="s">
        <v>75</v>
      </c>
      <c r="BD1549">
        <v>0</v>
      </c>
      <c r="BE1549" t="s">
        <v>69</v>
      </c>
      <c r="BF1549" t="s">
        <v>76</v>
      </c>
      <c r="BG1549">
        <v>1.3</v>
      </c>
      <c r="BH1549">
        <v>0</v>
      </c>
      <c r="BI1549" s="1">
        <v>45799.431881446762</v>
      </c>
      <c r="BJ1549">
        <v>3</v>
      </c>
      <c r="BK1549" s="4">
        <v>1.0269999999999999</v>
      </c>
      <c r="BL1549" s="42">
        <f>HLOOKUP($A1549,차량별코스!$E$1:$AD$20,_xlfn.XLOOKUP(탕데이터!$I1549,차량별코스!$D$2:$D$20,차량별코스!$A$2:$A$20),0)</f>
        <v>8</v>
      </c>
      <c r="BM1549">
        <f t="shared" si="272"/>
        <v>2448.8400000000006</v>
      </c>
      <c r="BN1549">
        <f t="shared" si="273"/>
        <v>4829.6470000000018</v>
      </c>
      <c r="BO1549">
        <f>IF(COUNTIFS($BL$2:$BL1549,$BL1549,$O$2:$O1549,$O1549)=1,_xlfn.MAXIFS($BO$2:$BO1548,$O$2:$O1548,$O1549)+1,_xlfn.MAXIFS($BO$2:$BO1548,$O$2:$O1548,$O1549))</f>
        <v>11</v>
      </c>
      <c r="BP1549">
        <f t="shared" si="274"/>
        <v>2341.7079999999996</v>
      </c>
      <c r="BQ1549">
        <f t="shared" si="276"/>
        <v>119.85600000000001</v>
      </c>
      <c r="BR1549">
        <f t="shared" si="277"/>
        <v>209.74800000000002</v>
      </c>
      <c r="BS1549">
        <f t="shared" si="278"/>
        <v>174.79000000000002</v>
      </c>
      <c r="BT1549">
        <f t="shared" si="279"/>
        <v>84.89800000000001</v>
      </c>
      <c r="BU1549">
        <f t="shared" si="280"/>
        <v>0</v>
      </c>
      <c r="BV1549">
        <f t="shared" si="281"/>
        <v>0</v>
      </c>
      <c r="BW1549">
        <f t="shared" si="275"/>
        <v>2931</v>
      </c>
    </row>
    <row r="1550" spans="1:75" x14ac:dyDescent="0.3">
      <c r="A1550" s="38">
        <f t="shared" si="271"/>
        <v>45793</v>
      </c>
      <c r="B1550" s="3">
        <v>45793.258530092593</v>
      </c>
      <c r="C1550" t="s">
        <v>61</v>
      </c>
      <c r="D1550" t="s">
        <v>61</v>
      </c>
      <c r="E1550" t="s">
        <v>61</v>
      </c>
      <c r="F1550" t="s">
        <v>62</v>
      </c>
      <c r="G1550" s="2" t="s">
        <v>85</v>
      </c>
      <c r="H1550" t="s">
        <v>86</v>
      </c>
      <c r="I1550" t="s">
        <v>94</v>
      </c>
      <c r="J1550" t="s">
        <v>66</v>
      </c>
      <c r="K1550" t="s">
        <v>67</v>
      </c>
      <c r="L1550">
        <v>18</v>
      </c>
      <c r="M1550">
        <v>10</v>
      </c>
      <c r="N1550">
        <v>168</v>
      </c>
      <c r="O1550" s="41">
        <v>9999</v>
      </c>
      <c r="P1550" t="s">
        <v>62</v>
      </c>
      <c r="Q1550" s="1">
        <v>45786.608721180557</v>
      </c>
      <c r="R1550">
        <v>1E-3</v>
      </c>
      <c r="S1550">
        <v>7.6999999999999999E-2</v>
      </c>
      <c r="T1550">
        <v>1.2999999999999999E-2</v>
      </c>
      <c r="U1550">
        <v>103</v>
      </c>
      <c r="V1550">
        <v>103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0.03</v>
      </c>
      <c r="AE1550" t="s">
        <v>61</v>
      </c>
      <c r="AF1550">
        <v>100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0.01</v>
      </c>
      <c r="AN1550" t="s">
        <v>61</v>
      </c>
      <c r="AO1550">
        <v>100</v>
      </c>
      <c r="AP1550">
        <v>0</v>
      </c>
      <c r="AQ1550">
        <v>0</v>
      </c>
      <c r="AR1550">
        <v>0</v>
      </c>
      <c r="AS1550">
        <v>0</v>
      </c>
      <c r="AT1550">
        <v>1.667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2</v>
      </c>
      <c r="BC1550" t="s">
        <v>75</v>
      </c>
      <c r="BD1550">
        <v>0</v>
      </c>
      <c r="BE1550" t="s">
        <v>69</v>
      </c>
      <c r="BF1550" t="s">
        <v>76</v>
      </c>
      <c r="BG1550">
        <v>1.3</v>
      </c>
      <c r="BH1550">
        <v>0</v>
      </c>
      <c r="BI1550" s="1">
        <v>45799.431881446762</v>
      </c>
      <c r="BJ1550">
        <v>3</v>
      </c>
      <c r="BK1550" s="4">
        <v>4.3E-3</v>
      </c>
      <c r="BL1550" s="42">
        <f>HLOOKUP($A1550,차량별코스!$E$1:$AD$20,_xlfn.XLOOKUP(탕데이터!$I1550,차량별코스!$D$2:$D$20,차량별코스!$A$2:$A$20),0)</f>
        <v>1</v>
      </c>
      <c r="BM1550">
        <f t="shared" si="272"/>
        <v>2448.8400000000006</v>
      </c>
      <c r="BN1550">
        <f t="shared" si="273"/>
        <v>4124.9780000000028</v>
      </c>
      <c r="BO1550">
        <f>IF(COUNTIFS($BL$2:$BL1550,$BL1550,$O$2:$O1550,$O1550)=1,_xlfn.MAXIFS($BO$2:$BO1549,$O$2:$O1549,$O1550)+1,_xlfn.MAXIFS($BO$2:$BO1549,$O$2:$O1549,$O1550))</f>
        <v>11</v>
      </c>
      <c r="BP1550">
        <f t="shared" si="274"/>
        <v>0</v>
      </c>
      <c r="BQ1550">
        <f t="shared" si="276"/>
        <v>0</v>
      </c>
      <c r="BR1550">
        <f t="shared" si="277"/>
        <v>0</v>
      </c>
      <c r="BS1550">
        <f t="shared" si="278"/>
        <v>0</v>
      </c>
      <c r="BT1550">
        <f t="shared" si="279"/>
        <v>0</v>
      </c>
      <c r="BU1550">
        <f t="shared" si="280"/>
        <v>0</v>
      </c>
      <c r="BV1550">
        <f t="shared" si="281"/>
        <v>0</v>
      </c>
      <c r="BW1550">
        <f t="shared" si="275"/>
        <v>0</v>
      </c>
    </row>
    <row r="1551" spans="1:75" x14ac:dyDescent="0.3">
      <c r="A1551" s="38">
        <f t="shared" si="271"/>
        <v>45793</v>
      </c>
      <c r="B1551" s="3">
        <v>45793.270324074074</v>
      </c>
      <c r="C1551" t="s">
        <v>61</v>
      </c>
      <c r="D1551" t="s">
        <v>61</v>
      </c>
      <c r="E1551" t="s">
        <v>61</v>
      </c>
      <c r="F1551" t="s">
        <v>62</v>
      </c>
      <c r="G1551" s="2" t="s">
        <v>85</v>
      </c>
      <c r="H1551" t="s">
        <v>86</v>
      </c>
      <c r="I1551" t="s">
        <v>94</v>
      </c>
      <c r="J1551" t="s">
        <v>66</v>
      </c>
      <c r="K1551" t="s">
        <v>67</v>
      </c>
      <c r="L1551">
        <v>18</v>
      </c>
      <c r="M1551">
        <v>10</v>
      </c>
      <c r="N1551">
        <v>168</v>
      </c>
      <c r="O1551" s="41">
        <v>9999</v>
      </c>
      <c r="P1551" t="s">
        <v>62</v>
      </c>
      <c r="Q1551" s="1">
        <v>45786.608721180557</v>
      </c>
      <c r="R1551">
        <v>39.405000000000001</v>
      </c>
      <c r="S1551">
        <v>12.683</v>
      </c>
      <c r="T1551">
        <v>3.1070000000000002</v>
      </c>
      <c r="U1551">
        <v>3959</v>
      </c>
      <c r="V1551">
        <v>51</v>
      </c>
      <c r="W1551">
        <v>1006</v>
      </c>
      <c r="X1551">
        <v>1163</v>
      </c>
      <c r="Y1551">
        <v>5</v>
      </c>
      <c r="Z1551">
        <v>27</v>
      </c>
      <c r="AA1551">
        <v>1</v>
      </c>
      <c r="AB1551">
        <v>58</v>
      </c>
      <c r="AC1551">
        <v>106</v>
      </c>
      <c r="AD1551">
        <v>35.83</v>
      </c>
      <c r="AE1551">
        <v>48.882784999999998</v>
      </c>
      <c r="AF1551">
        <v>91.6</v>
      </c>
      <c r="AG1551">
        <v>1.9</v>
      </c>
      <c r="AH1551">
        <v>3.2</v>
      </c>
      <c r="AI1551">
        <v>1.7</v>
      </c>
      <c r="AJ1551">
        <v>1.4</v>
      </c>
      <c r="AK1551">
        <v>0.3</v>
      </c>
      <c r="AL1551">
        <v>0</v>
      </c>
      <c r="AM1551">
        <v>2.39</v>
      </c>
      <c r="AN1551">
        <v>54.39</v>
      </c>
      <c r="AO1551">
        <v>1.288</v>
      </c>
      <c r="AP1551">
        <v>25.41</v>
      </c>
      <c r="AQ1551">
        <v>0.27900000000000003</v>
      </c>
      <c r="AR1551">
        <v>12.689</v>
      </c>
      <c r="AS1551">
        <v>68.519000000000005</v>
      </c>
      <c r="AT1551">
        <v>59.54</v>
      </c>
      <c r="AU1551">
        <v>1.2350000000000001</v>
      </c>
      <c r="AV1551">
        <v>2.08</v>
      </c>
      <c r="AW1551">
        <v>1.105</v>
      </c>
      <c r="AX1551">
        <v>0.91</v>
      </c>
      <c r="AY1551">
        <v>0.19500000000000001</v>
      </c>
      <c r="AZ1551">
        <v>0</v>
      </c>
      <c r="BA1551">
        <v>0</v>
      </c>
      <c r="BB1551">
        <v>90</v>
      </c>
      <c r="BC1551" t="s">
        <v>75</v>
      </c>
      <c r="BD1551">
        <v>0</v>
      </c>
      <c r="BE1551" t="s">
        <v>69</v>
      </c>
      <c r="BF1551" t="s">
        <v>76</v>
      </c>
      <c r="BG1551">
        <v>1.3</v>
      </c>
      <c r="BH1551">
        <v>0</v>
      </c>
      <c r="BI1551" s="1">
        <v>45799.431881446762</v>
      </c>
      <c r="BJ1551">
        <v>3</v>
      </c>
      <c r="BK1551" s="4">
        <v>1.0356000000000001</v>
      </c>
      <c r="BL1551" s="42">
        <f>HLOOKUP($A1551,차량별코스!$E$1:$AD$20,_xlfn.XLOOKUP(탕데이터!$I1551,차량별코스!$D$2:$D$20,차량별코스!$A$2:$A$20),0)</f>
        <v>1</v>
      </c>
      <c r="BM1551">
        <f t="shared" si="272"/>
        <v>2448.8400000000006</v>
      </c>
      <c r="BN1551">
        <f t="shared" si="273"/>
        <v>4124.9780000000028</v>
      </c>
      <c r="BO1551">
        <f>IF(COUNTIFS($BL$2:$BL1551,$BL1551,$O$2:$O1551,$O1551)=1,_xlfn.MAXIFS($BO$2:$BO1550,$O$2:$O1550,$O1551)+1,_xlfn.MAXIFS($BO$2:$BO1550,$O$2:$O1550,$O1551))</f>
        <v>11</v>
      </c>
      <c r="BP1551">
        <f t="shared" si="274"/>
        <v>2569.4439999999995</v>
      </c>
      <c r="BQ1551">
        <f t="shared" si="276"/>
        <v>75.221000000000004</v>
      </c>
      <c r="BR1551">
        <f t="shared" si="277"/>
        <v>126.688</v>
      </c>
      <c r="BS1551">
        <f t="shared" si="278"/>
        <v>67.303000000000011</v>
      </c>
      <c r="BT1551">
        <f t="shared" si="279"/>
        <v>55.425999999999995</v>
      </c>
      <c r="BU1551">
        <f t="shared" si="280"/>
        <v>11.877000000000001</v>
      </c>
      <c r="BV1551">
        <f t="shared" si="281"/>
        <v>0</v>
      </c>
      <c r="BW1551">
        <f t="shared" si="275"/>
        <v>2905.9589999999994</v>
      </c>
    </row>
    <row r="1552" spans="1:75" x14ac:dyDescent="0.3">
      <c r="A1552" s="38">
        <f t="shared" si="271"/>
        <v>45793</v>
      </c>
      <c r="B1552" s="3">
        <v>45793.384641203702</v>
      </c>
      <c r="C1552" t="s">
        <v>61</v>
      </c>
      <c r="D1552" t="s">
        <v>61</v>
      </c>
      <c r="E1552" t="s">
        <v>61</v>
      </c>
      <c r="F1552" t="s">
        <v>62</v>
      </c>
      <c r="G1552" s="2" t="s">
        <v>85</v>
      </c>
      <c r="H1552" t="s">
        <v>86</v>
      </c>
      <c r="I1552" t="s">
        <v>94</v>
      </c>
      <c r="J1552" t="s">
        <v>66</v>
      </c>
      <c r="K1552" t="s">
        <v>67</v>
      </c>
      <c r="L1552">
        <v>18</v>
      </c>
      <c r="M1552">
        <v>10</v>
      </c>
      <c r="N1552">
        <v>168</v>
      </c>
      <c r="O1552" s="41">
        <v>9999</v>
      </c>
      <c r="P1552" t="s">
        <v>62</v>
      </c>
      <c r="Q1552" s="1">
        <v>45786.608721180557</v>
      </c>
      <c r="R1552">
        <v>68.009</v>
      </c>
      <c r="S1552">
        <v>23.459</v>
      </c>
      <c r="T1552">
        <v>2.899</v>
      </c>
      <c r="U1552">
        <v>7148</v>
      </c>
      <c r="V1552">
        <v>14</v>
      </c>
      <c r="W1552">
        <v>1953</v>
      </c>
      <c r="X1552">
        <v>1806</v>
      </c>
      <c r="Y1552">
        <v>1</v>
      </c>
      <c r="Z1552">
        <v>20</v>
      </c>
      <c r="AA1552">
        <v>1</v>
      </c>
      <c r="AB1552">
        <v>42</v>
      </c>
      <c r="AC1552">
        <v>109</v>
      </c>
      <c r="AD1552">
        <v>34.25</v>
      </c>
      <c r="AE1552">
        <v>47.255808000000002</v>
      </c>
      <c r="AF1552">
        <v>92.4</v>
      </c>
      <c r="AG1552">
        <v>2.2000000000000002</v>
      </c>
      <c r="AH1552">
        <v>2.7</v>
      </c>
      <c r="AI1552">
        <v>2</v>
      </c>
      <c r="AJ1552">
        <v>0.5</v>
      </c>
      <c r="AK1552">
        <v>0.2</v>
      </c>
      <c r="AL1552">
        <v>0</v>
      </c>
      <c r="AM1552">
        <v>2.23</v>
      </c>
      <c r="AN1552">
        <v>56.463999999999999</v>
      </c>
      <c r="AO1552">
        <v>0.19600000000000001</v>
      </c>
      <c r="AP1552">
        <v>27.321999999999999</v>
      </c>
      <c r="AQ1552">
        <v>0.26500000000000001</v>
      </c>
      <c r="AR1552">
        <v>1.47</v>
      </c>
      <c r="AS1552">
        <v>29.408000000000001</v>
      </c>
      <c r="AT1552">
        <v>109.34</v>
      </c>
      <c r="AU1552">
        <v>2.6030000000000002</v>
      </c>
      <c r="AV1552">
        <v>3.1949999999999998</v>
      </c>
      <c r="AW1552">
        <v>2.367</v>
      </c>
      <c r="AX1552">
        <v>0.59199999999999997</v>
      </c>
      <c r="AY1552">
        <v>0.23699999999999999</v>
      </c>
      <c r="AZ1552">
        <v>0</v>
      </c>
      <c r="BA1552">
        <v>0</v>
      </c>
      <c r="BB1552">
        <v>164</v>
      </c>
      <c r="BC1552" t="s">
        <v>75</v>
      </c>
      <c r="BD1552">
        <v>0</v>
      </c>
      <c r="BE1552" t="s">
        <v>69</v>
      </c>
      <c r="BF1552" t="s">
        <v>76</v>
      </c>
      <c r="BG1552">
        <v>1.3</v>
      </c>
      <c r="BH1552">
        <v>0</v>
      </c>
      <c r="BI1552" s="1">
        <v>45799.431881446762</v>
      </c>
      <c r="BJ1552">
        <v>3</v>
      </c>
      <c r="BK1552" s="4">
        <v>0.96640000000000004</v>
      </c>
      <c r="BL1552" s="42">
        <f>HLOOKUP($A1552,차량별코스!$E$1:$AD$20,_xlfn.XLOOKUP(탕데이터!$I1552,차량별코스!$D$2:$D$20,차량별코스!$A$2:$A$20),0)</f>
        <v>1</v>
      </c>
      <c r="BM1552">
        <f t="shared" si="272"/>
        <v>2448.8400000000006</v>
      </c>
      <c r="BN1552">
        <f t="shared" si="273"/>
        <v>4124.9780000000028</v>
      </c>
      <c r="BO1552">
        <f>IF(COUNTIFS($BL$2:$BL1552,$BL1552,$O$2:$O1552,$O1552)=1,_xlfn.MAXIFS($BO$2:$BO1551,$O$2:$O1551,$O1552)+1,_xlfn.MAXIFS($BO$2:$BO1551,$O$2:$O1551,$O1552))</f>
        <v>11</v>
      </c>
      <c r="BP1552">
        <f t="shared" si="274"/>
        <v>4637.7520000000004</v>
      </c>
      <c r="BQ1552">
        <f t="shared" si="276"/>
        <v>157.25600000000003</v>
      </c>
      <c r="BR1552">
        <f t="shared" si="277"/>
        <v>192.99600000000001</v>
      </c>
      <c r="BS1552">
        <f t="shared" si="278"/>
        <v>142.96</v>
      </c>
      <c r="BT1552">
        <f t="shared" si="279"/>
        <v>35.74</v>
      </c>
      <c r="BU1552">
        <f t="shared" si="280"/>
        <v>14.296000000000001</v>
      </c>
      <c r="BV1552">
        <f t="shared" si="281"/>
        <v>0</v>
      </c>
      <c r="BW1552">
        <f t="shared" si="275"/>
        <v>5181.0000000000009</v>
      </c>
    </row>
    <row r="1553" spans="1:75" x14ac:dyDescent="0.3">
      <c r="A1553" s="38">
        <f t="shared" si="271"/>
        <v>45793</v>
      </c>
      <c r="B1553" s="3">
        <v>45793.508368055554</v>
      </c>
      <c r="C1553" t="s">
        <v>61</v>
      </c>
      <c r="D1553" t="s">
        <v>61</v>
      </c>
      <c r="E1553" t="s">
        <v>61</v>
      </c>
      <c r="F1553" t="s">
        <v>62</v>
      </c>
      <c r="G1553" s="2" t="s">
        <v>85</v>
      </c>
      <c r="H1553" t="s">
        <v>86</v>
      </c>
      <c r="I1553" t="s">
        <v>94</v>
      </c>
      <c r="J1553" t="s">
        <v>66</v>
      </c>
      <c r="K1553" t="s">
        <v>67</v>
      </c>
      <c r="L1553">
        <v>18</v>
      </c>
      <c r="M1553">
        <v>10</v>
      </c>
      <c r="N1553">
        <v>168</v>
      </c>
      <c r="O1553" s="41">
        <v>9999</v>
      </c>
      <c r="P1553" t="s">
        <v>62</v>
      </c>
      <c r="Q1553" s="1">
        <v>45786.608721180557</v>
      </c>
      <c r="R1553">
        <v>60.609000000000002</v>
      </c>
      <c r="S1553">
        <v>19.923999999999999</v>
      </c>
      <c r="T1553">
        <v>3.0419999999999998</v>
      </c>
      <c r="U1553">
        <v>5827</v>
      </c>
      <c r="V1553">
        <v>45</v>
      </c>
      <c r="W1553">
        <v>1610</v>
      </c>
      <c r="X1553">
        <v>1636</v>
      </c>
      <c r="Y1553">
        <v>0</v>
      </c>
      <c r="Z1553">
        <v>21</v>
      </c>
      <c r="AA1553">
        <v>1</v>
      </c>
      <c r="AB1553">
        <v>108</v>
      </c>
      <c r="AC1553">
        <v>109</v>
      </c>
      <c r="AD1553">
        <v>37.450000000000003</v>
      </c>
      <c r="AE1553">
        <v>52.299227000000002</v>
      </c>
      <c r="AF1553">
        <v>93.6</v>
      </c>
      <c r="AG1553">
        <v>1.6</v>
      </c>
      <c r="AH1553">
        <v>1.7</v>
      </c>
      <c r="AI1553">
        <v>1.8</v>
      </c>
      <c r="AJ1553">
        <v>1.2</v>
      </c>
      <c r="AK1553">
        <v>0.1</v>
      </c>
      <c r="AL1553">
        <v>0</v>
      </c>
      <c r="AM1553">
        <v>2.34</v>
      </c>
      <c r="AN1553">
        <v>60.040999999999997</v>
      </c>
      <c r="AO1553">
        <v>0.77200000000000002</v>
      </c>
      <c r="AP1553">
        <v>27.63</v>
      </c>
      <c r="AQ1553">
        <v>0.26400000000000001</v>
      </c>
      <c r="AR1553">
        <v>0</v>
      </c>
      <c r="AS1553">
        <v>34.648000000000003</v>
      </c>
      <c r="AT1553">
        <v>90.48</v>
      </c>
      <c r="AU1553">
        <v>1.5469999999999999</v>
      </c>
      <c r="AV1553">
        <v>1.643</v>
      </c>
      <c r="AW1553">
        <v>1.74</v>
      </c>
      <c r="AX1553">
        <v>1.1599999999999999</v>
      </c>
      <c r="AY1553">
        <v>9.7000000000000003E-2</v>
      </c>
      <c r="AZ1553">
        <v>0</v>
      </c>
      <c r="BA1553">
        <v>0</v>
      </c>
      <c r="BB1553">
        <v>136</v>
      </c>
      <c r="BC1553" t="s">
        <v>75</v>
      </c>
      <c r="BD1553">
        <v>0</v>
      </c>
      <c r="BE1553" t="s">
        <v>69</v>
      </c>
      <c r="BF1553" t="s">
        <v>76</v>
      </c>
      <c r="BG1553">
        <v>1.3</v>
      </c>
      <c r="BH1553">
        <v>0</v>
      </c>
      <c r="BI1553" s="1">
        <v>45799.431881446762</v>
      </c>
      <c r="BJ1553">
        <v>3</v>
      </c>
      <c r="BK1553" s="4">
        <v>1.014</v>
      </c>
      <c r="BL1553" s="42">
        <f>HLOOKUP($A1553,차량별코스!$E$1:$AD$20,_xlfn.XLOOKUP(탕데이터!$I1553,차량별코스!$D$2:$D$20,차량별코스!$A$2:$A$20),0)</f>
        <v>1</v>
      </c>
      <c r="BM1553">
        <f t="shared" si="272"/>
        <v>2448.8400000000006</v>
      </c>
      <c r="BN1553">
        <f t="shared" si="273"/>
        <v>4124.9780000000028</v>
      </c>
      <c r="BO1553">
        <f>IF(COUNTIFS($BL$2:$BL1553,$BL1553,$O$2:$O1553,$O1553)=1,_xlfn.MAXIFS($BO$2:$BO1552,$O$2:$O1552,$O1553)+1,_xlfn.MAXIFS($BO$2:$BO1552,$O$2:$O1552,$O1553))</f>
        <v>11</v>
      </c>
      <c r="BP1553">
        <f t="shared" si="274"/>
        <v>3799.0720000000001</v>
      </c>
      <c r="BQ1553">
        <f t="shared" si="276"/>
        <v>93.231999999999999</v>
      </c>
      <c r="BR1553">
        <f t="shared" si="277"/>
        <v>99.059000000000012</v>
      </c>
      <c r="BS1553">
        <f t="shared" si="278"/>
        <v>104.88600000000001</v>
      </c>
      <c r="BT1553">
        <f t="shared" si="279"/>
        <v>69.924000000000007</v>
      </c>
      <c r="BU1553">
        <f t="shared" si="280"/>
        <v>5.827</v>
      </c>
      <c r="BV1553">
        <f t="shared" si="281"/>
        <v>0</v>
      </c>
      <c r="BW1553">
        <f t="shared" si="275"/>
        <v>4172.0000000000009</v>
      </c>
    </row>
    <row r="1554" spans="1:75" x14ac:dyDescent="0.3">
      <c r="A1554" s="38">
        <f t="shared" si="271"/>
        <v>45793</v>
      </c>
      <c r="B1554" s="3">
        <v>45793.578541666669</v>
      </c>
      <c r="C1554" t="s">
        <v>61</v>
      </c>
      <c r="D1554" t="s">
        <v>61</v>
      </c>
      <c r="E1554" t="s">
        <v>61</v>
      </c>
      <c r="F1554" t="s">
        <v>62</v>
      </c>
      <c r="G1554" s="2" t="s">
        <v>85</v>
      </c>
      <c r="H1554" t="s">
        <v>86</v>
      </c>
      <c r="I1554" t="s">
        <v>94</v>
      </c>
      <c r="J1554" t="s">
        <v>66</v>
      </c>
      <c r="K1554" t="s">
        <v>67</v>
      </c>
      <c r="L1554">
        <v>18</v>
      </c>
      <c r="M1554">
        <v>10</v>
      </c>
      <c r="N1554">
        <v>168</v>
      </c>
      <c r="O1554" s="41">
        <v>9999</v>
      </c>
      <c r="P1554" t="s">
        <v>62</v>
      </c>
      <c r="Q1554" s="1">
        <v>45786.608721180557</v>
      </c>
      <c r="R1554">
        <v>0.11799999999999999</v>
      </c>
      <c r="S1554">
        <v>8.6999999999999994E-2</v>
      </c>
      <c r="T1554">
        <v>1.3560000000000001</v>
      </c>
      <c r="U1554">
        <v>123</v>
      </c>
      <c r="V1554">
        <v>22</v>
      </c>
      <c r="W1554">
        <v>29</v>
      </c>
      <c r="X1554">
        <v>0</v>
      </c>
      <c r="Y1554">
        <v>1</v>
      </c>
      <c r="Z1554">
        <v>0</v>
      </c>
      <c r="AA1554">
        <v>0</v>
      </c>
      <c r="AB1554">
        <v>0</v>
      </c>
      <c r="AC1554">
        <v>15</v>
      </c>
      <c r="AD1554">
        <v>3.45</v>
      </c>
      <c r="AE1554">
        <v>5.9</v>
      </c>
      <c r="AF1554">
        <v>100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1.04</v>
      </c>
      <c r="AN1554">
        <v>10.083</v>
      </c>
      <c r="AO1554">
        <v>17.885999999999999</v>
      </c>
      <c r="AP1554">
        <v>23.576000000000001</v>
      </c>
      <c r="AQ1554">
        <v>0</v>
      </c>
      <c r="AR1554">
        <v>847.45799999999997</v>
      </c>
      <c r="AS1554">
        <v>0</v>
      </c>
      <c r="AT1554">
        <v>1.667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1</v>
      </c>
      <c r="BC1554" t="s">
        <v>75</v>
      </c>
      <c r="BD1554">
        <v>0</v>
      </c>
      <c r="BE1554" t="s">
        <v>69</v>
      </c>
      <c r="BF1554" t="s">
        <v>76</v>
      </c>
      <c r="BG1554">
        <v>1.3</v>
      </c>
      <c r="BH1554">
        <v>0</v>
      </c>
      <c r="BI1554" s="1">
        <v>45799.431881446762</v>
      </c>
      <c r="BJ1554">
        <v>3</v>
      </c>
      <c r="BK1554" s="4">
        <v>0.4521</v>
      </c>
      <c r="BL1554" s="42">
        <f>HLOOKUP($A1554,차량별코스!$E$1:$AD$20,_xlfn.XLOOKUP(탕데이터!$I1554,차량별코스!$D$2:$D$20,차량별코스!$A$2:$A$20),0)</f>
        <v>1</v>
      </c>
      <c r="BM1554">
        <f t="shared" si="272"/>
        <v>2448.8400000000006</v>
      </c>
      <c r="BN1554">
        <f t="shared" si="273"/>
        <v>4124.9780000000028</v>
      </c>
      <c r="BO1554">
        <f>IF(COUNTIFS($BL$2:$BL1554,$BL1554,$O$2:$O1554,$O1554)=1,_xlfn.MAXIFS($BO$2:$BO1553,$O$2:$O1553,$O1554)+1,_xlfn.MAXIFS($BO$2:$BO1553,$O$2:$O1553,$O1554))</f>
        <v>11</v>
      </c>
      <c r="BP1554">
        <f t="shared" si="274"/>
        <v>72</v>
      </c>
      <c r="BQ1554">
        <f t="shared" si="276"/>
        <v>0</v>
      </c>
      <c r="BR1554">
        <f t="shared" si="277"/>
        <v>0</v>
      </c>
      <c r="BS1554">
        <f t="shared" si="278"/>
        <v>0</v>
      </c>
      <c r="BT1554">
        <f t="shared" si="279"/>
        <v>0</v>
      </c>
      <c r="BU1554">
        <f t="shared" si="280"/>
        <v>0</v>
      </c>
      <c r="BV1554">
        <f t="shared" si="281"/>
        <v>0</v>
      </c>
      <c r="BW1554">
        <f t="shared" si="275"/>
        <v>72</v>
      </c>
    </row>
    <row r="1555" spans="1:75" x14ac:dyDescent="0.3">
      <c r="A1555" s="38">
        <f t="shared" si="271"/>
        <v>45793</v>
      </c>
      <c r="B1555" s="3">
        <v>45793.594513888886</v>
      </c>
      <c r="C1555" t="s">
        <v>61</v>
      </c>
      <c r="D1555" t="s">
        <v>61</v>
      </c>
      <c r="E1555" t="s">
        <v>61</v>
      </c>
      <c r="F1555" t="s">
        <v>62</v>
      </c>
      <c r="G1555" s="2" t="s">
        <v>85</v>
      </c>
      <c r="H1555" t="s">
        <v>86</v>
      </c>
      <c r="I1555" t="s">
        <v>94</v>
      </c>
      <c r="J1555" t="s">
        <v>66</v>
      </c>
      <c r="K1555" t="s">
        <v>67</v>
      </c>
      <c r="L1555">
        <v>18</v>
      </c>
      <c r="M1555">
        <v>10</v>
      </c>
      <c r="N1555">
        <v>168</v>
      </c>
      <c r="O1555" s="41">
        <v>9999</v>
      </c>
      <c r="P1555" t="s">
        <v>62</v>
      </c>
      <c r="Q1555" s="1">
        <v>45786.608721180557</v>
      </c>
      <c r="R1555">
        <v>0.121</v>
      </c>
      <c r="S1555">
        <v>0.126</v>
      </c>
      <c r="T1555">
        <v>0.96</v>
      </c>
      <c r="U1555">
        <v>161</v>
      </c>
      <c r="V1555">
        <v>0</v>
      </c>
      <c r="W1555">
        <v>92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17</v>
      </c>
      <c r="AD1555">
        <v>2.71</v>
      </c>
      <c r="AE1555">
        <v>6.3129330000000001</v>
      </c>
      <c r="AF1555">
        <v>100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0.74</v>
      </c>
      <c r="AN1555">
        <v>18.666</v>
      </c>
      <c r="AO1555">
        <v>0</v>
      </c>
      <c r="AP1555">
        <v>57.142000000000003</v>
      </c>
      <c r="AQ1555">
        <v>0</v>
      </c>
      <c r="AR1555">
        <v>0</v>
      </c>
      <c r="AS1555">
        <v>0</v>
      </c>
      <c r="AT1555">
        <v>1.667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2</v>
      </c>
      <c r="BC1555" t="s">
        <v>75</v>
      </c>
      <c r="BD1555">
        <v>0</v>
      </c>
      <c r="BE1555" t="s">
        <v>69</v>
      </c>
      <c r="BF1555" t="s">
        <v>76</v>
      </c>
      <c r="BG1555">
        <v>1.3</v>
      </c>
      <c r="BH1555">
        <v>0</v>
      </c>
      <c r="BI1555" s="1">
        <v>45799.431881446762</v>
      </c>
      <c r="BJ1555">
        <v>3</v>
      </c>
      <c r="BK1555" s="4">
        <v>0.3201</v>
      </c>
      <c r="BL1555" s="42">
        <f>HLOOKUP($A1555,차량별코스!$E$1:$AD$20,_xlfn.XLOOKUP(탕데이터!$I1555,차량별코스!$D$2:$D$20,차량별코스!$A$2:$A$20),0)</f>
        <v>1</v>
      </c>
      <c r="BM1555">
        <f t="shared" si="272"/>
        <v>2448.8400000000006</v>
      </c>
      <c r="BN1555">
        <f t="shared" si="273"/>
        <v>4124.9780000000028</v>
      </c>
      <c r="BO1555">
        <f>IF(COUNTIFS($BL$2:$BL1555,$BL1555,$O$2:$O1555,$O1555)=1,_xlfn.MAXIFS($BO$2:$BO1554,$O$2:$O1554,$O1555)+1,_xlfn.MAXIFS($BO$2:$BO1554,$O$2:$O1554,$O1555))</f>
        <v>11</v>
      </c>
      <c r="BP1555">
        <f t="shared" si="274"/>
        <v>69</v>
      </c>
      <c r="BQ1555">
        <f t="shared" si="276"/>
        <v>0</v>
      </c>
      <c r="BR1555">
        <f t="shared" si="277"/>
        <v>0</v>
      </c>
      <c r="BS1555">
        <f t="shared" si="278"/>
        <v>0</v>
      </c>
      <c r="BT1555">
        <f t="shared" si="279"/>
        <v>0</v>
      </c>
      <c r="BU1555">
        <f t="shared" si="280"/>
        <v>0</v>
      </c>
      <c r="BV1555">
        <f t="shared" si="281"/>
        <v>0</v>
      </c>
      <c r="BW1555">
        <f t="shared" si="275"/>
        <v>69</v>
      </c>
    </row>
    <row r="1556" spans="1:75" x14ac:dyDescent="0.3">
      <c r="A1556" s="38">
        <f t="shared" si="271"/>
        <v>45793</v>
      </c>
      <c r="B1556" s="3">
        <v>45793.611087962963</v>
      </c>
      <c r="C1556" t="s">
        <v>61</v>
      </c>
      <c r="D1556" t="s">
        <v>61</v>
      </c>
      <c r="E1556" t="s">
        <v>61</v>
      </c>
      <c r="F1556" t="s">
        <v>62</v>
      </c>
      <c r="G1556" s="2" t="s">
        <v>85</v>
      </c>
      <c r="H1556" t="s">
        <v>86</v>
      </c>
      <c r="I1556" t="s">
        <v>94</v>
      </c>
      <c r="J1556" t="s">
        <v>66</v>
      </c>
      <c r="K1556" t="s">
        <v>67</v>
      </c>
      <c r="L1556">
        <v>18</v>
      </c>
      <c r="M1556">
        <v>10</v>
      </c>
      <c r="N1556">
        <v>168</v>
      </c>
      <c r="O1556" s="41">
        <v>9999</v>
      </c>
      <c r="P1556" t="s">
        <v>62</v>
      </c>
      <c r="Q1556" s="1">
        <v>45786.608721180557</v>
      </c>
      <c r="R1556">
        <v>0.05</v>
      </c>
      <c r="S1556">
        <v>4.5999999999999999E-2</v>
      </c>
      <c r="T1556">
        <v>1.087</v>
      </c>
      <c r="U1556">
        <v>38</v>
      </c>
      <c r="V1556">
        <v>0</v>
      </c>
      <c r="W1556">
        <v>9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19</v>
      </c>
      <c r="AD1556">
        <v>4.74</v>
      </c>
      <c r="AE1556">
        <v>6.2073239999999998</v>
      </c>
      <c r="AF1556">
        <v>100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0.84</v>
      </c>
      <c r="AN1556">
        <v>15.276</v>
      </c>
      <c r="AO1556">
        <v>0</v>
      </c>
      <c r="AP1556">
        <v>23.684999999999999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 t="s">
        <v>75</v>
      </c>
      <c r="BD1556">
        <v>0</v>
      </c>
      <c r="BE1556" t="s">
        <v>69</v>
      </c>
      <c r="BF1556" t="s">
        <v>76</v>
      </c>
      <c r="BG1556">
        <v>1.3</v>
      </c>
      <c r="BH1556">
        <v>0</v>
      </c>
      <c r="BI1556" s="1">
        <v>45799.431881446762</v>
      </c>
      <c r="BJ1556">
        <v>3</v>
      </c>
      <c r="BK1556" s="4">
        <v>0.36230000000000001</v>
      </c>
      <c r="BL1556" s="42">
        <f>HLOOKUP($A1556,차량별코스!$E$1:$AD$20,_xlfn.XLOOKUP(탕데이터!$I1556,차량별코스!$D$2:$D$20,차량별코스!$A$2:$A$20),0)</f>
        <v>1</v>
      </c>
      <c r="BM1556">
        <f t="shared" si="272"/>
        <v>2448.8400000000006</v>
      </c>
      <c r="BN1556">
        <f t="shared" si="273"/>
        <v>4124.9780000000028</v>
      </c>
      <c r="BO1556">
        <f>IF(COUNTIFS($BL$2:$BL1556,$BL1556,$O$2:$O1556,$O1556)=1,_xlfn.MAXIFS($BO$2:$BO1555,$O$2:$O1555,$O1556)+1,_xlfn.MAXIFS($BO$2:$BO1555,$O$2:$O1555,$O1556))</f>
        <v>11</v>
      </c>
      <c r="BP1556">
        <f t="shared" si="274"/>
        <v>29</v>
      </c>
      <c r="BQ1556">
        <f t="shared" si="276"/>
        <v>0</v>
      </c>
      <c r="BR1556">
        <f t="shared" si="277"/>
        <v>0</v>
      </c>
      <c r="BS1556">
        <f t="shared" si="278"/>
        <v>0</v>
      </c>
      <c r="BT1556">
        <f t="shared" si="279"/>
        <v>0</v>
      </c>
      <c r="BU1556">
        <f t="shared" si="280"/>
        <v>0</v>
      </c>
      <c r="BV1556">
        <f t="shared" si="281"/>
        <v>0</v>
      </c>
      <c r="BW1556">
        <f t="shared" si="275"/>
        <v>29</v>
      </c>
    </row>
    <row r="1557" spans="1:75" x14ac:dyDescent="0.3">
      <c r="A1557" s="38">
        <f t="shared" si="271"/>
        <v>45793</v>
      </c>
      <c r="B1557" s="3">
        <v>45793.708437499998</v>
      </c>
      <c r="C1557" t="s">
        <v>61</v>
      </c>
      <c r="D1557" t="s">
        <v>61</v>
      </c>
      <c r="E1557" t="s">
        <v>61</v>
      </c>
      <c r="F1557" t="s">
        <v>62</v>
      </c>
      <c r="G1557" s="2" t="s">
        <v>85</v>
      </c>
      <c r="H1557" t="s">
        <v>86</v>
      </c>
      <c r="I1557" t="s">
        <v>94</v>
      </c>
      <c r="J1557" t="s">
        <v>66</v>
      </c>
      <c r="K1557" t="s">
        <v>67</v>
      </c>
      <c r="L1557">
        <v>18</v>
      </c>
      <c r="M1557">
        <v>10</v>
      </c>
      <c r="N1557">
        <v>168</v>
      </c>
      <c r="O1557" s="41">
        <v>9999</v>
      </c>
      <c r="P1557" t="s">
        <v>62</v>
      </c>
      <c r="Q1557" s="1">
        <v>45786.608721180557</v>
      </c>
      <c r="R1557">
        <v>2.5999999999999999E-2</v>
      </c>
      <c r="S1557">
        <v>9.0999999999999998E-2</v>
      </c>
      <c r="T1557">
        <v>0.28599999999999998</v>
      </c>
      <c r="U1557">
        <v>126</v>
      </c>
      <c r="V1557">
        <v>100</v>
      </c>
      <c r="W1557">
        <v>12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10</v>
      </c>
      <c r="AD1557">
        <v>0.74</v>
      </c>
      <c r="AE1557">
        <v>6.6838040000000003</v>
      </c>
      <c r="AF1557">
        <v>100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0.22</v>
      </c>
      <c r="AN1557">
        <v>82.974000000000004</v>
      </c>
      <c r="AO1557">
        <v>79.363</v>
      </c>
      <c r="AP1557">
        <v>9.5229999999999997</v>
      </c>
      <c r="AQ1557">
        <v>0</v>
      </c>
      <c r="AR1557">
        <v>0</v>
      </c>
      <c r="AS1557">
        <v>0</v>
      </c>
      <c r="AT1557">
        <v>1.667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1</v>
      </c>
      <c r="BC1557" t="s">
        <v>75</v>
      </c>
      <c r="BD1557">
        <v>0</v>
      </c>
      <c r="BE1557" t="s">
        <v>69</v>
      </c>
      <c r="BF1557" t="s">
        <v>76</v>
      </c>
      <c r="BG1557">
        <v>1.3</v>
      </c>
      <c r="BH1557">
        <v>0</v>
      </c>
      <c r="BI1557" s="1">
        <v>45799.431881446762</v>
      </c>
      <c r="BJ1557">
        <v>3</v>
      </c>
      <c r="BK1557" s="4">
        <v>9.5200000000000007E-2</v>
      </c>
      <c r="BL1557" s="42">
        <f>HLOOKUP($A1557,차량별코스!$E$1:$AD$20,_xlfn.XLOOKUP(탕데이터!$I1557,차량별코스!$D$2:$D$20,차량별코스!$A$2:$A$20),0)</f>
        <v>1</v>
      </c>
      <c r="BM1557">
        <f t="shared" si="272"/>
        <v>2448.8400000000006</v>
      </c>
      <c r="BN1557">
        <f t="shared" si="273"/>
        <v>4124.9780000000028</v>
      </c>
      <c r="BO1557">
        <f>IF(COUNTIFS($BL$2:$BL1557,$BL1557,$O$2:$O1557,$O1557)=1,_xlfn.MAXIFS($BO$2:$BO1556,$O$2:$O1556,$O1557)+1,_xlfn.MAXIFS($BO$2:$BO1556,$O$2:$O1556,$O1557))</f>
        <v>11</v>
      </c>
      <c r="BP1557">
        <f t="shared" si="274"/>
        <v>14</v>
      </c>
      <c r="BQ1557">
        <f t="shared" si="276"/>
        <v>0</v>
      </c>
      <c r="BR1557">
        <f t="shared" si="277"/>
        <v>0</v>
      </c>
      <c r="BS1557">
        <f t="shared" si="278"/>
        <v>0</v>
      </c>
      <c r="BT1557">
        <f t="shared" si="279"/>
        <v>0</v>
      </c>
      <c r="BU1557">
        <f t="shared" si="280"/>
        <v>0</v>
      </c>
      <c r="BV1557">
        <f t="shared" si="281"/>
        <v>0</v>
      </c>
      <c r="BW1557">
        <f t="shared" si="275"/>
        <v>14</v>
      </c>
    </row>
    <row r="1558" spans="1:75" x14ac:dyDescent="0.3">
      <c r="A1558" s="38">
        <f t="shared" si="271"/>
        <v>45793</v>
      </c>
      <c r="B1558" s="3">
        <v>45793.714641203704</v>
      </c>
      <c r="C1558" t="s">
        <v>61</v>
      </c>
      <c r="D1558" t="s">
        <v>61</v>
      </c>
      <c r="E1558" t="s">
        <v>61</v>
      </c>
      <c r="F1558" t="s">
        <v>62</v>
      </c>
      <c r="G1558" s="2" t="s">
        <v>85</v>
      </c>
      <c r="H1558" t="s">
        <v>86</v>
      </c>
      <c r="I1558" t="s">
        <v>94</v>
      </c>
      <c r="J1558" t="s">
        <v>66</v>
      </c>
      <c r="K1558" t="s">
        <v>67</v>
      </c>
      <c r="L1558">
        <v>18</v>
      </c>
      <c r="M1558">
        <v>10</v>
      </c>
      <c r="N1558">
        <v>168</v>
      </c>
      <c r="O1558" s="41">
        <v>9999</v>
      </c>
      <c r="P1558" t="s">
        <v>62</v>
      </c>
      <c r="Q1558" s="1">
        <v>45786.608721180557</v>
      </c>
      <c r="R1558">
        <v>103.111</v>
      </c>
      <c r="S1558">
        <v>32.64</v>
      </c>
      <c r="T1558">
        <v>3.1589999999999998</v>
      </c>
      <c r="U1558">
        <v>9535</v>
      </c>
      <c r="V1558">
        <v>64</v>
      </c>
      <c r="W1558">
        <v>1866</v>
      </c>
      <c r="X1558">
        <v>3205</v>
      </c>
      <c r="Y1558">
        <v>4</v>
      </c>
      <c r="Z1558">
        <v>22</v>
      </c>
      <c r="AA1558">
        <v>0</v>
      </c>
      <c r="AB1558">
        <v>0</v>
      </c>
      <c r="AC1558">
        <v>111</v>
      </c>
      <c r="AD1558">
        <v>38.93</v>
      </c>
      <c r="AE1558">
        <v>48.809916999999999</v>
      </c>
      <c r="AF1558">
        <v>85.1</v>
      </c>
      <c r="AG1558">
        <v>4</v>
      </c>
      <c r="AH1558">
        <v>4.9000000000000004</v>
      </c>
      <c r="AI1558">
        <v>4.5</v>
      </c>
      <c r="AJ1558">
        <v>1.1000000000000001</v>
      </c>
      <c r="AK1558">
        <v>0.3</v>
      </c>
      <c r="AL1558">
        <v>0</v>
      </c>
      <c r="AM1558">
        <v>2.4300000000000002</v>
      </c>
      <c r="AN1558">
        <v>53.180999999999997</v>
      </c>
      <c r="AO1558">
        <v>0.67100000000000004</v>
      </c>
      <c r="AP1558">
        <v>19.57</v>
      </c>
      <c r="AQ1558">
        <v>0.31</v>
      </c>
      <c r="AR1558">
        <v>3.879</v>
      </c>
      <c r="AS1558">
        <v>21.335999999999999</v>
      </c>
      <c r="AT1558">
        <v>134.74199999999999</v>
      </c>
      <c r="AU1558">
        <v>6.3330000000000002</v>
      </c>
      <c r="AV1558">
        <v>7.758</v>
      </c>
      <c r="AW1558">
        <v>7.125</v>
      </c>
      <c r="AX1558">
        <v>1.742</v>
      </c>
      <c r="AY1558">
        <v>0.47499999999999998</v>
      </c>
      <c r="AZ1558">
        <v>0</v>
      </c>
      <c r="BA1558">
        <v>0</v>
      </c>
      <c r="BB1558">
        <v>222</v>
      </c>
      <c r="BC1558" t="s">
        <v>75</v>
      </c>
      <c r="BD1558">
        <v>0</v>
      </c>
      <c r="BE1558" t="s">
        <v>69</v>
      </c>
      <c r="BF1558" t="s">
        <v>76</v>
      </c>
      <c r="BG1558">
        <v>1.3</v>
      </c>
      <c r="BH1558">
        <v>0</v>
      </c>
      <c r="BI1558" s="1">
        <v>45799.431881446762</v>
      </c>
      <c r="BJ1558">
        <v>3</v>
      </c>
      <c r="BK1558" s="4">
        <v>1.0529999999999999</v>
      </c>
      <c r="BL1558" s="42">
        <f>HLOOKUP($A1558,차량별코스!$E$1:$AD$20,_xlfn.XLOOKUP(탕데이터!$I1558,차량별코스!$D$2:$D$20,차량별코스!$A$2:$A$20),0)</f>
        <v>1</v>
      </c>
      <c r="BM1558">
        <f t="shared" si="272"/>
        <v>2448.8400000000006</v>
      </c>
      <c r="BN1558">
        <f t="shared" si="273"/>
        <v>4124.9780000000028</v>
      </c>
      <c r="BO1558">
        <f>IF(COUNTIFS($BL$2:$BL1558,$BL1558,$O$2:$O1558,$O1558)=1,_xlfn.MAXIFS($BO$2:$BO1557,$O$2:$O1557,$O1558)+1,_xlfn.MAXIFS($BO$2:$BO1557,$O$2:$O1557,$O1558))</f>
        <v>11</v>
      </c>
      <c r="BP1558">
        <f t="shared" si="274"/>
        <v>6184.2849999999999</v>
      </c>
      <c r="BQ1558">
        <f t="shared" si="276"/>
        <v>381.40000000000003</v>
      </c>
      <c r="BR1558">
        <f t="shared" si="277"/>
        <v>467.21500000000003</v>
      </c>
      <c r="BS1558">
        <f t="shared" si="278"/>
        <v>429.07499999999999</v>
      </c>
      <c r="BT1558">
        <f t="shared" si="279"/>
        <v>104.88500000000001</v>
      </c>
      <c r="BU1558">
        <f t="shared" si="280"/>
        <v>28.605</v>
      </c>
      <c r="BV1558">
        <f t="shared" si="281"/>
        <v>0</v>
      </c>
      <c r="BW1558">
        <f t="shared" si="275"/>
        <v>7595.4649999999992</v>
      </c>
    </row>
    <row r="1559" spans="1:75" x14ac:dyDescent="0.3">
      <c r="A1559" s="38">
        <f t="shared" si="271"/>
        <v>45794</v>
      </c>
      <c r="B1559" s="3">
        <v>45794.280810185184</v>
      </c>
      <c r="C1559" t="s">
        <v>61</v>
      </c>
      <c r="D1559" t="s">
        <v>61</v>
      </c>
      <c r="E1559" t="s">
        <v>61</v>
      </c>
      <c r="F1559" t="s">
        <v>62</v>
      </c>
      <c r="G1559" s="2" t="s">
        <v>85</v>
      </c>
      <c r="H1559" t="s">
        <v>86</v>
      </c>
      <c r="I1559" t="s">
        <v>94</v>
      </c>
      <c r="J1559" t="s">
        <v>66</v>
      </c>
      <c r="K1559" t="s">
        <v>67</v>
      </c>
      <c r="L1559">
        <v>18</v>
      </c>
      <c r="M1559">
        <v>10</v>
      </c>
      <c r="N1559">
        <v>168</v>
      </c>
      <c r="O1559" s="41">
        <v>9999</v>
      </c>
      <c r="P1559" t="s">
        <v>62</v>
      </c>
      <c r="Q1559" s="1">
        <v>45786.608721180557</v>
      </c>
      <c r="R1559">
        <v>1E-3</v>
      </c>
      <c r="S1559">
        <v>7.6999999999999999E-2</v>
      </c>
      <c r="T1559">
        <v>1.2999999999999999E-2</v>
      </c>
      <c r="U1559">
        <v>173</v>
      </c>
      <c r="V1559">
        <v>173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0.02</v>
      </c>
      <c r="AE1559" t="s">
        <v>61</v>
      </c>
      <c r="AF1559">
        <v>100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0.01</v>
      </c>
      <c r="AN1559" t="s">
        <v>61</v>
      </c>
      <c r="AO1559">
        <v>100</v>
      </c>
      <c r="AP1559">
        <v>0</v>
      </c>
      <c r="AQ1559">
        <v>0</v>
      </c>
      <c r="AR1559">
        <v>0</v>
      </c>
      <c r="AS1559">
        <v>0</v>
      </c>
      <c r="AT1559">
        <v>1.667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4</v>
      </c>
      <c r="BC1559" t="s">
        <v>75</v>
      </c>
      <c r="BD1559">
        <v>0</v>
      </c>
      <c r="BE1559" t="s">
        <v>69</v>
      </c>
      <c r="BF1559" t="s">
        <v>76</v>
      </c>
      <c r="BG1559">
        <v>1.3</v>
      </c>
      <c r="BH1559">
        <v>0</v>
      </c>
      <c r="BI1559" s="1">
        <v>45799.431881446762</v>
      </c>
      <c r="BJ1559">
        <v>3</v>
      </c>
      <c r="BK1559" s="4">
        <v>4.3E-3</v>
      </c>
      <c r="BL1559" s="42">
        <f>HLOOKUP($A1559,차량별코스!$E$1:$AD$20,_xlfn.XLOOKUP(탕데이터!$I1559,차량별코스!$D$2:$D$20,차량별코스!$A$2:$A$20),0)</f>
        <v>2</v>
      </c>
      <c r="BM1559">
        <f t="shared" si="272"/>
        <v>2448.8400000000006</v>
      </c>
      <c r="BN1559">
        <f t="shared" si="273"/>
        <v>4171.0680000000048</v>
      </c>
      <c r="BO1559">
        <f>IF(COUNTIFS($BL$2:$BL1559,$BL1559,$O$2:$O1559,$O1559)=1,_xlfn.MAXIFS($BO$2:$BO1558,$O$2:$O1558,$O1559)+1,_xlfn.MAXIFS($BO$2:$BO1558,$O$2:$O1558,$O1559))</f>
        <v>11</v>
      </c>
      <c r="BP1559">
        <f t="shared" si="274"/>
        <v>0</v>
      </c>
      <c r="BQ1559">
        <f t="shared" si="276"/>
        <v>0</v>
      </c>
      <c r="BR1559">
        <f t="shared" si="277"/>
        <v>0</v>
      </c>
      <c r="BS1559">
        <f t="shared" si="278"/>
        <v>0</v>
      </c>
      <c r="BT1559">
        <f t="shared" si="279"/>
        <v>0</v>
      </c>
      <c r="BU1559">
        <f t="shared" si="280"/>
        <v>0</v>
      </c>
      <c r="BV1559">
        <f t="shared" si="281"/>
        <v>0</v>
      </c>
      <c r="BW1559">
        <f t="shared" si="275"/>
        <v>0</v>
      </c>
    </row>
    <row r="1560" spans="1:75" x14ac:dyDescent="0.3">
      <c r="A1560" s="38">
        <f t="shared" si="271"/>
        <v>45794</v>
      </c>
      <c r="B1560" s="3">
        <v>45794.288958333331</v>
      </c>
      <c r="C1560" t="s">
        <v>61</v>
      </c>
      <c r="D1560" t="s">
        <v>61</v>
      </c>
      <c r="E1560" t="s">
        <v>61</v>
      </c>
      <c r="F1560" t="s">
        <v>62</v>
      </c>
      <c r="G1560" s="2" t="s">
        <v>85</v>
      </c>
      <c r="H1560" t="s">
        <v>86</v>
      </c>
      <c r="I1560" t="s">
        <v>94</v>
      </c>
      <c r="J1560" t="s">
        <v>66</v>
      </c>
      <c r="K1560" t="s">
        <v>67</v>
      </c>
      <c r="L1560">
        <v>18</v>
      </c>
      <c r="M1560">
        <v>10</v>
      </c>
      <c r="N1560">
        <v>168</v>
      </c>
      <c r="O1560" s="41">
        <v>9999</v>
      </c>
      <c r="P1560" t="s">
        <v>62</v>
      </c>
      <c r="Q1560" s="1">
        <v>45786.608721180557</v>
      </c>
      <c r="R1560">
        <v>103.51</v>
      </c>
      <c r="S1560">
        <v>34.469000000000001</v>
      </c>
      <c r="T1560">
        <v>3.0030000000000001</v>
      </c>
      <c r="U1560">
        <v>8961</v>
      </c>
      <c r="V1560">
        <v>232</v>
      </c>
      <c r="W1560">
        <v>1736</v>
      </c>
      <c r="X1560">
        <v>2911</v>
      </c>
      <c r="Y1560">
        <v>0</v>
      </c>
      <c r="Z1560">
        <v>31</v>
      </c>
      <c r="AA1560">
        <v>1</v>
      </c>
      <c r="AB1560">
        <v>49</v>
      </c>
      <c r="AC1560">
        <v>108</v>
      </c>
      <c r="AD1560">
        <v>41.58</v>
      </c>
      <c r="AE1560">
        <v>53.287000999999997</v>
      </c>
      <c r="AF1560">
        <v>71.599999999999994</v>
      </c>
      <c r="AG1560">
        <v>6.7</v>
      </c>
      <c r="AH1560">
        <v>8.1999999999999993</v>
      </c>
      <c r="AI1560">
        <v>6.9</v>
      </c>
      <c r="AJ1560">
        <v>5.9</v>
      </c>
      <c r="AK1560">
        <v>0.6</v>
      </c>
      <c r="AL1560">
        <v>0</v>
      </c>
      <c r="AM1560">
        <v>2.31</v>
      </c>
      <c r="AN1560">
        <v>62.197000000000003</v>
      </c>
      <c r="AO1560">
        <v>2.589</v>
      </c>
      <c r="AP1560">
        <v>19.373000000000001</v>
      </c>
      <c r="AQ1560">
        <v>0.28000000000000003</v>
      </c>
      <c r="AR1560">
        <v>0</v>
      </c>
      <c r="AS1560">
        <v>29.949000000000002</v>
      </c>
      <c r="AT1560">
        <v>106.20699999999999</v>
      </c>
      <c r="AU1560">
        <v>9.9380000000000006</v>
      </c>
      <c r="AV1560">
        <v>12.163</v>
      </c>
      <c r="AW1560">
        <v>10.234999999999999</v>
      </c>
      <c r="AX1560">
        <v>8.7520000000000007</v>
      </c>
      <c r="AY1560">
        <v>0.89</v>
      </c>
      <c r="AZ1560">
        <v>0</v>
      </c>
      <c r="BA1560">
        <v>0</v>
      </c>
      <c r="BB1560">
        <v>216</v>
      </c>
      <c r="BC1560" t="s">
        <v>75</v>
      </c>
      <c r="BD1560">
        <v>0</v>
      </c>
      <c r="BE1560" t="s">
        <v>69</v>
      </c>
      <c r="BF1560" t="s">
        <v>76</v>
      </c>
      <c r="BG1560">
        <v>1.3</v>
      </c>
      <c r="BH1560">
        <v>0</v>
      </c>
      <c r="BI1560" s="1">
        <v>45799.431881446762</v>
      </c>
      <c r="BJ1560">
        <v>3</v>
      </c>
      <c r="BK1560" s="4">
        <v>1.0009999999999999</v>
      </c>
      <c r="BL1560" s="42">
        <f>HLOOKUP($A1560,차량별코스!$E$1:$AD$20,_xlfn.XLOOKUP(탕데이터!$I1560,차량별코스!$D$2:$D$20,차량별코스!$A$2:$A$20),0)</f>
        <v>2</v>
      </c>
      <c r="BM1560">
        <f t="shared" si="272"/>
        <v>2448.8400000000006</v>
      </c>
      <c r="BN1560">
        <f t="shared" si="273"/>
        <v>4171.0680000000048</v>
      </c>
      <c r="BO1560">
        <f>IF(COUNTIFS($BL$2:$BL1560,$BL1560,$O$2:$O1560,$O1560)=1,_xlfn.MAXIFS($BO$2:$BO1559,$O$2:$O1559,$O1560)+1,_xlfn.MAXIFS($BO$2:$BO1559,$O$2:$O1559,$O1560))</f>
        <v>11</v>
      </c>
      <c r="BP1560">
        <f t="shared" si="274"/>
        <v>4448.076</v>
      </c>
      <c r="BQ1560">
        <f t="shared" si="276"/>
        <v>600.38700000000006</v>
      </c>
      <c r="BR1560">
        <f t="shared" si="277"/>
        <v>734.80199999999991</v>
      </c>
      <c r="BS1560">
        <f t="shared" si="278"/>
        <v>618.30900000000008</v>
      </c>
      <c r="BT1560">
        <f t="shared" si="279"/>
        <v>528.69900000000007</v>
      </c>
      <c r="BU1560">
        <f t="shared" si="280"/>
        <v>53.765999999999998</v>
      </c>
      <c r="BV1560">
        <f t="shared" si="281"/>
        <v>0</v>
      </c>
      <c r="BW1560">
        <f t="shared" si="275"/>
        <v>6984.0389999999989</v>
      </c>
    </row>
    <row r="1561" spans="1:75" x14ac:dyDescent="0.3">
      <c r="A1561" s="38">
        <f t="shared" si="271"/>
        <v>45794</v>
      </c>
      <c r="B1561" s="3">
        <v>45794.395277777781</v>
      </c>
      <c r="C1561" t="s">
        <v>61</v>
      </c>
      <c r="D1561" t="s">
        <v>61</v>
      </c>
      <c r="E1561" t="s">
        <v>61</v>
      </c>
      <c r="F1561" t="s">
        <v>62</v>
      </c>
      <c r="G1561" s="2" t="s">
        <v>85</v>
      </c>
      <c r="H1561" t="s">
        <v>86</v>
      </c>
      <c r="I1561" t="s">
        <v>94</v>
      </c>
      <c r="J1561" t="s">
        <v>66</v>
      </c>
      <c r="K1561" t="s">
        <v>67</v>
      </c>
      <c r="L1561">
        <v>18</v>
      </c>
      <c r="M1561">
        <v>10</v>
      </c>
      <c r="N1561">
        <v>168</v>
      </c>
      <c r="O1561" s="41">
        <v>9999</v>
      </c>
      <c r="P1561" t="s">
        <v>62</v>
      </c>
      <c r="Q1561" s="1">
        <v>45786.608721180557</v>
      </c>
      <c r="R1561">
        <v>9.6000000000000002E-2</v>
      </c>
      <c r="S1561">
        <v>7.9000000000000001E-2</v>
      </c>
      <c r="T1561">
        <v>1.2150000000000001</v>
      </c>
      <c r="U1561">
        <v>111</v>
      </c>
      <c r="V1561">
        <v>1</v>
      </c>
      <c r="W1561">
        <v>38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15</v>
      </c>
      <c r="AD1561">
        <v>3.11</v>
      </c>
      <c r="AE1561">
        <v>4.79976</v>
      </c>
      <c r="AF1561">
        <v>100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0.93</v>
      </c>
      <c r="AN1561">
        <v>8.4160000000000004</v>
      </c>
      <c r="AO1561">
        <v>0.89800000000000002</v>
      </c>
      <c r="AP1561">
        <v>34.232999999999997</v>
      </c>
      <c r="AQ1561">
        <v>0</v>
      </c>
      <c r="AR1561">
        <v>0</v>
      </c>
      <c r="AS1561">
        <v>0</v>
      </c>
      <c r="AT1561">
        <v>1.667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1</v>
      </c>
      <c r="BC1561" t="s">
        <v>75</v>
      </c>
      <c r="BD1561">
        <v>0</v>
      </c>
      <c r="BE1561" t="s">
        <v>69</v>
      </c>
      <c r="BF1561" t="s">
        <v>76</v>
      </c>
      <c r="BG1561">
        <v>1.3</v>
      </c>
      <c r="BH1561">
        <v>0</v>
      </c>
      <c r="BI1561" s="1">
        <v>45799.431881446762</v>
      </c>
      <c r="BJ1561">
        <v>3</v>
      </c>
      <c r="BK1561" s="4">
        <v>0.40510000000000002</v>
      </c>
      <c r="BL1561" s="42">
        <f>HLOOKUP($A1561,차량별코스!$E$1:$AD$20,_xlfn.XLOOKUP(탕데이터!$I1561,차량별코스!$D$2:$D$20,차량별코스!$A$2:$A$20),0)</f>
        <v>2</v>
      </c>
      <c r="BM1561">
        <f t="shared" si="272"/>
        <v>2448.8400000000006</v>
      </c>
      <c r="BN1561">
        <f t="shared" si="273"/>
        <v>4171.0680000000048</v>
      </c>
      <c r="BO1561">
        <f>IF(COUNTIFS($BL$2:$BL1561,$BL1561,$O$2:$O1561,$O1561)=1,_xlfn.MAXIFS($BO$2:$BO1560,$O$2:$O1560,$O1561)+1,_xlfn.MAXIFS($BO$2:$BO1560,$O$2:$O1560,$O1561))</f>
        <v>11</v>
      </c>
      <c r="BP1561">
        <f t="shared" si="274"/>
        <v>72</v>
      </c>
      <c r="BQ1561">
        <f t="shared" si="276"/>
        <v>0</v>
      </c>
      <c r="BR1561">
        <f t="shared" si="277"/>
        <v>0</v>
      </c>
      <c r="BS1561">
        <f t="shared" si="278"/>
        <v>0</v>
      </c>
      <c r="BT1561">
        <f t="shared" si="279"/>
        <v>0</v>
      </c>
      <c r="BU1561">
        <f t="shared" si="280"/>
        <v>0</v>
      </c>
      <c r="BV1561">
        <f t="shared" si="281"/>
        <v>0</v>
      </c>
      <c r="BW1561">
        <f t="shared" si="275"/>
        <v>72</v>
      </c>
    </row>
    <row r="1562" spans="1:75" x14ac:dyDescent="0.3">
      <c r="A1562" s="38">
        <f t="shared" si="271"/>
        <v>45794</v>
      </c>
      <c r="B1562" s="3">
        <v>45794.479016203702</v>
      </c>
      <c r="C1562" t="s">
        <v>61</v>
      </c>
      <c r="D1562" t="s">
        <v>61</v>
      </c>
      <c r="E1562" t="s">
        <v>61</v>
      </c>
      <c r="F1562" t="s">
        <v>62</v>
      </c>
      <c r="G1562" s="2" t="s">
        <v>85</v>
      </c>
      <c r="H1562" t="s">
        <v>86</v>
      </c>
      <c r="I1562" t="s">
        <v>94</v>
      </c>
      <c r="J1562" t="s">
        <v>66</v>
      </c>
      <c r="K1562" t="s">
        <v>67</v>
      </c>
      <c r="L1562">
        <v>18</v>
      </c>
      <c r="M1562">
        <v>10</v>
      </c>
      <c r="N1562">
        <v>168</v>
      </c>
      <c r="O1562" s="41">
        <v>9999</v>
      </c>
      <c r="P1562" t="s">
        <v>62</v>
      </c>
      <c r="Q1562" s="1">
        <v>45786.608721180557</v>
      </c>
      <c r="R1562">
        <v>127.32</v>
      </c>
      <c r="S1562">
        <v>50.484000000000002</v>
      </c>
      <c r="T1562">
        <v>2.5219999999999998</v>
      </c>
      <c r="U1562">
        <v>17329</v>
      </c>
      <c r="V1562">
        <v>54</v>
      </c>
      <c r="W1562">
        <v>7374</v>
      </c>
      <c r="X1562">
        <v>3579</v>
      </c>
      <c r="Y1562">
        <v>2</v>
      </c>
      <c r="Z1562">
        <v>38</v>
      </c>
      <c r="AA1562">
        <v>3</v>
      </c>
      <c r="AB1562">
        <v>2996</v>
      </c>
      <c r="AC1562">
        <v>109</v>
      </c>
      <c r="AD1562">
        <v>26.45</v>
      </c>
      <c r="AE1562">
        <v>46.293500999999999</v>
      </c>
      <c r="AF1562">
        <v>75.8</v>
      </c>
      <c r="AG1562">
        <v>7.4</v>
      </c>
      <c r="AH1562">
        <v>7.3</v>
      </c>
      <c r="AI1562">
        <v>6.3</v>
      </c>
      <c r="AJ1562">
        <v>2.6</v>
      </c>
      <c r="AK1562">
        <v>0.5</v>
      </c>
      <c r="AL1562">
        <v>0</v>
      </c>
      <c r="AM1562">
        <v>1.94</v>
      </c>
      <c r="AN1562">
        <v>64.759</v>
      </c>
      <c r="AO1562">
        <v>0.312</v>
      </c>
      <c r="AP1562">
        <v>42.552999999999997</v>
      </c>
      <c r="AQ1562">
        <v>0.27500000000000002</v>
      </c>
      <c r="AR1562">
        <v>1.571</v>
      </c>
      <c r="AS1562">
        <v>29.846</v>
      </c>
      <c r="AT1562">
        <v>218.55699999999999</v>
      </c>
      <c r="AU1562">
        <v>21.337</v>
      </c>
      <c r="AV1562">
        <v>21.047999999999998</v>
      </c>
      <c r="AW1562">
        <v>18.164999999999999</v>
      </c>
      <c r="AX1562">
        <v>7.4969999999999999</v>
      </c>
      <c r="AY1562">
        <v>1.4419999999999999</v>
      </c>
      <c r="AZ1562">
        <v>0</v>
      </c>
      <c r="BA1562">
        <v>0</v>
      </c>
      <c r="BB1562">
        <v>422</v>
      </c>
      <c r="BC1562" t="s">
        <v>75</v>
      </c>
      <c r="BD1562">
        <v>0</v>
      </c>
      <c r="BE1562" t="s">
        <v>69</v>
      </c>
      <c r="BF1562" t="s">
        <v>76</v>
      </c>
      <c r="BG1562">
        <v>1.3</v>
      </c>
      <c r="BH1562">
        <v>0</v>
      </c>
      <c r="BI1562" s="1">
        <v>45799.431881446762</v>
      </c>
      <c r="BJ1562">
        <v>3</v>
      </c>
      <c r="BK1562" s="4">
        <v>0.8407</v>
      </c>
      <c r="BL1562" s="42">
        <f>HLOOKUP($A1562,차량별코스!$E$1:$AD$20,_xlfn.XLOOKUP(탕데이터!$I1562,차량별코스!$D$2:$D$20,차량별코스!$A$2:$A$20),0)</f>
        <v>2</v>
      </c>
      <c r="BM1562">
        <f t="shared" si="272"/>
        <v>2448.8400000000006</v>
      </c>
      <c r="BN1562">
        <f t="shared" si="273"/>
        <v>4171.0680000000048</v>
      </c>
      <c r="BO1562">
        <f>IF(COUNTIFS($BL$2:$BL1562,$BL1562,$O$2:$O1562,$O1562)=1,_xlfn.MAXIFS($BO$2:$BO1561,$O$2:$O1561,$O1562)+1,_xlfn.MAXIFS($BO$2:$BO1561,$O$2:$O1561,$O1562))</f>
        <v>11</v>
      </c>
      <c r="BP1562">
        <f t="shared" si="274"/>
        <v>5707.3819999999996</v>
      </c>
      <c r="BQ1562">
        <f t="shared" si="276"/>
        <v>1282.3460000000002</v>
      </c>
      <c r="BR1562">
        <f t="shared" si="277"/>
        <v>1265.0169999999998</v>
      </c>
      <c r="BS1562">
        <f t="shared" si="278"/>
        <v>1091.7270000000001</v>
      </c>
      <c r="BT1562">
        <f t="shared" si="279"/>
        <v>450.55400000000003</v>
      </c>
      <c r="BU1562">
        <f t="shared" si="280"/>
        <v>86.644999999999996</v>
      </c>
      <c r="BV1562">
        <f t="shared" si="281"/>
        <v>0</v>
      </c>
      <c r="BW1562">
        <f t="shared" si="275"/>
        <v>9883.6710000000003</v>
      </c>
    </row>
    <row r="1563" spans="1:75" x14ac:dyDescent="0.3">
      <c r="A1563" s="38">
        <f t="shared" si="271"/>
        <v>45794</v>
      </c>
      <c r="B1563" s="3">
        <v>45794.681840277779</v>
      </c>
      <c r="C1563" t="s">
        <v>61</v>
      </c>
      <c r="D1563" t="s">
        <v>61</v>
      </c>
      <c r="E1563" t="s">
        <v>61</v>
      </c>
      <c r="F1563" t="s">
        <v>62</v>
      </c>
      <c r="G1563" s="2" t="s">
        <v>85</v>
      </c>
      <c r="H1563" t="s">
        <v>86</v>
      </c>
      <c r="I1563" t="s">
        <v>94</v>
      </c>
      <c r="J1563" t="s">
        <v>66</v>
      </c>
      <c r="K1563" t="s">
        <v>67</v>
      </c>
      <c r="L1563">
        <v>18</v>
      </c>
      <c r="M1563">
        <v>10</v>
      </c>
      <c r="N1563">
        <v>168</v>
      </c>
      <c r="O1563" s="41">
        <v>9999</v>
      </c>
      <c r="P1563" t="s">
        <v>62</v>
      </c>
      <c r="Q1563" s="1">
        <v>45786.608721180557</v>
      </c>
      <c r="R1563">
        <v>0.126</v>
      </c>
      <c r="S1563">
        <v>0.11700000000000001</v>
      </c>
      <c r="T1563">
        <v>1.077</v>
      </c>
      <c r="U1563">
        <v>182</v>
      </c>
      <c r="V1563">
        <v>36</v>
      </c>
      <c r="W1563">
        <v>70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17</v>
      </c>
      <c r="AD1563">
        <v>2.4900000000000002</v>
      </c>
      <c r="AE1563">
        <v>5.9684520000000001</v>
      </c>
      <c r="AF1563">
        <v>100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0.83</v>
      </c>
      <c r="AN1563">
        <v>14.553000000000001</v>
      </c>
      <c r="AO1563">
        <v>19.78</v>
      </c>
      <c r="AP1563">
        <v>38.460999999999999</v>
      </c>
      <c r="AQ1563">
        <v>0</v>
      </c>
      <c r="AR1563">
        <v>0</v>
      </c>
      <c r="AS1563">
        <v>0</v>
      </c>
      <c r="AT1563">
        <v>1.667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3</v>
      </c>
      <c r="BC1563" t="s">
        <v>75</v>
      </c>
      <c r="BD1563">
        <v>0</v>
      </c>
      <c r="BE1563" t="s">
        <v>69</v>
      </c>
      <c r="BF1563" t="s">
        <v>76</v>
      </c>
      <c r="BG1563">
        <v>1.3</v>
      </c>
      <c r="BH1563">
        <v>0</v>
      </c>
      <c r="BI1563" s="1">
        <v>45799.431881446762</v>
      </c>
      <c r="BJ1563">
        <v>3</v>
      </c>
      <c r="BK1563" s="4">
        <v>0.35899999999999999</v>
      </c>
      <c r="BL1563" s="42">
        <f>HLOOKUP($A1563,차량별코스!$E$1:$AD$20,_xlfn.XLOOKUP(탕데이터!$I1563,차량별코스!$D$2:$D$20,차량별코스!$A$2:$A$20),0)</f>
        <v>2</v>
      </c>
      <c r="BM1563">
        <f t="shared" si="272"/>
        <v>2448.8400000000006</v>
      </c>
      <c r="BN1563">
        <f t="shared" si="273"/>
        <v>4171.0680000000048</v>
      </c>
      <c r="BO1563">
        <f>IF(COUNTIFS($BL$2:$BL1563,$BL1563,$O$2:$O1563,$O1563)=1,_xlfn.MAXIFS($BO$2:$BO1562,$O$2:$O1562,$O1563)+1,_xlfn.MAXIFS($BO$2:$BO1562,$O$2:$O1562,$O1563))</f>
        <v>11</v>
      </c>
      <c r="BP1563">
        <f t="shared" si="274"/>
        <v>76</v>
      </c>
      <c r="BQ1563">
        <f t="shared" si="276"/>
        <v>0</v>
      </c>
      <c r="BR1563">
        <f t="shared" si="277"/>
        <v>0</v>
      </c>
      <c r="BS1563">
        <f t="shared" si="278"/>
        <v>0</v>
      </c>
      <c r="BT1563">
        <f t="shared" si="279"/>
        <v>0</v>
      </c>
      <c r="BU1563">
        <f t="shared" si="280"/>
        <v>0</v>
      </c>
      <c r="BV1563">
        <f t="shared" si="281"/>
        <v>0</v>
      </c>
      <c r="BW1563">
        <f t="shared" si="275"/>
        <v>76</v>
      </c>
    </row>
    <row r="1564" spans="1:75" x14ac:dyDescent="0.3">
      <c r="A1564" s="38">
        <f t="shared" si="271"/>
        <v>45794</v>
      </c>
      <c r="B1564" s="3">
        <v>45794.729224537034</v>
      </c>
      <c r="C1564" t="s">
        <v>61</v>
      </c>
      <c r="D1564" t="s">
        <v>61</v>
      </c>
      <c r="E1564" t="s">
        <v>61</v>
      </c>
      <c r="F1564" t="s">
        <v>62</v>
      </c>
      <c r="G1564" s="2" t="s">
        <v>85</v>
      </c>
      <c r="H1564" t="s">
        <v>86</v>
      </c>
      <c r="I1564" t="s">
        <v>94</v>
      </c>
      <c r="J1564" t="s">
        <v>66</v>
      </c>
      <c r="K1564" t="s">
        <v>67</v>
      </c>
      <c r="L1564">
        <v>18</v>
      </c>
      <c r="M1564">
        <v>10</v>
      </c>
      <c r="N1564">
        <v>168</v>
      </c>
      <c r="O1564" s="41">
        <v>9999</v>
      </c>
      <c r="P1564" t="s">
        <v>62</v>
      </c>
      <c r="Q1564" s="1">
        <v>45786.608721180557</v>
      </c>
      <c r="R1564">
        <v>2.4E-2</v>
      </c>
      <c r="S1564">
        <v>3.4000000000000002E-2</v>
      </c>
      <c r="T1564">
        <v>0.70599999999999996</v>
      </c>
      <c r="U1564">
        <v>47</v>
      </c>
      <c r="V1564">
        <v>23</v>
      </c>
      <c r="W1564">
        <v>8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11</v>
      </c>
      <c r="AD1564">
        <v>1.84</v>
      </c>
      <c r="AE1564">
        <v>5.3993250000000002</v>
      </c>
      <c r="AF1564">
        <v>100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0.55000000000000004</v>
      </c>
      <c r="AN1564">
        <v>22.37</v>
      </c>
      <c r="AO1564">
        <v>48.930999999999997</v>
      </c>
      <c r="AP1564">
        <v>17.02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 t="s">
        <v>75</v>
      </c>
      <c r="BD1564">
        <v>0</v>
      </c>
      <c r="BE1564" t="s">
        <v>69</v>
      </c>
      <c r="BF1564" t="s">
        <v>76</v>
      </c>
      <c r="BG1564">
        <v>1.3</v>
      </c>
      <c r="BH1564">
        <v>0</v>
      </c>
      <c r="BI1564" s="1">
        <v>45799.431881446762</v>
      </c>
      <c r="BJ1564">
        <v>3</v>
      </c>
      <c r="BK1564" s="4">
        <v>0.23530000000000001</v>
      </c>
      <c r="BL1564" s="42">
        <f>HLOOKUP($A1564,차량별코스!$E$1:$AD$20,_xlfn.XLOOKUP(탕데이터!$I1564,차량별코스!$D$2:$D$20,차량별코스!$A$2:$A$20),0)</f>
        <v>2</v>
      </c>
      <c r="BM1564">
        <f t="shared" si="272"/>
        <v>2448.8400000000006</v>
      </c>
      <c r="BN1564">
        <f t="shared" si="273"/>
        <v>4171.0680000000048</v>
      </c>
      <c r="BO1564">
        <f>IF(COUNTIFS($BL$2:$BL1564,$BL1564,$O$2:$O1564,$O1564)=1,_xlfn.MAXIFS($BO$2:$BO1563,$O$2:$O1563,$O1564)+1,_xlfn.MAXIFS($BO$2:$BO1563,$O$2:$O1563,$O1564))</f>
        <v>11</v>
      </c>
      <c r="BP1564">
        <f t="shared" si="274"/>
        <v>16</v>
      </c>
      <c r="BQ1564">
        <f t="shared" si="276"/>
        <v>0</v>
      </c>
      <c r="BR1564">
        <f t="shared" si="277"/>
        <v>0</v>
      </c>
      <c r="BS1564">
        <f t="shared" si="278"/>
        <v>0</v>
      </c>
      <c r="BT1564">
        <f t="shared" si="279"/>
        <v>0</v>
      </c>
      <c r="BU1564">
        <f t="shared" si="280"/>
        <v>0</v>
      </c>
      <c r="BV1564">
        <f t="shared" si="281"/>
        <v>0</v>
      </c>
      <c r="BW1564">
        <f t="shared" si="275"/>
        <v>16</v>
      </c>
    </row>
    <row r="1565" spans="1:75" x14ac:dyDescent="0.3">
      <c r="A1565" s="38">
        <f t="shared" si="271"/>
        <v>45794</v>
      </c>
      <c r="B1565" s="3">
        <v>45794.734212962961</v>
      </c>
      <c r="C1565" t="s">
        <v>61</v>
      </c>
      <c r="D1565" t="s">
        <v>61</v>
      </c>
      <c r="E1565" t="s">
        <v>61</v>
      </c>
      <c r="F1565" t="s">
        <v>62</v>
      </c>
      <c r="G1565" s="2" t="s">
        <v>85</v>
      </c>
      <c r="H1565" t="s">
        <v>86</v>
      </c>
      <c r="I1565" t="s">
        <v>94</v>
      </c>
      <c r="J1565" t="s">
        <v>66</v>
      </c>
      <c r="K1565" t="s">
        <v>67</v>
      </c>
      <c r="L1565">
        <v>18</v>
      </c>
      <c r="M1565">
        <v>10</v>
      </c>
      <c r="N1565">
        <v>168</v>
      </c>
      <c r="O1565" s="41">
        <v>9999</v>
      </c>
      <c r="P1565" t="s">
        <v>62</v>
      </c>
      <c r="Q1565" s="1">
        <v>45786.608721180557</v>
      </c>
      <c r="R1565">
        <v>60.295999999999999</v>
      </c>
      <c r="S1565">
        <v>20.343</v>
      </c>
      <c r="T1565">
        <v>2.964</v>
      </c>
      <c r="U1565">
        <v>6335</v>
      </c>
      <c r="V1565">
        <v>168</v>
      </c>
      <c r="W1565">
        <v>1604</v>
      </c>
      <c r="X1565">
        <v>1541</v>
      </c>
      <c r="Y1565">
        <v>0</v>
      </c>
      <c r="Z1565">
        <v>14</v>
      </c>
      <c r="AA1565">
        <v>0</v>
      </c>
      <c r="AB1565">
        <v>0</v>
      </c>
      <c r="AC1565">
        <v>109</v>
      </c>
      <c r="AD1565">
        <v>34.26</v>
      </c>
      <c r="AE1565">
        <v>47.570771000000001</v>
      </c>
      <c r="AF1565">
        <v>86.1</v>
      </c>
      <c r="AG1565">
        <v>4.3</v>
      </c>
      <c r="AH1565">
        <v>3.9</v>
      </c>
      <c r="AI1565">
        <v>2.8</v>
      </c>
      <c r="AJ1565">
        <v>2.4</v>
      </c>
      <c r="AK1565">
        <v>0.5</v>
      </c>
      <c r="AL1565">
        <v>0</v>
      </c>
      <c r="AM1565">
        <v>2.2799999999999998</v>
      </c>
      <c r="AN1565">
        <v>55.475000000000001</v>
      </c>
      <c r="AO1565">
        <v>2.6520000000000001</v>
      </c>
      <c r="AP1565">
        <v>25.32</v>
      </c>
      <c r="AQ1565">
        <v>0.249</v>
      </c>
      <c r="AR1565">
        <v>0</v>
      </c>
      <c r="AS1565">
        <v>23.219000000000001</v>
      </c>
      <c r="AT1565">
        <v>90.405000000000001</v>
      </c>
      <c r="AU1565">
        <v>4.5149999999999997</v>
      </c>
      <c r="AV1565">
        <v>4.0949999999999998</v>
      </c>
      <c r="AW1565">
        <v>2.94</v>
      </c>
      <c r="AX1565">
        <v>2.52</v>
      </c>
      <c r="AY1565">
        <v>0.52500000000000002</v>
      </c>
      <c r="AZ1565">
        <v>0</v>
      </c>
      <c r="BA1565">
        <v>0</v>
      </c>
      <c r="BB1565">
        <v>150</v>
      </c>
      <c r="BC1565" t="s">
        <v>75</v>
      </c>
      <c r="BD1565">
        <v>0</v>
      </c>
      <c r="BE1565" t="s">
        <v>69</v>
      </c>
      <c r="BF1565" t="s">
        <v>76</v>
      </c>
      <c r="BG1565">
        <v>1.3</v>
      </c>
      <c r="BH1565">
        <v>0</v>
      </c>
      <c r="BI1565" s="1">
        <v>45799.431881446762</v>
      </c>
      <c r="BJ1565">
        <v>3</v>
      </c>
      <c r="BK1565" s="4">
        <v>0.98799999999999999</v>
      </c>
      <c r="BL1565" s="42">
        <f>HLOOKUP($A1565,차량별코스!$E$1:$AD$20,_xlfn.XLOOKUP(탕데이터!$I1565,차량별코스!$D$2:$D$20,차량별코스!$A$2:$A$20),0)</f>
        <v>2</v>
      </c>
      <c r="BM1565">
        <f t="shared" si="272"/>
        <v>2448.8400000000006</v>
      </c>
      <c r="BN1565">
        <f t="shared" si="273"/>
        <v>4171.0680000000048</v>
      </c>
      <c r="BO1565">
        <f>IF(COUNTIFS($BL$2:$BL1565,$BL1565,$O$2:$O1565,$O1565)=1,_xlfn.MAXIFS($BO$2:$BO1564,$O$2:$O1564,$O1565)+1,_xlfn.MAXIFS($BO$2:$BO1564,$O$2:$O1564,$O1565))</f>
        <v>11</v>
      </c>
      <c r="BP1565">
        <f t="shared" si="274"/>
        <v>3682.4349999999995</v>
      </c>
      <c r="BQ1565">
        <f t="shared" si="276"/>
        <v>272.40499999999997</v>
      </c>
      <c r="BR1565">
        <f t="shared" si="277"/>
        <v>247.065</v>
      </c>
      <c r="BS1565">
        <f t="shared" si="278"/>
        <v>177.38</v>
      </c>
      <c r="BT1565">
        <f t="shared" si="279"/>
        <v>152.04</v>
      </c>
      <c r="BU1565">
        <f t="shared" si="280"/>
        <v>31.675000000000001</v>
      </c>
      <c r="BV1565">
        <f t="shared" si="281"/>
        <v>0</v>
      </c>
      <c r="BW1565">
        <f t="shared" si="275"/>
        <v>4562.9999999999991</v>
      </c>
    </row>
    <row r="1566" spans="1:75" x14ac:dyDescent="0.3">
      <c r="A1566" s="38">
        <f t="shared" si="271"/>
        <v>45794</v>
      </c>
      <c r="B1566" s="3">
        <v>45794.813483796293</v>
      </c>
      <c r="C1566" t="s">
        <v>61</v>
      </c>
      <c r="D1566" t="s">
        <v>61</v>
      </c>
      <c r="E1566" t="s">
        <v>61</v>
      </c>
      <c r="F1566" t="s">
        <v>62</v>
      </c>
      <c r="G1566" s="2" t="s">
        <v>85</v>
      </c>
      <c r="H1566" t="s">
        <v>86</v>
      </c>
      <c r="I1566" t="s">
        <v>94</v>
      </c>
      <c r="J1566" t="s">
        <v>66</v>
      </c>
      <c r="K1566" t="s">
        <v>67</v>
      </c>
      <c r="L1566">
        <v>18</v>
      </c>
      <c r="M1566">
        <v>10</v>
      </c>
      <c r="N1566">
        <v>168</v>
      </c>
      <c r="O1566" s="41">
        <v>9999</v>
      </c>
      <c r="P1566" t="s">
        <v>62</v>
      </c>
      <c r="Q1566" s="1">
        <v>45786.608721180557</v>
      </c>
      <c r="R1566">
        <v>7.1999999999999995E-2</v>
      </c>
      <c r="S1566">
        <v>8.5000000000000006E-2</v>
      </c>
      <c r="T1566">
        <v>0.84699999999999998</v>
      </c>
      <c r="U1566">
        <v>70</v>
      </c>
      <c r="V1566">
        <v>1</v>
      </c>
      <c r="W1566">
        <v>33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15</v>
      </c>
      <c r="AD1566">
        <v>3.7</v>
      </c>
      <c r="AE1566">
        <v>7.1992799999999999</v>
      </c>
      <c r="AF1566">
        <v>100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0.65</v>
      </c>
      <c r="AN1566">
        <v>26.050999999999998</v>
      </c>
      <c r="AO1566">
        <v>1.425</v>
      </c>
      <c r="AP1566">
        <v>47.140999999999998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1</v>
      </c>
      <c r="BC1566" t="s">
        <v>75</v>
      </c>
      <c r="BD1566">
        <v>0</v>
      </c>
      <c r="BE1566" t="s">
        <v>69</v>
      </c>
      <c r="BF1566" t="s">
        <v>76</v>
      </c>
      <c r="BG1566">
        <v>1.3</v>
      </c>
      <c r="BH1566">
        <v>0</v>
      </c>
      <c r="BI1566" s="1">
        <v>45799.431881446762</v>
      </c>
      <c r="BJ1566">
        <v>3</v>
      </c>
      <c r="BK1566" s="4">
        <v>0.28239999999999998</v>
      </c>
      <c r="BL1566" s="42">
        <f>HLOOKUP($A1566,차량별코스!$E$1:$AD$20,_xlfn.XLOOKUP(탕데이터!$I1566,차량별코스!$D$2:$D$20,차량별코스!$A$2:$A$20),0)</f>
        <v>2</v>
      </c>
      <c r="BM1566">
        <f t="shared" si="272"/>
        <v>2448.8400000000006</v>
      </c>
      <c r="BN1566">
        <f t="shared" si="273"/>
        <v>4171.0680000000048</v>
      </c>
      <c r="BO1566">
        <f>IF(COUNTIFS($BL$2:$BL1566,$BL1566,$O$2:$O1566,$O1566)=1,_xlfn.MAXIFS($BO$2:$BO1565,$O$2:$O1565,$O1566)+1,_xlfn.MAXIFS($BO$2:$BO1565,$O$2:$O1565,$O1566))</f>
        <v>11</v>
      </c>
      <c r="BP1566">
        <f t="shared" si="274"/>
        <v>36</v>
      </c>
      <c r="BQ1566">
        <f t="shared" si="276"/>
        <v>0</v>
      </c>
      <c r="BR1566">
        <f t="shared" si="277"/>
        <v>0</v>
      </c>
      <c r="BS1566">
        <f t="shared" si="278"/>
        <v>0</v>
      </c>
      <c r="BT1566">
        <f t="shared" si="279"/>
        <v>0</v>
      </c>
      <c r="BU1566">
        <f t="shared" si="280"/>
        <v>0</v>
      </c>
      <c r="BV1566">
        <f t="shared" si="281"/>
        <v>0</v>
      </c>
      <c r="BW1566">
        <f t="shared" si="275"/>
        <v>36</v>
      </c>
    </row>
    <row r="1567" spans="1:75" x14ac:dyDescent="0.3">
      <c r="A1567" s="38">
        <f t="shared" si="271"/>
        <v>45795</v>
      </c>
      <c r="B1567" s="3">
        <v>45795.263969907406</v>
      </c>
      <c r="C1567" t="s">
        <v>61</v>
      </c>
      <c r="D1567" t="s">
        <v>61</v>
      </c>
      <c r="E1567" t="s">
        <v>61</v>
      </c>
      <c r="F1567" t="s">
        <v>62</v>
      </c>
      <c r="G1567" s="2" t="s">
        <v>85</v>
      </c>
      <c r="H1567" t="s">
        <v>86</v>
      </c>
      <c r="I1567" t="s">
        <v>94</v>
      </c>
      <c r="J1567" t="s">
        <v>66</v>
      </c>
      <c r="K1567" t="s">
        <v>67</v>
      </c>
      <c r="L1567">
        <v>18</v>
      </c>
      <c r="M1567">
        <v>10</v>
      </c>
      <c r="N1567">
        <v>168</v>
      </c>
      <c r="O1567" s="41">
        <v>9999</v>
      </c>
      <c r="P1567" t="s">
        <v>62</v>
      </c>
      <c r="Q1567" s="1">
        <v>45786.608721180557</v>
      </c>
      <c r="R1567">
        <v>65.837999999999994</v>
      </c>
      <c r="S1567">
        <v>19.63</v>
      </c>
      <c r="T1567">
        <v>3.3540000000000001</v>
      </c>
      <c r="U1567">
        <v>5006</v>
      </c>
      <c r="V1567">
        <v>133</v>
      </c>
      <c r="W1567">
        <v>1289</v>
      </c>
      <c r="X1567">
        <v>1585</v>
      </c>
      <c r="Y1567">
        <v>1</v>
      </c>
      <c r="Z1567">
        <v>36</v>
      </c>
      <c r="AA1567">
        <v>1</v>
      </c>
      <c r="AB1567">
        <v>146</v>
      </c>
      <c r="AC1567">
        <v>110</v>
      </c>
      <c r="AD1567">
        <v>47.35</v>
      </c>
      <c r="AE1567">
        <v>66.131889999999999</v>
      </c>
      <c r="AF1567">
        <v>95.3</v>
      </c>
      <c r="AG1567">
        <v>0.8</v>
      </c>
      <c r="AH1567">
        <v>0.9</v>
      </c>
      <c r="AI1567">
        <v>0.9</v>
      </c>
      <c r="AJ1567">
        <v>1</v>
      </c>
      <c r="AK1567">
        <v>1.1000000000000001</v>
      </c>
      <c r="AL1567">
        <v>0</v>
      </c>
      <c r="AM1567">
        <v>2.58</v>
      </c>
      <c r="AN1567">
        <v>69.822000000000003</v>
      </c>
      <c r="AO1567">
        <v>2.657</v>
      </c>
      <c r="AP1567">
        <v>25.748999999999999</v>
      </c>
      <c r="AQ1567">
        <v>0.22800000000000001</v>
      </c>
      <c r="AR1567">
        <v>1.5189999999999999</v>
      </c>
      <c r="AS1567">
        <v>54.68</v>
      </c>
      <c r="AT1567">
        <v>79.417000000000002</v>
      </c>
      <c r="AU1567">
        <v>0.66700000000000004</v>
      </c>
      <c r="AV1567">
        <v>0.75</v>
      </c>
      <c r="AW1567">
        <v>0.75</v>
      </c>
      <c r="AX1567">
        <v>0.83299999999999996</v>
      </c>
      <c r="AY1567">
        <v>0.91700000000000004</v>
      </c>
      <c r="AZ1567">
        <v>0</v>
      </c>
      <c r="BA1567">
        <v>0</v>
      </c>
      <c r="BB1567">
        <v>121</v>
      </c>
      <c r="BC1567" t="s">
        <v>75</v>
      </c>
      <c r="BD1567">
        <v>0</v>
      </c>
      <c r="BE1567" t="s">
        <v>69</v>
      </c>
      <c r="BF1567" t="s">
        <v>76</v>
      </c>
      <c r="BG1567">
        <v>1.3</v>
      </c>
      <c r="BH1567">
        <v>0</v>
      </c>
      <c r="BI1567" s="1">
        <v>45799.431881446762</v>
      </c>
      <c r="BJ1567">
        <v>3</v>
      </c>
      <c r="BK1567" s="4">
        <v>1.1180000000000001</v>
      </c>
      <c r="BL1567" s="42">
        <f>HLOOKUP($A1567,차량별코스!$E$1:$AD$20,_xlfn.XLOOKUP(탕데이터!$I1567,차량별코스!$D$2:$D$20,차량별코스!$A$2:$A$20),0)</f>
        <v>3</v>
      </c>
      <c r="BM1567">
        <f t="shared" si="272"/>
        <v>2448.8400000000006</v>
      </c>
      <c r="BN1567">
        <f t="shared" si="273"/>
        <v>4291.5689999999995</v>
      </c>
      <c r="BO1567">
        <f>IF(COUNTIFS($BL$2:$BL1567,$BL1567,$O$2:$O1567,$O1567)=1,_xlfn.MAXIFS($BO$2:$BO1566,$O$2:$O1566,$O1567)+1,_xlfn.MAXIFS($BO$2:$BO1566,$O$2:$O1566,$O1567))</f>
        <v>11</v>
      </c>
      <c r="BP1567">
        <f t="shared" si="274"/>
        <v>3348.7179999999998</v>
      </c>
      <c r="BQ1567">
        <f t="shared" si="276"/>
        <v>40.048000000000002</v>
      </c>
      <c r="BR1567">
        <f t="shared" si="277"/>
        <v>45.054000000000002</v>
      </c>
      <c r="BS1567">
        <f t="shared" si="278"/>
        <v>45.054000000000002</v>
      </c>
      <c r="BT1567">
        <f t="shared" si="279"/>
        <v>50.06</v>
      </c>
      <c r="BU1567">
        <f t="shared" si="280"/>
        <v>55.066000000000003</v>
      </c>
      <c r="BV1567">
        <f t="shared" si="281"/>
        <v>0</v>
      </c>
      <c r="BW1567">
        <f t="shared" si="275"/>
        <v>3583.9999999999995</v>
      </c>
    </row>
    <row r="1568" spans="1:75" x14ac:dyDescent="0.3">
      <c r="A1568" s="38">
        <f t="shared" si="271"/>
        <v>45795</v>
      </c>
      <c r="B1568" s="3">
        <v>45795.329108796293</v>
      </c>
      <c r="C1568" t="s">
        <v>61</v>
      </c>
      <c r="D1568" t="s">
        <v>61</v>
      </c>
      <c r="E1568" t="s">
        <v>61</v>
      </c>
      <c r="F1568" t="s">
        <v>62</v>
      </c>
      <c r="G1568" s="2" t="s">
        <v>85</v>
      </c>
      <c r="H1568" t="s">
        <v>86</v>
      </c>
      <c r="I1568" t="s">
        <v>94</v>
      </c>
      <c r="J1568" t="s">
        <v>66</v>
      </c>
      <c r="K1568" t="s">
        <v>67</v>
      </c>
      <c r="L1568">
        <v>18</v>
      </c>
      <c r="M1568">
        <v>10</v>
      </c>
      <c r="N1568">
        <v>168</v>
      </c>
      <c r="O1568" s="41">
        <v>9999</v>
      </c>
      <c r="P1568" t="s">
        <v>62</v>
      </c>
      <c r="Q1568" s="1">
        <v>45786.608721180557</v>
      </c>
      <c r="R1568">
        <v>4.7E-2</v>
      </c>
      <c r="S1568">
        <v>6.2E-2</v>
      </c>
      <c r="T1568">
        <v>0.75800000000000001</v>
      </c>
      <c r="U1568">
        <v>87</v>
      </c>
      <c r="V1568">
        <v>1</v>
      </c>
      <c r="W1568">
        <v>44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12</v>
      </c>
      <c r="AD1568">
        <v>1.94</v>
      </c>
      <c r="AE1568">
        <v>4.0284560000000003</v>
      </c>
      <c r="AF1568">
        <v>100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0.57999999999999996</v>
      </c>
      <c r="AN1568">
        <v>13.712999999999999</v>
      </c>
      <c r="AO1568">
        <v>1.1459999999999999</v>
      </c>
      <c r="AP1568">
        <v>50.575000000000003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1</v>
      </c>
      <c r="BC1568" t="s">
        <v>75</v>
      </c>
      <c r="BD1568">
        <v>0</v>
      </c>
      <c r="BE1568" t="s">
        <v>69</v>
      </c>
      <c r="BF1568" t="s">
        <v>76</v>
      </c>
      <c r="BG1568">
        <v>1.3</v>
      </c>
      <c r="BH1568">
        <v>0</v>
      </c>
      <c r="BI1568" s="1">
        <v>45799.431881446762</v>
      </c>
      <c r="BJ1568">
        <v>3</v>
      </c>
      <c r="BK1568" s="4">
        <v>0.25269999999999998</v>
      </c>
      <c r="BL1568" s="42">
        <f>HLOOKUP($A1568,차량별코스!$E$1:$AD$20,_xlfn.XLOOKUP(탕데이터!$I1568,차량별코스!$D$2:$D$20,차량별코스!$A$2:$A$20),0)</f>
        <v>3</v>
      </c>
      <c r="BM1568">
        <f t="shared" si="272"/>
        <v>2448.8400000000006</v>
      </c>
      <c r="BN1568">
        <f t="shared" si="273"/>
        <v>4291.5689999999995</v>
      </c>
      <c r="BO1568">
        <f>IF(COUNTIFS($BL$2:$BL1568,$BL1568,$O$2:$O1568,$O1568)=1,_xlfn.MAXIFS($BO$2:$BO1567,$O$2:$O1567,$O1568)+1,_xlfn.MAXIFS($BO$2:$BO1567,$O$2:$O1567,$O1568))</f>
        <v>11</v>
      </c>
      <c r="BP1568">
        <f t="shared" si="274"/>
        <v>42</v>
      </c>
      <c r="BQ1568">
        <f t="shared" si="276"/>
        <v>0</v>
      </c>
      <c r="BR1568">
        <f t="shared" si="277"/>
        <v>0</v>
      </c>
      <c r="BS1568">
        <f t="shared" si="278"/>
        <v>0</v>
      </c>
      <c r="BT1568">
        <f t="shared" si="279"/>
        <v>0</v>
      </c>
      <c r="BU1568">
        <f t="shared" si="280"/>
        <v>0</v>
      </c>
      <c r="BV1568">
        <f t="shared" si="281"/>
        <v>0</v>
      </c>
      <c r="BW1568">
        <f t="shared" si="275"/>
        <v>42</v>
      </c>
    </row>
    <row r="1569" spans="1:75" x14ac:dyDescent="0.3">
      <c r="A1569" s="38">
        <f t="shared" si="271"/>
        <v>45795</v>
      </c>
      <c r="B1569" s="3">
        <v>45795.421435185184</v>
      </c>
      <c r="C1569" t="s">
        <v>61</v>
      </c>
      <c r="D1569" t="s">
        <v>61</v>
      </c>
      <c r="E1569" t="s">
        <v>61</v>
      </c>
      <c r="F1569" t="s">
        <v>62</v>
      </c>
      <c r="G1569" s="2" t="s">
        <v>85</v>
      </c>
      <c r="H1569" t="s">
        <v>86</v>
      </c>
      <c r="I1569" t="s">
        <v>94</v>
      </c>
      <c r="J1569" t="s">
        <v>66</v>
      </c>
      <c r="K1569" t="s">
        <v>67</v>
      </c>
      <c r="L1569">
        <v>18</v>
      </c>
      <c r="M1569">
        <v>10</v>
      </c>
      <c r="N1569">
        <v>168</v>
      </c>
      <c r="O1569" s="41">
        <v>9999</v>
      </c>
      <c r="P1569" t="s">
        <v>62</v>
      </c>
      <c r="Q1569" s="1">
        <v>45786.608721180557</v>
      </c>
      <c r="R1569">
        <v>2.8000000000000001E-2</v>
      </c>
      <c r="S1569">
        <v>3.1E-2</v>
      </c>
      <c r="T1569">
        <v>0.90300000000000002</v>
      </c>
      <c r="U1569">
        <v>22</v>
      </c>
      <c r="V1569">
        <v>5</v>
      </c>
      <c r="W1569">
        <v>5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15</v>
      </c>
      <c r="AD1569">
        <v>4.58</v>
      </c>
      <c r="AE1569">
        <v>8.3958019999999998</v>
      </c>
      <c r="AF1569">
        <v>100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0.69</v>
      </c>
      <c r="AN1569">
        <v>29.648</v>
      </c>
      <c r="AO1569">
        <v>22.713000000000001</v>
      </c>
      <c r="AP1569">
        <v>22.713000000000001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 t="s">
        <v>75</v>
      </c>
      <c r="BD1569">
        <v>0</v>
      </c>
      <c r="BE1569" t="s">
        <v>69</v>
      </c>
      <c r="BF1569" t="s">
        <v>76</v>
      </c>
      <c r="BG1569">
        <v>1.3</v>
      </c>
      <c r="BH1569">
        <v>0</v>
      </c>
      <c r="BI1569" s="1">
        <v>45799.431881446762</v>
      </c>
      <c r="BJ1569">
        <v>3</v>
      </c>
      <c r="BK1569" s="4">
        <v>0.30109999999999998</v>
      </c>
      <c r="BL1569" s="42">
        <f>HLOOKUP($A1569,차량별코스!$E$1:$AD$20,_xlfn.XLOOKUP(탕데이터!$I1569,차량별코스!$D$2:$D$20,차량별코스!$A$2:$A$20),0)</f>
        <v>3</v>
      </c>
      <c r="BM1569">
        <f t="shared" si="272"/>
        <v>2448.8400000000006</v>
      </c>
      <c r="BN1569">
        <f t="shared" si="273"/>
        <v>4291.5689999999995</v>
      </c>
      <c r="BO1569">
        <f>IF(COUNTIFS($BL$2:$BL1569,$BL1569,$O$2:$O1569,$O1569)=1,_xlfn.MAXIFS($BO$2:$BO1568,$O$2:$O1568,$O1569)+1,_xlfn.MAXIFS($BO$2:$BO1568,$O$2:$O1568,$O1569))</f>
        <v>11</v>
      </c>
      <c r="BP1569">
        <f t="shared" si="274"/>
        <v>12</v>
      </c>
      <c r="BQ1569">
        <f t="shared" si="276"/>
        <v>0</v>
      </c>
      <c r="BR1569">
        <f t="shared" si="277"/>
        <v>0</v>
      </c>
      <c r="BS1569">
        <f t="shared" si="278"/>
        <v>0</v>
      </c>
      <c r="BT1569">
        <f t="shared" si="279"/>
        <v>0</v>
      </c>
      <c r="BU1569">
        <f t="shared" si="280"/>
        <v>0</v>
      </c>
      <c r="BV1569">
        <f t="shared" si="281"/>
        <v>0</v>
      </c>
      <c r="BW1569">
        <f t="shared" si="275"/>
        <v>12</v>
      </c>
    </row>
    <row r="1570" spans="1:75" x14ac:dyDescent="0.3">
      <c r="A1570" s="38">
        <f t="shared" si="271"/>
        <v>45795</v>
      </c>
      <c r="B1570" s="3">
        <v>45795.428877314815</v>
      </c>
      <c r="C1570" t="s">
        <v>61</v>
      </c>
      <c r="D1570" t="s">
        <v>61</v>
      </c>
      <c r="E1570" t="s">
        <v>61</v>
      </c>
      <c r="F1570" t="s">
        <v>62</v>
      </c>
      <c r="G1570" s="2" t="s">
        <v>85</v>
      </c>
      <c r="H1570" t="s">
        <v>86</v>
      </c>
      <c r="I1570" t="s">
        <v>94</v>
      </c>
      <c r="J1570" t="s">
        <v>66</v>
      </c>
      <c r="K1570" t="s">
        <v>67</v>
      </c>
      <c r="L1570">
        <v>18</v>
      </c>
      <c r="M1570">
        <v>10</v>
      </c>
      <c r="N1570">
        <v>168</v>
      </c>
      <c r="O1570" s="41">
        <v>9999</v>
      </c>
      <c r="P1570" t="s">
        <v>62</v>
      </c>
      <c r="Q1570" s="1">
        <v>45786.608721180557</v>
      </c>
      <c r="R1570">
        <v>107.042</v>
      </c>
      <c r="S1570">
        <v>33.201999999999998</v>
      </c>
      <c r="T1570">
        <v>3.2240000000000002</v>
      </c>
      <c r="U1570">
        <v>9913</v>
      </c>
      <c r="V1570">
        <v>148</v>
      </c>
      <c r="W1570">
        <v>2005</v>
      </c>
      <c r="X1570">
        <v>3360</v>
      </c>
      <c r="Y1570">
        <v>2</v>
      </c>
      <c r="Z1570">
        <v>35</v>
      </c>
      <c r="AA1570">
        <v>1</v>
      </c>
      <c r="AB1570">
        <v>2</v>
      </c>
      <c r="AC1570">
        <v>109</v>
      </c>
      <c r="AD1570">
        <v>38.869999999999997</v>
      </c>
      <c r="AE1570">
        <v>49.658648999999997</v>
      </c>
      <c r="AF1570">
        <v>18.5</v>
      </c>
      <c r="AG1570">
        <v>20</v>
      </c>
      <c r="AH1570">
        <v>31.8</v>
      </c>
      <c r="AI1570">
        <v>21.7</v>
      </c>
      <c r="AJ1570">
        <v>5.9</v>
      </c>
      <c r="AK1570">
        <v>2.2000000000000002</v>
      </c>
      <c r="AL1570">
        <v>0</v>
      </c>
      <c r="AM1570">
        <v>2.48</v>
      </c>
      <c r="AN1570">
        <v>53.04</v>
      </c>
      <c r="AO1570">
        <v>1.4930000000000001</v>
      </c>
      <c r="AP1570">
        <v>20.225999999999999</v>
      </c>
      <c r="AQ1570">
        <v>0.308</v>
      </c>
      <c r="AR1570">
        <v>1.8680000000000001</v>
      </c>
      <c r="AS1570">
        <v>32.697000000000003</v>
      </c>
      <c r="AT1570">
        <v>30.524999999999999</v>
      </c>
      <c r="AU1570">
        <v>33</v>
      </c>
      <c r="AV1570">
        <v>52.47</v>
      </c>
      <c r="AW1570">
        <v>35.805</v>
      </c>
      <c r="AX1570">
        <v>9.7349999999999994</v>
      </c>
      <c r="AY1570">
        <v>3.63</v>
      </c>
      <c r="AZ1570">
        <v>0</v>
      </c>
      <c r="BA1570">
        <v>0</v>
      </c>
      <c r="BB1570">
        <v>239</v>
      </c>
      <c r="BC1570" t="s">
        <v>75</v>
      </c>
      <c r="BD1570">
        <v>0</v>
      </c>
      <c r="BE1570" t="s">
        <v>69</v>
      </c>
      <c r="BF1570" t="s">
        <v>76</v>
      </c>
      <c r="BG1570">
        <v>1.3</v>
      </c>
      <c r="BH1570">
        <v>0</v>
      </c>
      <c r="BI1570" s="1">
        <v>45799.431881446762</v>
      </c>
      <c r="BJ1570">
        <v>3</v>
      </c>
      <c r="BK1570" s="4">
        <v>1.0747</v>
      </c>
      <c r="BL1570" s="42">
        <f>HLOOKUP($A1570,차량별코스!$E$1:$AD$20,_xlfn.XLOOKUP(탕데이터!$I1570,차량별코스!$D$2:$D$20,차량별코스!$A$2:$A$20),0)</f>
        <v>3</v>
      </c>
      <c r="BM1570">
        <f t="shared" si="272"/>
        <v>2448.8400000000006</v>
      </c>
      <c r="BN1570">
        <f t="shared" si="273"/>
        <v>4291.5689999999995</v>
      </c>
      <c r="BO1570">
        <f>IF(COUNTIFS($BL$2:$BL1570,$BL1570,$O$2:$O1570,$O1570)=1,_xlfn.MAXIFS($BO$2:$BO1569,$O$2:$O1569,$O1570)+1,_xlfn.MAXIFS($BO$2:$BO1569,$O$2:$O1569,$O1570))</f>
        <v>11</v>
      </c>
      <c r="BP1570">
        <f t="shared" si="274"/>
        <v>-319.09500000000003</v>
      </c>
      <c r="BQ1570">
        <f t="shared" si="276"/>
        <v>1982.6000000000001</v>
      </c>
      <c r="BR1570">
        <f t="shared" si="277"/>
        <v>3152.3339999999998</v>
      </c>
      <c r="BS1570">
        <f t="shared" si="278"/>
        <v>2151.1210000000001</v>
      </c>
      <c r="BT1570">
        <f t="shared" si="279"/>
        <v>584.86700000000008</v>
      </c>
      <c r="BU1570">
        <f t="shared" si="280"/>
        <v>218.08600000000001</v>
      </c>
      <c r="BV1570">
        <f t="shared" si="281"/>
        <v>0</v>
      </c>
      <c r="BW1570">
        <f t="shared" si="275"/>
        <v>7769.9130000000005</v>
      </c>
    </row>
    <row r="1571" spans="1:75" x14ac:dyDescent="0.3">
      <c r="A1571" s="38">
        <f t="shared" si="271"/>
        <v>45795</v>
      </c>
      <c r="B1571" s="3">
        <v>45795.576041666667</v>
      </c>
      <c r="C1571" t="s">
        <v>61</v>
      </c>
      <c r="D1571" t="s">
        <v>61</v>
      </c>
      <c r="E1571" t="s">
        <v>61</v>
      </c>
      <c r="F1571" t="s">
        <v>62</v>
      </c>
      <c r="G1571" s="2" t="s">
        <v>85</v>
      </c>
      <c r="H1571" t="s">
        <v>86</v>
      </c>
      <c r="I1571" t="s">
        <v>94</v>
      </c>
      <c r="J1571" t="s">
        <v>66</v>
      </c>
      <c r="K1571" t="s">
        <v>67</v>
      </c>
      <c r="L1571">
        <v>18</v>
      </c>
      <c r="M1571">
        <v>10</v>
      </c>
      <c r="N1571">
        <v>168</v>
      </c>
      <c r="O1571" s="41">
        <v>9999</v>
      </c>
      <c r="P1571" t="s">
        <v>62</v>
      </c>
      <c r="Q1571" s="1">
        <v>45786.608721180557</v>
      </c>
      <c r="R1571">
        <v>30.974</v>
      </c>
      <c r="S1571">
        <v>10.226000000000001</v>
      </c>
      <c r="T1571">
        <v>3.0289999999999999</v>
      </c>
      <c r="U1571">
        <v>2429</v>
      </c>
      <c r="V1571">
        <v>332</v>
      </c>
      <c r="W1571">
        <v>95</v>
      </c>
      <c r="X1571">
        <v>826</v>
      </c>
      <c r="Y1571">
        <v>0</v>
      </c>
      <c r="Z1571">
        <v>11</v>
      </c>
      <c r="AA1571">
        <v>0</v>
      </c>
      <c r="AB1571">
        <v>0</v>
      </c>
      <c r="AC1571">
        <v>93</v>
      </c>
      <c r="AD1571">
        <v>45.91</v>
      </c>
      <c r="AE1571">
        <v>55.697412999999997</v>
      </c>
      <c r="AF1571">
        <v>92.9</v>
      </c>
      <c r="AG1571">
        <v>1.4</v>
      </c>
      <c r="AH1571">
        <v>2</v>
      </c>
      <c r="AI1571">
        <v>2.2999999999999998</v>
      </c>
      <c r="AJ1571">
        <v>1.5</v>
      </c>
      <c r="AK1571">
        <v>0</v>
      </c>
      <c r="AL1571">
        <v>0</v>
      </c>
      <c r="AM1571">
        <v>2.33</v>
      </c>
      <c r="AN1571">
        <v>64.584000000000003</v>
      </c>
      <c r="AO1571">
        <v>13.667999999999999</v>
      </c>
      <c r="AP1571">
        <v>3.911</v>
      </c>
      <c r="AQ1571">
        <v>0.25800000000000001</v>
      </c>
      <c r="AR1571">
        <v>0</v>
      </c>
      <c r="AS1571">
        <v>35.514000000000003</v>
      </c>
      <c r="AT1571">
        <v>37.159999999999997</v>
      </c>
      <c r="AU1571">
        <v>0.56000000000000005</v>
      </c>
      <c r="AV1571">
        <v>0.8</v>
      </c>
      <c r="AW1571">
        <v>0.92</v>
      </c>
      <c r="AX1571">
        <v>0.6</v>
      </c>
      <c r="AY1571">
        <v>0</v>
      </c>
      <c r="AZ1571">
        <v>0</v>
      </c>
      <c r="BA1571">
        <v>0</v>
      </c>
      <c r="BB1571">
        <v>60</v>
      </c>
      <c r="BC1571" t="s">
        <v>75</v>
      </c>
      <c r="BD1571">
        <v>0</v>
      </c>
      <c r="BE1571" t="s">
        <v>69</v>
      </c>
      <c r="BF1571" t="s">
        <v>76</v>
      </c>
      <c r="BG1571">
        <v>1.3</v>
      </c>
      <c r="BH1571">
        <v>0</v>
      </c>
      <c r="BI1571" s="1">
        <v>45799.431881446762</v>
      </c>
      <c r="BJ1571">
        <v>3</v>
      </c>
      <c r="BK1571" s="4">
        <v>1.0096000000000001</v>
      </c>
      <c r="BL1571" s="42">
        <f>HLOOKUP($A1571,차량별코스!$E$1:$AD$20,_xlfn.XLOOKUP(탕데이터!$I1571,차량별코스!$D$2:$D$20,차량별코스!$A$2:$A$20),0)</f>
        <v>3</v>
      </c>
      <c r="BM1571">
        <f t="shared" si="272"/>
        <v>2448.8400000000006</v>
      </c>
      <c r="BN1571">
        <f t="shared" si="273"/>
        <v>4291.5689999999995</v>
      </c>
      <c r="BO1571">
        <f>IF(COUNTIFS($BL$2:$BL1571,$BL1571,$O$2:$O1571,$O1571)=1,_xlfn.MAXIFS($BO$2:$BO1570,$O$2:$O1570,$O1571)+1,_xlfn.MAXIFS($BO$2:$BO1570,$O$2:$O1570,$O1571))</f>
        <v>11</v>
      </c>
      <c r="BP1571">
        <f t="shared" si="274"/>
        <v>1829.5410000000002</v>
      </c>
      <c r="BQ1571">
        <f t="shared" si="276"/>
        <v>34.005999999999993</v>
      </c>
      <c r="BR1571">
        <f t="shared" si="277"/>
        <v>48.58</v>
      </c>
      <c r="BS1571">
        <f t="shared" si="278"/>
        <v>55.866999999999997</v>
      </c>
      <c r="BT1571">
        <f t="shared" si="279"/>
        <v>36.434999999999995</v>
      </c>
      <c r="BU1571">
        <f t="shared" si="280"/>
        <v>0</v>
      </c>
      <c r="BV1571">
        <f t="shared" si="281"/>
        <v>0</v>
      </c>
      <c r="BW1571">
        <f t="shared" si="275"/>
        <v>2004.4290000000001</v>
      </c>
    </row>
    <row r="1572" spans="1:75" x14ac:dyDescent="0.3">
      <c r="A1572" s="38">
        <f t="shared" si="271"/>
        <v>45795</v>
      </c>
      <c r="B1572" s="3">
        <v>45795.606527777774</v>
      </c>
      <c r="C1572" t="s">
        <v>61</v>
      </c>
      <c r="D1572" t="s">
        <v>61</v>
      </c>
      <c r="E1572" t="s">
        <v>61</v>
      </c>
      <c r="F1572" t="s">
        <v>62</v>
      </c>
      <c r="G1572" s="2" t="s">
        <v>85</v>
      </c>
      <c r="H1572" t="s">
        <v>86</v>
      </c>
      <c r="I1572" t="s">
        <v>94</v>
      </c>
      <c r="J1572" t="s">
        <v>66</v>
      </c>
      <c r="K1572" t="s">
        <v>67</v>
      </c>
      <c r="L1572">
        <v>18</v>
      </c>
      <c r="M1572">
        <v>10</v>
      </c>
      <c r="N1572">
        <v>168</v>
      </c>
      <c r="O1572" s="41">
        <v>9999</v>
      </c>
      <c r="P1572" t="s">
        <v>62</v>
      </c>
      <c r="Q1572" s="1">
        <v>45786.608721180557</v>
      </c>
      <c r="R1572">
        <v>75.688000000000002</v>
      </c>
      <c r="S1572">
        <v>24.988</v>
      </c>
      <c r="T1572">
        <v>3.0289999999999999</v>
      </c>
      <c r="U1572">
        <v>7643</v>
      </c>
      <c r="V1572">
        <v>389</v>
      </c>
      <c r="W1572">
        <v>1462</v>
      </c>
      <c r="X1572">
        <v>2136</v>
      </c>
      <c r="Y1572">
        <v>4</v>
      </c>
      <c r="Z1572">
        <v>26</v>
      </c>
      <c r="AA1572">
        <v>0</v>
      </c>
      <c r="AB1572">
        <v>0</v>
      </c>
      <c r="AC1572">
        <v>106</v>
      </c>
      <c r="AD1572">
        <v>35.65</v>
      </c>
      <c r="AE1572">
        <v>47.043643000000003</v>
      </c>
      <c r="AF1572">
        <v>80.8</v>
      </c>
      <c r="AG1572">
        <v>5.4</v>
      </c>
      <c r="AH1572">
        <v>7.8</v>
      </c>
      <c r="AI1572">
        <v>4.0999999999999996</v>
      </c>
      <c r="AJ1572">
        <v>1.8</v>
      </c>
      <c r="AK1572">
        <v>0.1</v>
      </c>
      <c r="AL1572">
        <v>0</v>
      </c>
      <c r="AM1572">
        <v>2.33</v>
      </c>
      <c r="AN1572">
        <v>53.701000000000001</v>
      </c>
      <c r="AO1572">
        <v>5.09</v>
      </c>
      <c r="AP1572">
        <v>19.129000000000001</v>
      </c>
      <c r="AQ1572">
        <v>0.27700000000000002</v>
      </c>
      <c r="AR1572">
        <v>5.2850000000000001</v>
      </c>
      <c r="AS1572">
        <v>34.351999999999997</v>
      </c>
      <c r="AT1572">
        <v>102.34699999999999</v>
      </c>
      <c r="AU1572">
        <v>6.84</v>
      </c>
      <c r="AV1572">
        <v>9.8800000000000008</v>
      </c>
      <c r="AW1572">
        <v>5.1929999999999996</v>
      </c>
      <c r="AX1572">
        <v>2.2799999999999998</v>
      </c>
      <c r="AY1572">
        <v>0.127</v>
      </c>
      <c r="AZ1572">
        <v>0</v>
      </c>
      <c r="BA1572">
        <v>0</v>
      </c>
      <c r="BB1572">
        <v>182</v>
      </c>
      <c r="BC1572" t="s">
        <v>75</v>
      </c>
      <c r="BD1572">
        <v>0</v>
      </c>
      <c r="BE1572" t="s">
        <v>69</v>
      </c>
      <c r="BF1572" t="s">
        <v>76</v>
      </c>
      <c r="BG1572">
        <v>1.3</v>
      </c>
      <c r="BH1572">
        <v>0</v>
      </c>
      <c r="BI1572" s="1">
        <v>45799.431881446762</v>
      </c>
      <c r="BJ1572">
        <v>3</v>
      </c>
      <c r="BK1572" s="4">
        <v>1.0097</v>
      </c>
      <c r="BL1572" s="42">
        <f>HLOOKUP($A1572,차량별코스!$E$1:$AD$20,_xlfn.XLOOKUP(탕데이터!$I1572,차량별코스!$D$2:$D$20,차량별코스!$A$2:$A$20),0)</f>
        <v>3</v>
      </c>
      <c r="BM1572">
        <f t="shared" si="272"/>
        <v>2448.8400000000006</v>
      </c>
      <c r="BN1572">
        <f t="shared" si="273"/>
        <v>4291.5689999999995</v>
      </c>
      <c r="BO1572">
        <f>IF(COUNTIFS($BL$2:$BL1572,$BL1572,$O$2:$O1572,$O1572)=1,_xlfn.MAXIFS($BO$2:$BO1571,$O$2:$O1571,$O1572)+1,_xlfn.MAXIFS($BO$2:$BO1571,$O$2:$O1571,$O1572))</f>
        <v>11</v>
      </c>
      <c r="BP1572">
        <f t="shared" si="274"/>
        <v>4324.5439999999999</v>
      </c>
      <c r="BQ1572">
        <f t="shared" si="276"/>
        <v>412.72200000000004</v>
      </c>
      <c r="BR1572">
        <f t="shared" si="277"/>
        <v>596.154</v>
      </c>
      <c r="BS1572">
        <f t="shared" si="278"/>
        <v>313.36299999999994</v>
      </c>
      <c r="BT1572">
        <f t="shared" si="279"/>
        <v>137.57400000000001</v>
      </c>
      <c r="BU1572">
        <f t="shared" si="280"/>
        <v>7.6429999999999998</v>
      </c>
      <c r="BV1572">
        <f t="shared" si="281"/>
        <v>0</v>
      </c>
      <c r="BW1572">
        <f t="shared" si="275"/>
        <v>5792</v>
      </c>
    </row>
    <row r="1573" spans="1:75" x14ac:dyDescent="0.3">
      <c r="A1573" s="38">
        <f t="shared" si="271"/>
        <v>45795</v>
      </c>
      <c r="B1573" s="3">
        <v>45795.697754629633</v>
      </c>
      <c r="C1573" t="s">
        <v>61</v>
      </c>
      <c r="D1573" t="s">
        <v>61</v>
      </c>
      <c r="E1573" t="s">
        <v>61</v>
      </c>
      <c r="F1573" t="s">
        <v>62</v>
      </c>
      <c r="G1573" s="2" t="s">
        <v>85</v>
      </c>
      <c r="H1573" t="s">
        <v>86</v>
      </c>
      <c r="I1573" t="s">
        <v>94</v>
      </c>
      <c r="J1573" t="s">
        <v>66</v>
      </c>
      <c r="K1573" t="s">
        <v>67</v>
      </c>
      <c r="L1573">
        <v>18</v>
      </c>
      <c r="M1573">
        <v>10</v>
      </c>
      <c r="N1573">
        <v>168</v>
      </c>
      <c r="O1573" s="41">
        <v>9999</v>
      </c>
      <c r="P1573" t="s">
        <v>62</v>
      </c>
      <c r="Q1573" s="1">
        <v>45786.608721180557</v>
      </c>
      <c r="R1573">
        <v>0.128</v>
      </c>
      <c r="S1573">
        <v>8.2000000000000003E-2</v>
      </c>
      <c r="T1573">
        <v>1.5609999999999999</v>
      </c>
      <c r="U1573">
        <v>105</v>
      </c>
      <c r="V1573">
        <v>11</v>
      </c>
      <c r="W1573">
        <v>21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13</v>
      </c>
      <c r="AD1573">
        <v>4.3899999999999997</v>
      </c>
      <c r="AE1573">
        <v>6.3122590000000001</v>
      </c>
      <c r="AF1573">
        <v>100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1.2</v>
      </c>
      <c r="AN1573">
        <v>8.8209999999999997</v>
      </c>
      <c r="AO1573">
        <v>10.475</v>
      </c>
      <c r="AP1573">
        <v>19.998999999999999</v>
      </c>
      <c r="AQ1573">
        <v>0</v>
      </c>
      <c r="AR1573">
        <v>0</v>
      </c>
      <c r="AS1573">
        <v>0</v>
      </c>
      <c r="AT1573">
        <v>1.667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1</v>
      </c>
      <c r="BC1573" t="s">
        <v>75</v>
      </c>
      <c r="BD1573">
        <v>0</v>
      </c>
      <c r="BE1573" t="s">
        <v>69</v>
      </c>
      <c r="BF1573" t="s">
        <v>76</v>
      </c>
      <c r="BG1573">
        <v>1.3</v>
      </c>
      <c r="BH1573">
        <v>0</v>
      </c>
      <c r="BI1573" s="1">
        <v>45799.431881446762</v>
      </c>
      <c r="BJ1573">
        <v>3</v>
      </c>
      <c r="BK1573" s="4">
        <v>0.52029999999999998</v>
      </c>
      <c r="BL1573" s="42">
        <f>HLOOKUP($A1573,차량별코스!$E$1:$AD$20,_xlfn.XLOOKUP(탕데이터!$I1573,차량별코스!$D$2:$D$20,차량별코스!$A$2:$A$20),0)</f>
        <v>3</v>
      </c>
      <c r="BM1573">
        <f t="shared" si="272"/>
        <v>2448.8400000000006</v>
      </c>
      <c r="BN1573">
        <f t="shared" si="273"/>
        <v>4291.5689999999995</v>
      </c>
      <c r="BO1573">
        <f>IF(COUNTIFS($BL$2:$BL1573,$BL1573,$O$2:$O1573,$O1573)=1,_xlfn.MAXIFS($BO$2:$BO1572,$O$2:$O1572,$O1573)+1,_xlfn.MAXIFS($BO$2:$BO1572,$O$2:$O1572,$O1573))</f>
        <v>11</v>
      </c>
      <c r="BP1573">
        <f t="shared" si="274"/>
        <v>73</v>
      </c>
      <c r="BQ1573">
        <f t="shared" si="276"/>
        <v>0</v>
      </c>
      <c r="BR1573">
        <f t="shared" si="277"/>
        <v>0</v>
      </c>
      <c r="BS1573">
        <f t="shared" si="278"/>
        <v>0</v>
      </c>
      <c r="BT1573">
        <f t="shared" si="279"/>
        <v>0</v>
      </c>
      <c r="BU1573">
        <f t="shared" si="280"/>
        <v>0</v>
      </c>
      <c r="BV1573">
        <f t="shared" si="281"/>
        <v>0</v>
      </c>
      <c r="BW1573">
        <f t="shared" si="275"/>
        <v>73</v>
      </c>
    </row>
    <row r="1574" spans="1:75" x14ac:dyDescent="0.3">
      <c r="A1574" s="38">
        <f t="shared" si="271"/>
        <v>45795</v>
      </c>
      <c r="B1574" s="3">
        <v>45795.756608796299</v>
      </c>
      <c r="C1574" t="s">
        <v>61</v>
      </c>
      <c r="D1574" t="s">
        <v>61</v>
      </c>
      <c r="E1574" t="s">
        <v>61</v>
      </c>
      <c r="F1574" t="s">
        <v>62</v>
      </c>
      <c r="G1574" s="2" t="s">
        <v>85</v>
      </c>
      <c r="H1574" t="s">
        <v>86</v>
      </c>
      <c r="I1574" t="s">
        <v>94</v>
      </c>
      <c r="J1574" t="s">
        <v>66</v>
      </c>
      <c r="K1574" t="s">
        <v>67</v>
      </c>
      <c r="L1574">
        <v>18</v>
      </c>
      <c r="M1574">
        <v>10</v>
      </c>
      <c r="N1574">
        <v>168</v>
      </c>
      <c r="O1574" s="41">
        <v>9999</v>
      </c>
      <c r="P1574" t="s">
        <v>62</v>
      </c>
      <c r="Q1574" s="1">
        <v>45786.608721180557</v>
      </c>
      <c r="R1574">
        <v>2.5000000000000001E-2</v>
      </c>
      <c r="S1574">
        <v>2.8000000000000001E-2</v>
      </c>
      <c r="T1574">
        <v>0.89300000000000002</v>
      </c>
      <c r="U1574">
        <v>36</v>
      </c>
      <c r="V1574">
        <v>3</v>
      </c>
      <c r="W1574">
        <v>10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7</v>
      </c>
      <c r="AD1574">
        <v>2.5</v>
      </c>
      <c r="AE1574">
        <v>3.912363</v>
      </c>
      <c r="AF1574">
        <v>100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0.68</v>
      </c>
      <c r="AN1574">
        <v>10.214</v>
      </c>
      <c r="AO1574">
        <v>8.33</v>
      </c>
      <c r="AP1574">
        <v>27.77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 t="s">
        <v>75</v>
      </c>
      <c r="BD1574">
        <v>0</v>
      </c>
      <c r="BE1574" t="s">
        <v>69</v>
      </c>
      <c r="BF1574" t="s">
        <v>76</v>
      </c>
      <c r="BG1574">
        <v>1.3</v>
      </c>
      <c r="BH1574">
        <v>0</v>
      </c>
      <c r="BI1574" s="1">
        <v>45799.431881446762</v>
      </c>
      <c r="BJ1574">
        <v>3</v>
      </c>
      <c r="BK1574" s="4">
        <v>0.29759999999999998</v>
      </c>
      <c r="BL1574" s="42">
        <f>HLOOKUP($A1574,차량별코스!$E$1:$AD$20,_xlfn.XLOOKUP(탕데이터!$I1574,차량별코스!$D$2:$D$20,차량별코스!$A$2:$A$20),0)</f>
        <v>3</v>
      </c>
      <c r="BM1574">
        <f t="shared" si="272"/>
        <v>2448.8400000000006</v>
      </c>
      <c r="BN1574">
        <f t="shared" si="273"/>
        <v>4291.5689999999995</v>
      </c>
      <c r="BO1574">
        <f>IF(COUNTIFS($BL$2:$BL1574,$BL1574,$O$2:$O1574,$O1574)=1,_xlfn.MAXIFS($BO$2:$BO1573,$O$2:$O1573,$O1574)+1,_xlfn.MAXIFS($BO$2:$BO1573,$O$2:$O1573,$O1574))</f>
        <v>11</v>
      </c>
      <c r="BP1574">
        <f t="shared" si="274"/>
        <v>23</v>
      </c>
      <c r="BQ1574">
        <f t="shared" si="276"/>
        <v>0</v>
      </c>
      <c r="BR1574">
        <f t="shared" si="277"/>
        <v>0</v>
      </c>
      <c r="BS1574">
        <f t="shared" si="278"/>
        <v>0</v>
      </c>
      <c r="BT1574">
        <f t="shared" si="279"/>
        <v>0</v>
      </c>
      <c r="BU1574">
        <f t="shared" si="280"/>
        <v>0</v>
      </c>
      <c r="BV1574">
        <f t="shared" si="281"/>
        <v>0</v>
      </c>
      <c r="BW1574">
        <f t="shared" si="275"/>
        <v>23</v>
      </c>
    </row>
    <row r="1575" spans="1:75" x14ac:dyDescent="0.3">
      <c r="A1575" s="38">
        <f t="shared" si="271"/>
        <v>45795</v>
      </c>
      <c r="B1575" s="3">
        <v>45795.762349537035</v>
      </c>
      <c r="C1575" t="s">
        <v>61</v>
      </c>
      <c r="D1575" t="s">
        <v>61</v>
      </c>
      <c r="E1575" t="s">
        <v>61</v>
      </c>
      <c r="F1575" t="s">
        <v>62</v>
      </c>
      <c r="G1575" s="2" t="s">
        <v>85</v>
      </c>
      <c r="H1575" t="s">
        <v>86</v>
      </c>
      <c r="I1575" t="s">
        <v>94</v>
      </c>
      <c r="J1575" t="s">
        <v>66</v>
      </c>
      <c r="K1575" t="s">
        <v>67</v>
      </c>
      <c r="L1575">
        <v>18</v>
      </c>
      <c r="M1575">
        <v>10</v>
      </c>
      <c r="N1575">
        <v>168</v>
      </c>
      <c r="O1575" s="41">
        <v>9999</v>
      </c>
      <c r="P1575" t="s">
        <v>62</v>
      </c>
      <c r="Q1575" s="1">
        <v>45786.608721180557</v>
      </c>
      <c r="R1575">
        <v>58.789000000000001</v>
      </c>
      <c r="S1575">
        <v>19.922000000000001</v>
      </c>
      <c r="T1575">
        <v>2.9510000000000001</v>
      </c>
      <c r="U1575">
        <v>6228</v>
      </c>
      <c r="V1575">
        <v>173</v>
      </c>
      <c r="W1575">
        <v>1655</v>
      </c>
      <c r="X1575">
        <v>1754</v>
      </c>
      <c r="Y1575">
        <v>1</v>
      </c>
      <c r="Z1575">
        <v>17</v>
      </c>
      <c r="AA1575">
        <v>0</v>
      </c>
      <c r="AB1575">
        <v>0</v>
      </c>
      <c r="AC1575">
        <v>108</v>
      </c>
      <c r="AD1575">
        <v>33.979999999999997</v>
      </c>
      <c r="AE1575">
        <v>48.100059999999999</v>
      </c>
      <c r="AF1575">
        <v>57.2</v>
      </c>
      <c r="AG1575">
        <v>10</v>
      </c>
      <c r="AH1575">
        <v>15.3</v>
      </c>
      <c r="AI1575">
        <v>12.7</v>
      </c>
      <c r="AJ1575">
        <v>4.5999999999999996</v>
      </c>
      <c r="AK1575">
        <v>0.3</v>
      </c>
      <c r="AL1575">
        <v>0</v>
      </c>
      <c r="AM1575">
        <v>2.27</v>
      </c>
      <c r="AN1575">
        <v>56.695</v>
      </c>
      <c r="AO1575">
        <v>2.778</v>
      </c>
      <c r="AP1575">
        <v>26.574000000000002</v>
      </c>
      <c r="AQ1575">
        <v>0.28899999999999998</v>
      </c>
      <c r="AR1575">
        <v>1.7010000000000001</v>
      </c>
      <c r="AS1575">
        <v>28.917000000000002</v>
      </c>
      <c r="AT1575">
        <v>59.106999999999999</v>
      </c>
      <c r="AU1575">
        <v>10.333</v>
      </c>
      <c r="AV1575">
        <v>15.81</v>
      </c>
      <c r="AW1575">
        <v>13.122999999999999</v>
      </c>
      <c r="AX1575">
        <v>4.7530000000000001</v>
      </c>
      <c r="AY1575">
        <v>0.31</v>
      </c>
      <c r="AZ1575">
        <v>0</v>
      </c>
      <c r="BA1575">
        <v>0</v>
      </c>
      <c r="BB1575">
        <v>141</v>
      </c>
      <c r="BC1575" t="s">
        <v>75</v>
      </c>
      <c r="BD1575">
        <v>0</v>
      </c>
      <c r="BE1575" t="s">
        <v>69</v>
      </c>
      <c r="BF1575" t="s">
        <v>76</v>
      </c>
      <c r="BG1575">
        <v>1.3</v>
      </c>
      <c r="BH1575">
        <v>0</v>
      </c>
      <c r="BI1575" s="1">
        <v>45799.431881446762</v>
      </c>
      <c r="BJ1575">
        <v>3</v>
      </c>
      <c r="BK1575" s="4">
        <v>0.98370000000000002</v>
      </c>
      <c r="BL1575" s="42">
        <f>HLOOKUP($A1575,차량별코스!$E$1:$AD$20,_xlfn.XLOOKUP(탕데이터!$I1575,차량별코스!$D$2:$D$20,차량별코스!$A$2:$A$20),0)</f>
        <v>3</v>
      </c>
      <c r="BM1575">
        <f t="shared" si="272"/>
        <v>2448.8400000000006</v>
      </c>
      <c r="BN1575">
        <f t="shared" si="273"/>
        <v>4291.5689999999995</v>
      </c>
      <c r="BO1575">
        <f>IF(COUNTIFS($BL$2:$BL1575,$BL1575,$O$2:$O1575,$O1575)=1,_xlfn.MAXIFS($BO$2:$BO1574,$O$2:$O1574,$O1575)+1,_xlfn.MAXIFS($BO$2:$BO1574,$O$2:$O1574,$O1575))</f>
        <v>11</v>
      </c>
      <c r="BP1575">
        <f t="shared" si="274"/>
        <v>1734.4160000000006</v>
      </c>
      <c r="BQ1575">
        <f t="shared" si="276"/>
        <v>622.80000000000007</v>
      </c>
      <c r="BR1575">
        <f t="shared" si="277"/>
        <v>952.88400000000001</v>
      </c>
      <c r="BS1575">
        <f t="shared" si="278"/>
        <v>790.95600000000002</v>
      </c>
      <c r="BT1575">
        <f t="shared" si="279"/>
        <v>286.488</v>
      </c>
      <c r="BU1575">
        <f t="shared" si="280"/>
        <v>18.684000000000001</v>
      </c>
      <c r="BV1575">
        <f t="shared" si="281"/>
        <v>0</v>
      </c>
      <c r="BW1575">
        <f t="shared" si="275"/>
        <v>4406.228000000001</v>
      </c>
    </row>
    <row r="1576" spans="1:75" x14ac:dyDescent="0.3">
      <c r="A1576" s="38">
        <f t="shared" si="271"/>
        <v>45795</v>
      </c>
      <c r="B1576" s="3">
        <v>45795.840833333335</v>
      </c>
      <c r="C1576" t="s">
        <v>61</v>
      </c>
      <c r="D1576" t="s">
        <v>61</v>
      </c>
      <c r="E1576" t="s">
        <v>61</v>
      </c>
      <c r="F1576" t="s">
        <v>62</v>
      </c>
      <c r="G1576" s="2" t="s">
        <v>85</v>
      </c>
      <c r="H1576" t="s">
        <v>86</v>
      </c>
      <c r="I1576" t="s">
        <v>94</v>
      </c>
      <c r="J1576" t="s">
        <v>66</v>
      </c>
      <c r="K1576" t="s">
        <v>67</v>
      </c>
      <c r="L1576">
        <v>18</v>
      </c>
      <c r="M1576">
        <v>10</v>
      </c>
      <c r="N1576">
        <v>168</v>
      </c>
      <c r="O1576" s="41">
        <v>9999</v>
      </c>
      <c r="P1576" t="s">
        <v>62</v>
      </c>
      <c r="Q1576" s="1">
        <v>45786.608721180557</v>
      </c>
      <c r="R1576">
        <v>37.228999999999999</v>
      </c>
      <c r="S1576">
        <v>9.9090000000000007</v>
      </c>
      <c r="T1576">
        <v>3.7570000000000001</v>
      </c>
      <c r="U1576">
        <v>3027</v>
      </c>
      <c r="V1576">
        <v>0</v>
      </c>
      <c r="W1576">
        <v>371</v>
      </c>
      <c r="X1576">
        <v>1010</v>
      </c>
      <c r="Y1576">
        <v>0</v>
      </c>
      <c r="Z1576">
        <v>11</v>
      </c>
      <c r="AA1576">
        <v>0</v>
      </c>
      <c r="AB1576">
        <v>0</v>
      </c>
      <c r="AC1576">
        <v>100</v>
      </c>
      <c r="AD1576">
        <v>44.28</v>
      </c>
      <c r="AE1576">
        <v>50.460977999999997</v>
      </c>
      <c r="AF1576">
        <v>94</v>
      </c>
      <c r="AG1576">
        <v>1.3</v>
      </c>
      <c r="AH1576">
        <v>2.2999999999999998</v>
      </c>
      <c r="AI1576">
        <v>2</v>
      </c>
      <c r="AJ1576">
        <v>0.3</v>
      </c>
      <c r="AK1576">
        <v>0</v>
      </c>
      <c r="AL1576">
        <v>0</v>
      </c>
      <c r="AM1576">
        <v>2.89</v>
      </c>
      <c r="AN1576">
        <v>45.424999999999997</v>
      </c>
      <c r="AO1576">
        <v>0</v>
      </c>
      <c r="AP1576">
        <v>12.256</v>
      </c>
      <c r="AQ1576">
        <v>0.26900000000000002</v>
      </c>
      <c r="AR1576">
        <v>0</v>
      </c>
      <c r="AS1576">
        <v>29.547000000000001</v>
      </c>
      <c r="AT1576">
        <v>47</v>
      </c>
      <c r="AU1576">
        <v>0.65</v>
      </c>
      <c r="AV1576">
        <v>1.1499999999999999</v>
      </c>
      <c r="AW1576">
        <v>1</v>
      </c>
      <c r="AX1576">
        <v>0.15</v>
      </c>
      <c r="AY1576">
        <v>0</v>
      </c>
      <c r="AZ1576">
        <v>0</v>
      </c>
      <c r="BA1576">
        <v>0</v>
      </c>
      <c r="BB1576">
        <v>72</v>
      </c>
      <c r="BC1576" t="s">
        <v>75</v>
      </c>
      <c r="BD1576">
        <v>0</v>
      </c>
      <c r="BE1576" t="s">
        <v>69</v>
      </c>
      <c r="BF1576" t="s">
        <v>76</v>
      </c>
      <c r="BG1576">
        <v>1.3</v>
      </c>
      <c r="BH1576">
        <v>0</v>
      </c>
      <c r="BI1576" s="1">
        <v>45799.431881446762</v>
      </c>
      <c r="BJ1576">
        <v>3</v>
      </c>
      <c r="BK1576" s="4">
        <v>1.2524</v>
      </c>
      <c r="BL1576" s="42">
        <f>HLOOKUP($A1576,차량별코스!$E$1:$AD$20,_xlfn.XLOOKUP(탕데이터!$I1576,차량별코스!$D$2:$D$20,차량별코스!$A$2:$A$20),0)</f>
        <v>3</v>
      </c>
      <c r="BM1576">
        <f t="shared" si="272"/>
        <v>2448.8400000000006</v>
      </c>
      <c r="BN1576">
        <f t="shared" si="273"/>
        <v>4291.5689999999995</v>
      </c>
      <c r="BO1576">
        <f>IF(COUNTIFS($BL$2:$BL1576,$BL1576,$O$2:$O1576,$O1576)=1,_xlfn.MAXIFS($BO$2:$BO1575,$O$2:$O1575,$O1576)+1,_xlfn.MAXIFS($BO$2:$BO1575,$O$2:$O1575,$O1576))</f>
        <v>11</v>
      </c>
      <c r="BP1576">
        <f t="shared" si="274"/>
        <v>2474.3799999999997</v>
      </c>
      <c r="BQ1576">
        <f t="shared" si="276"/>
        <v>39.351000000000006</v>
      </c>
      <c r="BR1576">
        <f t="shared" si="277"/>
        <v>69.620999999999995</v>
      </c>
      <c r="BS1576">
        <f t="shared" si="278"/>
        <v>60.54</v>
      </c>
      <c r="BT1576">
        <f t="shared" si="279"/>
        <v>9.0809999999999995</v>
      </c>
      <c r="BU1576">
        <f t="shared" si="280"/>
        <v>0</v>
      </c>
      <c r="BV1576">
        <f t="shared" si="281"/>
        <v>0</v>
      </c>
      <c r="BW1576">
        <f t="shared" si="275"/>
        <v>2652.973</v>
      </c>
    </row>
    <row r="1577" spans="1:75" x14ac:dyDescent="0.3">
      <c r="A1577" s="38">
        <f t="shared" si="271"/>
        <v>45796</v>
      </c>
      <c r="B1577" s="3">
        <v>45796.276875000003</v>
      </c>
      <c r="C1577" t="s">
        <v>61</v>
      </c>
      <c r="D1577" t="s">
        <v>61</v>
      </c>
      <c r="E1577" t="s">
        <v>61</v>
      </c>
      <c r="F1577" t="s">
        <v>62</v>
      </c>
      <c r="G1577" s="2" t="s">
        <v>85</v>
      </c>
      <c r="H1577" t="s">
        <v>86</v>
      </c>
      <c r="I1577" t="s">
        <v>94</v>
      </c>
      <c r="J1577" t="s">
        <v>66</v>
      </c>
      <c r="K1577" t="s">
        <v>67</v>
      </c>
      <c r="L1577">
        <v>18</v>
      </c>
      <c r="M1577">
        <v>10</v>
      </c>
      <c r="N1577">
        <v>168</v>
      </c>
      <c r="O1577" s="41">
        <v>9999</v>
      </c>
      <c r="P1577" t="s">
        <v>62</v>
      </c>
      <c r="Q1577" s="1">
        <v>45786.608721180557</v>
      </c>
      <c r="R1577">
        <v>1E-3</v>
      </c>
      <c r="S1577">
        <v>1E-3</v>
      </c>
      <c r="T1577">
        <v>1</v>
      </c>
      <c r="U1577">
        <v>171</v>
      </c>
      <c r="V1577">
        <v>171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0.02</v>
      </c>
      <c r="AE1577" t="s">
        <v>61</v>
      </c>
      <c r="AF1577">
        <v>100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1</v>
      </c>
      <c r="AN1577" t="s">
        <v>61</v>
      </c>
      <c r="AO1577">
        <v>100</v>
      </c>
      <c r="AP1577">
        <v>0</v>
      </c>
      <c r="AQ1577">
        <v>0</v>
      </c>
      <c r="AR1577">
        <v>0</v>
      </c>
      <c r="AS1577">
        <v>0</v>
      </c>
      <c r="AT1577">
        <v>1.667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4</v>
      </c>
      <c r="BC1577" t="s">
        <v>75</v>
      </c>
      <c r="BD1577">
        <v>0</v>
      </c>
      <c r="BE1577" t="s">
        <v>69</v>
      </c>
      <c r="BF1577" t="s">
        <v>76</v>
      </c>
      <c r="BG1577">
        <v>1.3</v>
      </c>
      <c r="BH1577">
        <v>0</v>
      </c>
      <c r="BI1577" s="1">
        <v>45799.431881446762</v>
      </c>
      <c r="BJ1577">
        <v>3</v>
      </c>
      <c r="BK1577" s="4">
        <v>0.33329999999999999</v>
      </c>
      <c r="BL1577" s="42">
        <f>HLOOKUP($A1577,차량별코스!$E$1:$AD$20,_xlfn.XLOOKUP(탕데이터!$I1577,차량별코스!$D$2:$D$20,차량별코스!$A$2:$A$20),0)</f>
        <v>4</v>
      </c>
      <c r="BM1577">
        <f t="shared" si="272"/>
        <v>2448.8400000000006</v>
      </c>
      <c r="BN1577">
        <f t="shared" si="273"/>
        <v>5029.0960000000023</v>
      </c>
      <c r="BO1577">
        <f>IF(COUNTIFS($BL$2:$BL1577,$BL1577,$O$2:$O1577,$O1577)=1,_xlfn.MAXIFS($BO$2:$BO1576,$O$2:$O1576,$O1577)+1,_xlfn.MAXIFS($BO$2:$BO1576,$O$2:$O1576,$O1577))</f>
        <v>11</v>
      </c>
      <c r="BP1577">
        <f t="shared" si="274"/>
        <v>0</v>
      </c>
      <c r="BQ1577">
        <f t="shared" si="276"/>
        <v>0</v>
      </c>
      <c r="BR1577">
        <f t="shared" si="277"/>
        <v>0</v>
      </c>
      <c r="BS1577">
        <f t="shared" si="278"/>
        <v>0</v>
      </c>
      <c r="BT1577">
        <f t="shared" si="279"/>
        <v>0</v>
      </c>
      <c r="BU1577">
        <f t="shared" si="280"/>
        <v>0</v>
      </c>
      <c r="BV1577">
        <f t="shared" si="281"/>
        <v>0</v>
      </c>
      <c r="BW1577">
        <f t="shared" si="275"/>
        <v>0</v>
      </c>
    </row>
    <row r="1578" spans="1:75" x14ac:dyDescent="0.3">
      <c r="A1578" s="38">
        <f t="shared" si="271"/>
        <v>45796</v>
      </c>
      <c r="B1578" s="3">
        <v>45796.282858796294</v>
      </c>
      <c r="C1578" t="s">
        <v>61</v>
      </c>
      <c r="D1578" t="s">
        <v>61</v>
      </c>
      <c r="E1578" t="s">
        <v>61</v>
      </c>
      <c r="F1578" t="s">
        <v>62</v>
      </c>
      <c r="G1578" s="2" t="s">
        <v>85</v>
      </c>
      <c r="H1578" t="s">
        <v>86</v>
      </c>
      <c r="I1578" t="s">
        <v>94</v>
      </c>
      <c r="J1578" t="s">
        <v>66</v>
      </c>
      <c r="K1578" t="s">
        <v>67</v>
      </c>
      <c r="L1578">
        <v>18</v>
      </c>
      <c r="M1578">
        <v>10</v>
      </c>
      <c r="N1578">
        <v>168</v>
      </c>
      <c r="O1578" s="41">
        <v>9999</v>
      </c>
      <c r="P1578" t="s">
        <v>62</v>
      </c>
      <c r="Q1578" s="1">
        <v>45786.608721180557</v>
      </c>
      <c r="R1578">
        <v>53.984999999999999</v>
      </c>
      <c r="S1578">
        <v>13.018000000000001</v>
      </c>
      <c r="T1578">
        <v>4.1470000000000002</v>
      </c>
      <c r="U1578">
        <v>5070</v>
      </c>
      <c r="V1578">
        <v>164</v>
      </c>
      <c r="W1578">
        <v>722</v>
      </c>
      <c r="X1578">
        <v>1579</v>
      </c>
      <c r="Y1578">
        <v>1</v>
      </c>
      <c r="Z1578">
        <v>3</v>
      </c>
      <c r="AA1578">
        <v>0</v>
      </c>
      <c r="AB1578">
        <v>0</v>
      </c>
      <c r="AC1578">
        <v>86</v>
      </c>
      <c r="AD1578">
        <v>38.33</v>
      </c>
      <c r="AE1578">
        <v>46.449776999999997</v>
      </c>
      <c r="AF1578">
        <v>91.8</v>
      </c>
      <c r="AG1578">
        <v>2.2000000000000002</v>
      </c>
      <c r="AH1578">
        <v>3.4</v>
      </c>
      <c r="AI1578">
        <v>2.5</v>
      </c>
      <c r="AJ1578">
        <v>0.1</v>
      </c>
      <c r="AK1578">
        <v>0</v>
      </c>
      <c r="AL1578">
        <v>0</v>
      </c>
      <c r="AM1578">
        <v>3.19</v>
      </c>
      <c r="AN1578">
        <v>36.622999999999998</v>
      </c>
      <c r="AO1578">
        <v>3.2349999999999999</v>
      </c>
      <c r="AP1578">
        <v>14.241</v>
      </c>
      <c r="AQ1578">
        <v>0.27800000000000002</v>
      </c>
      <c r="AR1578">
        <v>1.8520000000000001</v>
      </c>
      <c r="AS1578">
        <v>5.5570000000000004</v>
      </c>
      <c r="AT1578">
        <v>76.5</v>
      </c>
      <c r="AU1578">
        <v>1.833</v>
      </c>
      <c r="AV1578">
        <v>2.8330000000000002</v>
      </c>
      <c r="AW1578">
        <v>2.0830000000000002</v>
      </c>
      <c r="AX1578">
        <v>8.3000000000000004E-2</v>
      </c>
      <c r="AY1578">
        <v>0</v>
      </c>
      <c r="AZ1578">
        <v>0</v>
      </c>
      <c r="BA1578">
        <v>0</v>
      </c>
      <c r="BB1578">
        <v>126</v>
      </c>
      <c r="BC1578" t="s">
        <v>75</v>
      </c>
      <c r="BD1578">
        <v>0</v>
      </c>
      <c r="BE1578" t="s">
        <v>69</v>
      </c>
      <c r="BF1578" t="s">
        <v>76</v>
      </c>
      <c r="BG1578">
        <v>1.3</v>
      </c>
      <c r="BH1578">
        <v>0</v>
      </c>
      <c r="BI1578" s="1">
        <v>45799.431881446762</v>
      </c>
      <c r="BJ1578">
        <v>3</v>
      </c>
      <c r="BK1578" s="4">
        <v>1.3823000000000001</v>
      </c>
      <c r="BL1578" s="42">
        <f>HLOOKUP($A1578,차량별코스!$E$1:$AD$20,_xlfn.XLOOKUP(탕데이터!$I1578,차량별코스!$D$2:$D$20,차량별코스!$A$2:$A$20),0)</f>
        <v>4</v>
      </c>
      <c r="BM1578">
        <f t="shared" si="272"/>
        <v>2448.8400000000006</v>
      </c>
      <c r="BN1578">
        <f t="shared" si="273"/>
        <v>5029.0960000000023</v>
      </c>
      <c r="BO1578">
        <f>IF(COUNTIFS($BL$2:$BL1578,$BL1578,$O$2:$O1578,$O1578)=1,_xlfn.MAXIFS($BO$2:$BO1577,$O$2:$O1577,$O1578)+1,_xlfn.MAXIFS($BO$2:$BO1577,$O$2:$O1577,$O1578))</f>
        <v>11</v>
      </c>
      <c r="BP1578">
        <f t="shared" si="274"/>
        <v>3768.2599999999993</v>
      </c>
      <c r="BQ1578">
        <f t="shared" si="276"/>
        <v>111.54</v>
      </c>
      <c r="BR1578">
        <f t="shared" si="277"/>
        <v>172.38000000000002</v>
      </c>
      <c r="BS1578">
        <f t="shared" si="278"/>
        <v>126.75</v>
      </c>
      <c r="BT1578">
        <f t="shared" si="279"/>
        <v>5.07</v>
      </c>
      <c r="BU1578">
        <f t="shared" si="280"/>
        <v>0</v>
      </c>
      <c r="BV1578">
        <f t="shared" si="281"/>
        <v>0</v>
      </c>
      <c r="BW1578">
        <f t="shared" si="275"/>
        <v>4183.9999999999991</v>
      </c>
    </row>
    <row r="1579" spans="1:75" x14ac:dyDescent="0.3">
      <c r="A1579" s="38">
        <f t="shared" si="271"/>
        <v>45796</v>
      </c>
      <c r="B1579" s="3">
        <v>45796.363171296296</v>
      </c>
      <c r="C1579" t="s">
        <v>61</v>
      </c>
      <c r="D1579" t="s">
        <v>61</v>
      </c>
      <c r="E1579" t="s">
        <v>61</v>
      </c>
      <c r="F1579" t="s">
        <v>62</v>
      </c>
      <c r="G1579" s="2" t="s">
        <v>85</v>
      </c>
      <c r="H1579" t="s">
        <v>86</v>
      </c>
      <c r="I1579" t="s">
        <v>94</v>
      </c>
      <c r="J1579" t="s">
        <v>66</v>
      </c>
      <c r="K1579" t="s">
        <v>67</v>
      </c>
      <c r="L1579">
        <v>18</v>
      </c>
      <c r="M1579">
        <v>10</v>
      </c>
      <c r="N1579">
        <v>168</v>
      </c>
      <c r="O1579" s="41">
        <v>9999</v>
      </c>
      <c r="P1579" t="s">
        <v>62</v>
      </c>
      <c r="Q1579" s="1">
        <v>45786.608721180557</v>
      </c>
      <c r="R1579">
        <v>2.1999999999999999E-2</v>
      </c>
      <c r="S1579">
        <v>2.5999999999999999E-2</v>
      </c>
      <c r="T1579">
        <v>0.84599999999999997</v>
      </c>
      <c r="U1579">
        <v>37</v>
      </c>
      <c r="V1579">
        <v>16</v>
      </c>
      <c r="W1579">
        <v>5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8</v>
      </c>
      <c r="AD1579">
        <v>2.14</v>
      </c>
      <c r="AE1579">
        <v>4.9493809999999998</v>
      </c>
      <c r="AF1579">
        <v>100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0.64</v>
      </c>
      <c r="AN1579">
        <v>16.12</v>
      </c>
      <c r="AO1579">
        <v>43.241999999999997</v>
      </c>
      <c r="AP1579">
        <v>13.506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 t="s">
        <v>75</v>
      </c>
      <c r="BD1579">
        <v>0</v>
      </c>
      <c r="BE1579" t="s">
        <v>69</v>
      </c>
      <c r="BF1579" t="s">
        <v>76</v>
      </c>
      <c r="BG1579">
        <v>1.3</v>
      </c>
      <c r="BH1579">
        <v>0</v>
      </c>
      <c r="BI1579" s="1">
        <v>45799.431881446762</v>
      </c>
      <c r="BJ1579">
        <v>3</v>
      </c>
      <c r="BK1579" s="4">
        <v>0.28210000000000002</v>
      </c>
      <c r="BL1579" s="42">
        <f>HLOOKUP($A1579,차량별코스!$E$1:$AD$20,_xlfn.XLOOKUP(탕데이터!$I1579,차량별코스!$D$2:$D$20,차량별코스!$A$2:$A$20),0)</f>
        <v>4</v>
      </c>
      <c r="BM1579">
        <f t="shared" si="272"/>
        <v>2448.8400000000006</v>
      </c>
      <c r="BN1579">
        <f t="shared" si="273"/>
        <v>5029.0960000000023</v>
      </c>
      <c r="BO1579">
        <f>IF(COUNTIFS($BL$2:$BL1579,$BL1579,$O$2:$O1579,$O1579)=1,_xlfn.MAXIFS($BO$2:$BO1578,$O$2:$O1578,$O1579)+1,_xlfn.MAXIFS($BO$2:$BO1578,$O$2:$O1578,$O1579))</f>
        <v>11</v>
      </c>
      <c r="BP1579">
        <f t="shared" si="274"/>
        <v>16</v>
      </c>
      <c r="BQ1579">
        <f t="shared" si="276"/>
        <v>0</v>
      </c>
      <c r="BR1579">
        <f t="shared" si="277"/>
        <v>0</v>
      </c>
      <c r="BS1579">
        <f t="shared" si="278"/>
        <v>0</v>
      </c>
      <c r="BT1579">
        <f t="shared" si="279"/>
        <v>0</v>
      </c>
      <c r="BU1579">
        <f t="shared" si="280"/>
        <v>0</v>
      </c>
      <c r="BV1579">
        <f t="shared" si="281"/>
        <v>0</v>
      </c>
      <c r="BW1579">
        <f t="shared" si="275"/>
        <v>16</v>
      </c>
    </row>
    <row r="1580" spans="1:75" x14ac:dyDescent="0.3">
      <c r="A1580" s="38">
        <f t="shared" si="271"/>
        <v>45796</v>
      </c>
      <c r="B1580" s="3">
        <v>45796.367789351854</v>
      </c>
      <c r="C1580" t="s">
        <v>61</v>
      </c>
      <c r="D1580" t="s">
        <v>61</v>
      </c>
      <c r="E1580" t="s">
        <v>61</v>
      </c>
      <c r="F1580" t="s">
        <v>62</v>
      </c>
      <c r="G1580" s="2" t="s">
        <v>85</v>
      </c>
      <c r="H1580" t="s">
        <v>86</v>
      </c>
      <c r="I1580" t="s">
        <v>94</v>
      </c>
      <c r="J1580" t="s">
        <v>66</v>
      </c>
      <c r="K1580" t="s">
        <v>67</v>
      </c>
      <c r="L1580">
        <v>18</v>
      </c>
      <c r="M1580">
        <v>10</v>
      </c>
      <c r="N1580">
        <v>168</v>
      </c>
      <c r="O1580" s="41">
        <v>9999</v>
      </c>
      <c r="P1580" t="s">
        <v>62</v>
      </c>
      <c r="Q1580" s="1">
        <v>45786.608721180557</v>
      </c>
      <c r="R1580">
        <v>162.488</v>
      </c>
      <c r="S1580">
        <v>38.459000000000003</v>
      </c>
      <c r="T1580">
        <v>4.2249999999999996</v>
      </c>
      <c r="U1580">
        <v>9461</v>
      </c>
      <c r="V1580">
        <v>20</v>
      </c>
      <c r="W1580">
        <v>1973</v>
      </c>
      <c r="X1580">
        <v>3405</v>
      </c>
      <c r="Y1580">
        <v>0</v>
      </c>
      <c r="Z1580">
        <v>15</v>
      </c>
      <c r="AA1580">
        <v>2</v>
      </c>
      <c r="AB1580">
        <v>153</v>
      </c>
      <c r="AC1580">
        <v>110</v>
      </c>
      <c r="AD1580">
        <v>61.83</v>
      </c>
      <c r="AE1580">
        <v>78.328419999999994</v>
      </c>
      <c r="AF1580">
        <v>86.5</v>
      </c>
      <c r="AG1580">
        <v>1.1000000000000001</v>
      </c>
      <c r="AH1580">
        <v>1.9</v>
      </c>
      <c r="AI1580">
        <v>2.7</v>
      </c>
      <c r="AJ1580">
        <v>2.2000000000000002</v>
      </c>
      <c r="AK1580">
        <v>5.6</v>
      </c>
      <c r="AL1580">
        <v>0</v>
      </c>
      <c r="AM1580">
        <v>3.25</v>
      </c>
      <c r="AN1580">
        <v>65.212000000000003</v>
      </c>
      <c r="AO1580">
        <v>0.21099999999999999</v>
      </c>
      <c r="AP1580">
        <v>20.853999999999999</v>
      </c>
      <c r="AQ1580">
        <v>0.20899999999999999</v>
      </c>
      <c r="AR1580">
        <v>0</v>
      </c>
      <c r="AS1580">
        <v>9.2309999999999999</v>
      </c>
      <c r="AT1580">
        <v>135.517</v>
      </c>
      <c r="AU1580">
        <v>1.7230000000000001</v>
      </c>
      <c r="AV1580">
        <v>2.9769999999999999</v>
      </c>
      <c r="AW1580">
        <v>4.2300000000000004</v>
      </c>
      <c r="AX1580">
        <v>3.4470000000000001</v>
      </c>
      <c r="AY1580">
        <v>8.7729999999999997</v>
      </c>
      <c r="AZ1580">
        <v>0</v>
      </c>
      <c r="BA1580">
        <v>0</v>
      </c>
      <c r="BB1580">
        <v>242</v>
      </c>
      <c r="BC1580" t="s">
        <v>75</v>
      </c>
      <c r="BD1580">
        <v>0</v>
      </c>
      <c r="BE1580" t="s">
        <v>69</v>
      </c>
      <c r="BF1580" t="s">
        <v>76</v>
      </c>
      <c r="BG1580">
        <v>1.3</v>
      </c>
      <c r="BH1580">
        <v>0</v>
      </c>
      <c r="BI1580" s="1">
        <v>45799.431881446762</v>
      </c>
      <c r="BJ1580">
        <v>3</v>
      </c>
      <c r="BK1580" s="4">
        <v>1.4083000000000001</v>
      </c>
      <c r="BL1580" s="42">
        <f>HLOOKUP($A1580,차량별코스!$E$1:$AD$20,_xlfn.XLOOKUP(탕데이터!$I1580,차량별코스!$D$2:$D$20,차량별코스!$A$2:$A$20),0)</f>
        <v>4</v>
      </c>
      <c r="BM1580">
        <f t="shared" si="272"/>
        <v>2448.8400000000006</v>
      </c>
      <c r="BN1580">
        <f t="shared" si="273"/>
        <v>5029.0960000000023</v>
      </c>
      <c r="BO1580">
        <f>IF(COUNTIFS($BL$2:$BL1580,$BL1580,$O$2:$O1580,$O1580)=1,_xlfn.MAXIFS($BO$2:$BO1579,$O$2:$O1579,$O1580)+1,_xlfn.MAXIFS($BO$2:$BO1579,$O$2:$O1579,$O1580))</f>
        <v>11</v>
      </c>
      <c r="BP1580">
        <f t="shared" si="274"/>
        <v>6190.7650000000003</v>
      </c>
      <c r="BQ1580">
        <f t="shared" si="276"/>
        <v>104.07100000000001</v>
      </c>
      <c r="BR1580">
        <f t="shared" si="277"/>
        <v>179.75899999999999</v>
      </c>
      <c r="BS1580">
        <f t="shared" si="278"/>
        <v>255.44700000000003</v>
      </c>
      <c r="BT1580">
        <f t="shared" si="279"/>
        <v>208.14200000000002</v>
      </c>
      <c r="BU1580">
        <f t="shared" si="280"/>
        <v>529.81599999999992</v>
      </c>
      <c r="BV1580">
        <f t="shared" si="281"/>
        <v>0</v>
      </c>
      <c r="BW1580">
        <f t="shared" si="275"/>
        <v>7468</v>
      </c>
    </row>
    <row r="1581" spans="1:75" x14ac:dyDescent="0.3">
      <c r="A1581" s="38">
        <f t="shared" si="271"/>
        <v>45796</v>
      </c>
      <c r="B1581" s="3">
        <v>45796.479305555556</v>
      </c>
      <c r="C1581" t="s">
        <v>61</v>
      </c>
      <c r="D1581" t="s">
        <v>61</v>
      </c>
      <c r="E1581" t="s">
        <v>61</v>
      </c>
      <c r="F1581" t="s">
        <v>62</v>
      </c>
      <c r="G1581" s="2" t="s">
        <v>85</v>
      </c>
      <c r="H1581" t="s">
        <v>86</v>
      </c>
      <c r="I1581" t="s">
        <v>94</v>
      </c>
      <c r="J1581" t="s">
        <v>66</v>
      </c>
      <c r="K1581" t="s">
        <v>67</v>
      </c>
      <c r="L1581">
        <v>18</v>
      </c>
      <c r="M1581">
        <v>10</v>
      </c>
      <c r="N1581">
        <v>168</v>
      </c>
      <c r="O1581" s="41">
        <v>9999</v>
      </c>
      <c r="P1581" t="s">
        <v>62</v>
      </c>
      <c r="Q1581" s="1">
        <v>45786.608721180557</v>
      </c>
      <c r="R1581">
        <v>0.04</v>
      </c>
      <c r="S1581">
        <v>0.128</v>
      </c>
      <c r="T1581">
        <v>0.313</v>
      </c>
      <c r="U1581">
        <v>222</v>
      </c>
      <c r="V1581">
        <v>191</v>
      </c>
      <c r="W1581">
        <v>5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12</v>
      </c>
      <c r="AD1581">
        <v>0.65</v>
      </c>
      <c r="AE1581">
        <v>5.537865</v>
      </c>
      <c r="AF1581">
        <v>100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0.24</v>
      </c>
      <c r="AN1581">
        <v>61.3</v>
      </c>
      <c r="AO1581">
        <v>86.036000000000001</v>
      </c>
      <c r="AP1581">
        <v>2.2509999999999999</v>
      </c>
      <c r="AQ1581">
        <v>0</v>
      </c>
      <c r="AR1581">
        <v>0</v>
      </c>
      <c r="AS1581">
        <v>0</v>
      </c>
      <c r="AT1581">
        <v>3.3330000000000002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5</v>
      </c>
      <c r="BC1581" t="s">
        <v>75</v>
      </c>
      <c r="BD1581">
        <v>0</v>
      </c>
      <c r="BE1581" t="s">
        <v>69</v>
      </c>
      <c r="BF1581" t="s">
        <v>76</v>
      </c>
      <c r="BG1581">
        <v>1.3</v>
      </c>
      <c r="BH1581">
        <v>0</v>
      </c>
      <c r="BI1581" s="1">
        <v>45799.431881446762</v>
      </c>
      <c r="BJ1581">
        <v>3</v>
      </c>
      <c r="BK1581" s="4">
        <v>0.1042</v>
      </c>
      <c r="BL1581" s="42">
        <f>HLOOKUP($A1581,차량별코스!$E$1:$AD$20,_xlfn.XLOOKUP(탕데이터!$I1581,차량별코스!$D$2:$D$20,차량별코스!$A$2:$A$20),0)</f>
        <v>4</v>
      </c>
      <c r="BM1581">
        <f t="shared" si="272"/>
        <v>2448.8400000000006</v>
      </c>
      <c r="BN1581">
        <f t="shared" si="273"/>
        <v>5029.0960000000023</v>
      </c>
      <c r="BO1581">
        <f>IF(COUNTIFS($BL$2:$BL1581,$BL1581,$O$2:$O1581,$O1581)=1,_xlfn.MAXIFS($BO$2:$BO1580,$O$2:$O1580,$O1581)+1,_xlfn.MAXIFS($BO$2:$BO1580,$O$2:$O1580,$O1581))</f>
        <v>11</v>
      </c>
      <c r="BP1581">
        <f t="shared" si="274"/>
        <v>26</v>
      </c>
      <c r="BQ1581">
        <f t="shared" si="276"/>
        <v>0</v>
      </c>
      <c r="BR1581">
        <f t="shared" si="277"/>
        <v>0</v>
      </c>
      <c r="BS1581">
        <f t="shared" si="278"/>
        <v>0</v>
      </c>
      <c r="BT1581">
        <f t="shared" si="279"/>
        <v>0</v>
      </c>
      <c r="BU1581">
        <f t="shared" si="280"/>
        <v>0</v>
      </c>
      <c r="BV1581">
        <f t="shared" si="281"/>
        <v>0</v>
      </c>
      <c r="BW1581">
        <f t="shared" si="275"/>
        <v>26</v>
      </c>
    </row>
    <row r="1582" spans="1:75" x14ac:dyDescent="0.3">
      <c r="A1582" s="38">
        <f t="shared" si="271"/>
        <v>45796</v>
      </c>
      <c r="B1582" s="3">
        <v>45796.483726851853</v>
      </c>
      <c r="C1582" t="s">
        <v>61</v>
      </c>
      <c r="D1582" t="s">
        <v>61</v>
      </c>
      <c r="E1582" t="s">
        <v>61</v>
      </c>
      <c r="F1582" t="s">
        <v>62</v>
      </c>
      <c r="G1582" s="2" t="s">
        <v>85</v>
      </c>
      <c r="H1582" t="s">
        <v>86</v>
      </c>
      <c r="I1582" t="s">
        <v>94</v>
      </c>
      <c r="J1582" t="s">
        <v>66</v>
      </c>
      <c r="K1582" t="s">
        <v>67</v>
      </c>
      <c r="L1582">
        <v>18</v>
      </c>
      <c r="M1582">
        <v>10</v>
      </c>
      <c r="N1582">
        <v>168</v>
      </c>
      <c r="O1582" s="41">
        <v>9999</v>
      </c>
      <c r="P1582" t="s">
        <v>62</v>
      </c>
      <c r="Q1582" s="1">
        <v>45786.608721180557</v>
      </c>
      <c r="R1582">
        <v>4.8000000000000001E-2</v>
      </c>
      <c r="S1582">
        <v>1.8460000000000001</v>
      </c>
      <c r="T1582">
        <v>2.5999999999999999E-2</v>
      </c>
      <c r="U1582">
        <v>1026</v>
      </c>
      <c r="V1582">
        <v>0</v>
      </c>
      <c r="W1582">
        <v>984</v>
      </c>
      <c r="X1582">
        <v>0</v>
      </c>
      <c r="Y1582">
        <v>0</v>
      </c>
      <c r="Z1582">
        <v>0</v>
      </c>
      <c r="AA1582">
        <v>2</v>
      </c>
      <c r="AB1582">
        <v>374</v>
      </c>
      <c r="AC1582">
        <v>16</v>
      </c>
      <c r="AD1582">
        <v>0.17</v>
      </c>
      <c r="AE1582">
        <v>4.1141680000000003</v>
      </c>
      <c r="AF1582">
        <v>100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0.02</v>
      </c>
      <c r="AN1582">
        <v>579.26900000000001</v>
      </c>
      <c r="AO1582">
        <v>0</v>
      </c>
      <c r="AP1582">
        <v>95.906000000000006</v>
      </c>
      <c r="AQ1582">
        <v>0</v>
      </c>
      <c r="AR1582">
        <v>0</v>
      </c>
      <c r="AS1582">
        <v>0</v>
      </c>
      <c r="AT1582">
        <v>16.667000000000002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26</v>
      </c>
      <c r="BC1582" t="s">
        <v>75</v>
      </c>
      <c r="BD1582">
        <v>0</v>
      </c>
      <c r="BE1582" t="s">
        <v>69</v>
      </c>
      <c r="BF1582" t="s">
        <v>76</v>
      </c>
      <c r="BG1582">
        <v>1.3</v>
      </c>
      <c r="BH1582">
        <v>0</v>
      </c>
      <c r="BI1582" s="1">
        <v>45799.431881446762</v>
      </c>
      <c r="BJ1582">
        <v>3</v>
      </c>
      <c r="BK1582" s="4">
        <v>8.6999999999999994E-3</v>
      </c>
      <c r="BL1582" s="42">
        <f>HLOOKUP($A1582,차량별코스!$E$1:$AD$20,_xlfn.XLOOKUP(탕데이터!$I1582,차량별코스!$D$2:$D$20,차량별코스!$A$2:$A$20),0)</f>
        <v>4</v>
      </c>
      <c r="BM1582">
        <f t="shared" si="272"/>
        <v>2448.8400000000006</v>
      </c>
      <c r="BN1582">
        <f t="shared" si="273"/>
        <v>5029.0960000000023</v>
      </c>
      <c r="BO1582">
        <f>IF(COUNTIFS($BL$2:$BL1582,$BL1582,$O$2:$O1582,$O1582)=1,_xlfn.MAXIFS($BO$2:$BO1581,$O$2:$O1581,$O1582)+1,_xlfn.MAXIFS($BO$2:$BO1581,$O$2:$O1581,$O1582))</f>
        <v>11</v>
      </c>
      <c r="BP1582">
        <f t="shared" si="274"/>
        <v>42</v>
      </c>
      <c r="BQ1582">
        <f t="shared" si="276"/>
        <v>0</v>
      </c>
      <c r="BR1582">
        <f t="shared" si="277"/>
        <v>0</v>
      </c>
      <c r="BS1582">
        <f t="shared" si="278"/>
        <v>0</v>
      </c>
      <c r="BT1582">
        <f t="shared" si="279"/>
        <v>0</v>
      </c>
      <c r="BU1582">
        <f t="shared" si="280"/>
        <v>0</v>
      </c>
      <c r="BV1582">
        <f t="shared" si="281"/>
        <v>0</v>
      </c>
      <c r="BW1582">
        <f t="shared" si="275"/>
        <v>42</v>
      </c>
    </row>
    <row r="1583" spans="1:75" x14ac:dyDescent="0.3">
      <c r="A1583" s="38">
        <f t="shared" si="271"/>
        <v>45796</v>
      </c>
      <c r="B1583" s="3">
        <v>45796.624756944446</v>
      </c>
      <c r="C1583" t="s">
        <v>61</v>
      </c>
      <c r="D1583" t="s">
        <v>61</v>
      </c>
      <c r="E1583" t="s">
        <v>61</v>
      </c>
      <c r="F1583" t="s">
        <v>62</v>
      </c>
      <c r="G1583" s="2" t="s">
        <v>85</v>
      </c>
      <c r="H1583" t="s">
        <v>86</v>
      </c>
      <c r="I1583" t="s">
        <v>94</v>
      </c>
      <c r="J1583" t="s">
        <v>66</v>
      </c>
      <c r="K1583" t="s">
        <v>67</v>
      </c>
      <c r="L1583">
        <v>18</v>
      </c>
      <c r="M1583">
        <v>10</v>
      </c>
      <c r="N1583">
        <v>168</v>
      </c>
      <c r="O1583" s="41">
        <v>9999</v>
      </c>
      <c r="P1583" t="s">
        <v>62</v>
      </c>
      <c r="Q1583" s="1">
        <v>45786.608721180557</v>
      </c>
      <c r="R1583">
        <v>101.672</v>
      </c>
      <c r="S1583">
        <v>34.152999999999999</v>
      </c>
      <c r="T1583">
        <v>2.9769999999999999</v>
      </c>
      <c r="U1583">
        <v>9994</v>
      </c>
      <c r="V1583">
        <v>70</v>
      </c>
      <c r="W1583">
        <v>3090</v>
      </c>
      <c r="X1583">
        <v>2837</v>
      </c>
      <c r="Y1583">
        <v>5</v>
      </c>
      <c r="Z1583">
        <v>66</v>
      </c>
      <c r="AA1583">
        <v>3</v>
      </c>
      <c r="AB1583">
        <v>412</v>
      </c>
      <c r="AC1583">
        <v>109</v>
      </c>
      <c r="AD1583">
        <v>36.619999999999997</v>
      </c>
      <c r="AE1583">
        <v>53.558540999999998</v>
      </c>
      <c r="AF1583">
        <v>78.7</v>
      </c>
      <c r="AG1583">
        <v>4.7</v>
      </c>
      <c r="AH1583">
        <v>6.8</v>
      </c>
      <c r="AI1583">
        <v>4.7</v>
      </c>
      <c r="AJ1583">
        <v>3.4</v>
      </c>
      <c r="AK1583">
        <v>1.7</v>
      </c>
      <c r="AL1583">
        <v>0</v>
      </c>
      <c r="AM1583">
        <v>2.29</v>
      </c>
      <c r="AN1583">
        <v>63.195</v>
      </c>
      <c r="AO1583">
        <v>0.7</v>
      </c>
      <c r="AP1583">
        <v>30.919</v>
      </c>
      <c r="AQ1583">
        <v>0.27500000000000002</v>
      </c>
      <c r="AR1583">
        <v>4.9180000000000001</v>
      </c>
      <c r="AS1583">
        <v>64.915000000000006</v>
      </c>
      <c r="AT1583">
        <v>129.85499999999999</v>
      </c>
      <c r="AU1583">
        <v>7.7549999999999999</v>
      </c>
      <c r="AV1583">
        <v>11.22</v>
      </c>
      <c r="AW1583">
        <v>7.7549999999999999</v>
      </c>
      <c r="AX1583">
        <v>5.61</v>
      </c>
      <c r="AY1583">
        <v>2.8050000000000002</v>
      </c>
      <c r="AZ1583">
        <v>0</v>
      </c>
      <c r="BA1583">
        <v>0</v>
      </c>
      <c r="BB1583">
        <v>231</v>
      </c>
      <c r="BC1583" t="s">
        <v>75</v>
      </c>
      <c r="BD1583">
        <v>0</v>
      </c>
      <c r="BE1583" t="s">
        <v>69</v>
      </c>
      <c r="BF1583" t="s">
        <v>76</v>
      </c>
      <c r="BG1583">
        <v>1.3</v>
      </c>
      <c r="BH1583">
        <v>0</v>
      </c>
      <c r="BI1583" s="1">
        <v>45799.431881446762</v>
      </c>
      <c r="BJ1583">
        <v>3</v>
      </c>
      <c r="BK1583" s="4">
        <v>0.99229999999999996</v>
      </c>
      <c r="BL1583" s="42">
        <f>HLOOKUP($A1583,차량별코스!$E$1:$AD$20,_xlfn.XLOOKUP(탕데이터!$I1583,차량별코스!$D$2:$D$20,차량별코스!$A$2:$A$20),0)</f>
        <v>4</v>
      </c>
      <c r="BM1583">
        <f t="shared" si="272"/>
        <v>2448.8400000000006</v>
      </c>
      <c r="BN1583">
        <f t="shared" si="273"/>
        <v>5029.0960000000023</v>
      </c>
      <c r="BO1583">
        <f>IF(COUNTIFS($BL$2:$BL1583,$BL1583,$O$2:$O1583,$O1583)=1,_xlfn.MAXIFS($BO$2:$BO1582,$O$2:$O1582,$O1583)+1,_xlfn.MAXIFS($BO$2:$BO1582,$O$2:$O1582,$O1583))</f>
        <v>11</v>
      </c>
      <c r="BP1583">
        <f t="shared" si="274"/>
        <v>4705.2780000000002</v>
      </c>
      <c r="BQ1583">
        <f t="shared" si="276"/>
        <v>469.71800000000002</v>
      </c>
      <c r="BR1583">
        <f t="shared" si="277"/>
        <v>679.5920000000001</v>
      </c>
      <c r="BS1583">
        <f t="shared" si="278"/>
        <v>469.71800000000002</v>
      </c>
      <c r="BT1583">
        <f t="shared" si="279"/>
        <v>339.79600000000005</v>
      </c>
      <c r="BU1583">
        <f t="shared" si="280"/>
        <v>169.89800000000002</v>
      </c>
      <c r="BV1583">
        <f t="shared" si="281"/>
        <v>0</v>
      </c>
      <c r="BW1583">
        <f t="shared" si="275"/>
        <v>6834</v>
      </c>
    </row>
    <row r="1584" spans="1:75" x14ac:dyDescent="0.3">
      <c r="A1584" s="38">
        <f t="shared" si="271"/>
        <v>45796</v>
      </c>
      <c r="B1584" s="3">
        <v>45796.74417824074</v>
      </c>
      <c r="C1584" t="s">
        <v>61</v>
      </c>
      <c r="D1584" t="s">
        <v>61</v>
      </c>
      <c r="E1584" t="s">
        <v>61</v>
      </c>
      <c r="F1584" t="s">
        <v>62</v>
      </c>
      <c r="G1584" s="2" t="s">
        <v>85</v>
      </c>
      <c r="H1584" t="s">
        <v>86</v>
      </c>
      <c r="I1584" t="s">
        <v>94</v>
      </c>
      <c r="J1584" t="s">
        <v>66</v>
      </c>
      <c r="K1584" t="s">
        <v>67</v>
      </c>
      <c r="L1584">
        <v>18</v>
      </c>
      <c r="M1584">
        <v>10</v>
      </c>
      <c r="N1584">
        <v>168</v>
      </c>
      <c r="O1584" s="41">
        <v>9999</v>
      </c>
      <c r="P1584" t="s">
        <v>62</v>
      </c>
      <c r="Q1584" s="1">
        <v>45786.608721180557</v>
      </c>
      <c r="R1584">
        <v>3.9E-2</v>
      </c>
      <c r="S1584">
        <v>4.2999999999999997E-2</v>
      </c>
      <c r="T1584">
        <v>0.90700000000000003</v>
      </c>
      <c r="U1584">
        <v>40</v>
      </c>
      <c r="V1584">
        <v>0</v>
      </c>
      <c r="W1584">
        <v>24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16</v>
      </c>
      <c r="AD1584">
        <v>3.51</v>
      </c>
      <c r="AE1584">
        <v>8.7739030000000007</v>
      </c>
      <c r="AF1584">
        <v>100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0.7</v>
      </c>
      <c r="AN1584">
        <v>30.495000000000001</v>
      </c>
      <c r="AO1584">
        <v>0</v>
      </c>
      <c r="AP1584">
        <v>59.994999999999997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 t="s">
        <v>75</v>
      </c>
      <c r="BD1584">
        <v>0</v>
      </c>
      <c r="BE1584" t="s">
        <v>69</v>
      </c>
      <c r="BF1584" t="s">
        <v>76</v>
      </c>
      <c r="BG1584">
        <v>1.3</v>
      </c>
      <c r="BH1584">
        <v>0</v>
      </c>
      <c r="BI1584" s="1">
        <v>45799.431881446762</v>
      </c>
      <c r="BJ1584">
        <v>3</v>
      </c>
      <c r="BK1584" s="4">
        <v>0.30230000000000001</v>
      </c>
      <c r="BL1584" s="42">
        <f>HLOOKUP($A1584,차량별코스!$E$1:$AD$20,_xlfn.XLOOKUP(탕데이터!$I1584,차량별코스!$D$2:$D$20,차량별코스!$A$2:$A$20),0)</f>
        <v>4</v>
      </c>
      <c r="BM1584">
        <f t="shared" si="272"/>
        <v>2448.8400000000006</v>
      </c>
      <c r="BN1584">
        <f t="shared" si="273"/>
        <v>5029.0960000000023</v>
      </c>
      <c r="BO1584">
        <f>IF(COUNTIFS($BL$2:$BL1584,$BL1584,$O$2:$O1584,$O1584)=1,_xlfn.MAXIFS($BO$2:$BO1583,$O$2:$O1583,$O1584)+1,_xlfn.MAXIFS($BO$2:$BO1583,$O$2:$O1583,$O1584))</f>
        <v>11</v>
      </c>
      <c r="BP1584">
        <f t="shared" si="274"/>
        <v>16</v>
      </c>
      <c r="BQ1584">
        <f t="shared" si="276"/>
        <v>0</v>
      </c>
      <c r="BR1584">
        <f t="shared" si="277"/>
        <v>0</v>
      </c>
      <c r="BS1584">
        <f t="shared" si="278"/>
        <v>0</v>
      </c>
      <c r="BT1584">
        <f t="shared" si="279"/>
        <v>0</v>
      </c>
      <c r="BU1584">
        <f t="shared" si="280"/>
        <v>0</v>
      </c>
      <c r="BV1584">
        <f t="shared" si="281"/>
        <v>0</v>
      </c>
      <c r="BW1584">
        <f t="shared" si="275"/>
        <v>16</v>
      </c>
    </row>
    <row r="1585" spans="1:75" x14ac:dyDescent="0.3">
      <c r="A1585" s="38">
        <f t="shared" si="271"/>
        <v>45796</v>
      </c>
      <c r="B1585" s="3">
        <v>45796.850127314814</v>
      </c>
      <c r="C1585" t="s">
        <v>61</v>
      </c>
      <c r="D1585" t="s">
        <v>61</v>
      </c>
      <c r="E1585" t="s">
        <v>61</v>
      </c>
      <c r="F1585" t="s">
        <v>62</v>
      </c>
      <c r="G1585" s="2" t="s">
        <v>85</v>
      </c>
      <c r="H1585" t="s">
        <v>86</v>
      </c>
      <c r="I1585" t="s">
        <v>94</v>
      </c>
      <c r="J1585" t="s">
        <v>66</v>
      </c>
      <c r="K1585" t="s">
        <v>67</v>
      </c>
      <c r="L1585">
        <v>18</v>
      </c>
      <c r="M1585">
        <v>10</v>
      </c>
      <c r="N1585">
        <v>168</v>
      </c>
      <c r="O1585" s="41">
        <v>9999</v>
      </c>
      <c r="P1585" t="s">
        <v>62</v>
      </c>
      <c r="Q1585" s="1">
        <v>45786.608721180557</v>
      </c>
      <c r="R1585">
        <v>25.664000000000001</v>
      </c>
      <c r="S1585">
        <v>7.2850000000000001</v>
      </c>
      <c r="T1585">
        <v>3.5230000000000001</v>
      </c>
      <c r="U1585">
        <v>2432</v>
      </c>
      <c r="V1585">
        <v>16</v>
      </c>
      <c r="W1585">
        <v>685</v>
      </c>
      <c r="X1585">
        <v>719</v>
      </c>
      <c r="Y1585">
        <v>0</v>
      </c>
      <c r="Z1585">
        <v>0</v>
      </c>
      <c r="AA1585">
        <v>0</v>
      </c>
      <c r="AB1585">
        <v>0</v>
      </c>
      <c r="AC1585">
        <v>98</v>
      </c>
      <c r="AD1585">
        <v>37.99</v>
      </c>
      <c r="AE1585">
        <v>53.373928999999997</v>
      </c>
      <c r="AF1585">
        <v>97.3</v>
      </c>
      <c r="AG1585">
        <v>0.6</v>
      </c>
      <c r="AH1585">
        <v>0.5</v>
      </c>
      <c r="AI1585">
        <v>1</v>
      </c>
      <c r="AJ1585">
        <v>0.6</v>
      </c>
      <c r="AK1585">
        <v>0</v>
      </c>
      <c r="AL1585">
        <v>0</v>
      </c>
      <c r="AM1585">
        <v>2.71</v>
      </c>
      <c r="AN1585">
        <v>52.009</v>
      </c>
      <c r="AO1585">
        <v>0.65800000000000003</v>
      </c>
      <c r="AP1585">
        <v>28.166</v>
      </c>
      <c r="AQ1585">
        <v>0.27300000000000002</v>
      </c>
      <c r="AR1585">
        <v>0</v>
      </c>
      <c r="AS1585">
        <v>0</v>
      </c>
      <c r="AT1585">
        <v>38.92</v>
      </c>
      <c r="AU1585">
        <v>0.24</v>
      </c>
      <c r="AV1585">
        <v>0.2</v>
      </c>
      <c r="AW1585">
        <v>0.4</v>
      </c>
      <c r="AX1585">
        <v>0.24</v>
      </c>
      <c r="AY1585">
        <v>0</v>
      </c>
      <c r="AZ1585">
        <v>0</v>
      </c>
      <c r="BA1585">
        <v>0</v>
      </c>
      <c r="BB1585">
        <v>62</v>
      </c>
      <c r="BC1585" t="s">
        <v>75</v>
      </c>
      <c r="BD1585">
        <v>0</v>
      </c>
      <c r="BE1585" t="s">
        <v>69</v>
      </c>
      <c r="BF1585" t="s">
        <v>76</v>
      </c>
      <c r="BG1585">
        <v>1.3</v>
      </c>
      <c r="BH1585">
        <v>0</v>
      </c>
      <c r="BI1585" s="1">
        <v>45799.431881446762</v>
      </c>
      <c r="BJ1585">
        <v>3</v>
      </c>
      <c r="BK1585" s="4">
        <v>1.1742999999999999</v>
      </c>
      <c r="BL1585" s="42">
        <f>HLOOKUP($A1585,차량별코스!$E$1:$AD$20,_xlfn.XLOOKUP(탕데이터!$I1585,차량별코스!$D$2:$D$20,차량별코스!$A$2:$A$20),0)</f>
        <v>4</v>
      </c>
      <c r="BM1585">
        <f t="shared" si="272"/>
        <v>2448.8400000000006</v>
      </c>
      <c r="BN1585">
        <f t="shared" si="273"/>
        <v>5029.0960000000023</v>
      </c>
      <c r="BO1585">
        <f>IF(COUNTIFS($BL$2:$BL1585,$BL1585,$O$2:$O1585,$O1585)=1,_xlfn.MAXIFS($BO$2:$BO1584,$O$2:$O1584,$O1585)+1,_xlfn.MAXIFS($BO$2:$BO1584,$O$2:$O1584,$O1585))</f>
        <v>11</v>
      </c>
      <c r="BP1585">
        <f t="shared" si="274"/>
        <v>1665.3359999999998</v>
      </c>
      <c r="BQ1585">
        <f t="shared" si="276"/>
        <v>14.592000000000001</v>
      </c>
      <c r="BR1585">
        <f t="shared" si="277"/>
        <v>12.16</v>
      </c>
      <c r="BS1585">
        <f t="shared" si="278"/>
        <v>24.32</v>
      </c>
      <c r="BT1585">
        <f t="shared" si="279"/>
        <v>14.592000000000001</v>
      </c>
      <c r="BU1585">
        <f t="shared" si="280"/>
        <v>0</v>
      </c>
      <c r="BV1585">
        <f t="shared" si="281"/>
        <v>0</v>
      </c>
      <c r="BW1585">
        <f t="shared" si="275"/>
        <v>1731</v>
      </c>
    </row>
    <row r="1586" spans="1:75" x14ac:dyDescent="0.3">
      <c r="A1586" s="38">
        <f t="shared" si="271"/>
        <v>45796</v>
      </c>
      <c r="B1586" s="3">
        <v>45796.881203703706</v>
      </c>
      <c r="C1586" t="s">
        <v>61</v>
      </c>
      <c r="D1586" t="s">
        <v>61</v>
      </c>
      <c r="E1586" t="s">
        <v>61</v>
      </c>
      <c r="F1586" t="s">
        <v>62</v>
      </c>
      <c r="G1586" s="2" t="s">
        <v>85</v>
      </c>
      <c r="H1586" t="s">
        <v>86</v>
      </c>
      <c r="I1586" t="s">
        <v>94</v>
      </c>
      <c r="J1586" t="s">
        <v>66</v>
      </c>
      <c r="K1586" t="s">
        <v>67</v>
      </c>
      <c r="L1586">
        <v>18</v>
      </c>
      <c r="M1586">
        <v>10</v>
      </c>
      <c r="N1586">
        <v>168</v>
      </c>
      <c r="O1586" s="41">
        <v>9999</v>
      </c>
      <c r="P1586" t="s">
        <v>62</v>
      </c>
      <c r="Q1586" s="1">
        <v>45786.608721180557</v>
      </c>
      <c r="R1586">
        <v>23.64</v>
      </c>
      <c r="S1586">
        <v>6.4260000000000002</v>
      </c>
      <c r="T1586">
        <v>3.6789999999999998</v>
      </c>
      <c r="U1586">
        <v>1583</v>
      </c>
      <c r="V1586">
        <v>66</v>
      </c>
      <c r="W1586">
        <v>147</v>
      </c>
      <c r="X1586">
        <v>739</v>
      </c>
      <c r="Y1586">
        <v>0</v>
      </c>
      <c r="Z1586">
        <v>9</v>
      </c>
      <c r="AA1586">
        <v>0</v>
      </c>
      <c r="AB1586">
        <v>0</v>
      </c>
      <c r="AC1586">
        <v>106</v>
      </c>
      <c r="AD1586">
        <v>53.76</v>
      </c>
      <c r="AE1586">
        <v>62.119635000000002</v>
      </c>
      <c r="AF1586">
        <v>94.1</v>
      </c>
      <c r="AG1586">
        <v>1</v>
      </c>
      <c r="AH1586">
        <v>1.4</v>
      </c>
      <c r="AI1586">
        <v>1.4</v>
      </c>
      <c r="AJ1586">
        <v>2</v>
      </c>
      <c r="AK1586">
        <v>0.2</v>
      </c>
      <c r="AL1586">
        <v>0</v>
      </c>
      <c r="AM1586">
        <v>2.83</v>
      </c>
      <c r="AN1586">
        <v>58.862000000000002</v>
      </c>
      <c r="AO1586">
        <v>4.1689999999999996</v>
      </c>
      <c r="AP1586">
        <v>9.2859999999999996</v>
      </c>
      <c r="AQ1586">
        <v>0.29599999999999999</v>
      </c>
      <c r="AR1586">
        <v>0</v>
      </c>
      <c r="AS1586">
        <v>38.070999999999998</v>
      </c>
      <c r="AT1586">
        <v>23.524999999999999</v>
      </c>
      <c r="AU1586">
        <v>0.25</v>
      </c>
      <c r="AV1586">
        <v>0.35</v>
      </c>
      <c r="AW1586">
        <v>0.35</v>
      </c>
      <c r="AX1586">
        <v>0.5</v>
      </c>
      <c r="AY1586">
        <v>0.05</v>
      </c>
      <c r="AZ1586">
        <v>0</v>
      </c>
      <c r="BA1586">
        <v>0</v>
      </c>
      <c r="BB1586">
        <v>40</v>
      </c>
      <c r="BC1586" t="s">
        <v>75</v>
      </c>
      <c r="BD1586">
        <v>0</v>
      </c>
      <c r="BE1586" t="s">
        <v>69</v>
      </c>
      <c r="BF1586" t="s">
        <v>76</v>
      </c>
      <c r="BG1586">
        <v>1.3</v>
      </c>
      <c r="BH1586">
        <v>0</v>
      </c>
      <c r="BI1586" s="1">
        <v>45799.431881446762</v>
      </c>
      <c r="BJ1586">
        <v>3</v>
      </c>
      <c r="BK1586" s="4">
        <v>1.2262999999999999</v>
      </c>
      <c r="BL1586" s="42">
        <f>HLOOKUP($A1586,차량별코스!$E$1:$AD$20,_xlfn.XLOOKUP(탕데이터!$I1586,차량별코스!$D$2:$D$20,차량별코스!$A$2:$A$20),0)</f>
        <v>4</v>
      </c>
      <c r="BM1586">
        <f t="shared" si="272"/>
        <v>2448.8400000000006</v>
      </c>
      <c r="BN1586">
        <f t="shared" si="273"/>
        <v>5029.0960000000023</v>
      </c>
      <c r="BO1586">
        <f>IF(COUNTIFS($BL$2:$BL1586,$BL1586,$O$2:$O1586,$O1586)=1,_xlfn.MAXIFS($BO$2:$BO1585,$O$2:$O1585,$O1586)+1,_xlfn.MAXIFS($BO$2:$BO1585,$O$2:$O1585,$O1586))</f>
        <v>11</v>
      </c>
      <c r="BP1586">
        <f t="shared" si="274"/>
        <v>1276.6029999999998</v>
      </c>
      <c r="BQ1586">
        <f t="shared" si="276"/>
        <v>15.83</v>
      </c>
      <c r="BR1586">
        <f t="shared" si="277"/>
        <v>22.161999999999999</v>
      </c>
      <c r="BS1586">
        <f t="shared" si="278"/>
        <v>22.161999999999999</v>
      </c>
      <c r="BT1586">
        <f t="shared" si="279"/>
        <v>31.66</v>
      </c>
      <c r="BU1586">
        <f t="shared" si="280"/>
        <v>3.1659999999999999</v>
      </c>
      <c r="BV1586">
        <f t="shared" si="281"/>
        <v>0</v>
      </c>
      <c r="BW1586">
        <f t="shared" si="275"/>
        <v>1371.5829999999999</v>
      </c>
    </row>
    <row r="1587" spans="1:75" x14ac:dyDescent="0.3">
      <c r="A1587" s="38">
        <f t="shared" si="271"/>
        <v>45796</v>
      </c>
      <c r="B1587" s="3">
        <v>45796.902673611112</v>
      </c>
      <c r="C1587" t="s">
        <v>61</v>
      </c>
      <c r="D1587" t="s">
        <v>61</v>
      </c>
      <c r="E1587" t="s">
        <v>61</v>
      </c>
      <c r="F1587" t="s">
        <v>62</v>
      </c>
      <c r="G1587" s="2" t="s">
        <v>85</v>
      </c>
      <c r="H1587" t="s">
        <v>86</v>
      </c>
      <c r="I1587" t="s">
        <v>94</v>
      </c>
      <c r="J1587" t="s">
        <v>66</v>
      </c>
      <c r="K1587" t="s">
        <v>67</v>
      </c>
      <c r="L1587">
        <v>18</v>
      </c>
      <c r="M1587">
        <v>10</v>
      </c>
      <c r="N1587">
        <v>168</v>
      </c>
      <c r="O1587" s="41">
        <v>9999</v>
      </c>
      <c r="P1587" t="s">
        <v>62</v>
      </c>
      <c r="Q1587" s="1">
        <v>45786.608721180557</v>
      </c>
      <c r="R1587">
        <v>20.042999999999999</v>
      </c>
      <c r="S1587">
        <v>5.907</v>
      </c>
      <c r="T1587">
        <v>3.3929999999999998</v>
      </c>
      <c r="U1587">
        <v>1656</v>
      </c>
      <c r="V1587">
        <v>21</v>
      </c>
      <c r="W1587">
        <v>294</v>
      </c>
      <c r="X1587">
        <v>495</v>
      </c>
      <c r="Y1587">
        <v>1</v>
      </c>
      <c r="Z1587">
        <v>8</v>
      </c>
      <c r="AA1587">
        <v>0</v>
      </c>
      <c r="AB1587">
        <v>0</v>
      </c>
      <c r="AC1587">
        <v>98</v>
      </c>
      <c r="AD1587">
        <v>43.57</v>
      </c>
      <c r="AE1587">
        <v>53.806565999999997</v>
      </c>
      <c r="AF1587">
        <v>80.400000000000006</v>
      </c>
      <c r="AG1587">
        <v>3.4</v>
      </c>
      <c r="AH1587">
        <v>4.9000000000000004</v>
      </c>
      <c r="AI1587">
        <v>7.8</v>
      </c>
      <c r="AJ1587">
        <v>3.6</v>
      </c>
      <c r="AK1587">
        <v>0</v>
      </c>
      <c r="AL1587">
        <v>0</v>
      </c>
      <c r="AM1587">
        <v>2.61</v>
      </c>
      <c r="AN1587">
        <v>54.744999999999997</v>
      </c>
      <c r="AO1587">
        <v>1.268</v>
      </c>
      <c r="AP1587">
        <v>17.753</v>
      </c>
      <c r="AQ1587">
        <v>0.2</v>
      </c>
      <c r="AR1587">
        <v>4.9889999999999999</v>
      </c>
      <c r="AS1587">
        <v>39.914000000000001</v>
      </c>
      <c r="AT1587">
        <v>21.44</v>
      </c>
      <c r="AU1587">
        <v>0.90700000000000003</v>
      </c>
      <c r="AV1587">
        <v>1.3069999999999999</v>
      </c>
      <c r="AW1587">
        <v>2.08</v>
      </c>
      <c r="AX1587">
        <v>0.96</v>
      </c>
      <c r="AY1587">
        <v>0</v>
      </c>
      <c r="AZ1587">
        <v>0</v>
      </c>
      <c r="BA1587">
        <v>0</v>
      </c>
      <c r="BB1587">
        <v>40</v>
      </c>
      <c r="BC1587" t="s">
        <v>75</v>
      </c>
      <c r="BD1587">
        <v>0</v>
      </c>
      <c r="BE1587" t="s">
        <v>69</v>
      </c>
      <c r="BF1587" t="s">
        <v>76</v>
      </c>
      <c r="BG1587">
        <v>1.3</v>
      </c>
      <c r="BH1587">
        <v>0</v>
      </c>
      <c r="BI1587" s="1">
        <v>45799.431881446762</v>
      </c>
      <c r="BJ1587">
        <v>3</v>
      </c>
      <c r="BK1587" s="4">
        <v>1.131</v>
      </c>
      <c r="BL1587" s="42">
        <f>HLOOKUP($A1587,차량별코스!$E$1:$AD$20,_xlfn.XLOOKUP(탕데이터!$I1587,차량별코스!$D$2:$D$20,차량별코스!$A$2:$A$20),0)</f>
        <v>4</v>
      </c>
      <c r="BM1587">
        <f t="shared" si="272"/>
        <v>2448.8400000000006</v>
      </c>
      <c r="BN1587">
        <f t="shared" si="273"/>
        <v>5029.0960000000023</v>
      </c>
      <c r="BO1587">
        <f>IF(COUNTIFS($BL$2:$BL1587,$BL1587,$O$2:$O1587,$O1587)=1,_xlfn.MAXIFS($BO$2:$BO1586,$O$2:$O1586,$O1587)+1,_xlfn.MAXIFS($BO$2:$BO1586,$O$2:$O1586,$O1587))</f>
        <v>11</v>
      </c>
      <c r="BP1587">
        <f t="shared" si="274"/>
        <v>1016.424</v>
      </c>
      <c r="BQ1587">
        <f t="shared" si="276"/>
        <v>56.304000000000002</v>
      </c>
      <c r="BR1587">
        <f t="shared" si="277"/>
        <v>81.144000000000005</v>
      </c>
      <c r="BS1587">
        <f t="shared" si="278"/>
        <v>129.16800000000001</v>
      </c>
      <c r="BT1587">
        <f t="shared" si="279"/>
        <v>59.616000000000007</v>
      </c>
      <c r="BU1587">
        <f t="shared" si="280"/>
        <v>0</v>
      </c>
      <c r="BV1587">
        <f t="shared" si="281"/>
        <v>0</v>
      </c>
      <c r="BW1587">
        <f t="shared" si="275"/>
        <v>1342.6559999999999</v>
      </c>
    </row>
    <row r="1588" spans="1:75" x14ac:dyDescent="0.3">
      <c r="A1588" s="38">
        <f t="shared" si="271"/>
        <v>45797</v>
      </c>
      <c r="B1588" s="3">
        <v>45797.280925925923</v>
      </c>
      <c r="C1588" t="s">
        <v>61</v>
      </c>
      <c r="D1588" t="s">
        <v>61</v>
      </c>
      <c r="E1588" t="s">
        <v>61</v>
      </c>
      <c r="F1588" t="s">
        <v>62</v>
      </c>
      <c r="G1588" s="2" t="s">
        <v>85</v>
      </c>
      <c r="H1588" t="s">
        <v>86</v>
      </c>
      <c r="I1588" t="s">
        <v>94</v>
      </c>
      <c r="J1588" t="s">
        <v>66</v>
      </c>
      <c r="K1588" t="s">
        <v>67</v>
      </c>
      <c r="L1588">
        <v>18</v>
      </c>
      <c r="M1588">
        <v>10</v>
      </c>
      <c r="N1588">
        <v>168</v>
      </c>
      <c r="O1588" s="41">
        <v>9999</v>
      </c>
      <c r="P1588" t="s">
        <v>62</v>
      </c>
      <c r="Q1588" s="1">
        <v>45786.608721180557</v>
      </c>
      <c r="R1588">
        <v>1E-3</v>
      </c>
      <c r="S1588">
        <v>7.6999999999999999E-2</v>
      </c>
      <c r="T1588">
        <v>1.2999999999999999E-2</v>
      </c>
      <c r="U1588">
        <v>135</v>
      </c>
      <c r="V1588">
        <v>135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0.03</v>
      </c>
      <c r="AE1588" t="s">
        <v>61</v>
      </c>
      <c r="AF1588">
        <v>100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0.01</v>
      </c>
      <c r="AN1588" t="s">
        <v>61</v>
      </c>
      <c r="AO1588">
        <v>100</v>
      </c>
      <c r="AP1588">
        <v>0</v>
      </c>
      <c r="AQ1588">
        <v>0</v>
      </c>
      <c r="AR1588">
        <v>0</v>
      </c>
      <c r="AS1588">
        <v>0</v>
      </c>
      <c r="AT1588">
        <v>1.667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2</v>
      </c>
      <c r="BC1588" t="s">
        <v>75</v>
      </c>
      <c r="BD1588">
        <v>0</v>
      </c>
      <c r="BE1588" t="s">
        <v>69</v>
      </c>
      <c r="BF1588" t="s">
        <v>76</v>
      </c>
      <c r="BG1588">
        <v>1.3</v>
      </c>
      <c r="BH1588">
        <v>0</v>
      </c>
      <c r="BI1588" s="1">
        <v>45799.431881446762</v>
      </c>
      <c r="BJ1588">
        <v>3</v>
      </c>
      <c r="BK1588" s="4">
        <v>4.3E-3</v>
      </c>
      <c r="BL1588" s="42">
        <f>HLOOKUP($A1588,차량별코스!$E$1:$AD$20,_xlfn.XLOOKUP(탕데이터!$I1588,차량별코스!$D$2:$D$20,차량별코스!$A$2:$A$20),0)</f>
        <v>5</v>
      </c>
      <c r="BM1588">
        <f t="shared" si="272"/>
        <v>2448.8400000000006</v>
      </c>
      <c r="BN1588">
        <f t="shared" si="273"/>
        <v>3554.157000000002</v>
      </c>
      <c r="BO1588">
        <f>IF(COUNTIFS($BL$2:$BL1588,$BL1588,$O$2:$O1588,$O1588)=1,_xlfn.MAXIFS($BO$2:$BO1587,$O$2:$O1587,$O1588)+1,_xlfn.MAXIFS($BO$2:$BO1587,$O$2:$O1587,$O1588))</f>
        <v>11</v>
      </c>
      <c r="BP1588">
        <f t="shared" si="274"/>
        <v>0</v>
      </c>
      <c r="BQ1588">
        <f t="shared" si="276"/>
        <v>0</v>
      </c>
      <c r="BR1588">
        <f t="shared" si="277"/>
        <v>0</v>
      </c>
      <c r="BS1588">
        <f t="shared" si="278"/>
        <v>0</v>
      </c>
      <c r="BT1588">
        <f t="shared" si="279"/>
        <v>0</v>
      </c>
      <c r="BU1588">
        <f t="shared" si="280"/>
        <v>0</v>
      </c>
      <c r="BV1588">
        <f t="shared" si="281"/>
        <v>0</v>
      </c>
      <c r="BW1588">
        <f t="shared" si="275"/>
        <v>0</v>
      </c>
    </row>
    <row r="1589" spans="1:75" x14ac:dyDescent="0.3">
      <c r="A1589" s="38">
        <f t="shared" si="271"/>
        <v>45797</v>
      </c>
      <c r="B1589" s="3">
        <v>45797.289317129631</v>
      </c>
      <c r="C1589" t="s">
        <v>61</v>
      </c>
      <c r="D1589" t="s">
        <v>61</v>
      </c>
      <c r="E1589" t="s">
        <v>61</v>
      </c>
      <c r="F1589" t="s">
        <v>62</v>
      </c>
      <c r="G1589" s="2" t="s">
        <v>85</v>
      </c>
      <c r="H1589" t="s">
        <v>86</v>
      </c>
      <c r="I1589" t="s">
        <v>94</v>
      </c>
      <c r="J1589" t="s">
        <v>66</v>
      </c>
      <c r="K1589" t="s">
        <v>67</v>
      </c>
      <c r="L1589">
        <v>18</v>
      </c>
      <c r="M1589">
        <v>10</v>
      </c>
      <c r="N1589">
        <v>168</v>
      </c>
      <c r="O1589" s="41">
        <v>9999</v>
      </c>
      <c r="P1589" t="s">
        <v>62</v>
      </c>
      <c r="Q1589" s="1">
        <v>45786.608721180557</v>
      </c>
      <c r="R1589">
        <v>78.376000000000005</v>
      </c>
      <c r="S1589">
        <v>21.532</v>
      </c>
      <c r="T1589">
        <v>3.64</v>
      </c>
      <c r="U1589">
        <v>7365</v>
      </c>
      <c r="V1589">
        <v>207</v>
      </c>
      <c r="W1589">
        <v>1542</v>
      </c>
      <c r="X1589">
        <v>2207</v>
      </c>
      <c r="Y1589">
        <v>0</v>
      </c>
      <c r="Z1589">
        <v>18</v>
      </c>
      <c r="AA1589">
        <v>0</v>
      </c>
      <c r="AB1589">
        <v>0</v>
      </c>
      <c r="AC1589">
        <v>97</v>
      </c>
      <c r="AD1589">
        <v>38.31</v>
      </c>
      <c r="AE1589">
        <v>50.241025</v>
      </c>
      <c r="AF1589">
        <v>74.8</v>
      </c>
      <c r="AG1589">
        <v>6.3</v>
      </c>
      <c r="AH1589">
        <v>6.4</v>
      </c>
      <c r="AI1589">
        <v>9.8000000000000007</v>
      </c>
      <c r="AJ1589">
        <v>2.6</v>
      </c>
      <c r="AK1589">
        <v>0</v>
      </c>
      <c r="AL1589">
        <v>0</v>
      </c>
      <c r="AM1589">
        <v>2.8</v>
      </c>
      <c r="AN1589">
        <v>46.768999999999998</v>
      </c>
      <c r="AO1589">
        <v>2.8109999999999999</v>
      </c>
      <c r="AP1589">
        <v>20.937000000000001</v>
      </c>
      <c r="AQ1589">
        <v>0.28100000000000003</v>
      </c>
      <c r="AR1589">
        <v>0</v>
      </c>
      <c r="AS1589">
        <v>22.966000000000001</v>
      </c>
      <c r="AT1589">
        <v>91.007000000000005</v>
      </c>
      <c r="AU1589">
        <v>7.665</v>
      </c>
      <c r="AV1589">
        <v>7.7869999999999999</v>
      </c>
      <c r="AW1589">
        <v>11.923</v>
      </c>
      <c r="AX1589">
        <v>3.1629999999999998</v>
      </c>
      <c r="AY1589">
        <v>0</v>
      </c>
      <c r="AZ1589">
        <v>0</v>
      </c>
      <c r="BA1589">
        <v>0</v>
      </c>
      <c r="BB1589">
        <v>183</v>
      </c>
      <c r="BC1589" t="s">
        <v>75</v>
      </c>
      <c r="BD1589">
        <v>0</v>
      </c>
      <c r="BE1589" t="s">
        <v>69</v>
      </c>
      <c r="BF1589" t="s">
        <v>76</v>
      </c>
      <c r="BG1589">
        <v>1.3</v>
      </c>
      <c r="BH1589">
        <v>0</v>
      </c>
      <c r="BI1589" s="1">
        <v>45799.431881446762</v>
      </c>
      <c r="BJ1589">
        <v>3</v>
      </c>
      <c r="BK1589" s="4">
        <v>1.2133</v>
      </c>
      <c r="BL1589" s="42">
        <f>HLOOKUP($A1589,차량별코스!$E$1:$AD$20,_xlfn.XLOOKUP(탕데이터!$I1589,차량별코스!$D$2:$D$20,차량별코스!$A$2:$A$20),0)</f>
        <v>5</v>
      </c>
      <c r="BM1589">
        <f t="shared" si="272"/>
        <v>2448.8400000000006</v>
      </c>
      <c r="BN1589">
        <f t="shared" si="273"/>
        <v>3554.157000000002</v>
      </c>
      <c r="BO1589">
        <f>IF(COUNTIFS($BL$2:$BL1589,$BL1589,$O$2:$O1589,$O1589)=1,_xlfn.MAXIFS($BO$2:$BO1588,$O$2:$O1588,$O1589)+1,_xlfn.MAXIFS($BO$2:$BO1588,$O$2:$O1588,$O1589))</f>
        <v>11</v>
      </c>
      <c r="BP1589">
        <f t="shared" si="274"/>
        <v>3760.0200000000004</v>
      </c>
      <c r="BQ1589">
        <f t="shared" si="276"/>
        <v>463.995</v>
      </c>
      <c r="BR1589">
        <f t="shared" si="277"/>
        <v>471.36</v>
      </c>
      <c r="BS1589">
        <f t="shared" si="278"/>
        <v>721.77</v>
      </c>
      <c r="BT1589">
        <f t="shared" si="279"/>
        <v>191.49</v>
      </c>
      <c r="BU1589">
        <f t="shared" si="280"/>
        <v>0</v>
      </c>
      <c r="BV1589">
        <f t="shared" si="281"/>
        <v>0</v>
      </c>
      <c r="BW1589">
        <f t="shared" si="275"/>
        <v>5608.6350000000002</v>
      </c>
    </row>
    <row r="1590" spans="1:75" x14ac:dyDescent="0.3">
      <c r="A1590" s="38">
        <f t="shared" si="271"/>
        <v>45797</v>
      </c>
      <c r="B1590" s="3">
        <v>45797.474039351851</v>
      </c>
      <c r="C1590" t="s">
        <v>61</v>
      </c>
      <c r="D1590" t="s">
        <v>61</v>
      </c>
      <c r="E1590" t="s">
        <v>61</v>
      </c>
      <c r="F1590" t="s">
        <v>62</v>
      </c>
      <c r="G1590" s="2" t="s">
        <v>85</v>
      </c>
      <c r="H1590" t="s">
        <v>86</v>
      </c>
      <c r="I1590" t="s">
        <v>94</v>
      </c>
      <c r="J1590" t="s">
        <v>66</v>
      </c>
      <c r="K1590" t="s">
        <v>67</v>
      </c>
      <c r="L1590">
        <v>18</v>
      </c>
      <c r="M1590">
        <v>10</v>
      </c>
      <c r="N1590">
        <v>168</v>
      </c>
      <c r="O1590" s="41">
        <v>9999</v>
      </c>
      <c r="P1590" t="s">
        <v>62</v>
      </c>
      <c r="Q1590" s="1">
        <v>45786.608721180557</v>
      </c>
      <c r="R1590">
        <v>17.513000000000002</v>
      </c>
      <c r="S1590">
        <v>4.7939999999999996</v>
      </c>
      <c r="T1590">
        <v>3.653</v>
      </c>
      <c r="U1590">
        <v>1924</v>
      </c>
      <c r="V1590">
        <v>206</v>
      </c>
      <c r="W1590">
        <v>455</v>
      </c>
      <c r="X1590">
        <v>381</v>
      </c>
      <c r="Y1590">
        <v>0</v>
      </c>
      <c r="Z1590">
        <v>0</v>
      </c>
      <c r="AA1590">
        <v>0</v>
      </c>
      <c r="AB1590">
        <v>0</v>
      </c>
      <c r="AC1590">
        <v>83</v>
      </c>
      <c r="AD1590">
        <v>32.770000000000003</v>
      </c>
      <c r="AE1590">
        <v>49.918194</v>
      </c>
      <c r="AF1590">
        <v>97.1</v>
      </c>
      <c r="AG1590">
        <v>0.5</v>
      </c>
      <c r="AH1590">
        <v>0.7</v>
      </c>
      <c r="AI1590">
        <v>1.5</v>
      </c>
      <c r="AJ1590">
        <v>0.1</v>
      </c>
      <c r="AK1590">
        <v>0</v>
      </c>
      <c r="AL1590">
        <v>0</v>
      </c>
      <c r="AM1590">
        <v>2.81</v>
      </c>
      <c r="AN1590">
        <v>46.317</v>
      </c>
      <c r="AO1590">
        <v>10.707000000000001</v>
      </c>
      <c r="AP1590">
        <v>23.649000000000001</v>
      </c>
      <c r="AQ1590">
        <v>0.17100000000000001</v>
      </c>
      <c r="AR1590">
        <v>0</v>
      </c>
      <c r="AS1590">
        <v>0</v>
      </c>
      <c r="AT1590">
        <v>30.748000000000001</v>
      </c>
      <c r="AU1590">
        <v>0.158</v>
      </c>
      <c r="AV1590">
        <v>0.222</v>
      </c>
      <c r="AW1590">
        <v>0.47499999999999998</v>
      </c>
      <c r="AX1590">
        <v>3.2000000000000001E-2</v>
      </c>
      <c r="AY1590">
        <v>0</v>
      </c>
      <c r="AZ1590">
        <v>0</v>
      </c>
      <c r="BA1590">
        <v>0</v>
      </c>
      <c r="BB1590">
        <v>50</v>
      </c>
      <c r="BC1590" t="s">
        <v>75</v>
      </c>
      <c r="BD1590">
        <v>0</v>
      </c>
      <c r="BE1590" t="s">
        <v>69</v>
      </c>
      <c r="BF1590" t="s">
        <v>76</v>
      </c>
      <c r="BG1590">
        <v>1.3</v>
      </c>
      <c r="BH1590">
        <v>0</v>
      </c>
      <c r="BI1590" s="1">
        <v>45799.431881446762</v>
      </c>
      <c r="BJ1590">
        <v>3</v>
      </c>
      <c r="BK1590" s="4">
        <v>1.2177</v>
      </c>
      <c r="BL1590" s="42">
        <f>HLOOKUP($A1590,차량별코스!$E$1:$AD$20,_xlfn.XLOOKUP(탕데이터!$I1590,차량별코스!$D$2:$D$20,차량별코스!$A$2:$A$20),0)</f>
        <v>5</v>
      </c>
      <c r="BM1590">
        <f t="shared" si="272"/>
        <v>2448.8400000000006</v>
      </c>
      <c r="BN1590">
        <f t="shared" si="273"/>
        <v>3554.157000000002</v>
      </c>
      <c r="BO1590">
        <f>IF(COUNTIFS($BL$2:$BL1590,$BL1590,$O$2:$O1590,$O1590)=1,_xlfn.MAXIFS($BO$2:$BO1589,$O$2:$O1589,$O1590)+1,_xlfn.MAXIFS($BO$2:$BO1589,$O$2:$O1589,$O1590))</f>
        <v>11</v>
      </c>
      <c r="BP1590">
        <f t="shared" si="274"/>
        <v>1207.204</v>
      </c>
      <c r="BQ1590">
        <f t="shared" si="276"/>
        <v>9.620000000000001</v>
      </c>
      <c r="BR1590">
        <f t="shared" si="277"/>
        <v>13.467999999999998</v>
      </c>
      <c r="BS1590">
        <f t="shared" si="278"/>
        <v>28.86</v>
      </c>
      <c r="BT1590">
        <f t="shared" si="279"/>
        <v>1.9239999999999999</v>
      </c>
      <c r="BU1590">
        <f t="shared" si="280"/>
        <v>0</v>
      </c>
      <c r="BV1590">
        <f t="shared" si="281"/>
        <v>0</v>
      </c>
      <c r="BW1590">
        <f t="shared" si="275"/>
        <v>1261.0759999999998</v>
      </c>
    </row>
    <row r="1591" spans="1:75" x14ac:dyDescent="0.3">
      <c r="A1591" s="38">
        <f t="shared" si="271"/>
        <v>45797</v>
      </c>
      <c r="B1591" s="3">
        <v>45797.502569444441</v>
      </c>
      <c r="C1591" t="s">
        <v>61</v>
      </c>
      <c r="D1591" t="s">
        <v>61</v>
      </c>
      <c r="E1591" t="s">
        <v>61</v>
      </c>
      <c r="F1591" t="s">
        <v>62</v>
      </c>
      <c r="G1591" s="2" t="s">
        <v>85</v>
      </c>
      <c r="H1591" t="s">
        <v>86</v>
      </c>
      <c r="I1591" t="s">
        <v>94</v>
      </c>
      <c r="J1591" t="s">
        <v>66</v>
      </c>
      <c r="K1591" t="s">
        <v>67</v>
      </c>
      <c r="L1591">
        <v>18</v>
      </c>
      <c r="M1591">
        <v>10</v>
      </c>
      <c r="N1591">
        <v>168</v>
      </c>
      <c r="O1591" s="41">
        <v>9999</v>
      </c>
      <c r="P1591" t="s">
        <v>62</v>
      </c>
      <c r="Q1591" s="1">
        <v>45786.608721180557</v>
      </c>
      <c r="R1591">
        <v>67.548000000000002</v>
      </c>
      <c r="S1591">
        <v>21.923999999999999</v>
      </c>
      <c r="T1591">
        <v>3.081</v>
      </c>
      <c r="U1591">
        <v>5909</v>
      </c>
      <c r="V1591">
        <v>81</v>
      </c>
      <c r="W1591">
        <v>1163</v>
      </c>
      <c r="X1591">
        <v>1640</v>
      </c>
      <c r="Y1591">
        <v>0</v>
      </c>
      <c r="Z1591">
        <v>15</v>
      </c>
      <c r="AA1591">
        <v>0</v>
      </c>
      <c r="AB1591">
        <v>0</v>
      </c>
      <c r="AC1591">
        <v>101</v>
      </c>
      <c r="AD1591">
        <v>41.15</v>
      </c>
      <c r="AE1591">
        <v>52.127087000000003</v>
      </c>
      <c r="AF1591">
        <v>87.8</v>
      </c>
      <c r="AG1591">
        <v>2.7</v>
      </c>
      <c r="AH1591">
        <v>3.5</v>
      </c>
      <c r="AI1591">
        <v>3.6</v>
      </c>
      <c r="AJ1591">
        <v>2.4</v>
      </c>
      <c r="AK1591">
        <v>0</v>
      </c>
      <c r="AL1591">
        <v>0</v>
      </c>
      <c r="AM1591">
        <v>2.37</v>
      </c>
      <c r="AN1591">
        <v>58.866999999999997</v>
      </c>
      <c r="AO1591">
        <v>1.371</v>
      </c>
      <c r="AP1591">
        <v>19.681999999999999</v>
      </c>
      <c r="AQ1591">
        <v>0.23699999999999999</v>
      </c>
      <c r="AR1591">
        <v>0</v>
      </c>
      <c r="AS1591">
        <v>22.206</v>
      </c>
      <c r="AT1591">
        <v>86.337000000000003</v>
      </c>
      <c r="AU1591">
        <v>2.6549999999999998</v>
      </c>
      <c r="AV1591">
        <v>3.4420000000000002</v>
      </c>
      <c r="AW1591">
        <v>3.54</v>
      </c>
      <c r="AX1591">
        <v>2.36</v>
      </c>
      <c r="AY1591">
        <v>0</v>
      </c>
      <c r="AZ1591">
        <v>0</v>
      </c>
      <c r="BA1591">
        <v>0</v>
      </c>
      <c r="BB1591">
        <v>140</v>
      </c>
      <c r="BC1591" t="s">
        <v>75</v>
      </c>
      <c r="BD1591">
        <v>0</v>
      </c>
      <c r="BE1591" t="s">
        <v>69</v>
      </c>
      <c r="BF1591" t="s">
        <v>76</v>
      </c>
      <c r="BG1591">
        <v>1.3</v>
      </c>
      <c r="BH1591">
        <v>0</v>
      </c>
      <c r="BI1591" s="1">
        <v>45799.431881446762</v>
      </c>
      <c r="BJ1591">
        <v>3</v>
      </c>
      <c r="BK1591" s="4">
        <v>1.0269999999999999</v>
      </c>
      <c r="BL1591" s="42">
        <f>HLOOKUP($A1591,차량별코스!$E$1:$AD$20,_xlfn.XLOOKUP(탕데이터!$I1591,차량별코스!$D$2:$D$20,차량별코스!$A$2:$A$20),0)</f>
        <v>5</v>
      </c>
      <c r="BM1591">
        <f t="shared" si="272"/>
        <v>2448.8400000000006</v>
      </c>
      <c r="BN1591">
        <f t="shared" si="273"/>
        <v>3554.157000000002</v>
      </c>
      <c r="BO1591">
        <f>IF(COUNTIFS($BL$2:$BL1591,$BL1591,$O$2:$O1591,$O1591)=1,_xlfn.MAXIFS($BO$2:$BO1590,$O$2:$O1590,$O1591)+1,_xlfn.MAXIFS($BO$2:$BO1590,$O$2:$O1590,$O1591))</f>
        <v>11</v>
      </c>
      <c r="BP1591">
        <f t="shared" si="274"/>
        <v>3944.1019999999999</v>
      </c>
      <c r="BQ1591">
        <f t="shared" si="276"/>
        <v>159.54300000000001</v>
      </c>
      <c r="BR1591">
        <f t="shared" si="277"/>
        <v>206.81500000000003</v>
      </c>
      <c r="BS1591">
        <f t="shared" si="278"/>
        <v>212.72400000000002</v>
      </c>
      <c r="BT1591">
        <f t="shared" si="279"/>
        <v>141.816</v>
      </c>
      <c r="BU1591">
        <f t="shared" si="280"/>
        <v>0</v>
      </c>
      <c r="BV1591">
        <f t="shared" si="281"/>
        <v>0</v>
      </c>
      <c r="BW1591">
        <f t="shared" si="275"/>
        <v>4664.9999999999991</v>
      </c>
    </row>
    <row r="1592" spans="1:75" x14ac:dyDescent="0.3">
      <c r="A1592" s="38">
        <f t="shared" si="271"/>
        <v>45797</v>
      </c>
      <c r="B1592" s="3">
        <v>45797.59171296296</v>
      </c>
      <c r="C1592" t="s">
        <v>61</v>
      </c>
      <c r="D1592" t="s">
        <v>61</v>
      </c>
      <c r="E1592" t="s">
        <v>61</v>
      </c>
      <c r="F1592" t="s">
        <v>62</v>
      </c>
      <c r="G1592" s="2" t="s">
        <v>85</v>
      </c>
      <c r="H1592" t="s">
        <v>86</v>
      </c>
      <c r="I1592" t="s">
        <v>94</v>
      </c>
      <c r="J1592" t="s">
        <v>66</v>
      </c>
      <c r="K1592" t="s">
        <v>67</v>
      </c>
      <c r="L1592">
        <v>18</v>
      </c>
      <c r="M1592">
        <v>10</v>
      </c>
      <c r="N1592">
        <v>168</v>
      </c>
      <c r="O1592" s="41">
        <v>9999</v>
      </c>
      <c r="P1592" t="s">
        <v>62</v>
      </c>
      <c r="Q1592" s="1">
        <v>45786.608721180557</v>
      </c>
      <c r="R1592">
        <v>41.856000000000002</v>
      </c>
      <c r="S1592">
        <v>13.878</v>
      </c>
      <c r="T1592">
        <v>3.016</v>
      </c>
      <c r="U1592">
        <v>3980</v>
      </c>
      <c r="V1592">
        <v>176</v>
      </c>
      <c r="W1592">
        <v>867</v>
      </c>
      <c r="X1592">
        <v>1009</v>
      </c>
      <c r="Y1592">
        <v>0</v>
      </c>
      <c r="Z1592">
        <v>8</v>
      </c>
      <c r="AA1592">
        <v>0</v>
      </c>
      <c r="AB1592">
        <v>0</v>
      </c>
      <c r="AC1592">
        <v>107</v>
      </c>
      <c r="AD1592">
        <v>37.86</v>
      </c>
      <c r="AE1592">
        <v>51.304554000000003</v>
      </c>
      <c r="AF1592">
        <v>95.6</v>
      </c>
      <c r="AG1592">
        <v>1.2</v>
      </c>
      <c r="AH1592">
        <v>1.1000000000000001</v>
      </c>
      <c r="AI1592">
        <v>1.4</v>
      </c>
      <c r="AJ1592">
        <v>0.6</v>
      </c>
      <c r="AK1592">
        <v>0.1</v>
      </c>
      <c r="AL1592">
        <v>0</v>
      </c>
      <c r="AM1592">
        <v>2.3199999999999998</v>
      </c>
      <c r="AN1592">
        <v>59.401000000000003</v>
      </c>
      <c r="AO1592">
        <v>4.4219999999999997</v>
      </c>
      <c r="AP1592">
        <v>21.783999999999999</v>
      </c>
      <c r="AQ1592">
        <v>0.23899999999999999</v>
      </c>
      <c r="AR1592">
        <v>0</v>
      </c>
      <c r="AS1592">
        <v>19.113</v>
      </c>
      <c r="AT1592">
        <v>62.14</v>
      </c>
      <c r="AU1592">
        <v>0.78</v>
      </c>
      <c r="AV1592">
        <v>0.71499999999999997</v>
      </c>
      <c r="AW1592">
        <v>0.91</v>
      </c>
      <c r="AX1592">
        <v>0.39</v>
      </c>
      <c r="AY1592">
        <v>6.5000000000000002E-2</v>
      </c>
      <c r="AZ1592">
        <v>0</v>
      </c>
      <c r="BA1592">
        <v>0</v>
      </c>
      <c r="BB1592">
        <v>93</v>
      </c>
      <c r="BC1592" t="s">
        <v>75</v>
      </c>
      <c r="BD1592">
        <v>0</v>
      </c>
      <c r="BE1592" t="s">
        <v>69</v>
      </c>
      <c r="BF1592" t="s">
        <v>76</v>
      </c>
      <c r="BG1592">
        <v>1.3</v>
      </c>
      <c r="BH1592">
        <v>0</v>
      </c>
      <c r="BI1592" s="1">
        <v>45799.431881446762</v>
      </c>
      <c r="BJ1592">
        <v>3</v>
      </c>
      <c r="BK1592" s="4">
        <v>1.0053000000000001</v>
      </c>
      <c r="BL1592" s="42">
        <f>HLOOKUP($A1592,차량별코스!$E$1:$AD$20,_xlfn.XLOOKUP(탕데이터!$I1592,차량별코스!$D$2:$D$20,차량별코스!$A$2:$A$20),0)</f>
        <v>5</v>
      </c>
      <c r="BM1592">
        <f t="shared" si="272"/>
        <v>2448.8400000000006</v>
      </c>
      <c r="BN1592">
        <f t="shared" si="273"/>
        <v>3554.157000000002</v>
      </c>
      <c r="BO1592">
        <f>IF(COUNTIFS($BL$2:$BL1592,$BL1592,$O$2:$O1592,$O1592)=1,_xlfn.MAXIFS($BO$2:$BO1591,$O$2:$O1591,$O1592)+1,_xlfn.MAXIFS($BO$2:$BO1591,$O$2:$O1591,$O1592))</f>
        <v>11</v>
      </c>
      <c r="BP1592">
        <f t="shared" si="274"/>
        <v>2761.8799999999997</v>
      </c>
      <c r="BQ1592">
        <f t="shared" si="276"/>
        <v>47.76</v>
      </c>
      <c r="BR1592">
        <f t="shared" si="277"/>
        <v>43.78</v>
      </c>
      <c r="BS1592">
        <f t="shared" si="278"/>
        <v>55.719999999999992</v>
      </c>
      <c r="BT1592">
        <f t="shared" si="279"/>
        <v>23.88</v>
      </c>
      <c r="BU1592">
        <f t="shared" si="280"/>
        <v>3.98</v>
      </c>
      <c r="BV1592">
        <f t="shared" si="281"/>
        <v>0</v>
      </c>
      <c r="BW1592">
        <f t="shared" si="275"/>
        <v>2937</v>
      </c>
    </row>
    <row r="1593" spans="1:75" x14ac:dyDescent="0.3">
      <c r="A1593" s="38">
        <f t="shared" si="271"/>
        <v>45797</v>
      </c>
      <c r="B1593" s="3">
        <v>45797.640925925924</v>
      </c>
      <c r="C1593" t="s">
        <v>61</v>
      </c>
      <c r="D1593" t="s">
        <v>61</v>
      </c>
      <c r="E1593" t="s">
        <v>61</v>
      </c>
      <c r="F1593" t="s">
        <v>62</v>
      </c>
      <c r="G1593" s="2" t="s">
        <v>85</v>
      </c>
      <c r="H1593" t="s">
        <v>86</v>
      </c>
      <c r="I1593" t="s">
        <v>94</v>
      </c>
      <c r="J1593" t="s">
        <v>66</v>
      </c>
      <c r="K1593" t="s">
        <v>67</v>
      </c>
      <c r="L1593">
        <v>18</v>
      </c>
      <c r="M1593">
        <v>10</v>
      </c>
      <c r="N1593">
        <v>168</v>
      </c>
      <c r="O1593" s="41">
        <v>9999</v>
      </c>
      <c r="P1593" t="s">
        <v>62</v>
      </c>
      <c r="Q1593" s="1">
        <v>45786.608721180557</v>
      </c>
      <c r="R1593">
        <v>8.2000000000000003E-2</v>
      </c>
      <c r="S1593">
        <v>0.21</v>
      </c>
      <c r="T1593">
        <v>0.39</v>
      </c>
      <c r="U1593">
        <v>229</v>
      </c>
      <c r="V1593">
        <v>53</v>
      </c>
      <c r="W1593">
        <v>119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12</v>
      </c>
      <c r="AD1593">
        <v>1.29</v>
      </c>
      <c r="AE1593">
        <v>5.1787289999999997</v>
      </c>
      <c r="AF1593">
        <v>100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0.3</v>
      </c>
      <c r="AN1593">
        <v>45.225999999999999</v>
      </c>
      <c r="AO1593">
        <v>23.143999999999998</v>
      </c>
      <c r="AP1593">
        <v>51.963999999999999</v>
      </c>
      <c r="AQ1593">
        <v>0</v>
      </c>
      <c r="AR1593">
        <v>0</v>
      </c>
      <c r="AS1593">
        <v>0</v>
      </c>
      <c r="AT1593">
        <v>3.3330000000000002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5</v>
      </c>
      <c r="BC1593" t="s">
        <v>75</v>
      </c>
      <c r="BD1593">
        <v>0</v>
      </c>
      <c r="BE1593" t="s">
        <v>69</v>
      </c>
      <c r="BF1593" t="s">
        <v>76</v>
      </c>
      <c r="BG1593">
        <v>1.3</v>
      </c>
      <c r="BH1593">
        <v>0</v>
      </c>
      <c r="BI1593" s="1">
        <v>45799.431881446762</v>
      </c>
      <c r="BJ1593">
        <v>3</v>
      </c>
      <c r="BK1593" s="4">
        <v>0.13020000000000001</v>
      </c>
      <c r="BL1593" s="42">
        <f>HLOOKUP($A1593,차량별코스!$E$1:$AD$20,_xlfn.XLOOKUP(탕데이터!$I1593,차량별코스!$D$2:$D$20,차량별코스!$A$2:$A$20),0)</f>
        <v>5</v>
      </c>
      <c r="BM1593">
        <f t="shared" si="272"/>
        <v>2448.8400000000006</v>
      </c>
      <c r="BN1593">
        <f t="shared" si="273"/>
        <v>3554.157000000002</v>
      </c>
      <c r="BO1593">
        <f>IF(COUNTIFS($BL$2:$BL1593,$BL1593,$O$2:$O1593,$O1593)=1,_xlfn.MAXIFS($BO$2:$BO1592,$O$2:$O1592,$O1593)+1,_xlfn.MAXIFS($BO$2:$BO1592,$O$2:$O1592,$O1593))</f>
        <v>11</v>
      </c>
      <c r="BP1593">
        <f t="shared" si="274"/>
        <v>57</v>
      </c>
      <c r="BQ1593">
        <f t="shared" si="276"/>
        <v>0</v>
      </c>
      <c r="BR1593">
        <f t="shared" si="277"/>
        <v>0</v>
      </c>
      <c r="BS1593">
        <f t="shared" si="278"/>
        <v>0</v>
      </c>
      <c r="BT1593">
        <f t="shared" si="279"/>
        <v>0</v>
      </c>
      <c r="BU1593">
        <f t="shared" si="280"/>
        <v>0</v>
      </c>
      <c r="BV1593">
        <f t="shared" si="281"/>
        <v>0</v>
      </c>
      <c r="BW1593">
        <f t="shared" si="275"/>
        <v>57</v>
      </c>
    </row>
    <row r="1594" spans="1:75" x14ac:dyDescent="0.3">
      <c r="A1594" s="38">
        <f t="shared" si="271"/>
        <v>45797</v>
      </c>
      <c r="B1594" s="3">
        <v>45797.725937499999</v>
      </c>
      <c r="C1594" t="s">
        <v>61</v>
      </c>
      <c r="D1594" t="s">
        <v>61</v>
      </c>
      <c r="E1594" t="s">
        <v>61</v>
      </c>
      <c r="F1594" t="s">
        <v>62</v>
      </c>
      <c r="G1594" s="2" t="s">
        <v>85</v>
      </c>
      <c r="H1594" t="s">
        <v>86</v>
      </c>
      <c r="I1594" t="s">
        <v>94</v>
      </c>
      <c r="J1594" t="s">
        <v>66</v>
      </c>
      <c r="K1594" t="s">
        <v>67</v>
      </c>
      <c r="L1594">
        <v>18</v>
      </c>
      <c r="M1594">
        <v>10</v>
      </c>
      <c r="N1594">
        <v>168</v>
      </c>
      <c r="O1594" s="41">
        <v>9999</v>
      </c>
      <c r="P1594" t="s">
        <v>62</v>
      </c>
      <c r="Q1594" s="1">
        <v>45786.608721180557</v>
      </c>
      <c r="R1594">
        <v>60.366</v>
      </c>
      <c r="S1594">
        <v>23.936</v>
      </c>
      <c r="T1594">
        <v>2.5219999999999998</v>
      </c>
      <c r="U1594">
        <v>7150</v>
      </c>
      <c r="V1594">
        <v>315</v>
      </c>
      <c r="W1594">
        <v>2374</v>
      </c>
      <c r="X1594">
        <v>1523</v>
      </c>
      <c r="Y1594">
        <v>2</v>
      </c>
      <c r="Z1594">
        <v>19</v>
      </c>
      <c r="AA1594">
        <v>1</v>
      </c>
      <c r="AB1594">
        <v>244</v>
      </c>
      <c r="AC1594">
        <v>106</v>
      </c>
      <c r="AD1594">
        <v>30.39</v>
      </c>
      <c r="AE1594">
        <v>48.714982999999997</v>
      </c>
      <c r="AF1594">
        <v>68.5</v>
      </c>
      <c r="AG1594">
        <v>9.1999999999999993</v>
      </c>
      <c r="AH1594">
        <v>7.6</v>
      </c>
      <c r="AI1594">
        <v>7.1</v>
      </c>
      <c r="AJ1594">
        <v>6.8</v>
      </c>
      <c r="AK1594">
        <v>0.8</v>
      </c>
      <c r="AL1594">
        <v>0</v>
      </c>
      <c r="AM1594">
        <v>1.94</v>
      </c>
      <c r="AN1594">
        <v>68.331000000000003</v>
      </c>
      <c r="AO1594">
        <v>4.4059999999999997</v>
      </c>
      <c r="AP1594">
        <v>33.203000000000003</v>
      </c>
      <c r="AQ1594">
        <v>0.248</v>
      </c>
      <c r="AR1594">
        <v>3.3130000000000002</v>
      </c>
      <c r="AS1594">
        <v>31.475000000000001</v>
      </c>
      <c r="AT1594">
        <v>81.058000000000007</v>
      </c>
      <c r="AU1594">
        <v>10.887</v>
      </c>
      <c r="AV1594">
        <v>8.9930000000000003</v>
      </c>
      <c r="AW1594">
        <v>8.4019999999999992</v>
      </c>
      <c r="AX1594">
        <v>8.0470000000000006</v>
      </c>
      <c r="AY1594">
        <v>0.94699999999999995</v>
      </c>
      <c r="AZ1594">
        <v>0</v>
      </c>
      <c r="BA1594">
        <v>0</v>
      </c>
      <c r="BB1594">
        <v>177</v>
      </c>
      <c r="BC1594" t="s">
        <v>75</v>
      </c>
      <c r="BD1594">
        <v>0</v>
      </c>
      <c r="BE1594" t="s">
        <v>69</v>
      </c>
      <c r="BF1594" t="s">
        <v>76</v>
      </c>
      <c r="BG1594">
        <v>1.3</v>
      </c>
      <c r="BH1594">
        <v>0</v>
      </c>
      <c r="BI1594" s="1">
        <v>45799.431881446762</v>
      </c>
      <c r="BJ1594">
        <v>3</v>
      </c>
      <c r="BK1594" s="4">
        <v>0.8407</v>
      </c>
      <c r="BL1594" s="42">
        <f>HLOOKUP($A1594,차량별코스!$E$1:$AD$20,_xlfn.XLOOKUP(탕데이터!$I1594,차량별코스!$D$2:$D$20,차량별코스!$A$2:$A$20),0)</f>
        <v>5</v>
      </c>
      <c r="BM1594">
        <f t="shared" si="272"/>
        <v>2448.8400000000006</v>
      </c>
      <c r="BN1594">
        <f t="shared" si="273"/>
        <v>3554.157000000002</v>
      </c>
      <c r="BO1594">
        <f>IF(COUNTIFS($BL$2:$BL1594,$BL1594,$O$2:$O1594,$O1594)=1,_xlfn.MAXIFS($BO$2:$BO1593,$O$2:$O1593,$O1594)+1,_xlfn.MAXIFS($BO$2:$BO1593,$O$2:$O1593,$O1594))</f>
        <v>11</v>
      </c>
      <c r="BP1594">
        <f t="shared" si="274"/>
        <v>2208.75</v>
      </c>
      <c r="BQ1594">
        <f t="shared" si="276"/>
        <v>657.8</v>
      </c>
      <c r="BR1594">
        <f t="shared" si="277"/>
        <v>543.4</v>
      </c>
      <c r="BS1594">
        <f t="shared" si="278"/>
        <v>507.65</v>
      </c>
      <c r="BT1594">
        <f t="shared" si="279"/>
        <v>486.20000000000005</v>
      </c>
      <c r="BU1594">
        <f t="shared" si="280"/>
        <v>57.2</v>
      </c>
      <c r="BV1594">
        <f t="shared" si="281"/>
        <v>0</v>
      </c>
      <c r="BW1594">
        <f t="shared" si="275"/>
        <v>4461</v>
      </c>
    </row>
    <row r="1595" spans="1:75" x14ac:dyDescent="0.3">
      <c r="A1595" s="38">
        <f t="shared" si="271"/>
        <v>45798</v>
      </c>
      <c r="B1595" s="3">
        <v>45798.266296296293</v>
      </c>
      <c r="C1595" t="s">
        <v>61</v>
      </c>
      <c r="D1595" t="s">
        <v>61</v>
      </c>
      <c r="E1595" t="s">
        <v>61</v>
      </c>
      <c r="F1595" t="s">
        <v>62</v>
      </c>
      <c r="G1595" s="2" t="s">
        <v>85</v>
      </c>
      <c r="H1595" t="s">
        <v>86</v>
      </c>
      <c r="I1595" t="s">
        <v>94</v>
      </c>
      <c r="J1595" t="s">
        <v>66</v>
      </c>
      <c r="K1595" t="s">
        <v>67</v>
      </c>
      <c r="L1595">
        <v>18</v>
      </c>
      <c r="M1595">
        <v>10</v>
      </c>
      <c r="N1595">
        <v>168</v>
      </c>
      <c r="O1595" s="41">
        <v>9999</v>
      </c>
      <c r="P1595" t="s">
        <v>62</v>
      </c>
      <c r="Q1595" s="1">
        <v>45786.608721180557</v>
      </c>
      <c r="R1595">
        <v>19.446000000000002</v>
      </c>
      <c r="S1595">
        <v>6.2850000000000001</v>
      </c>
      <c r="T1595">
        <v>3.0939999999999999</v>
      </c>
      <c r="U1595">
        <v>2050</v>
      </c>
      <c r="V1595">
        <v>393</v>
      </c>
      <c r="W1595">
        <v>276</v>
      </c>
      <c r="X1595">
        <v>510</v>
      </c>
      <c r="Y1595">
        <v>0</v>
      </c>
      <c r="Z1595">
        <v>12</v>
      </c>
      <c r="AA1595">
        <v>0</v>
      </c>
      <c r="AB1595">
        <v>0</v>
      </c>
      <c r="AC1595">
        <v>98</v>
      </c>
      <c r="AD1595">
        <v>34.15</v>
      </c>
      <c r="AE1595">
        <v>50.691844000000003</v>
      </c>
      <c r="AF1595">
        <v>91.5</v>
      </c>
      <c r="AG1595">
        <v>2</v>
      </c>
      <c r="AH1595">
        <v>2.9</v>
      </c>
      <c r="AI1595">
        <v>2.7</v>
      </c>
      <c r="AJ1595">
        <v>0.9</v>
      </c>
      <c r="AK1595">
        <v>0</v>
      </c>
      <c r="AL1595">
        <v>0</v>
      </c>
      <c r="AM1595">
        <v>2.38</v>
      </c>
      <c r="AN1595">
        <v>56.83</v>
      </c>
      <c r="AO1595">
        <v>19.170999999999999</v>
      </c>
      <c r="AP1595">
        <v>13.462999999999999</v>
      </c>
      <c r="AQ1595">
        <v>0.25700000000000001</v>
      </c>
      <c r="AR1595">
        <v>0</v>
      </c>
      <c r="AS1595">
        <v>61.709000000000003</v>
      </c>
      <c r="AT1595">
        <v>30.5</v>
      </c>
      <c r="AU1595">
        <v>0.66700000000000004</v>
      </c>
      <c r="AV1595">
        <v>0.96699999999999997</v>
      </c>
      <c r="AW1595">
        <v>0.9</v>
      </c>
      <c r="AX1595">
        <v>0.3</v>
      </c>
      <c r="AY1595">
        <v>0</v>
      </c>
      <c r="AZ1595">
        <v>0</v>
      </c>
      <c r="BA1595">
        <v>0</v>
      </c>
      <c r="BB1595">
        <v>52</v>
      </c>
      <c r="BC1595" t="s">
        <v>75</v>
      </c>
      <c r="BD1595">
        <v>0</v>
      </c>
      <c r="BE1595" t="s">
        <v>69</v>
      </c>
      <c r="BF1595" t="s">
        <v>76</v>
      </c>
      <c r="BG1595">
        <v>1.3</v>
      </c>
      <c r="BH1595">
        <v>0</v>
      </c>
      <c r="BI1595" s="1">
        <v>45799.431881446762</v>
      </c>
      <c r="BJ1595">
        <v>3</v>
      </c>
      <c r="BK1595" s="4">
        <v>1.0313000000000001</v>
      </c>
      <c r="BL1595" s="42">
        <f>HLOOKUP($A1595,차량별코스!$E$1:$AD$20,_xlfn.XLOOKUP(탕데이터!$I1595,차량별코스!$D$2:$D$20,차량별코스!$A$2:$A$20),0)</f>
        <v>6</v>
      </c>
      <c r="BM1595">
        <f t="shared" si="272"/>
        <v>2448.8400000000006</v>
      </c>
      <c r="BN1595">
        <f t="shared" si="273"/>
        <v>3898.6569999999997</v>
      </c>
      <c r="BO1595">
        <f>IF(COUNTIFS($BL$2:$BL1595,$BL1595,$O$2:$O1595,$O1595)=1,_xlfn.MAXIFS($BO$2:$BO1594,$O$2:$O1594,$O1595)+1,_xlfn.MAXIFS($BO$2:$BO1594,$O$2:$O1594,$O1595))</f>
        <v>11</v>
      </c>
      <c r="BP1595">
        <f t="shared" si="274"/>
        <v>1206.75</v>
      </c>
      <c r="BQ1595">
        <f t="shared" si="276"/>
        <v>41</v>
      </c>
      <c r="BR1595">
        <f t="shared" si="277"/>
        <v>59.449999999999996</v>
      </c>
      <c r="BS1595">
        <f t="shared" si="278"/>
        <v>55.350000000000009</v>
      </c>
      <c r="BT1595">
        <f t="shared" si="279"/>
        <v>18.450000000000003</v>
      </c>
      <c r="BU1595">
        <f t="shared" si="280"/>
        <v>0</v>
      </c>
      <c r="BV1595">
        <f t="shared" si="281"/>
        <v>0</v>
      </c>
      <c r="BW1595">
        <f t="shared" si="275"/>
        <v>1381</v>
      </c>
    </row>
    <row r="1596" spans="1:75" x14ac:dyDescent="0.3">
      <c r="A1596" s="38">
        <f t="shared" si="271"/>
        <v>45798</v>
      </c>
      <c r="B1596" s="3">
        <v>45798.291215277779</v>
      </c>
      <c r="C1596" t="s">
        <v>61</v>
      </c>
      <c r="D1596" t="s">
        <v>61</v>
      </c>
      <c r="E1596" t="s">
        <v>61</v>
      </c>
      <c r="F1596" t="s">
        <v>62</v>
      </c>
      <c r="G1596" s="2" t="s">
        <v>85</v>
      </c>
      <c r="H1596" t="s">
        <v>86</v>
      </c>
      <c r="I1596" t="s">
        <v>94</v>
      </c>
      <c r="J1596" t="s">
        <v>66</v>
      </c>
      <c r="K1596" t="s">
        <v>67</v>
      </c>
      <c r="L1596">
        <v>18</v>
      </c>
      <c r="M1596">
        <v>10</v>
      </c>
      <c r="N1596">
        <v>168</v>
      </c>
      <c r="O1596" s="41">
        <v>9999</v>
      </c>
      <c r="P1596" t="s">
        <v>62</v>
      </c>
      <c r="Q1596" s="1">
        <v>45786.608721180557</v>
      </c>
      <c r="R1596">
        <v>48.345999999999997</v>
      </c>
      <c r="S1596">
        <v>18.974</v>
      </c>
      <c r="T1596">
        <v>2.548</v>
      </c>
      <c r="U1596">
        <v>5553</v>
      </c>
      <c r="V1596">
        <v>44</v>
      </c>
      <c r="W1596">
        <v>1668</v>
      </c>
      <c r="X1596">
        <v>1310</v>
      </c>
      <c r="Y1596">
        <v>1</v>
      </c>
      <c r="Z1596">
        <v>31</v>
      </c>
      <c r="AA1596">
        <v>1</v>
      </c>
      <c r="AB1596">
        <v>19</v>
      </c>
      <c r="AC1596">
        <v>97</v>
      </c>
      <c r="AD1596">
        <v>31.34</v>
      </c>
      <c r="AE1596">
        <v>45.312550999999999</v>
      </c>
      <c r="AF1596">
        <v>93.3</v>
      </c>
      <c r="AG1596">
        <v>1.7</v>
      </c>
      <c r="AH1596">
        <v>2.6</v>
      </c>
      <c r="AI1596">
        <v>1.6</v>
      </c>
      <c r="AJ1596">
        <v>0.7</v>
      </c>
      <c r="AK1596">
        <v>0</v>
      </c>
      <c r="AL1596">
        <v>0</v>
      </c>
      <c r="AM1596">
        <v>1.96</v>
      </c>
      <c r="AN1596">
        <v>62.393999999999998</v>
      </c>
      <c r="AO1596">
        <v>0.79200000000000004</v>
      </c>
      <c r="AP1596">
        <v>30.038</v>
      </c>
      <c r="AQ1596">
        <v>0.26900000000000002</v>
      </c>
      <c r="AR1596">
        <v>2.0680000000000001</v>
      </c>
      <c r="AS1596">
        <v>64.120999999999995</v>
      </c>
      <c r="AT1596">
        <v>85.525000000000006</v>
      </c>
      <c r="AU1596">
        <v>1.5580000000000001</v>
      </c>
      <c r="AV1596">
        <v>2.383</v>
      </c>
      <c r="AW1596">
        <v>1.4670000000000001</v>
      </c>
      <c r="AX1596">
        <v>0.64200000000000002</v>
      </c>
      <c r="AY1596">
        <v>0</v>
      </c>
      <c r="AZ1596">
        <v>0</v>
      </c>
      <c r="BA1596">
        <v>0</v>
      </c>
      <c r="BB1596">
        <v>129</v>
      </c>
      <c r="BC1596" t="s">
        <v>75</v>
      </c>
      <c r="BD1596">
        <v>0</v>
      </c>
      <c r="BE1596" t="s">
        <v>69</v>
      </c>
      <c r="BF1596" t="s">
        <v>76</v>
      </c>
      <c r="BG1596">
        <v>1.3</v>
      </c>
      <c r="BH1596">
        <v>0</v>
      </c>
      <c r="BI1596" s="1">
        <v>45799.431881446762</v>
      </c>
      <c r="BJ1596">
        <v>3</v>
      </c>
      <c r="BK1596" s="4">
        <v>0.84930000000000005</v>
      </c>
      <c r="BL1596" s="42">
        <f>HLOOKUP($A1596,차량별코스!$E$1:$AD$20,_xlfn.XLOOKUP(탕데이터!$I1596,차량별코스!$D$2:$D$20,차량별코스!$A$2:$A$20),0)</f>
        <v>6</v>
      </c>
      <c r="BM1596">
        <f t="shared" si="272"/>
        <v>2448.8400000000006</v>
      </c>
      <c r="BN1596">
        <f t="shared" si="273"/>
        <v>3898.6569999999997</v>
      </c>
      <c r="BO1596">
        <f>IF(COUNTIFS($BL$2:$BL1596,$BL1596,$O$2:$O1596,$O1596)=1,_xlfn.MAXIFS($BO$2:$BO1595,$O$2:$O1595,$O1596)+1,_xlfn.MAXIFS($BO$2:$BO1595,$O$2:$O1595,$O1596))</f>
        <v>11</v>
      </c>
      <c r="BP1596">
        <f t="shared" si="274"/>
        <v>3468.9489999999996</v>
      </c>
      <c r="BQ1596">
        <f t="shared" si="276"/>
        <v>94.40100000000001</v>
      </c>
      <c r="BR1596">
        <f t="shared" si="277"/>
        <v>144.37800000000001</v>
      </c>
      <c r="BS1596">
        <f t="shared" si="278"/>
        <v>88.847999999999999</v>
      </c>
      <c r="BT1596">
        <f t="shared" si="279"/>
        <v>38.870999999999995</v>
      </c>
      <c r="BU1596">
        <f t="shared" si="280"/>
        <v>0</v>
      </c>
      <c r="BV1596">
        <f t="shared" si="281"/>
        <v>0</v>
      </c>
      <c r="BW1596">
        <f t="shared" si="275"/>
        <v>3835.4469999999997</v>
      </c>
    </row>
    <row r="1597" spans="1:75" x14ac:dyDescent="0.3">
      <c r="A1597" s="38">
        <f t="shared" si="271"/>
        <v>45798</v>
      </c>
      <c r="B1597" s="3">
        <v>45798.468634259261</v>
      </c>
      <c r="C1597" t="s">
        <v>61</v>
      </c>
      <c r="D1597" t="s">
        <v>61</v>
      </c>
      <c r="E1597" t="s">
        <v>61</v>
      </c>
      <c r="F1597" t="s">
        <v>62</v>
      </c>
      <c r="G1597" s="2" t="s">
        <v>85</v>
      </c>
      <c r="H1597" t="s">
        <v>86</v>
      </c>
      <c r="I1597" t="s">
        <v>94</v>
      </c>
      <c r="J1597" t="s">
        <v>66</v>
      </c>
      <c r="K1597" t="s">
        <v>67</v>
      </c>
      <c r="L1597">
        <v>18</v>
      </c>
      <c r="M1597">
        <v>10</v>
      </c>
      <c r="N1597">
        <v>168</v>
      </c>
      <c r="O1597" s="41">
        <v>9999</v>
      </c>
      <c r="P1597" t="s">
        <v>62</v>
      </c>
      <c r="Q1597" s="1">
        <v>45786.608721180557</v>
      </c>
      <c r="R1597">
        <v>98.427000000000007</v>
      </c>
      <c r="S1597">
        <v>34.890999999999998</v>
      </c>
      <c r="T1597">
        <v>2.8210000000000002</v>
      </c>
      <c r="U1597">
        <v>9407</v>
      </c>
      <c r="V1597">
        <v>347</v>
      </c>
      <c r="W1597">
        <v>2693</v>
      </c>
      <c r="X1597">
        <v>2332</v>
      </c>
      <c r="Y1597">
        <v>1</v>
      </c>
      <c r="Z1597">
        <v>30</v>
      </c>
      <c r="AA1597">
        <v>2</v>
      </c>
      <c r="AB1597">
        <v>278</v>
      </c>
      <c r="AC1597">
        <v>109</v>
      </c>
      <c r="AD1597">
        <v>37.67</v>
      </c>
      <c r="AE1597">
        <v>55.652115000000002</v>
      </c>
      <c r="AF1597">
        <v>88.5</v>
      </c>
      <c r="AG1597">
        <v>2.2999999999999998</v>
      </c>
      <c r="AH1597">
        <v>2.8</v>
      </c>
      <c r="AI1597">
        <v>3.3</v>
      </c>
      <c r="AJ1597">
        <v>2.7</v>
      </c>
      <c r="AK1597">
        <v>0.4</v>
      </c>
      <c r="AL1597">
        <v>0</v>
      </c>
      <c r="AM1597">
        <v>2.17</v>
      </c>
      <c r="AN1597">
        <v>69.828000000000003</v>
      </c>
      <c r="AO1597">
        <v>3.6890000000000001</v>
      </c>
      <c r="AP1597">
        <v>28.628</v>
      </c>
      <c r="AQ1597">
        <v>0.23400000000000001</v>
      </c>
      <c r="AR1597">
        <v>1.016</v>
      </c>
      <c r="AS1597">
        <v>30.478999999999999</v>
      </c>
      <c r="AT1597">
        <v>138.65</v>
      </c>
      <c r="AU1597">
        <v>3.6030000000000002</v>
      </c>
      <c r="AV1597">
        <v>4.3869999999999996</v>
      </c>
      <c r="AW1597">
        <v>5.17</v>
      </c>
      <c r="AX1597">
        <v>4.2300000000000004</v>
      </c>
      <c r="AY1597">
        <v>0.627</v>
      </c>
      <c r="AZ1597">
        <v>0</v>
      </c>
      <c r="BA1597">
        <v>0</v>
      </c>
      <c r="BB1597">
        <v>233</v>
      </c>
      <c r="BC1597" t="s">
        <v>75</v>
      </c>
      <c r="BD1597">
        <v>0</v>
      </c>
      <c r="BE1597" t="s">
        <v>69</v>
      </c>
      <c r="BF1597" t="s">
        <v>76</v>
      </c>
      <c r="BG1597">
        <v>1.3</v>
      </c>
      <c r="BH1597">
        <v>0</v>
      </c>
      <c r="BI1597" s="1">
        <v>45799.431881446762</v>
      </c>
      <c r="BJ1597">
        <v>3</v>
      </c>
      <c r="BK1597" s="4">
        <v>0.94030000000000002</v>
      </c>
      <c r="BL1597" s="42">
        <f>HLOOKUP($A1597,차량별코스!$E$1:$AD$20,_xlfn.XLOOKUP(탕데이터!$I1597,차량별코스!$D$2:$D$20,차량별코스!$A$2:$A$20),0)</f>
        <v>6</v>
      </c>
      <c r="BM1597">
        <f t="shared" si="272"/>
        <v>2448.8400000000006</v>
      </c>
      <c r="BN1597">
        <f t="shared" si="273"/>
        <v>3898.6569999999997</v>
      </c>
      <c r="BO1597">
        <f>IF(COUNTIFS($BL$2:$BL1597,$BL1597,$O$2:$O1597,$O1597)=1,_xlfn.MAXIFS($BO$2:$BO1596,$O$2:$O1596,$O1597)+1,_xlfn.MAXIFS($BO$2:$BO1596,$O$2:$O1596,$O1597))</f>
        <v>11</v>
      </c>
      <c r="BP1597">
        <f t="shared" si="274"/>
        <v>5285.1949999999997</v>
      </c>
      <c r="BQ1597">
        <f t="shared" si="276"/>
        <v>216.36099999999999</v>
      </c>
      <c r="BR1597">
        <f t="shared" si="277"/>
        <v>263.39599999999996</v>
      </c>
      <c r="BS1597">
        <f t="shared" si="278"/>
        <v>310.43100000000004</v>
      </c>
      <c r="BT1597">
        <f t="shared" si="279"/>
        <v>253.98900000000003</v>
      </c>
      <c r="BU1597">
        <f t="shared" si="280"/>
        <v>37.628</v>
      </c>
      <c r="BV1597">
        <f t="shared" si="281"/>
        <v>0</v>
      </c>
      <c r="BW1597">
        <f t="shared" si="275"/>
        <v>6366.9999999999991</v>
      </c>
    </row>
    <row r="1598" spans="1:75" x14ac:dyDescent="0.3">
      <c r="A1598" s="38">
        <f t="shared" si="271"/>
        <v>45798</v>
      </c>
      <c r="B1598" s="3">
        <v>45798.687442129631</v>
      </c>
      <c r="C1598" t="s">
        <v>61</v>
      </c>
      <c r="D1598" t="s">
        <v>61</v>
      </c>
      <c r="E1598" t="s">
        <v>61</v>
      </c>
      <c r="F1598" t="s">
        <v>62</v>
      </c>
      <c r="G1598" s="2" t="s">
        <v>85</v>
      </c>
      <c r="H1598" t="s">
        <v>86</v>
      </c>
      <c r="I1598" t="s">
        <v>94</v>
      </c>
      <c r="J1598" t="s">
        <v>66</v>
      </c>
      <c r="K1598" t="s">
        <v>67</v>
      </c>
      <c r="L1598">
        <v>18</v>
      </c>
      <c r="M1598">
        <v>10</v>
      </c>
      <c r="N1598">
        <v>168</v>
      </c>
      <c r="O1598" s="41">
        <v>9999</v>
      </c>
      <c r="P1598" t="s">
        <v>62</v>
      </c>
      <c r="Q1598" s="1">
        <v>45786.608721180557</v>
      </c>
      <c r="R1598">
        <v>1E-3</v>
      </c>
      <c r="S1598">
        <v>1E-3</v>
      </c>
      <c r="T1598">
        <v>1</v>
      </c>
      <c r="U1598">
        <v>1</v>
      </c>
      <c r="V1598">
        <v>1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3.61</v>
      </c>
      <c r="AE1598" t="s">
        <v>61</v>
      </c>
      <c r="AF1598">
        <v>100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0.98</v>
      </c>
      <c r="AN1598" t="s">
        <v>61</v>
      </c>
      <c r="AO1598">
        <v>100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 t="s">
        <v>75</v>
      </c>
      <c r="BD1598">
        <v>0</v>
      </c>
      <c r="BE1598" t="s">
        <v>69</v>
      </c>
      <c r="BF1598" t="s">
        <v>76</v>
      </c>
      <c r="BG1598">
        <v>1.3</v>
      </c>
      <c r="BH1598">
        <v>0</v>
      </c>
      <c r="BI1598" s="1">
        <v>45799.431881446762</v>
      </c>
      <c r="BJ1598">
        <v>3</v>
      </c>
      <c r="BK1598" s="4">
        <v>0.33329999999999999</v>
      </c>
      <c r="BL1598" s="42">
        <f>HLOOKUP($A1598,차량별코스!$E$1:$AD$20,_xlfn.XLOOKUP(탕데이터!$I1598,차량별코스!$D$2:$D$20,차량별코스!$A$2:$A$20),0)</f>
        <v>6</v>
      </c>
      <c r="BM1598">
        <f t="shared" si="272"/>
        <v>2448.8400000000006</v>
      </c>
      <c r="BN1598">
        <f t="shared" si="273"/>
        <v>3898.6569999999997</v>
      </c>
      <c r="BO1598">
        <f>IF(COUNTIFS($BL$2:$BL1598,$BL1598,$O$2:$O1598,$O1598)=1,_xlfn.MAXIFS($BO$2:$BO1597,$O$2:$O1597,$O1598)+1,_xlfn.MAXIFS($BO$2:$BO1597,$O$2:$O1597,$O1598))</f>
        <v>11</v>
      </c>
      <c r="BP1598">
        <f t="shared" si="274"/>
        <v>0</v>
      </c>
      <c r="BQ1598">
        <f t="shared" si="276"/>
        <v>0</v>
      </c>
      <c r="BR1598">
        <f t="shared" si="277"/>
        <v>0</v>
      </c>
      <c r="BS1598">
        <f t="shared" si="278"/>
        <v>0</v>
      </c>
      <c r="BT1598">
        <f t="shared" si="279"/>
        <v>0</v>
      </c>
      <c r="BU1598">
        <f t="shared" si="280"/>
        <v>0</v>
      </c>
      <c r="BV1598">
        <f t="shared" si="281"/>
        <v>0</v>
      </c>
      <c r="BW1598">
        <f t="shared" si="275"/>
        <v>0</v>
      </c>
    </row>
    <row r="1599" spans="1:75" x14ac:dyDescent="0.3">
      <c r="A1599" s="38">
        <f t="shared" si="271"/>
        <v>45798</v>
      </c>
      <c r="B1599" s="3">
        <v>45798.691099537034</v>
      </c>
      <c r="C1599" t="s">
        <v>61</v>
      </c>
      <c r="D1599" t="s">
        <v>61</v>
      </c>
      <c r="E1599" t="s">
        <v>61</v>
      </c>
      <c r="F1599" t="s">
        <v>62</v>
      </c>
      <c r="G1599" s="2" t="s">
        <v>85</v>
      </c>
      <c r="H1599" t="s">
        <v>86</v>
      </c>
      <c r="I1599" t="s">
        <v>94</v>
      </c>
      <c r="J1599" t="s">
        <v>66</v>
      </c>
      <c r="K1599" t="s">
        <v>67</v>
      </c>
      <c r="L1599">
        <v>18</v>
      </c>
      <c r="M1599">
        <v>10</v>
      </c>
      <c r="N1599">
        <v>168</v>
      </c>
      <c r="O1599" s="41">
        <v>9999</v>
      </c>
      <c r="P1599" t="s">
        <v>62</v>
      </c>
      <c r="Q1599" s="1">
        <v>45786.608721180557</v>
      </c>
      <c r="R1599">
        <v>17.484999999999999</v>
      </c>
      <c r="S1599">
        <v>5.7969999999999997</v>
      </c>
      <c r="T1599">
        <v>3.016</v>
      </c>
      <c r="U1599">
        <v>2198</v>
      </c>
      <c r="V1599">
        <v>392</v>
      </c>
      <c r="W1599">
        <v>545</v>
      </c>
      <c r="X1599">
        <v>302</v>
      </c>
      <c r="Y1599">
        <v>0</v>
      </c>
      <c r="Z1599">
        <v>0</v>
      </c>
      <c r="AA1599">
        <v>0</v>
      </c>
      <c r="AB1599">
        <v>0</v>
      </c>
      <c r="AC1599">
        <v>87</v>
      </c>
      <c r="AD1599">
        <v>28.64</v>
      </c>
      <c r="AE1599">
        <v>49.917350999999996</v>
      </c>
      <c r="AF1599">
        <v>97.8</v>
      </c>
      <c r="AG1599">
        <v>0.4</v>
      </c>
      <c r="AH1599">
        <v>0.7</v>
      </c>
      <c r="AI1599">
        <v>0.7</v>
      </c>
      <c r="AJ1599">
        <v>0.4</v>
      </c>
      <c r="AK1599">
        <v>0</v>
      </c>
      <c r="AL1599">
        <v>0</v>
      </c>
      <c r="AM1599">
        <v>2.3199999999999998</v>
      </c>
      <c r="AN1599">
        <v>57.493000000000002</v>
      </c>
      <c r="AO1599">
        <v>17.834</v>
      </c>
      <c r="AP1599">
        <v>24.795000000000002</v>
      </c>
      <c r="AQ1599">
        <v>0.17199999999999999</v>
      </c>
      <c r="AR1599">
        <v>0</v>
      </c>
      <c r="AS1599">
        <v>0</v>
      </c>
      <c r="AT1599">
        <v>34.229999999999997</v>
      </c>
      <c r="AU1599">
        <v>0.14000000000000001</v>
      </c>
      <c r="AV1599">
        <v>0.245</v>
      </c>
      <c r="AW1599">
        <v>0.245</v>
      </c>
      <c r="AX1599">
        <v>0.14000000000000001</v>
      </c>
      <c r="AY1599">
        <v>0</v>
      </c>
      <c r="AZ1599">
        <v>0</v>
      </c>
      <c r="BA1599">
        <v>0</v>
      </c>
      <c r="BB1599">
        <v>55</v>
      </c>
      <c r="BC1599" t="s">
        <v>75</v>
      </c>
      <c r="BD1599">
        <v>0</v>
      </c>
      <c r="BE1599" t="s">
        <v>69</v>
      </c>
      <c r="BF1599" t="s">
        <v>76</v>
      </c>
      <c r="BG1599">
        <v>1.3</v>
      </c>
      <c r="BH1599">
        <v>0</v>
      </c>
      <c r="BI1599" s="1">
        <v>45799.431881446762</v>
      </c>
      <c r="BJ1599">
        <v>3</v>
      </c>
      <c r="BK1599" s="4">
        <v>1.0054000000000001</v>
      </c>
      <c r="BL1599" s="42">
        <f>HLOOKUP($A1599,차량별코스!$E$1:$AD$20,_xlfn.XLOOKUP(탕데이터!$I1599,차량별코스!$D$2:$D$20,차량별코스!$A$2:$A$20),0)</f>
        <v>6</v>
      </c>
      <c r="BM1599">
        <f t="shared" si="272"/>
        <v>2448.8400000000006</v>
      </c>
      <c r="BN1599">
        <f t="shared" si="273"/>
        <v>3898.6569999999997</v>
      </c>
      <c r="BO1599">
        <f>IF(COUNTIFS($BL$2:$BL1599,$BL1599,$O$2:$O1599,$O1599)=1,_xlfn.MAXIFS($BO$2:$BO1598,$O$2:$O1598,$O1599)+1,_xlfn.MAXIFS($BO$2:$BO1598,$O$2:$O1598,$O1599))</f>
        <v>11</v>
      </c>
      <c r="BP1599">
        <f t="shared" si="274"/>
        <v>1212.6439999999998</v>
      </c>
      <c r="BQ1599">
        <f t="shared" si="276"/>
        <v>8.7919999999999998</v>
      </c>
      <c r="BR1599">
        <f t="shared" si="277"/>
        <v>15.385999999999999</v>
      </c>
      <c r="BS1599">
        <f t="shared" si="278"/>
        <v>15.385999999999999</v>
      </c>
      <c r="BT1599">
        <f t="shared" si="279"/>
        <v>8.7919999999999998</v>
      </c>
      <c r="BU1599">
        <f t="shared" si="280"/>
        <v>0</v>
      </c>
      <c r="BV1599">
        <f t="shared" si="281"/>
        <v>0</v>
      </c>
      <c r="BW1599">
        <f t="shared" si="275"/>
        <v>1260.9999999999995</v>
      </c>
    </row>
    <row r="1600" spans="1:75" x14ac:dyDescent="0.3">
      <c r="A1600" s="38">
        <f t="shared" si="271"/>
        <v>45798</v>
      </c>
      <c r="B1600" s="3">
        <v>45798.718969907408</v>
      </c>
      <c r="C1600" t="s">
        <v>61</v>
      </c>
      <c r="D1600" t="s">
        <v>61</v>
      </c>
      <c r="E1600" t="s">
        <v>61</v>
      </c>
      <c r="F1600" t="s">
        <v>62</v>
      </c>
      <c r="G1600" s="2" t="s">
        <v>85</v>
      </c>
      <c r="H1600" t="s">
        <v>86</v>
      </c>
      <c r="I1600" t="s">
        <v>94</v>
      </c>
      <c r="J1600" t="s">
        <v>66</v>
      </c>
      <c r="K1600" t="s">
        <v>67</v>
      </c>
      <c r="L1600">
        <v>18</v>
      </c>
      <c r="M1600">
        <v>10</v>
      </c>
      <c r="N1600">
        <v>168</v>
      </c>
      <c r="O1600" s="41">
        <v>9999</v>
      </c>
      <c r="P1600" t="s">
        <v>62</v>
      </c>
      <c r="Q1600" s="1">
        <v>45786.608721180557</v>
      </c>
      <c r="R1600">
        <v>41.482999999999997</v>
      </c>
      <c r="S1600">
        <v>14.981</v>
      </c>
      <c r="T1600">
        <v>2.7690000000000001</v>
      </c>
      <c r="U1600">
        <v>3442</v>
      </c>
      <c r="V1600">
        <v>275</v>
      </c>
      <c r="W1600">
        <v>442</v>
      </c>
      <c r="X1600">
        <v>962</v>
      </c>
      <c r="Y1600">
        <v>1</v>
      </c>
      <c r="Z1600">
        <v>16</v>
      </c>
      <c r="AA1600">
        <v>0</v>
      </c>
      <c r="AB1600">
        <v>0</v>
      </c>
      <c r="AC1600">
        <v>108</v>
      </c>
      <c r="AD1600">
        <v>43.39</v>
      </c>
      <c r="AE1600">
        <v>54.803116000000003</v>
      </c>
      <c r="AF1600">
        <v>90.6</v>
      </c>
      <c r="AG1600">
        <v>2.6</v>
      </c>
      <c r="AH1600">
        <v>2.1</v>
      </c>
      <c r="AI1600">
        <v>1.7</v>
      </c>
      <c r="AJ1600">
        <v>2.1</v>
      </c>
      <c r="AK1600">
        <v>0.8</v>
      </c>
      <c r="AL1600">
        <v>0</v>
      </c>
      <c r="AM1600">
        <v>2.13</v>
      </c>
      <c r="AN1600">
        <v>70.05</v>
      </c>
      <c r="AO1600">
        <v>7.9889999999999999</v>
      </c>
      <c r="AP1600">
        <v>12.840999999999999</v>
      </c>
      <c r="AQ1600">
        <v>0.217</v>
      </c>
      <c r="AR1600">
        <v>2.411</v>
      </c>
      <c r="AS1600">
        <v>38.57</v>
      </c>
      <c r="AT1600">
        <v>51.34</v>
      </c>
      <c r="AU1600">
        <v>1.4730000000000001</v>
      </c>
      <c r="AV1600">
        <v>1.19</v>
      </c>
      <c r="AW1600">
        <v>0.96299999999999997</v>
      </c>
      <c r="AX1600">
        <v>1.19</v>
      </c>
      <c r="AY1600">
        <v>0.45300000000000001</v>
      </c>
      <c r="AZ1600">
        <v>0</v>
      </c>
      <c r="BA1600">
        <v>0</v>
      </c>
      <c r="BB1600">
        <v>82</v>
      </c>
      <c r="BC1600" t="s">
        <v>75</v>
      </c>
      <c r="BD1600">
        <v>0</v>
      </c>
      <c r="BE1600" t="s">
        <v>69</v>
      </c>
      <c r="BF1600" t="s">
        <v>76</v>
      </c>
      <c r="BG1600">
        <v>1.3</v>
      </c>
      <c r="BH1600">
        <v>0</v>
      </c>
      <c r="BI1600" s="1">
        <v>45799.431881446762</v>
      </c>
      <c r="BJ1600">
        <v>3</v>
      </c>
      <c r="BK1600" s="4">
        <v>0.92300000000000004</v>
      </c>
      <c r="BL1600" s="42">
        <f>HLOOKUP($A1600,차량별코스!$E$1:$AD$20,_xlfn.XLOOKUP(탕데이터!$I1600,차량별코스!$D$2:$D$20,차량별코스!$A$2:$A$20),0)</f>
        <v>6</v>
      </c>
      <c r="BM1600">
        <f t="shared" si="272"/>
        <v>2448.8400000000006</v>
      </c>
      <c r="BN1600">
        <f t="shared" si="273"/>
        <v>3898.6569999999997</v>
      </c>
      <c r="BO1600">
        <f>IF(COUNTIFS($BL$2:$BL1600,$BL1600,$O$2:$O1600,$O1600)=1,_xlfn.MAXIFS($BO$2:$BO1599,$O$2:$O1599,$O1600)+1,_xlfn.MAXIFS($BO$2:$BO1599,$O$2:$O1599,$O1600))</f>
        <v>11</v>
      </c>
      <c r="BP1600">
        <f t="shared" si="274"/>
        <v>2401.4519999999998</v>
      </c>
      <c r="BQ1600">
        <f t="shared" si="276"/>
        <v>89.492000000000004</v>
      </c>
      <c r="BR1600">
        <f t="shared" si="277"/>
        <v>72.282000000000011</v>
      </c>
      <c r="BS1600">
        <f t="shared" si="278"/>
        <v>58.514000000000003</v>
      </c>
      <c r="BT1600">
        <f t="shared" si="279"/>
        <v>72.282000000000011</v>
      </c>
      <c r="BU1600">
        <f t="shared" si="280"/>
        <v>27.536000000000001</v>
      </c>
      <c r="BV1600">
        <f t="shared" si="281"/>
        <v>0</v>
      </c>
      <c r="BW1600">
        <f t="shared" si="275"/>
        <v>2721.5580000000004</v>
      </c>
    </row>
    <row r="1601" spans="1:75" x14ac:dyDescent="0.3">
      <c r="A1601" s="38">
        <f t="shared" si="271"/>
        <v>45798</v>
      </c>
      <c r="B1601" s="3">
        <v>45798.763969907406</v>
      </c>
      <c r="C1601" t="s">
        <v>61</v>
      </c>
      <c r="D1601" t="s">
        <v>61</v>
      </c>
      <c r="E1601" t="s">
        <v>61</v>
      </c>
      <c r="F1601" t="s">
        <v>62</v>
      </c>
      <c r="G1601" s="2" t="s">
        <v>85</v>
      </c>
      <c r="H1601" t="s">
        <v>86</v>
      </c>
      <c r="I1601" t="s">
        <v>94</v>
      </c>
      <c r="J1601" t="s">
        <v>66</v>
      </c>
      <c r="K1601" t="s">
        <v>67</v>
      </c>
      <c r="L1601">
        <v>18</v>
      </c>
      <c r="M1601">
        <v>10</v>
      </c>
      <c r="N1601">
        <v>168</v>
      </c>
      <c r="O1601" s="41">
        <v>9999</v>
      </c>
      <c r="P1601" t="s">
        <v>62</v>
      </c>
      <c r="Q1601" s="1">
        <v>45786.608721180557</v>
      </c>
      <c r="R1601">
        <v>19.934000000000001</v>
      </c>
      <c r="S1601">
        <v>7.3019999999999996</v>
      </c>
      <c r="T1601">
        <v>2.73</v>
      </c>
      <c r="U1601">
        <v>1902</v>
      </c>
      <c r="V1601">
        <v>292</v>
      </c>
      <c r="W1601">
        <v>199</v>
      </c>
      <c r="X1601">
        <v>446</v>
      </c>
      <c r="Y1601">
        <v>0</v>
      </c>
      <c r="Z1601">
        <v>10</v>
      </c>
      <c r="AA1601">
        <v>0</v>
      </c>
      <c r="AB1601">
        <v>0</v>
      </c>
      <c r="AC1601">
        <v>95</v>
      </c>
      <c r="AD1601">
        <v>37.729999999999997</v>
      </c>
      <c r="AE1601">
        <v>50.859175999999998</v>
      </c>
      <c r="AF1601">
        <v>98.2</v>
      </c>
      <c r="AG1601">
        <v>0.4</v>
      </c>
      <c r="AH1601">
        <v>0.5</v>
      </c>
      <c r="AI1601">
        <v>0.5</v>
      </c>
      <c r="AJ1601">
        <v>0.4</v>
      </c>
      <c r="AK1601">
        <v>0</v>
      </c>
      <c r="AL1601">
        <v>0</v>
      </c>
      <c r="AM1601">
        <v>2.1</v>
      </c>
      <c r="AN1601">
        <v>65.790999999999997</v>
      </c>
      <c r="AO1601">
        <v>15.352</v>
      </c>
      <c r="AP1601">
        <v>10.462999999999999</v>
      </c>
      <c r="AQ1601">
        <v>0.20100000000000001</v>
      </c>
      <c r="AR1601">
        <v>0</v>
      </c>
      <c r="AS1601">
        <v>50.165999999999997</v>
      </c>
      <c r="AT1601">
        <v>31.097000000000001</v>
      </c>
      <c r="AU1601">
        <v>0.127</v>
      </c>
      <c r="AV1601">
        <v>0.158</v>
      </c>
      <c r="AW1601">
        <v>0.158</v>
      </c>
      <c r="AX1601">
        <v>0.127</v>
      </c>
      <c r="AY1601">
        <v>0</v>
      </c>
      <c r="AZ1601">
        <v>0</v>
      </c>
      <c r="BA1601">
        <v>0</v>
      </c>
      <c r="BB1601">
        <v>43</v>
      </c>
      <c r="BC1601" t="s">
        <v>75</v>
      </c>
      <c r="BD1601">
        <v>0</v>
      </c>
      <c r="BE1601" t="s">
        <v>69</v>
      </c>
      <c r="BF1601" t="s">
        <v>76</v>
      </c>
      <c r="BG1601">
        <v>1.3</v>
      </c>
      <c r="BH1601">
        <v>0</v>
      </c>
      <c r="BI1601" s="1">
        <v>45799.431881446762</v>
      </c>
      <c r="BJ1601">
        <v>3</v>
      </c>
      <c r="BK1601" s="4">
        <v>0.91</v>
      </c>
      <c r="BL1601" s="42">
        <f>HLOOKUP($A1601,차량별코스!$E$1:$AD$20,_xlfn.XLOOKUP(탕데이터!$I1601,차량별코스!$D$2:$D$20,차량별코스!$A$2:$A$20),0)</f>
        <v>6</v>
      </c>
      <c r="BM1601">
        <f t="shared" si="272"/>
        <v>2448.8400000000006</v>
      </c>
      <c r="BN1601">
        <f t="shared" si="273"/>
        <v>3898.6569999999997</v>
      </c>
      <c r="BO1601">
        <f>IF(COUNTIFS($BL$2:$BL1601,$BL1601,$O$2:$O1601,$O1601)=1,_xlfn.MAXIFS($BO$2:$BO1600,$O$2:$O1600,$O1601)+1,_xlfn.MAXIFS($BO$2:$BO1600,$O$2:$O1600,$O1601))</f>
        <v>11</v>
      </c>
      <c r="BP1601">
        <f t="shared" si="274"/>
        <v>1376.7639999999999</v>
      </c>
      <c r="BQ1601">
        <f t="shared" si="276"/>
        <v>7.6080000000000005</v>
      </c>
      <c r="BR1601">
        <f t="shared" si="277"/>
        <v>9.51</v>
      </c>
      <c r="BS1601">
        <f t="shared" si="278"/>
        <v>9.51</v>
      </c>
      <c r="BT1601">
        <f t="shared" si="279"/>
        <v>7.6080000000000005</v>
      </c>
      <c r="BU1601">
        <f t="shared" si="280"/>
        <v>0</v>
      </c>
      <c r="BV1601">
        <f t="shared" si="281"/>
        <v>0</v>
      </c>
      <c r="BW1601">
        <f t="shared" si="275"/>
        <v>1410.9999999999998</v>
      </c>
    </row>
    <row r="1602" spans="1:75" x14ac:dyDescent="0.3">
      <c r="A1602" s="38">
        <f t="shared" si="271"/>
        <v>45798</v>
      </c>
      <c r="B1602" s="3">
        <v>45798.789166666669</v>
      </c>
      <c r="C1602" t="s">
        <v>61</v>
      </c>
      <c r="D1602" t="s">
        <v>61</v>
      </c>
      <c r="E1602" t="s">
        <v>61</v>
      </c>
      <c r="F1602" t="s">
        <v>62</v>
      </c>
      <c r="G1602" s="2" t="s">
        <v>85</v>
      </c>
      <c r="H1602" t="s">
        <v>86</v>
      </c>
      <c r="I1602" t="s">
        <v>94</v>
      </c>
      <c r="J1602" t="s">
        <v>66</v>
      </c>
      <c r="K1602" t="s">
        <v>67</v>
      </c>
      <c r="L1602">
        <v>18</v>
      </c>
      <c r="M1602">
        <v>10</v>
      </c>
      <c r="N1602">
        <v>168</v>
      </c>
      <c r="O1602" s="41">
        <v>9999</v>
      </c>
      <c r="P1602" t="s">
        <v>62</v>
      </c>
      <c r="Q1602" s="1">
        <v>45786.608721180557</v>
      </c>
      <c r="R1602">
        <v>40.527000000000001</v>
      </c>
      <c r="S1602">
        <v>13.733000000000001</v>
      </c>
      <c r="T1602">
        <v>2.9510000000000001</v>
      </c>
      <c r="U1602">
        <v>4289</v>
      </c>
      <c r="V1602">
        <v>218</v>
      </c>
      <c r="W1602">
        <v>885</v>
      </c>
      <c r="X1602">
        <v>1186</v>
      </c>
      <c r="Y1602">
        <v>2</v>
      </c>
      <c r="Z1602">
        <v>19</v>
      </c>
      <c r="AA1602">
        <v>0</v>
      </c>
      <c r="AB1602">
        <v>0</v>
      </c>
      <c r="AC1602">
        <v>96</v>
      </c>
      <c r="AD1602">
        <v>34.020000000000003</v>
      </c>
      <c r="AE1602">
        <v>45.793219999999998</v>
      </c>
      <c r="AF1602">
        <v>94.9</v>
      </c>
      <c r="AG1602">
        <v>1.2</v>
      </c>
      <c r="AH1602">
        <v>1.9</v>
      </c>
      <c r="AI1602">
        <v>1.5</v>
      </c>
      <c r="AJ1602">
        <v>0.4</v>
      </c>
      <c r="AK1602">
        <v>0</v>
      </c>
      <c r="AL1602">
        <v>0</v>
      </c>
      <c r="AM1602">
        <v>2.27</v>
      </c>
      <c r="AN1602">
        <v>53.579000000000001</v>
      </c>
      <c r="AO1602">
        <v>5.0830000000000002</v>
      </c>
      <c r="AP1602">
        <v>20.634</v>
      </c>
      <c r="AQ1602">
        <v>0.27100000000000002</v>
      </c>
      <c r="AR1602">
        <v>4.9349999999999996</v>
      </c>
      <c r="AS1602">
        <v>46.881999999999998</v>
      </c>
      <c r="AT1602">
        <v>66.430000000000007</v>
      </c>
      <c r="AU1602">
        <v>0.84</v>
      </c>
      <c r="AV1602">
        <v>1.33</v>
      </c>
      <c r="AW1602">
        <v>1.05</v>
      </c>
      <c r="AX1602">
        <v>0.28000000000000003</v>
      </c>
      <c r="AY1602">
        <v>0</v>
      </c>
      <c r="AZ1602">
        <v>0</v>
      </c>
      <c r="BA1602">
        <v>0</v>
      </c>
      <c r="BB1602">
        <v>99</v>
      </c>
      <c r="BC1602" t="s">
        <v>75</v>
      </c>
      <c r="BD1602">
        <v>0</v>
      </c>
      <c r="BE1602" t="s">
        <v>69</v>
      </c>
      <c r="BF1602" t="s">
        <v>76</v>
      </c>
      <c r="BG1602">
        <v>1.3</v>
      </c>
      <c r="BH1602">
        <v>0</v>
      </c>
      <c r="BI1602" s="1">
        <v>45799.431881446762</v>
      </c>
      <c r="BJ1602">
        <v>3</v>
      </c>
      <c r="BK1602" s="4">
        <v>0.98370000000000002</v>
      </c>
      <c r="BL1602" s="42">
        <f>HLOOKUP($A1602,차량별코스!$E$1:$AD$20,_xlfn.XLOOKUP(탕데이터!$I1602,차량별코스!$D$2:$D$20,차량별코스!$A$2:$A$20),0)</f>
        <v>6</v>
      </c>
      <c r="BM1602">
        <f t="shared" si="272"/>
        <v>2448.8400000000006</v>
      </c>
      <c r="BN1602">
        <f t="shared" si="273"/>
        <v>3898.6569999999997</v>
      </c>
      <c r="BO1602">
        <f>IF(COUNTIFS($BL$2:$BL1602,$BL1602,$O$2:$O1602,$O1602)=1,_xlfn.MAXIFS($BO$2:$BO1601,$O$2:$O1601,$O1602)+1,_xlfn.MAXIFS($BO$2:$BO1601,$O$2:$O1601,$O1602))</f>
        <v>11</v>
      </c>
      <c r="BP1602">
        <f t="shared" si="274"/>
        <v>2967.2610000000004</v>
      </c>
      <c r="BQ1602">
        <f t="shared" si="276"/>
        <v>51.468000000000004</v>
      </c>
      <c r="BR1602">
        <f t="shared" si="277"/>
        <v>81.491</v>
      </c>
      <c r="BS1602">
        <f t="shared" si="278"/>
        <v>64.334999999999994</v>
      </c>
      <c r="BT1602">
        <f t="shared" si="279"/>
        <v>17.155999999999999</v>
      </c>
      <c r="BU1602">
        <f t="shared" si="280"/>
        <v>0</v>
      </c>
      <c r="BV1602">
        <f t="shared" si="281"/>
        <v>0</v>
      </c>
      <c r="BW1602">
        <f t="shared" si="275"/>
        <v>3181.7110000000002</v>
      </c>
    </row>
    <row r="1603" spans="1:75" x14ac:dyDescent="0.3">
      <c r="A1603" s="38">
        <f t="shared" ref="A1603:A1666" si="282">DATE(YEAR(B1603),MONTH(B1603),DAY(B1603))</f>
        <v>45798</v>
      </c>
      <c r="B1603" s="3">
        <v>45798.874537037038</v>
      </c>
      <c r="C1603" t="s">
        <v>61</v>
      </c>
      <c r="D1603" t="s">
        <v>61</v>
      </c>
      <c r="E1603" t="s">
        <v>61</v>
      </c>
      <c r="F1603" t="s">
        <v>62</v>
      </c>
      <c r="G1603" s="2" t="s">
        <v>85</v>
      </c>
      <c r="H1603" t="s">
        <v>86</v>
      </c>
      <c r="I1603" t="s">
        <v>94</v>
      </c>
      <c r="J1603" t="s">
        <v>66</v>
      </c>
      <c r="K1603" t="s">
        <v>67</v>
      </c>
      <c r="L1603">
        <v>18</v>
      </c>
      <c r="M1603">
        <v>10</v>
      </c>
      <c r="N1603">
        <v>168</v>
      </c>
      <c r="O1603" s="41">
        <v>9999</v>
      </c>
      <c r="P1603" t="s">
        <v>62</v>
      </c>
      <c r="Q1603" s="1">
        <v>45786.608721180557</v>
      </c>
      <c r="R1603">
        <v>67.597999999999999</v>
      </c>
      <c r="S1603">
        <v>21.052</v>
      </c>
      <c r="T1603">
        <v>3.2109999999999999</v>
      </c>
      <c r="U1603">
        <v>6872</v>
      </c>
      <c r="V1603">
        <v>125</v>
      </c>
      <c r="W1603">
        <v>1942</v>
      </c>
      <c r="X1603">
        <v>1846</v>
      </c>
      <c r="Y1603">
        <v>3</v>
      </c>
      <c r="Z1603">
        <v>17</v>
      </c>
      <c r="AA1603">
        <v>2</v>
      </c>
      <c r="AB1603">
        <v>315</v>
      </c>
      <c r="AC1603">
        <v>101</v>
      </c>
      <c r="AD1603">
        <v>35.409999999999997</v>
      </c>
      <c r="AE1603">
        <v>50.645752000000002</v>
      </c>
      <c r="AF1603">
        <v>75.400000000000006</v>
      </c>
      <c r="AG1603">
        <v>4.7</v>
      </c>
      <c r="AH1603">
        <v>8.1999999999999993</v>
      </c>
      <c r="AI1603">
        <v>7.8</v>
      </c>
      <c r="AJ1603">
        <v>3.8</v>
      </c>
      <c r="AK1603">
        <v>0</v>
      </c>
      <c r="AL1603">
        <v>0</v>
      </c>
      <c r="AM1603">
        <v>2.4700000000000002</v>
      </c>
      <c r="AN1603">
        <v>54.497999999999998</v>
      </c>
      <c r="AO1603">
        <v>1.819</v>
      </c>
      <c r="AP1603">
        <v>28.26</v>
      </c>
      <c r="AQ1603">
        <v>0.26600000000000001</v>
      </c>
      <c r="AR1603">
        <v>4.4379999999999997</v>
      </c>
      <c r="AS1603">
        <v>25.149000000000001</v>
      </c>
      <c r="AT1603">
        <v>85.453000000000003</v>
      </c>
      <c r="AU1603">
        <v>5.327</v>
      </c>
      <c r="AV1603">
        <v>9.2929999999999993</v>
      </c>
      <c r="AW1603">
        <v>8.84</v>
      </c>
      <c r="AX1603">
        <v>4.3070000000000004</v>
      </c>
      <c r="AY1603">
        <v>0</v>
      </c>
      <c r="AZ1603">
        <v>0</v>
      </c>
      <c r="BA1603">
        <v>0</v>
      </c>
      <c r="BB1603">
        <v>169</v>
      </c>
      <c r="BC1603" t="s">
        <v>75</v>
      </c>
      <c r="BD1603">
        <v>0</v>
      </c>
      <c r="BE1603" t="s">
        <v>69</v>
      </c>
      <c r="BF1603" t="s">
        <v>76</v>
      </c>
      <c r="BG1603">
        <v>1.3</v>
      </c>
      <c r="BH1603">
        <v>0</v>
      </c>
      <c r="BI1603" s="1">
        <v>45799.431881446762</v>
      </c>
      <c r="BJ1603">
        <v>3</v>
      </c>
      <c r="BK1603" s="4">
        <v>1.0703</v>
      </c>
      <c r="BL1603" s="42">
        <f>HLOOKUP($A1603,차량별코스!$E$1:$AD$20,_xlfn.XLOOKUP(탕데이터!$I1603,차량별코스!$D$2:$D$20,차량별코스!$A$2:$A$20),0)</f>
        <v>6</v>
      </c>
      <c r="BM1603">
        <f t="shared" ref="BM1603:BM1666" si="283">SUMIFS(R:R,I:I,I1603,O:O,O1603)</f>
        <v>2448.8400000000006</v>
      </c>
      <c r="BN1603">
        <f t="shared" ref="BN1603:BN1666" si="284">SUMIFS(R:R,O:O,O1603,BL:BL,BL1603)</f>
        <v>3898.6569999999997</v>
      </c>
      <c r="BO1603">
        <f>IF(COUNTIFS($BL$2:$BL1603,$BL1603,$O$2:$O1603,$O1603)=1,_xlfn.MAXIFS($BO$2:$BO1602,$O$2:$O1602,$O1603)+1,_xlfn.MAXIFS($BO$2:$BO1602,$O$2:$O1602,$O1603))</f>
        <v>11</v>
      </c>
      <c r="BP1603">
        <f t="shared" ref="BP1603:BP1666" si="285">$U1603*AF1603%-V1603-W1603</f>
        <v>3114.4880000000003</v>
      </c>
      <c r="BQ1603">
        <f t="shared" si="276"/>
        <v>322.98399999999998</v>
      </c>
      <c r="BR1603">
        <f t="shared" si="277"/>
        <v>563.50399999999991</v>
      </c>
      <c r="BS1603">
        <f t="shared" si="278"/>
        <v>536.01599999999996</v>
      </c>
      <c r="BT1603">
        <f t="shared" si="279"/>
        <v>261.13599999999997</v>
      </c>
      <c r="BU1603">
        <f t="shared" si="280"/>
        <v>0</v>
      </c>
      <c r="BV1603">
        <f t="shared" si="281"/>
        <v>0</v>
      </c>
      <c r="BW1603">
        <f t="shared" ref="BW1603:BW1666" si="286">SUM(BP1603:BV1603)</f>
        <v>4798.1280000000006</v>
      </c>
    </row>
    <row r="1604" spans="1:75" x14ac:dyDescent="0.3">
      <c r="A1604" s="38">
        <f t="shared" si="282"/>
        <v>45799</v>
      </c>
      <c r="B1604" s="3">
        <v>45799.295717592591</v>
      </c>
      <c r="C1604" t="s">
        <v>61</v>
      </c>
      <c r="D1604" t="s">
        <v>61</v>
      </c>
      <c r="E1604" t="s">
        <v>61</v>
      </c>
      <c r="F1604" t="s">
        <v>62</v>
      </c>
      <c r="G1604" s="2" t="s">
        <v>85</v>
      </c>
      <c r="H1604" t="s">
        <v>86</v>
      </c>
      <c r="I1604" t="s">
        <v>94</v>
      </c>
      <c r="J1604" t="s">
        <v>66</v>
      </c>
      <c r="K1604" t="s">
        <v>67</v>
      </c>
      <c r="L1604">
        <v>18</v>
      </c>
      <c r="M1604">
        <v>10</v>
      </c>
      <c r="N1604">
        <v>168</v>
      </c>
      <c r="O1604" s="41">
        <v>9999</v>
      </c>
      <c r="P1604" t="s">
        <v>62</v>
      </c>
      <c r="Q1604" s="1">
        <v>45786.608721180557</v>
      </c>
      <c r="R1604">
        <v>8.3000000000000004E-2</v>
      </c>
      <c r="S1604">
        <v>9.7000000000000003E-2</v>
      </c>
      <c r="T1604">
        <v>0.85599999999999998</v>
      </c>
      <c r="U1604">
        <v>85</v>
      </c>
      <c r="V1604">
        <v>22</v>
      </c>
      <c r="W1604">
        <v>15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10</v>
      </c>
      <c r="AD1604">
        <v>3.52</v>
      </c>
      <c r="AE1604">
        <v>6.2246880000000004</v>
      </c>
      <c r="AF1604">
        <v>100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0.66</v>
      </c>
      <c r="AN1604">
        <v>21.332000000000001</v>
      </c>
      <c r="AO1604">
        <v>25.882000000000001</v>
      </c>
      <c r="AP1604">
        <v>17.643999999999998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2</v>
      </c>
      <c r="BC1604" t="s">
        <v>75</v>
      </c>
      <c r="BD1604">
        <v>0</v>
      </c>
      <c r="BE1604" t="s">
        <v>69</v>
      </c>
      <c r="BF1604" t="s">
        <v>76</v>
      </c>
      <c r="BG1604">
        <v>1.3</v>
      </c>
      <c r="BH1604">
        <v>0</v>
      </c>
      <c r="BI1604" s="1">
        <v>45799.431881446762</v>
      </c>
      <c r="BJ1604">
        <v>3</v>
      </c>
      <c r="BK1604" s="4">
        <v>0.28520000000000001</v>
      </c>
      <c r="BL1604" s="42">
        <f>HLOOKUP($A1604,차량별코스!$E$1:$AD$20,_xlfn.XLOOKUP(탕데이터!$I1604,차량별코스!$D$2:$D$20,차량별코스!$A$2:$A$20),0)</f>
        <v>7</v>
      </c>
      <c r="BM1604">
        <f t="shared" si="283"/>
        <v>2448.8400000000006</v>
      </c>
      <c r="BN1604">
        <f t="shared" si="284"/>
        <v>4271.6819999999989</v>
      </c>
      <c r="BO1604">
        <f>IF(COUNTIFS($BL$2:$BL1604,$BL1604,$O$2:$O1604,$O1604)=1,_xlfn.MAXIFS($BO$2:$BO1603,$O$2:$O1603,$O1604)+1,_xlfn.MAXIFS($BO$2:$BO1603,$O$2:$O1603,$O1604))</f>
        <v>11</v>
      </c>
      <c r="BP1604">
        <f t="shared" si="285"/>
        <v>48</v>
      </c>
      <c r="BQ1604">
        <f t="shared" si="276"/>
        <v>0</v>
      </c>
      <c r="BR1604">
        <f t="shared" si="277"/>
        <v>0</v>
      </c>
      <c r="BS1604">
        <f t="shared" si="278"/>
        <v>0</v>
      </c>
      <c r="BT1604">
        <f t="shared" si="279"/>
        <v>0</v>
      </c>
      <c r="BU1604">
        <f t="shared" si="280"/>
        <v>0</v>
      </c>
      <c r="BV1604">
        <f t="shared" si="281"/>
        <v>0</v>
      </c>
      <c r="BW1604">
        <f t="shared" si="286"/>
        <v>48</v>
      </c>
    </row>
    <row r="1605" spans="1:75" x14ac:dyDescent="0.3">
      <c r="A1605" s="38">
        <f t="shared" si="282"/>
        <v>45799</v>
      </c>
      <c r="B1605" s="3">
        <v>45799.302071759259</v>
      </c>
      <c r="C1605" t="s">
        <v>61</v>
      </c>
      <c r="D1605" t="s">
        <v>61</v>
      </c>
      <c r="E1605" t="s">
        <v>61</v>
      </c>
      <c r="F1605" t="s">
        <v>62</v>
      </c>
      <c r="G1605" s="2" t="s">
        <v>85</v>
      </c>
      <c r="H1605" t="s">
        <v>86</v>
      </c>
      <c r="I1605" t="s">
        <v>94</v>
      </c>
      <c r="J1605" t="s">
        <v>66</v>
      </c>
      <c r="K1605" t="s">
        <v>67</v>
      </c>
      <c r="L1605">
        <v>18</v>
      </c>
      <c r="M1605">
        <v>10</v>
      </c>
      <c r="N1605">
        <v>168</v>
      </c>
      <c r="O1605" s="41">
        <v>9999</v>
      </c>
      <c r="P1605" t="s">
        <v>62</v>
      </c>
      <c r="Q1605" s="1">
        <v>45786.608721180557</v>
      </c>
      <c r="R1605">
        <v>43.198999999999998</v>
      </c>
      <c r="S1605">
        <v>13.507999999999999</v>
      </c>
      <c r="T1605">
        <v>3.198</v>
      </c>
      <c r="U1605">
        <v>3517</v>
      </c>
      <c r="V1605">
        <v>7</v>
      </c>
      <c r="W1605">
        <v>611</v>
      </c>
      <c r="X1605">
        <v>1169</v>
      </c>
      <c r="Y1605">
        <v>2</v>
      </c>
      <c r="Z1605">
        <v>20</v>
      </c>
      <c r="AA1605">
        <v>0</v>
      </c>
      <c r="AB1605">
        <v>0</v>
      </c>
      <c r="AC1605">
        <v>107</v>
      </c>
      <c r="AD1605">
        <v>44.22</v>
      </c>
      <c r="AE1605">
        <v>53.644827999999997</v>
      </c>
      <c r="AF1605">
        <v>94</v>
      </c>
      <c r="AG1605">
        <v>1.3</v>
      </c>
      <c r="AH1605">
        <v>1.3</v>
      </c>
      <c r="AI1605">
        <v>1.5</v>
      </c>
      <c r="AJ1605">
        <v>1.7</v>
      </c>
      <c r="AK1605">
        <v>0.1</v>
      </c>
      <c r="AL1605">
        <v>0</v>
      </c>
      <c r="AM1605">
        <v>2.46</v>
      </c>
      <c r="AN1605">
        <v>58.512</v>
      </c>
      <c r="AO1605">
        <v>0.19900000000000001</v>
      </c>
      <c r="AP1605">
        <v>17.373000000000001</v>
      </c>
      <c r="AQ1605">
        <v>0.255</v>
      </c>
      <c r="AR1605">
        <v>4.63</v>
      </c>
      <c r="AS1605">
        <v>46.296999999999997</v>
      </c>
      <c r="AT1605">
        <v>54.832999999999998</v>
      </c>
      <c r="AU1605">
        <v>0.75800000000000001</v>
      </c>
      <c r="AV1605">
        <v>0.75800000000000001</v>
      </c>
      <c r="AW1605">
        <v>0.875</v>
      </c>
      <c r="AX1605">
        <v>0.99199999999999999</v>
      </c>
      <c r="AY1605">
        <v>5.8000000000000003E-2</v>
      </c>
      <c r="AZ1605">
        <v>0</v>
      </c>
      <c r="BA1605">
        <v>0</v>
      </c>
      <c r="BB1605">
        <v>88</v>
      </c>
      <c r="BC1605" t="s">
        <v>75</v>
      </c>
      <c r="BD1605">
        <v>0</v>
      </c>
      <c r="BE1605" t="s">
        <v>69</v>
      </c>
      <c r="BF1605" t="s">
        <v>76</v>
      </c>
      <c r="BG1605">
        <v>1.3</v>
      </c>
      <c r="BH1605">
        <v>0</v>
      </c>
      <c r="BI1605" s="1">
        <v>45799.431881446762</v>
      </c>
      <c r="BJ1605">
        <v>3</v>
      </c>
      <c r="BK1605" s="4">
        <v>1.0660000000000001</v>
      </c>
      <c r="BL1605" s="42">
        <f>HLOOKUP($A1605,차량별코스!$E$1:$AD$20,_xlfn.XLOOKUP(탕데이터!$I1605,차량별코스!$D$2:$D$20,차량별코스!$A$2:$A$20),0)</f>
        <v>7</v>
      </c>
      <c r="BM1605">
        <f t="shared" si="283"/>
        <v>2448.8400000000006</v>
      </c>
      <c r="BN1605">
        <f t="shared" si="284"/>
        <v>4271.6819999999989</v>
      </c>
      <c r="BO1605">
        <f>IF(COUNTIFS($BL$2:$BL1605,$BL1605,$O$2:$O1605,$O1605)=1,_xlfn.MAXIFS($BO$2:$BO1604,$O$2:$O1604,$O1605)+1,_xlfn.MAXIFS($BO$2:$BO1604,$O$2:$O1604,$O1605))</f>
        <v>11</v>
      </c>
      <c r="BP1605">
        <f t="shared" si="285"/>
        <v>2687.98</v>
      </c>
      <c r="BQ1605">
        <f t="shared" ref="BQ1605:BQ1668" si="287">$U1605*AG1605%</f>
        <v>45.721000000000004</v>
      </c>
      <c r="BR1605">
        <f t="shared" ref="BR1605:BR1668" si="288">$U1605*AH1605%</f>
        <v>45.721000000000004</v>
      </c>
      <c r="BS1605">
        <f t="shared" ref="BS1605:BS1668" si="289">$U1605*AI1605%</f>
        <v>52.754999999999995</v>
      </c>
      <c r="BT1605">
        <f t="shared" ref="BT1605:BT1668" si="290">$U1605*AJ1605%</f>
        <v>59.789000000000001</v>
      </c>
      <c r="BU1605">
        <f t="shared" ref="BU1605:BU1668" si="291">$U1605*AK1605%</f>
        <v>3.5169999999999999</v>
      </c>
      <c r="BV1605">
        <f t="shared" ref="BV1605:BV1668" si="292">$U1605*AL1605%</f>
        <v>0</v>
      </c>
      <c r="BW1605">
        <f t="shared" si="286"/>
        <v>2895.4830000000002</v>
      </c>
    </row>
    <row r="1606" spans="1:75" x14ac:dyDescent="0.3">
      <c r="A1606" s="38">
        <f t="shared" si="282"/>
        <v>45799</v>
      </c>
      <c r="B1606" s="3">
        <v>45799.359756944446</v>
      </c>
      <c r="C1606" t="s">
        <v>61</v>
      </c>
      <c r="D1606" t="s">
        <v>61</v>
      </c>
      <c r="E1606" t="s">
        <v>61</v>
      </c>
      <c r="F1606" t="s">
        <v>62</v>
      </c>
      <c r="G1606" s="2" t="s">
        <v>85</v>
      </c>
      <c r="H1606" t="s">
        <v>86</v>
      </c>
      <c r="I1606" t="s">
        <v>94</v>
      </c>
      <c r="J1606" t="s">
        <v>66</v>
      </c>
      <c r="K1606" t="s">
        <v>67</v>
      </c>
      <c r="L1606">
        <v>18</v>
      </c>
      <c r="M1606">
        <v>10</v>
      </c>
      <c r="N1606">
        <v>168</v>
      </c>
      <c r="O1606" s="41">
        <v>9999</v>
      </c>
      <c r="P1606" t="s">
        <v>62</v>
      </c>
      <c r="Q1606" s="1">
        <v>45786.608721180557</v>
      </c>
      <c r="R1606">
        <v>17.538</v>
      </c>
      <c r="S1606">
        <v>6.5170000000000003</v>
      </c>
      <c r="T1606">
        <v>2.6909999999999998</v>
      </c>
      <c r="U1606">
        <v>2406</v>
      </c>
      <c r="V1606">
        <v>62</v>
      </c>
      <c r="W1606">
        <v>824</v>
      </c>
      <c r="X1606">
        <v>533</v>
      </c>
      <c r="Y1606">
        <v>0</v>
      </c>
      <c r="Z1606">
        <v>3</v>
      </c>
      <c r="AA1606">
        <v>0</v>
      </c>
      <c r="AB1606">
        <v>0</v>
      </c>
      <c r="AC1606">
        <v>94</v>
      </c>
      <c r="AD1606">
        <v>26.24</v>
      </c>
      <c r="AE1606">
        <v>41.537291000000003</v>
      </c>
      <c r="AF1606">
        <v>53.4</v>
      </c>
      <c r="AG1606">
        <v>15.7</v>
      </c>
      <c r="AH1606">
        <v>12.3</v>
      </c>
      <c r="AI1606">
        <v>13.7</v>
      </c>
      <c r="AJ1606">
        <v>4.8</v>
      </c>
      <c r="AK1606">
        <v>0</v>
      </c>
      <c r="AL1606">
        <v>0</v>
      </c>
      <c r="AM1606">
        <v>2.0699999999999998</v>
      </c>
      <c r="AN1606">
        <v>53.15</v>
      </c>
      <c r="AO1606">
        <v>2.577</v>
      </c>
      <c r="AP1606">
        <v>34.247999999999998</v>
      </c>
      <c r="AQ1606">
        <v>0.28499999999999998</v>
      </c>
      <c r="AR1606">
        <v>0</v>
      </c>
      <c r="AS1606">
        <v>17.106000000000002</v>
      </c>
      <c r="AT1606">
        <v>21.36</v>
      </c>
      <c r="AU1606">
        <v>6.28</v>
      </c>
      <c r="AV1606">
        <v>4.92</v>
      </c>
      <c r="AW1606">
        <v>5.48</v>
      </c>
      <c r="AX1606">
        <v>1.92</v>
      </c>
      <c r="AY1606">
        <v>0</v>
      </c>
      <c r="AZ1606">
        <v>0</v>
      </c>
      <c r="BA1606">
        <v>0</v>
      </c>
      <c r="BB1606">
        <v>58</v>
      </c>
      <c r="BC1606" t="s">
        <v>75</v>
      </c>
      <c r="BD1606">
        <v>0</v>
      </c>
      <c r="BE1606" t="s">
        <v>69</v>
      </c>
      <c r="BF1606" t="s">
        <v>76</v>
      </c>
      <c r="BG1606">
        <v>1.3</v>
      </c>
      <c r="BH1606">
        <v>0</v>
      </c>
      <c r="BI1606" s="1">
        <v>45799.431881446762</v>
      </c>
      <c r="BJ1606">
        <v>3</v>
      </c>
      <c r="BK1606" s="4">
        <v>0.89700000000000002</v>
      </c>
      <c r="BL1606" s="42">
        <f>HLOOKUP($A1606,차량별코스!$E$1:$AD$20,_xlfn.XLOOKUP(탕데이터!$I1606,차량별코스!$D$2:$D$20,차량별코스!$A$2:$A$20),0)</f>
        <v>7</v>
      </c>
      <c r="BM1606">
        <f t="shared" si="283"/>
        <v>2448.8400000000006</v>
      </c>
      <c r="BN1606">
        <f t="shared" si="284"/>
        <v>4271.6819999999989</v>
      </c>
      <c r="BO1606">
        <f>IF(COUNTIFS($BL$2:$BL1606,$BL1606,$O$2:$O1606,$O1606)=1,_xlfn.MAXIFS($BO$2:$BO1605,$O$2:$O1605,$O1606)+1,_xlfn.MAXIFS($BO$2:$BO1605,$O$2:$O1605,$O1606))</f>
        <v>11</v>
      </c>
      <c r="BP1606">
        <f t="shared" si="285"/>
        <v>398.80400000000009</v>
      </c>
      <c r="BQ1606">
        <f t="shared" si="287"/>
        <v>377.74200000000002</v>
      </c>
      <c r="BR1606">
        <f t="shared" si="288"/>
        <v>295.93800000000005</v>
      </c>
      <c r="BS1606">
        <f t="shared" si="289"/>
        <v>329.62199999999996</v>
      </c>
      <c r="BT1606">
        <f t="shared" si="290"/>
        <v>115.488</v>
      </c>
      <c r="BU1606">
        <f t="shared" si="291"/>
        <v>0</v>
      </c>
      <c r="BV1606">
        <f t="shared" si="292"/>
        <v>0</v>
      </c>
      <c r="BW1606">
        <f t="shared" si="286"/>
        <v>1517.5940000000003</v>
      </c>
    </row>
    <row r="1607" spans="1:75" x14ac:dyDescent="0.3">
      <c r="A1607" s="38">
        <f t="shared" si="282"/>
        <v>45799</v>
      </c>
      <c r="B1607" s="3">
        <v>45799.430902777778</v>
      </c>
      <c r="C1607" t="s">
        <v>61</v>
      </c>
      <c r="D1607" t="s">
        <v>61</v>
      </c>
      <c r="E1607" t="s">
        <v>61</v>
      </c>
      <c r="F1607" t="s">
        <v>62</v>
      </c>
      <c r="G1607" s="2" t="s">
        <v>85</v>
      </c>
      <c r="H1607" t="s">
        <v>86</v>
      </c>
      <c r="I1607" t="s">
        <v>94</v>
      </c>
      <c r="J1607" t="s">
        <v>66</v>
      </c>
      <c r="K1607" t="s">
        <v>67</v>
      </c>
      <c r="L1607">
        <v>18</v>
      </c>
      <c r="M1607">
        <v>10</v>
      </c>
      <c r="N1607">
        <v>168</v>
      </c>
      <c r="O1607" s="41">
        <v>9999</v>
      </c>
      <c r="P1607" t="s">
        <v>62</v>
      </c>
      <c r="Q1607" s="1">
        <v>45786.608721180557</v>
      </c>
      <c r="R1607">
        <v>2.1999999999999999E-2</v>
      </c>
      <c r="S1607">
        <v>0.04</v>
      </c>
      <c r="T1607">
        <v>0.55000000000000004</v>
      </c>
      <c r="U1607">
        <v>44</v>
      </c>
      <c r="V1607">
        <v>16</v>
      </c>
      <c r="W1607">
        <v>13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9</v>
      </c>
      <c r="AD1607">
        <v>1.8</v>
      </c>
      <c r="AE1607">
        <v>5.2795769999999997</v>
      </c>
      <c r="AF1607">
        <v>100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0.42</v>
      </c>
      <c r="AN1607">
        <v>31.13</v>
      </c>
      <c r="AO1607">
        <v>36.360999999999997</v>
      </c>
      <c r="AP1607">
        <v>29.545000000000002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 t="s">
        <v>75</v>
      </c>
      <c r="BD1607">
        <v>0</v>
      </c>
      <c r="BE1607" t="s">
        <v>69</v>
      </c>
      <c r="BF1607" t="s">
        <v>76</v>
      </c>
      <c r="BG1607">
        <v>1.3</v>
      </c>
      <c r="BH1607">
        <v>0</v>
      </c>
      <c r="BI1607" s="1">
        <v>45799.431881446762</v>
      </c>
      <c r="BJ1607">
        <v>3</v>
      </c>
      <c r="BK1607" s="4">
        <v>0.18329999999999999</v>
      </c>
      <c r="BL1607" s="42">
        <f>HLOOKUP($A1607,차량별코스!$E$1:$AD$20,_xlfn.XLOOKUP(탕데이터!$I1607,차량별코스!$D$2:$D$20,차량별코스!$A$2:$A$20),0)</f>
        <v>7</v>
      </c>
      <c r="BM1607">
        <f t="shared" si="283"/>
        <v>2448.8400000000006</v>
      </c>
      <c r="BN1607">
        <f t="shared" si="284"/>
        <v>4271.6819999999989</v>
      </c>
      <c r="BO1607">
        <f>IF(COUNTIFS($BL$2:$BL1607,$BL1607,$O$2:$O1607,$O1607)=1,_xlfn.MAXIFS($BO$2:$BO1606,$O$2:$O1606,$O1607)+1,_xlfn.MAXIFS($BO$2:$BO1606,$O$2:$O1606,$O1607))</f>
        <v>11</v>
      </c>
      <c r="BP1607">
        <f t="shared" si="285"/>
        <v>15</v>
      </c>
      <c r="BQ1607">
        <f t="shared" si="287"/>
        <v>0</v>
      </c>
      <c r="BR1607">
        <f t="shared" si="288"/>
        <v>0</v>
      </c>
      <c r="BS1607">
        <f t="shared" si="289"/>
        <v>0</v>
      </c>
      <c r="BT1607">
        <f t="shared" si="290"/>
        <v>0</v>
      </c>
      <c r="BU1607">
        <f t="shared" si="291"/>
        <v>0</v>
      </c>
      <c r="BV1607">
        <f t="shared" si="292"/>
        <v>0</v>
      </c>
      <c r="BW1607">
        <f t="shared" si="286"/>
        <v>15</v>
      </c>
    </row>
    <row r="1608" spans="1:75" x14ac:dyDescent="0.3">
      <c r="A1608" s="38">
        <f t="shared" si="282"/>
        <v>45792</v>
      </c>
      <c r="B1608" s="3">
        <v>45792.161354166667</v>
      </c>
      <c r="C1608" t="s">
        <v>61</v>
      </c>
      <c r="D1608" t="s">
        <v>61</v>
      </c>
      <c r="E1608" t="s">
        <v>61</v>
      </c>
      <c r="F1608" t="s">
        <v>62</v>
      </c>
      <c r="G1608" s="2" t="s">
        <v>95</v>
      </c>
      <c r="H1608" t="s">
        <v>96</v>
      </c>
      <c r="I1608" t="s">
        <v>97</v>
      </c>
      <c r="J1608" t="s">
        <v>66</v>
      </c>
      <c r="K1608" t="s">
        <v>67</v>
      </c>
      <c r="L1608">
        <v>22</v>
      </c>
      <c r="M1608">
        <v>13</v>
      </c>
      <c r="N1608">
        <v>169</v>
      </c>
      <c r="O1608" s="41">
        <v>9999</v>
      </c>
      <c r="P1608" t="s">
        <v>61</v>
      </c>
      <c r="Q1608" t="s">
        <v>61</v>
      </c>
      <c r="R1608">
        <v>2.5000000000000001E-2</v>
      </c>
      <c r="S1608">
        <v>8.4000000000000005E-2</v>
      </c>
      <c r="T1608">
        <v>0.29799999999999999</v>
      </c>
      <c r="U1608">
        <v>119</v>
      </c>
      <c r="V1608">
        <v>99</v>
      </c>
      <c r="W1608">
        <v>2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8</v>
      </c>
      <c r="AD1608">
        <v>0.76</v>
      </c>
      <c r="AE1608">
        <v>5</v>
      </c>
      <c r="AF1608">
        <v>100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0.23</v>
      </c>
      <c r="AN1608">
        <v>59.11</v>
      </c>
      <c r="AO1608">
        <v>83.194999999999993</v>
      </c>
      <c r="AP1608">
        <v>1.679</v>
      </c>
      <c r="AQ1608">
        <v>0</v>
      </c>
      <c r="AR1608">
        <v>0</v>
      </c>
      <c r="AS1608">
        <v>0</v>
      </c>
      <c r="AT1608">
        <v>1.667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 t="s">
        <v>75</v>
      </c>
      <c r="BD1608">
        <v>0</v>
      </c>
      <c r="BE1608" t="s">
        <v>61</v>
      </c>
      <c r="BF1608" t="s">
        <v>61</v>
      </c>
      <c r="BG1608">
        <v>1.3</v>
      </c>
      <c r="BH1608">
        <v>0</v>
      </c>
      <c r="BI1608" s="1">
        <v>45799.581282557869</v>
      </c>
      <c r="BJ1608">
        <v>3</v>
      </c>
      <c r="BK1608" s="4">
        <v>9.9199999999999997E-2</v>
      </c>
      <c r="BL1608" s="42" t="e">
        <f>HLOOKUP($A1608,차량별코스!$E$1:$AD$20,_xlfn.XLOOKUP(탕데이터!$I1608,차량별코스!$D$2:$D$20,차량별코스!$A$2:$A$20),0)</f>
        <v>#N/A</v>
      </c>
      <c r="BM1608">
        <f t="shared" si="283"/>
        <v>4408.3129999999992</v>
      </c>
      <c r="BN1608">
        <f t="shared" si="284"/>
        <v>11107.727999999996</v>
      </c>
      <c r="BO1608">
        <f>IF(COUNTIFS($BL$2:$BL1608,$BL1608,$O$2:$O1608,$O1608)=1,_xlfn.MAXIFS($BO$2:$BO1607,$O$2:$O1607,$O1608)+1,_xlfn.MAXIFS($BO$2:$BO1607,$O$2:$O1607,$O1608))</f>
        <v>12</v>
      </c>
      <c r="BP1608">
        <f t="shared" si="285"/>
        <v>18</v>
      </c>
      <c r="BQ1608">
        <f t="shared" si="287"/>
        <v>0</v>
      </c>
      <c r="BR1608">
        <f t="shared" si="288"/>
        <v>0</v>
      </c>
      <c r="BS1608">
        <f t="shared" si="289"/>
        <v>0</v>
      </c>
      <c r="BT1608">
        <f t="shared" si="290"/>
        <v>0</v>
      </c>
      <c r="BU1608">
        <f t="shared" si="291"/>
        <v>0</v>
      </c>
      <c r="BV1608">
        <f t="shared" si="292"/>
        <v>0</v>
      </c>
      <c r="BW1608">
        <f t="shared" si="286"/>
        <v>18</v>
      </c>
    </row>
    <row r="1609" spans="1:75" x14ac:dyDescent="0.3">
      <c r="A1609" s="38">
        <f t="shared" si="282"/>
        <v>45792</v>
      </c>
      <c r="B1609" s="3">
        <v>45792.172523148147</v>
      </c>
      <c r="C1609" t="s">
        <v>61</v>
      </c>
      <c r="D1609" t="s">
        <v>61</v>
      </c>
      <c r="E1609" t="s">
        <v>61</v>
      </c>
      <c r="F1609" t="s">
        <v>62</v>
      </c>
      <c r="G1609" s="2" t="s">
        <v>95</v>
      </c>
      <c r="H1609" t="s">
        <v>96</v>
      </c>
      <c r="I1609" t="s">
        <v>97</v>
      </c>
      <c r="J1609" t="s">
        <v>66</v>
      </c>
      <c r="K1609" t="s">
        <v>67</v>
      </c>
      <c r="L1609">
        <v>22</v>
      </c>
      <c r="M1609">
        <v>13</v>
      </c>
      <c r="N1609">
        <v>169</v>
      </c>
      <c r="O1609" s="41">
        <v>9999</v>
      </c>
      <c r="P1609" t="s">
        <v>61</v>
      </c>
      <c r="Q1609" t="s">
        <v>61</v>
      </c>
      <c r="R1609">
        <v>145.45500000000001</v>
      </c>
      <c r="S1609">
        <v>29.443999999999999</v>
      </c>
      <c r="T1609">
        <v>4.9400000000000004</v>
      </c>
      <c r="U1609">
        <v>6363</v>
      </c>
      <c r="V1609">
        <v>99</v>
      </c>
      <c r="W1609">
        <v>403</v>
      </c>
      <c r="X1609">
        <v>2812</v>
      </c>
      <c r="Y1609">
        <v>0</v>
      </c>
      <c r="Z1609">
        <v>0</v>
      </c>
      <c r="AA1609">
        <v>0</v>
      </c>
      <c r="AB1609">
        <v>0</v>
      </c>
      <c r="AC1609">
        <v>109</v>
      </c>
      <c r="AD1609">
        <v>82.29</v>
      </c>
      <c r="AE1609">
        <v>89.342748999999998</v>
      </c>
      <c r="AF1609">
        <v>88.7</v>
      </c>
      <c r="AG1609">
        <v>0.4</v>
      </c>
      <c r="AH1609">
        <v>0.5</v>
      </c>
      <c r="AI1609">
        <v>1</v>
      </c>
      <c r="AJ1609">
        <v>3.1</v>
      </c>
      <c r="AK1609">
        <v>6.3</v>
      </c>
      <c r="AL1609">
        <v>0</v>
      </c>
      <c r="AM1609">
        <v>3.8</v>
      </c>
      <c r="AN1609">
        <v>63.567</v>
      </c>
      <c r="AO1609">
        <v>1.556</v>
      </c>
      <c r="AP1609">
        <v>6.3330000000000002</v>
      </c>
      <c r="AQ1609">
        <v>0.192</v>
      </c>
      <c r="AR1609">
        <v>0</v>
      </c>
      <c r="AS1609">
        <v>0</v>
      </c>
      <c r="AT1609">
        <v>93.135000000000005</v>
      </c>
      <c r="AU1609">
        <v>0.42</v>
      </c>
      <c r="AV1609">
        <v>0.52500000000000002</v>
      </c>
      <c r="AW1609">
        <v>1.05</v>
      </c>
      <c r="AX1609">
        <v>3.2549999999999999</v>
      </c>
      <c r="AY1609">
        <v>6.6150000000000002</v>
      </c>
      <c r="AZ1609">
        <v>0</v>
      </c>
      <c r="BA1609">
        <v>0</v>
      </c>
      <c r="BB1609">
        <v>152</v>
      </c>
      <c r="BC1609" t="s">
        <v>75</v>
      </c>
      <c r="BD1609">
        <v>0</v>
      </c>
      <c r="BE1609" t="s">
        <v>61</v>
      </c>
      <c r="BF1609" t="s">
        <v>61</v>
      </c>
      <c r="BG1609">
        <v>1.3</v>
      </c>
      <c r="BH1609">
        <v>0</v>
      </c>
      <c r="BI1609" s="1">
        <v>45799.581282557869</v>
      </c>
      <c r="BJ1609">
        <v>3</v>
      </c>
      <c r="BK1609" s="4">
        <v>1.6467000000000001</v>
      </c>
      <c r="BL1609" s="42" t="e">
        <f>HLOOKUP($A1609,차량별코스!$E$1:$AD$20,_xlfn.XLOOKUP(탕데이터!$I1609,차량별코스!$D$2:$D$20,차량별코스!$A$2:$A$20),0)</f>
        <v>#N/A</v>
      </c>
      <c r="BM1609">
        <f t="shared" si="283"/>
        <v>4408.3129999999992</v>
      </c>
      <c r="BN1609">
        <f t="shared" si="284"/>
        <v>11107.727999999996</v>
      </c>
      <c r="BO1609">
        <f>IF(COUNTIFS($BL$2:$BL1609,$BL1609,$O$2:$O1609,$O1609)=1,_xlfn.MAXIFS($BO$2:$BO1608,$O$2:$O1608,$O1609)+1,_xlfn.MAXIFS($BO$2:$BO1608,$O$2:$O1608,$O1609))</f>
        <v>12</v>
      </c>
      <c r="BP1609">
        <f t="shared" si="285"/>
        <v>5141.9809999999998</v>
      </c>
      <c r="BQ1609">
        <f t="shared" si="287"/>
        <v>25.452000000000002</v>
      </c>
      <c r="BR1609">
        <f t="shared" si="288"/>
        <v>31.815000000000001</v>
      </c>
      <c r="BS1609">
        <f t="shared" si="289"/>
        <v>63.63</v>
      </c>
      <c r="BT1609">
        <f t="shared" si="290"/>
        <v>197.25299999999999</v>
      </c>
      <c r="BU1609">
        <f t="shared" si="291"/>
        <v>400.86900000000003</v>
      </c>
      <c r="BV1609">
        <f t="shared" si="292"/>
        <v>0</v>
      </c>
      <c r="BW1609">
        <f t="shared" si="286"/>
        <v>5860.9999999999991</v>
      </c>
    </row>
    <row r="1610" spans="1:75" x14ac:dyDescent="0.3">
      <c r="A1610" s="38">
        <f t="shared" si="282"/>
        <v>45792</v>
      </c>
      <c r="B1610" s="3">
        <v>45792.321631944447</v>
      </c>
      <c r="C1610" t="s">
        <v>61</v>
      </c>
      <c r="D1610" t="s">
        <v>61</v>
      </c>
      <c r="E1610" t="s">
        <v>61</v>
      </c>
      <c r="F1610" t="s">
        <v>62</v>
      </c>
      <c r="G1610" s="2" t="s">
        <v>95</v>
      </c>
      <c r="H1610" t="s">
        <v>96</v>
      </c>
      <c r="I1610" t="s">
        <v>97</v>
      </c>
      <c r="J1610" t="s">
        <v>66</v>
      </c>
      <c r="K1610" t="s">
        <v>67</v>
      </c>
      <c r="L1610">
        <v>22</v>
      </c>
      <c r="M1610">
        <v>13</v>
      </c>
      <c r="N1610">
        <v>169</v>
      </c>
      <c r="O1610" s="41">
        <v>9999</v>
      </c>
      <c r="P1610" t="s">
        <v>61</v>
      </c>
      <c r="Q1610" t="s">
        <v>61</v>
      </c>
      <c r="R1610">
        <v>3.859</v>
      </c>
      <c r="S1610">
        <v>0.89400000000000002</v>
      </c>
      <c r="T1610">
        <v>4.3170000000000002</v>
      </c>
      <c r="U1610">
        <v>546</v>
      </c>
      <c r="V1610">
        <v>37</v>
      </c>
      <c r="W1610">
        <v>95</v>
      </c>
      <c r="X1610">
        <v>102</v>
      </c>
      <c r="Y1610">
        <v>0</v>
      </c>
      <c r="Z1610">
        <v>0</v>
      </c>
      <c r="AA1610">
        <v>0</v>
      </c>
      <c r="AB1610">
        <v>0</v>
      </c>
      <c r="AC1610">
        <v>64</v>
      </c>
      <c r="AD1610">
        <v>25.44</v>
      </c>
      <c r="AE1610">
        <v>33.556229000000002</v>
      </c>
      <c r="AF1610">
        <v>99.6</v>
      </c>
      <c r="AG1610">
        <v>0.2</v>
      </c>
      <c r="AH1610">
        <v>0.2</v>
      </c>
      <c r="AI1610">
        <v>0</v>
      </c>
      <c r="AJ1610">
        <v>0</v>
      </c>
      <c r="AK1610">
        <v>0</v>
      </c>
      <c r="AL1610">
        <v>0</v>
      </c>
      <c r="AM1610">
        <v>3.32</v>
      </c>
      <c r="AN1610">
        <v>23.332999999999998</v>
      </c>
      <c r="AO1610">
        <v>6.7759999999999998</v>
      </c>
      <c r="AP1610">
        <v>17.399000000000001</v>
      </c>
      <c r="AQ1610">
        <v>0.25900000000000001</v>
      </c>
      <c r="AR1610">
        <v>0</v>
      </c>
      <c r="AS1610">
        <v>0</v>
      </c>
      <c r="AT1610">
        <v>8.3000000000000007</v>
      </c>
      <c r="AU1610">
        <v>1.7000000000000001E-2</v>
      </c>
      <c r="AV1610">
        <v>1.7000000000000001E-2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8</v>
      </c>
      <c r="BC1610" t="s">
        <v>75</v>
      </c>
      <c r="BD1610">
        <v>0</v>
      </c>
      <c r="BE1610" t="s">
        <v>61</v>
      </c>
      <c r="BF1610" t="s">
        <v>61</v>
      </c>
      <c r="BG1610">
        <v>1.3</v>
      </c>
      <c r="BH1610">
        <v>0</v>
      </c>
      <c r="BI1610" s="1">
        <v>45799.581282557869</v>
      </c>
      <c r="BJ1610">
        <v>3</v>
      </c>
      <c r="BK1610" s="4">
        <v>1.4389000000000001</v>
      </c>
      <c r="BL1610" s="42" t="e">
        <f>HLOOKUP($A1610,차량별코스!$E$1:$AD$20,_xlfn.XLOOKUP(탕데이터!$I1610,차량별코스!$D$2:$D$20,차량별코스!$A$2:$A$20),0)</f>
        <v>#N/A</v>
      </c>
      <c r="BM1610">
        <f t="shared" si="283"/>
        <v>4408.3129999999992</v>
      </c>
      <c r="BN1610">
        <f t="shared" si="284"/>
        <v>11107.727999999996</v>
      </c>
      <c r="BO1610">
        <f>IF(COUNTIFS($BL$2:$BL1610,$BL1610,$O$2:$O1610,$O1610)=1,_xlfn.MAXIFS($BO$2:$BO1609,$O$2:$O1609,$O1610)+1,_xlfn.MAXIFS($BO$2:$BO1609,$O$2:$O1609,$O1610))</f>
        <v>12</v>
      </c>
      <c r="BP1610">
        <f t="shared" si="285"/>
        <v>411.81600000000003</v>
      </c>
      <c r="BQ1610">
        <f t="shared" si="287"/>
        <v>1.0920000000000001</v>
      </c>
      <c r="BR1610">
        <f t="shared" si="288"/>
        <v>1.0920000000000001</v>
      </c>
      <c r="BS1610">
        <f t="shared" si="289"/>
        <v>0</v>
      </c>
      <c r="BT1610">
        <f t="shared" si="290"/>
        <v>0</v>
      </c>
      <c r="BU1610">
        <f t="shared" si="291"/>
        <v>0</v>
      </c>
      <c r="BV1610">
        <f t="shared" si="292"/>
        <v>0</v>
      </c>
      <c r="BW1610">
        <f t="shared" si="286"/>
        <v>414</v>
      </c>
    </row>
    <row r="1611" spans="1:75" x14ac:dyDescent="0.3">
      <c r="A1611" s="38">
        <f t="shared" si="282"/>
        <v>45792</v>
      </c>
      <c r="B1611" s="3">
        <v>45792.333101851851</v>
      </c>
      <c r="C1611" t="s">
        <v>61</v>
      </c>
      <c r="D1611" t="s">
        <v>61</v>
      </c>
      <c r="E1611" t="s">
        <v>61</v>
      </c>
      <c r="F1611" t="s">
        <v>62</v>
      </c>
      <c r="G1611" s="2" t="s">
        <v>95</v>
      </c>
      <c r="H1611" t="s">
        <v>96</v>
      </c>
      <c r="I1611" t="s">
        <v>97</v>
      </c>
      <c r="J1611" t="s">
        <v>66</v>
      </c>
      <c r="K1611" t="s">
        <v>67</v>
      </c>
      <c r="L1611">
        <v>22</v>
      </c>
      <c r="M1611">
        <v>13</v>
      </c>
      <c r="N1611">
        <v>169</v>
      </c>
      <c r="O1611" s="41">
        <v>9999</v>
      </c>
      <c r="P1611" t="s">
        <v>61</v>
      </c>
      <c r="Q1611" t="s">
        <v>61</v>
      </c>
      <c r="R1611">
        <v>143.755</v>
      </c>
      <c r="S1611">
        <v>29.968</v>
      </c>
      <c r="T1611">
        <v>4.7969999999999997</v>
      </c>
      <c r="U1611">
        <v>7798</v>
      </c>
      <c r="V1611">
        <v>21</v>
      </c>
      <c r="W1611">
        <v>521</v>
      </c>
      <c r="X1611">
        <v>3590</v>
      </c>
      <c r="Y1611">
        <v>0</v>
      </c>
      <c r="Z1611">
        <v>0</v>
      </c>
      <c r="AA1611">
        <v>0</v>
      </c>
      <c r="AB1611">
        <v>0</v>
      </c>
      <c r="AC1611">
        <v>108</v>
      </c>
      <c r="AD1611">
        <v>66.37</v>
      </c>
      <c r="AE1611">
        <v>71.322750999999997</v>
      </c>
      <c r="AF1611">
        <v>24.7</v>
      </c>
      <c r="AG1611">
        <v>7.9</v>
      </c>
      <c r="AH1611">
        <v>7.6</v>
      </c>
      <c r="AI1611">
        <v>11.8</v>
      </c>
      <c r="AJ1611">
        <v>28.9</v>
      </c>
      <c r="AK1611">
        <v>19.100000000000001</v>
      </c>
      <c r="AL1611">
        <v>0</v>
      </c>
      <c r="AM1611">
        <v>3.69</v>
      </c>
      <c r="AN1611">
        <v>51.033999999999999</v>
      </c>
      <c r="AO1611">
        <v>0.26900000000000002</v>
      </c>
      <c r="AP1611">
        <v>6.681</v>
      </c>
      <c r="AQ1611">
        <v>0.24299999999999999</v>
      </c>
      <c r="AR1611">
        <v>0</v>
      </c>
      <c r="AS1611">
        <v>0</v>
      </c>
      <c r="AT1611">
        <v>31.698</v>
      </c>
      <c r="AU1611">
        <v>10.138</v>
      </c>
      <c r="AV1611">
        <v>9.7530000000000001</v>
      </c>
      <c r="AW1611">
        <v>15.143000000000001</v>
      </c>
      <c r="AX1611">
        <v>37.088000000000001</v>
      </c>
      <c r="AY1611">
        <v>24.512</v>
      </c>
      <c r="AZ1611">
        <v>0</v>
      </c>
      <c r="BA1611">
        <v>0</v>
      </c>
      <c r="BB1611">
        <v>166</v>
      </c>
      <c r="BC1611" t="s">
        <v>75</v>
      </c>
      <c r="BD1611">
        <v>0</v>
      </c>
      <c r="BE1611" t="s">
        <v>61</v>
      </c>
      <c r="BF1611" t="s">
        <v>61</v>
      </c>
      <c r="BG1611">
        <v>1.3</v>
      </c>
      <c r="BH1611">
        <v>0</v>
      </c>
      <c r="BI1611" s="1">
        <v>45799.581282557869</v>
      </c>
      <c r="BJ1611">
        <v>3</v>
      </c>
      <c r="BK1611" s="4">
        <v>1.599</v>
      </c>
      <c r="BL1611" s="42" t="e">
        <f>HLOOKUP($A1611,차량별코스!$E$1:$AD$20,_xlfn.XLOOKUP(탕데이터!$I1611,차량별코스!$D$2:$D$20,차량별코스!$A$2:$A$20),0)</f>
        <v>#N/A</v>
      </c>
      <c r="BM1611">
        <f t="shared" si="283"/>
        <v>4408.3129999999992</v>
      </c>
      <c r="BN1611">
        <f t="shared" si="284"/>
        <v>11107.727999999996</v>
      </c>
      <c r="BO1611">
        <f>IF(COUNTIFS($BL$2:$BL1611,$BL1611,$O$2:$O1611,$O1611)=1,_xlfn.MAXIFS($BO$2:$BO1610,$O$2:$O1610,$O1611)+1,_xlfn.MAXIFS($BO$2:$BO1610,$O$2:$O1610,$O1611))</f>
        <v>12</v>
      </c>
      <c r="BP1611">
        <f t="shared" si="285"/>
        <v>1384.106</v>
      </c>
      <c r="BQ1611">
        <f t="shared" si="287"/>
        <v>616.04200000000003</v>
      </c>
      <c r="BR1611">
        <f t="shared" si="288"/>
        <v>592.64800000000002</v>
      </c>
      <c r="BS1611">
        <f t="shared" si="289"/>
        <v>920.1640000000001</v>
      </c>
      <c r="BT1611">
        <f t="shared" si="290"/>
        <v>2253.6219999999998</v>
      </c>
      <c r="BU1611">
        <f t="shared" si="291"/>
        <v>1489.4180000000001</v>
      </c>
      <c r="BV1611">
        <f t="shared" si="292"/>
        <v>0</v>
      </c>
      <c r="BW1611">
        <f t="shared" si="286"/>
        <v>7256</v>
      </c>
    </row>
    <row r="1612" spans="1:75" x14ac:dyDescent="0.3">
      <c r="A1612" s="38">
        <f t="shared" si="282"/>
        <v>45792</v>
      </c>
      <c r="B1612" s="3">
        <v>45792.426446759258</v>
      </c>
      <c r="C1612" t="s">
        <v>61</v>
      </c>
      <c r="D1612" t="s">
        <v>61</v>
      </c>
      <c r="E1612" t="s">
        <v>61</v>
      </c>
      <c r="F1612" t="s">
        <v>62</v>
      </c>
      <c r="G1612" s="2" t="s">
        <v>95</v>
      </c>
      <c r="H1612" t="s">
        <v>96</v>
      </c>
      <c r="I1612" t="s">
        <v>97</v>
      </c>
      <c r="J1612" t="s">
        <v>66</v>
      </c>
      <c r="K1612" t="s">
        <v>67</v>
      </c>
      <c r="L1612">
        <v>22</v>
      </c>
      <c r="M1612">
        <v>13</v>
      </c>
      <c r="N1612">
        <v>169</v>
      </c>
      <c r="O1612" s="41">
        <v>9999</v>
      </c>
      <c r="P1612" t="s">
        <v>61</v>
      </c>
      <c r="Q1612" t="s">
        <v>61</v>
      </c>
      <c r="R1612">
        <v>0.03</v>
      </c>
      <c r="S1612">
        <v>4.2999999999999997E-2</v>
      </c>
      <c r="T1612">
        <v>0.69799999999999995</v>
      </c>
      <c r="U1612">
        <v>43</v>
      </c>
      <c r="V1612">
        <v>6</v>
      </c>
      <c r="W1612">
        <v>12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8</v>
      </c>
      <c r="AD1612">
        <v>2.5099999999999998</v>
      </c>
      <c r="AE1612">
        <v>4.3196539999999999</v>
      </c>
      <c r="AF1612">
        <v>100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0.54</v>
      </c>
      <c r="AN1612">
        <v>17.077000000000002</v>
      </c>
      <c r="AO1612">
        <v>13.948</v>
      </c>
      <c r="AP1612">
        <v>27.905000000000001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 t="s">
        <v>75</v>
      </c>
      <c r="BD1612">
        <v>0</v>
      </c>
      <c r="BE1612" t="s">
        <v>61</v>
      </c>
      <c r="BF1612" t="s">
        <v>61</v>
      </c>
      <c r="BG1612">
        <v>1.3</v>
      </c>
      <c r="BH1612">
        <v>0</v>
      </c>
      <c r="BI1612" s="1">
        <v>45799.581282557869</v>
      </c>
      <c r="BJ1612">
        <v>3</v>
      </c>
      <c r="BK1612" s="4">
        <v>0.2326</v>
      </c>
      <c r="BL1612" s="42" t="e">
        <f>HLOOKUP($A1612,차량별코스!$E$1:$AD$20,_xlfn.XLOOKUP(탕데이터!$I1612,차량별코스!$D$2:$D$20,차량별코스!$A$2:$A$20),0)</f>
        <v>#N/A</v>
      </c>
      <c r="BM1612">
        <f t="shared" si="283"/>
        <v>4408.3129999999992</v>
      </c>
      <c r="BN1612">
        <f t="shared" si="284"/>
        <v>11107.727999999996</v>
      </c>
      <c r="BO1612">
        <f>IF(COUNTIFS($BL$2:$BL1612,$BL1612,$O$2:$O1612,$O1612)=1,_xlfn.MAXIFS($BO$2:$BO1611,$O$2:$O1611,$O1612)+1,_xlfn.MAXIFS($BO$2:$BO1611,$O$2:$O1611,$O1612))</f>
        <v>12</v>
      </c>
      <c r="BP1612">
        <f t="shared" si="285"/>
        <v>25</v>
      </c>
      <c r="BQ1612">
        <f t="shared" si="287"/>
        <v>0</v>
      </c>
      <c r="BR1612">
        <f t="shared" si="288"/>
        <v>0</v>
      </c>
      <c r="BS1612">
        <f t="shared" si="289"/>
        <v>0</v>
      </c>
      <c r="BT1612">
        <f t="shared" si="290"/>
        <v>0</v>
      </c>
      <c r="BU1612">
        <f t="shared" si="291"/>
        <v>0</v>
      </c>
      <c r="BV1612">
        <f t="shared" si="292"/>
        <v>0</v>
      </c>
      <c r="BW1612">
        <f t="shared" si="286"/>
        <v>25</v>
      </c>
    </row>
    <row r="1613" spans="1:75" x14ac:dyDescent="0.3">
      <c r="A1613" s="38">
        <f t="shared" si="282"/>
        <v>45792</v>
      </c>
      <c r="B1613" s="3">
        <v>45792.429305555554</v>
      </c>
      <c r="C1613" t="s">
        <v>61</v>
      </c>
      <c r="D1613" t="s">
        <v>61</v>
      </c>
      <c r="E1613" t="s">
        <v>61</v>
      </c>
      <c r="F1613" t="s">
        <v>62</v>
      </c>
      <c r="G1613" s="2" t="s">
        <v>95</v>
      </c>
      <c r="H1613" t="s">
        <v>96</v>
      </c>
      <c r="I1613" t="s">
        <v>97</v>
      </c>
      <c r="J1613" t="s">
        <v>66</v>
      </c>
      <c r="K1613" t="s">
        <v>67</v>
      </c>
      <c r="L1613">
        <v>22</v>
      </c>
      <c r="M1613">
        <v>13</v>
      </c>
      <c r="N1613">
        <v>169</v>
      </c>
      <c r="O1613" s="41">
        <v>9999</v>
      </c>
      <c r="P1613" t="s">
        <v>61</v>
      </c>
      <c r="Q1613" t="s">
        <v>61</v>
      </c>
      <c r="R1613">
        <v>8.7999999999999995E-2</v>
      </c>
      <c r="S1613">
        <v>0.17399999999999999</v>
      </c>
      <c r="T1613">
        <v>0.50600000000000001</v>
      </c>
      <c r="U1613">
        <v>304</v>
      </c>
      <c r="V1613">
        <v>8</v>
      </c>
      <c r="W1613">
        <v>237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9</v>
      </c>
      <c r="AD1613">
        <v>1.04</v>
      </c>
      <c r="AE1613">
        <v>5.3694550000000003</v>
      </c>
      <c r="AF1613">
        <v>100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0.39</v>
      </c>
      <c r="AN1613">
        <v>34.22</v>
      </c>
      <c r="AO1613">
        <v>2.6309999999999998</v>
      </c>
      <c r="AP1613">
        <v>77.960999999999999</v>
      </c>
      <c r="AQ1613">
        <v>0</v>
      </c>
      <c r="AR1613">
        <v>0</v>
      </c>
      <c r="AS1613">
        <v>0</v>
      </c>
      <c r="AT1613">
        <v>5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 t="s">
        <v>75</v>
      </c>
      <c r="BD1613">
        <v>0</v>
      </c>
      <c r="BE1613" t="s">
        <v>61</v>
      </c>
      <c r="BF1613" t="s">
        <v>61</v>
      </c>
      <c r="BG1613">
        <v>1.3</v>
      </c>
      <c r="BH1613">
        <v>0</v>
      </c>
      <c r="BI1613" s="1">
        <v>45799.581282557869</v>
      </c>
      <c r="BJ1613">
        <v>3</v>
      </c>
      <c r="BK1613" s="4">
        <v>0.1686</v>
      </c>
      <c r="BL1613" s="42" t="e">
        <f>HLOOKUP($A1613,차량별코스!$E$1:$AD$20,_xlfn.XLOOKUP(탕데이터!$I1613,차량별코스!$D$2:$D$20,차량별코스!$A$2:$A$20),0)</f>
        <v>#N/A</v>
      </c>
      <c r="BM1613">
        <f t="shared" si="283"/>
        <v>4408.3129999999992</v>
      </c>
      <c r="BN1613">
        <f t="shared" si="284"/>
        <v>11107.727999999996</v>
      </c>
      <c r="BO1613">
        <f>IF(COUNTIFS($BL$2:$BL1613,$BL1613,$O$2:$O1613,$O1613)=1,_xlfn.MAXIFS($BO$2:$BO1612,$O$2:$O1612,$O1613)+1,_xlfn.MAXIFS($BO$2:$BO1612,$O$2:$O1612,$O1613))</f>
        <v>12</v>
      </c>
      <c r="BP1613">
        <f t="shared" si="285"/>
        <v>59</v>
      </c>
      <c r="BQ1613">
        <f t="shared" si="287"/>
        <v>0</v>
      </c>
      <c r="BR1613">
        <f t="shared" si="288"/>
        <v>0</v>
      </c>
      <c r="BS1613">
        <f t="shared" si="289"/>
        <v>0</v>
      </c>
      <c r="BT1613">
        <f t="shared" si="290"/>
        <v>0</v>
      </c>
      <c r="BU1613">
        <f t="shared" si="291"/>
        <v>0</v>
      </c>
      <c r="BV1613">
        <f t="shared" si="292"/>
        <v>0</v>
      </c>
      <c r="BW1613">
        <f t="shared" si="286"/>
        <v>59</v>
      </c>
    </row>
    <row r="1614" spans="1:75" x14ac:dyDescent="0.3">
      <c r="A1614" s="38">
        <f t="shared" si="282"/>
        <v>45792</v>
      </c>
      <c r="B1614" s="3">
        <v>45792.499479166669</v>
      </c>
      <c r="C1614" t="s">
        <v>61</v>
      </c>
      <c r="D1614" t="s">
        <v>61</v>
      </c>
      <c r="E1614" t="s">
        <v>61</v>
      </c>
      <c r="F1614" t="s">
        <v>62</v>
      </c>
      <c r="G1614" s="2" t="s">
        <v>95</v>
      </c>
      <c r="H1614" t="s">
        <v>96</v>
      </c>
      <c r="I1614" t="s">
        <v>97</v>
      </c>
      <c r="J1614" t="s">
        <v>66</v>
      </c>
      <c r="K1614" t="s">
        <v>67</v>
      </c>
      <c r="L1614">
        <v>22</v>
      </c>
      <c r="M1614">
        <v>13</v>
      </c>
      <c r="N1614">
        <v>169</v>
      </c>
      <c r="O1614" s="41">
        <v>9999</v>
      </c>
      <c r="P1614" t="s">
        <v>61</v>
      </c>
      <c r="Q1614" t="s">
        <v>61</v>
      </c>
      <c r="R1614">
        <v>2.3E-2</v>
      </c>
      <c r="S1614">
        <v>2.4E-2</v>
      </c>
      <c r="T1614">
        <v>0.95799999999999996</v>
      </c>
      <c r="U1614">
        <v>21</v>
      </c>
      <c r="V1614">
        <v>5</v>
      </c>
      <c r="W1614">
        <v>1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11</v>
      </c>
      <c r="AD1614">
        <v>3.94</v>
      </c>
      <c r="AE1614">
        <v>5.5182339999999996</v>
      </c>
      <c r="AF1614">
        <v>100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0.74</v>
      </c>
      <c r="AN1614">
        <v>15.391999999999999</v>
      </c>
      <c r="AO1614">
        <v>23.795999999999999</v>
      </c>
      <c r="AP1614">
        <v>4.7489999999999997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 t="s">
        <v>75</v>
      </c>
      <c r="BD1614">
        <v>0</v>
      </c>
      <c r="BE1614" t="s">
        <v>61</v>
      </c>
      <c r="BF1614" t="s">
        <v>61</v>
      </c>
      <c r="BG1614">
        <v>1.3</v>
      </c>
      <c r="BH1614">
        <v>0</v>
      </c>
      <c r="BI1614" s="1">
        <v>45799.581282557869</v>
      </c>
      <c r="BJ1614">
        <v>3</v>
      </c>
      <c r="BK1614" s="4">
        <v>0.31940000000000002</v>
      </c>
      <c r="BL1614" s="42" t="e">
        <f>HLOOKUP($A1614,차량별코스!$E$1:$AD$20,_xlfn.XLOOKUP(탕데이터!$I1614,차량별코스!$D$2:$D$20,차량별코스!$A$2:$A$20),0)</f>
        <v>#N/A</v>
      </c>
      <c r="BM1614">
        <f t="shared" si="283"/>
        <v>4408.3129999999992</v>
      </c>
      <c r="BN1614">
        <f t="shared" si="284"/>
        <v>11107.727999999996</v>
      </c>
      <c r="BO1614">
        <f>IF(COUNTIFS($BL$2:$BL1614,$BL1614,$O$2:$O1614,$O1614)=1,_xlfn.MAXIFS($BO$2:$BO1613,$O$2:$O1613,$O1614)+1,_xlfn.MAXIFS($BO$2:$BO1613,$O$2:$O1613,$O1614))</f>
        <v>12</v>
      </c>
      <c r="BP1614">
        <f t="shared" si="285"/>
        <v>15</v>
      </c>
      <c r="BQ1614">
        <f t="shared" si="287"/>
        <v>0</v>
      </c>
      <c r="BR1614">
        <f t="shared" si="288"/>
        <v>0</v>
      </c>
      <c r="BS1614">
        <f t="shared" si="289"/>
        <v>0</v>
      </c>
      <c r="BT1614">
        <f t="shared" si="290"/>
        <v>0</v>
      </c>
      <c r="BU1614">
        <f t="shared" si="291"/>
        <v>0</v>
      </c>
      <c r="BV1614">
        <f t="shared" si="292"/>
        <v>0</v>
      </c>
      <c r="BW1614">
        <f t="shared" si="286"/>
        <v>15</v>
      </c>
    </row>
    <row r="1615" spans="1:75" x14ac:dyDescent="0.3">
      <c r="A1615" s="38">
        <f t="shared" si="282"/>
        <v>45792</v>
      </c>
      <c r="B1615" s="3">
        <v>45792.506932870368</v>
      </c>
      <c r="C1615" t="s">
        <v>61</v>
      </c>
      <c r="D1615" t="s">
        <v>61</v>
      </c>
      <c r="E1615" t="s">
        <v>61</v>
      </c>
      <c r="F1615" t="s">
        <v>62</v>
      </c>
      <c r="G1615" s="2" t="s">
        <v>95</v>
      </c>
      <c r="H1615" t="s">
        <v>96</v>
      </c>
      <c r="I1615" t="s">
        <v>97</v>
      </c>
      <c r="J1615" t="s">
        <v>66</v>
      </c>
      <c r="K1615" t="s">
        <v>67</v>
      </c>
      <c r="L1615">
        <v>22</v>
      </c>
      <c r="M1615">
        <v>13</v>
      </c>
      <c r="N1615">
        <v>169</v>
      </c>
      <c r="O1615" s="41">
        <v>9999</v>
      </c>
      <c r="P1615" t="s">
        <v>61</v>
      </c>
      <c r="Q1615" t="s">
        <v>61</v>
      </c>
      <c r="R1615">
        <v>145.477</v>
      </c>
      <c r="S1615">
        <v>27.631</v>
      </c>
      <c r="T1615">
        <v>5.2649999999999997</v>
      </c>
      <c r="U1615">
        <v>6583</v>
      </c>
      <c r="V1615">
        <v>40</v>
      </c>
      <c r="W1615">
        <v>434</v>
      </c>
      <c r="X1615">
        <v>3134</v>
      </c>
      <c r="Y1615">
        <v>0</v>
      </c>
      <c r="Z1615">
        <v>0</v>
      </c>
      <c r="AA1615">
        <v>0</v>
      </c>
      <c r="AB1615">
        <v>0</v>
      </c>
      <c r="AC1615">
        <v>107</v>
      </c>
      <c r="AD1615">
        <v>79.56</v>
      </c>
      <c r="AE1615">
        <v>85.728764999999996</v>
      </c>
      <c r="AF1615">
        <v>90.8</v>
      </c>
      <c r="AG1615">
        <v>0.4</v>
      </c>
      <c r="AH1615">
        <v>0.4</v>
      </c>
      <c r="AI1615">
        <v>1.3</v>
      </c>
      <c r="AJ1615">
        <v>3.7</v>
      </c>
      <c r="AK1615">
        <v>3.4</v>
      </c>
      <c r="AL1615">
        <v>0</v>
      </c>
      <c r="AM1615">
        <v>4.05</v>
      </c>
      <c r="AN1615">
        <v>56.578000000000003</v>
      </c>
      <c r="AO1615">
        <v>0.60799999999999998</v>
      </c>
      <c r="AP1615">
        <v>6.593</v>
      </c>
      <c r="AQ1615">
        <v>0.21299999999999999</v>
      </c>
      <c r="AR1615">
        <v>0</v>
      </c>
      <c r="AS1615">
        <v>0</v>
      </c>
      <c r="AT1615">
        <v>98.367000000000004</v>
      </c>
      <c r="AU1615">
        <v>0.433</v>
      </c>
      <c r="AV1615">
        <v>0.433</v>
      </c>
      <c r="AW1615">
        <v>1.4079999999999999</v>
      </c>
      <c r="AX1615">
        <v>4.008</v>
      </c>
      <c r="AY1615">
        <v>3.6829999999999998</v>
      </c>
      <c r="AZ1615">
        <v>0</v>
      </c>
      <c r="BA1615">
        <v>0</v>
      </c>
      <c r="BB1615">
        <v>159</v>
      </c>
      <c r="BC1615" t="s">
        <v>75</v>
      </c>
      <c r="BD1615">
        <v>0</v>
      </c>
      <c r="BE1615" t="s">
        <v>61</v>
      </c>
      <c r="BF1615" t="s">
        <v>61</v>
      </c>
      <c r="BG1615">
        <v>1.3</v>
      </c>
      <c r="BH1615">
        <v>0</v>
      </c>
      <c r="BI1615" s="1">
        <v>45799.581282557869</v>
      </c>
      <c r="BJ1615">
        <v>3</v>
      </c>
      <c r="BK1615" s="4">
        <v>1.7549999999999999</v>
      </c>
      <c r="BL1615" s="42" t="e">
        <f>HLOOKUP($A1615,차량별코스!$E$1:$AD$20,_xlfn.XLOOKUP(탕데이터!$I1615,차량별코스!$D$2:$D$20,차량별코스!$A$2:$A$20),0)</f>
        <v>#N/A</v>
      </c>
      <c r="BM1615">
        <f t="shared" si="283"/>
        <v>4408.3129999999992</v>
      </c>
      <c r="BN1615">
        <f t="shared" si="284"/>
        <v>11107.727999999996</v>
      </c>
      <c r="BO1615">
        <f>IF(COUNTIFS($BL$2:$BL1615,$BL1615,$O$2:$O1615,$O1615)=1,_xlfn.MAXIFS($BO$2:$BO1614,$O$2:$O1614,$O1615)+1,_xlfn.MAXIFS($BO$2:$BO1614,$O$2:$O1614,$O1615))</f>
        <v>12</v>
      </c>
      <c r="BP1615">
        <f t="shared" si="285"/>
        <v>5503.3639999999996</v>
      </c>
      <c r="BQ1615">
        <f t="shared" si="287"/>
        <v>26.332000000000001</v>
      </c>
      <c r="BR1615">
        <f t="shared" si="288"/>
        <v>26.332000000000001</v>
      </c>
      <c r="BS1615">
        <f t="shared" si="289"/>
        <v>85.579000000000008</v>
      </c>
      <c r="BT1615">
        <f t="shared" si="290"/>
        <v>243.57100000000003</v>
      </c>
      <c r="BU1615">
        <f t="shared" si="291"/>
        <v>223.822</v>
      </c>
      <c r="BV1615">
        <f t="shared" si="292"/>
        <v>0</v>
      </c>
      <c r="BW1615">
        <f t="shared" si="286"/>
        <v>6109</v>
      </c>
    </row>
    <row r="1616" spans="1:75" x14ac:dyDescent="0.3">
      <c r="A1616" s="38">
        <f t="shared" si="282"/>
        <v>45792</v>
      </c>
      <c r="B1616" s="3">
        <v>45792.585902777777</v>
      </c>
      <c r="C1616" t="s">
        <v>61</v>
      </c>
      <c r="D1616" t="s">
        <v>61</v>
      </c>
      <c r="E1616" t="s">
        <v>61</v>
      </c>
      <c r="F1616" t="s">
        <v>62</v>
      </c>
      <c r="G1616" s="2" t="s">
        <v>95</v>
      </c>
      <c r="H1616" t="s">
        <v>96</v>
      </c>
      <c r="I1616" t="s">
        <v>97</v>
      </c>
      <c r="J1616" t="s">
        <v>66</v>
      </c>
      <c r="K1616" t="s">
        <v>67</v>
      </c>
      <c r="L1616">
        <v>22</v>
      </c>
      <c r="M1616">
        <v>13</v>
      </c>
      <c r="N1616">
        <v>169</v>
      </c>
      <c r="O1616" s="41">
        <v>9999</v>
      </c>
      <c r="P1616" t="s">
        <v>61</v>
      </c>
      <c r="Q1616" t="s">
        <v>61</v>
      </c>
      <c r="R1616">
        <v>0.22900000000000001</v>
      </c>
      <c r="S1616">
        <v>0.10299999999999999</v>
      </c>
      <c r="T1616">
        <v>2.2229999999999999</v>
      </c>
      <c r="U1616">
        <v>111</v>
      </c>
      <c r="V1616">
        <v>7</v>
      </c>
      <c r="W1616">
        <v>32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19</v>
      </c>
      <c r="AD1616">
        <v>7.43</v>
      </c>
      <c r="AE1616">
        <v>11.449427</v>
      </c>
      <c r="AF1616">
        <v>100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1.71</v>
      </c>
      <c r="AN1616">
        <v>13.04</v>
      </c>
      <c r="AO1616">
        <v>6.3049999999999997</v>
      </c>
      <c r="AP1616">
        <v>28.826000000000001</v>
      </c>
      <c r="AQ1616">
        <v>0</v>
      </c>
      <c r="AR1616">
        <v>0</v>
      </c>
      <c r="AS1616">
        <v>0</v>
      </c>
      <c r="AT1616">
        <v>1.667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 t="s">
        <v>75</v>
      </c>
      <c r="BD1616">
        <v>0</v>
      </c>
      <c r="BE1616" t="s">
        <v>61</v>
      </c>
      <c r="BF1616" t="s">
        <v>61</v>
      </c>
      <c r="BG1616">
        <v>1.3</v>
      </c>
      <c r="BH1616">
        <v>0</v>
      </c>
      <c r="BI1616" s="1">
        <v>45799.581282557869</v>
      </c>
      <c r="BJ1616">
        <v>3</v>
      </c>
      <c r="BK1616" s="4">
        <v>0.74109999999999998</v>
      </c>
      <c r="BL1616" s="42" t="e">
        <f>HLOOKUP($A1616,차량별코스!$E$1:$AD$20,_xlfn.XLOOKUP(탕데이터!$I1616,차량별코스!$D$2:$D$20,차량별코스!$A$2:$A$20),0)</f>
        <v>#N/A</v>
      </c>
      <c r="BM1616">
        <f t="shared" si="283"/>
        <v>4408.3129999999992</v>
      </c>
      <c r="BN1616">
        <f t="shared" si="284"/>
        <v>11107.727999999996</v>
      </c>
      <c r="BO1616">
        <f>IF(COUNTIFS($BL$2:$BL1616,$BL1616,$O$2:$O1616,$O1616)=1,_xlfn.MAXIFS($BO$2:$BO1615,$O$2:$O1615,$O1616)+1,_xlfn.MAXIFS($BO$2:$BO1615,$O$2:$O1615,$O1616))</f>
        <v>12</v>
      </c>
      <c r="BP1616">
        <f t="shared" si="285"/>
        <v>72</v>
      </c>
      <c r="BQ1616">
        <f t="shared" si="287"/>
        <v>0</v>
      </c>
      <c r="BR1616">
        <f t="shared" si="288"/>
        <v>0</v>
      </c>
      <c r="BS1616">
        <f t="shared" si="289"/>
        <v>0</v>
      </c>
      <c r="BT1616">
        <f t="shared" si="290"/>
        <v>0</v>
      </c>
      <c r="BU1616">
        <f t="shared" si="291"/>
        <v>0</v>
      </c>
      <c r="BV1616">
        <f t="shared" si="292"/>
        <v>0</v>
      </c>
      <c r="BW1616">
        <f t="shared" si="286"/>
        <v>72</v>
      </c>
    </row>
    <row r="1617" spans="1:75" x14ac:dyDescent="0.3">
      <c r="A1617" s="38">
        <f t="shared" si="282"/>
        <v>45792</v>
      </c>
      <c r="B1617" s="3">
        <v>45792.594988425924</v>
      </c>
      <c r="C1617" t="s">
        <v>61</v>
      </c>
      <c r="D1617" t="s">
        <v>61</v>
      </c>
      <c r="E1617" t="s">
        <v>61</v>
      </c>
      <c r="F1617" t="s">
        <v>62</v>
      </c>
      <c r="G1617" s="2" t="s">
        <v>95</v>
      </c>
      <c r="H1617" t="s">
        <v>96</v>
      </c>
      <c r="I1617" t="s">
        <v>97</v>
      </c>
      <c r="J1617" t="s">
        <v>66</v>
      </c>
      <c r="K1617" t="s">
        <v>67</v>
      </c>
      <c r="L1617">
        <v>22</v>
      </c>
      <c r="M1617">
        <v>13</v>
      </c>
      <c r="N1617">
        <v>169</v>
      </c>
      <c r="O1617" s="41">
        <v>9999</v>
      </c>
      <c r="P1617" t="s">
        <v>61</v>
      </c>
      <c r="Q1617" t="s">
        <v>61</v>
      </c>
      <c r="R1617">
        <v>0.32600000000000001</v>
      </c>
      <c r="S1617">
        <v>0.11799999999999999</v>
      </c>
      <c r="T1617">
        <v>2.7629999999999999</v>
      </c>
      <c r="U1617">
        <v>75</v>
      </c>
      <c r="V1617">
        <v>7</v>
      </c>
      <c r="W1617">
        <v>9</v>
      </c>
      <c r="X1617">
        <v>12</v>
      </c>
      <c r="Y1617">
        <v>0</v>
      </c>
      <c r="Z1617">
        <v>0</v>
      </c>
      <c r="AA1617">
        <v>0</v>
      </c>
      <c r="AB1617">
        <v>0</v>
      </c>
      <c r="AC1617">
        <v>32</v>
      </c>
      <c r="AD1617">
        <v>15.65</v>
      </c>
      <c r="AE1617">
        <v>19.891390000000001</v>
      </c>
      <c r="AF1617">
        <v>99.6</v>
      </c>
      <c r="AG1617">
        <v>0.4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2.13</v>
      </c>
      <c r="AN1617">
        <v>20.965</v>
      </c>
      <c r="AO1617">
        <v>9.3309999999999995</v>
      </c>
      <c r="AP1617">
        <v>12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1</v>
      </c>
      <c r="BC1617" t="s">
        <v>75</v>
      </c>
      <c r="BD1617">
        <v>0</v>
      </c>
      <c r="BE1617" t="s">
        <v>61</v>
      </c>
      <c r="BF1617" t="s">
        <v>61</v>
      </c>
      <c r="BG1617">
        <v>1.3</v>
      </c>
      <c r="BH1617">
        <v>0</v>
      </c>
      <c r="BI1617" s="1">
        <v>45799.581282557869</v>
      </c>
      <c r="BJ1617">
        <v>3</v>
      </c>
      <c r="BK1617" s="4">
        <v>0.92090000000000005</v>
      </c>
      <c r="BL1617" s="42" t="e">
        <f>HLOOKUP($A1617,차량별코스!$E$1:$AD$20,_xlfn.XLOOKUP(탕데이터!$I1617,차량별코스!$D$2:$D$20,차량별코스!$A$2:$A$20),0)</f>
        <v>#N/A</v>
      </c>
      <c r="BM1617">
        <f t="shared" si="283"/>
        <v>4408.3129999999992</v>
      </c>
      <c r="BN1617">
        <f t="shared" si="284"/>
        <v>11107.727999999996</v>
      </c>
      <c r="BO1617">
        <f>IF(COUNTIFS($BL$2:$BL1617,$BL1617,$O$2:$O1617,$O1617)=1,_xlfn.MAXIFS($BO$2:$BO1616,$O$2:$O1616,$O1617)+1,_xlfn.MAXIFS($BO$2:$BO1616,$O$2:$O1616,$O1617))</f>
        <v>12</v>
      </c>
      <c r="BP1617">
        <f t="shared" si="285"/>
        <v>58.7</v>
      </c>
      <c r="BQ1617">
        <f t="shared" si="287"/>
        <v>0.3</v>
      </c>
      <c r="BR1617">
        <f t="shared" si="288"/>
        <v>0</v>
      </c>
      <c r="BS1617">
        <f t="shared" si="289"/>
        <v>0</v>
      </c>
      <c r="BT1617">
        <f t="shared" si="290"/>
        <v>0</v>
      </c>
      <c r="BU1617">
        <f t="shared" si="291"/>
        <v>0</v>
      </c>
      <c r="BV1617">
        <f t="shared" si="292"/>
        <v>0</v>
      </c>
      <c r="BW1617">
        <f t="shared" si="286"/>
        <v>59</v>
      </c>
    </row>
    <row r="1618" spans="1:75" x14ac:dyDescent="0.3">
      <c r="A1618" s="38">
        <f t="shared" si="282"/>
        <v>45792</v>
      </c>
      <c r="B1618" s="3">
        <v>45792.669942129629</v>
      </c>
      <c r="C1618" t="s">
        <v>61</v>
      </c>
      <c r="D1618" t="s">
        <v>61</v>
      </c>
      <c r="E1618" t="s">
        <v>61</v>
      </c>
      <c r="F1618" t="s">
        <v>62</v>
      </c>
      <c r="G1618" s="2" t="s">
        <v>95</v>
      </c>
      <c r="H1618" t="s">
        <v>96</v>
      </c>
      <c r="I1618" t="s">
        <v>97</v>
      </c>
      <c r="J1618" t="s">
        <v>66</v>
      </c>
      <c r="K1618" t="s">
        <v>67</v>
      </c>
      <c r="L1618">
        <v>22</v>
      </c>
      <c r="M1618">
        <v>13</v>
      </c>
      <c r="N1618">
        <v>169</v>
      </c>
      <c r="O1618" s="41">
        <v>9999</v>
      </c>
      <c r="P1618" t="s">
        <v>61</v>
      </c>
      <c r="Q1618" t="s">
        <v>61</v>
      </c>
      <c r="R1618">
        <v>3.847</v>
      </c>
      <c r="S1618">
        <v>0.79100000000000004</v>
      </c>
      <c r="T1618">
        <v>4.8630000000000004</v>
      </c>
      <c r="U1618">
        <v>463</v>
      </c>
      <c r="V1618">
        <v>20</v>
      </c>
      <c r="W1618">
        <v>20</v>
      </c>
      <c r="X1618">
        <v>94</v>
      </c>
      <c r="Y1618">
        <v>0</v>
      </c>
      <c r="Z1618">
        <v>0</v>
      </c>
      <c r="AA1618">
        <v>0</v>
      </c>
      <c r="AB1618">
        <v>0</v>
      </c>
      <c r="AC1618">
        <v>67</v>
      </c>
      <c r="AD1618">
        <v>29.91</v>
      </c>
      <c r="AE1618">
        <v>32.740146000000003</v>
      </c>
      <c r="AF1618">
        <v>99.3</v>
      </c>
      <c r="AG1618">
        <v>0.3</v>
      </c>
      <c r="AH1618">
        <v>0.3</v>
      </c>
      <c r="AI1618">
        <v>0.1</v>
      </c>
      <c r="AJ1618">
        <v>0</v>
      </c>
      <c r="AK1618">
        <v>0</v>
      </c>
      <c r="AL1618">
        <v>0</v>
      </c>
      <c r="AM1618">
        <v>3.74</v>
      </c>
      <c r="AN1618">
        <v>19.268999999999998</v>
      </c>
      <c r="AO1618">
        <v>4.319</v>
      </c>
      <c r="AP1618">
        <v>4.319</v>
      </c>
      <c r="AQ1618">
        <v>0</v>
      </c>
      <c r="AR1618">
        <v>0</v>
      </c>
      <c r="AS1618">
        <v>0</v>
      </c>
      <c r="AT1618">
        <v>6.62</v>
      </c>
      <c r="AU1618">
        <v>0.02</v>
      </c>
      <c r="AV1618">
        <v>0.02</v>
      </c>
      <c r="AW1618">
        <v>7.0000000000000001E-3</v>
      </c>
      <c r="AX1618">
        <v>0</v>
      </c>
      <c r="AY1618">
        <v>0</v>
      </c>
      <c r="AZ1618">
        <v>0</v>
      </c>
      <c r="BA1618">
        <v>0</v>
      </c>
      <c r="BB1618">
        <v>7</v>
      </c>
      <c r="BC1618" t="s">
        <v>75</v>
      </c>
      <c r="BD1618">
        <v>0</v>
      </c>
      <c r="BE1618" t="s">
        <v>61</v>
      </c>
      <c r="BF1618" t="s">
        <v>61</v>
      </c>
      <c r="BG1618">
        <v>1.3</v>
      </c>
      <c r="BH1618">
        <v>0</v>
      </c>
      <c r="BI1618" s="1">
        <v>45799.581282557869</v>
      </c>
      <c r="BJ1618">
        <v>3</v>
      </c>
      <c r="BK1618" s="4">
        <v>1.6212</v>
      </c>
      <c r="BL1618" s="42" t="e">
        <f>HLOOKUP($A1618,차량별코스!$E$1:$AD$20,_xlfn.XLOOKUP(탕데이터!$I1618,차량별코스!$D$2:$D$20,차량별코스!$A$2:$A$20),0)</f>
        <v>#N/A</v>
      </c>
      <c r="BM1618">
        <f t="shared" si="283"/>
        <v>4408.3129999999992</v>
      </c>
      <c r="BN1618">
        <f t="shared" si="284"/>
        <v>11107.727999999996</v>
      </c>
      <c r="BO1618">
        <f>IF(COUNTIFS($BL$2:$BL1618,$BL1618,$O$2:$O1618,$O1618)=1,_xlfn.MAXIFS($BO$2:$BO1617,$O$2:$O1617,$O1618)+1,_xlfn.MAXIFS($BO$2:$BO1617,$O$2:$O1617,$O1618))</f>
        <v>12</v>
      </c>
      <c r="BP1618">
        <f t="shared" si="285"/>
        <v>419.75900000000001</v>
      </c>
      <c r="BQ1618">
        <f t="shared" si="287"/>
        <v>1.389</v>
      </c>
      <c r="BR1618">
        <f t="shared" si="288"/>
        <v>1.389</v>
      </c>
      <c r="BS1618">
        <f t="shared" si="289"/>
        <v>0.46300000000000002</v>
      </c>
      <c r="BT1618">
        <f t="shared" si="290"/>
        <v>0</v>
      </c>
      <c r="BU1618">
        <f t="shared" si="291"/>
        <v>0</v>
      </c>
      <c r="BV1618">
        <f t="shared" si="292"/>
        <v>0</v>
      </c>
      <c r="BW1618">
        <f t="shared" si="286"/>
        <v>423.00000000000006</v>
      </c>
    </row>
    <row r="1619" spans="1:75" x14ac:dyDescent="0.3">
      <c r="A1619" s="38">
        <f t="shared" si="282"/>
        <v>45792</v>
      </c>
      <c r="B1619" s="3">
        <v>45792.679988425924</v>
      </c>
      <c r="C1619" t="s">
        <v>61</v>
      </c>
      <c r="D1619" t="s">
        <v>61</v>
      </c>
      <c r="E1619" t="s">
        <v>61</v>
      </c>
      <c r="F1619" t="s">
        <v>62</v>
      </c>
      <c r="G1619" s="2" t="s">
        <v>95</v>
      </c>
      <c r="H1619" t="s">
        <v>96</v>
      </c>
      <c r="I1619" t="s">
        <v>97</v>
      </c>
      <c r="J1619" t="s">
        <v>66</v>
      </c>
      <c r="K1619" t="s">
        <v>67</v>
      </c>
      <c r="L1619">
        <v>22</v>
      </c>
      <c r="M1619">
        <v>13</v>
      </c>
      <c r="N1619">
        <v>169</v>
      </c>
      <c r="O1619" s="41">
        <v>9999</v>
      </c>
      <c r="P1619" t="s">
        <v>61</v>
      </c>
      <c r="Q1619" t="s">
        <v>61</v>
      </c>
      <c r="R1619">
        <v>145.07900000000001</v>
      </c>
      <c r="S1619">
        <v>31.085999999999999</v>
      </c>
      <c r="T1619">
        <v>4.6669999999999998</v>
      </c>
      <c r="U1619">
        <v>7801</v>
      </c>
      <c r="V1619">
        <v>52</v>
      </c>
      <c r="W1619">
        <v>966</v>
      </c>
      <c r="X1619">
        <v>3159</v>
      </c>
      <c r="Y1619">
        <v>0</v>
      </c>
      <c r="Z1619">
        <v>0</v>
      </c>
      <c r="AA1619">
        <v>1</v>
      </c>
      <c r="AB1619">
        <v>48</v>
      </c>
      <c r="AC1619">
        <v>108</v>
      </c>
      <c r="AD1619">
        <v>66.95</v>
      </c>
      <c r="AE1619">
        <v>76.999013000000005</v>
      </c>
      <c r="AF1619">
        <v>90.8</v>
      </c>
      <c r="AG1619">
        <v>0.3</v>
      </c>
      <c r="AH1619">
        <v>0.4</v>
      </c>
      <c r="AI1619">
        <v>1.1000000000000001</v>
      </c>
      <c r="AJ1619">
        <v>4.2</v>
      </c>
      <c r="AK1619">
        <v>3.1</v>
      </c>
      <c r="AL1619">
        <v>0</v>
      </c>
      <c r="AM1619">
        <v>3.59</v>
      </c>
      <c r="AN1619">
        <v>57.405000000000001</v>
      </c>
      <c r="AO1619">
        <v>0.66700000000000004</v>
      </c>
      <c r="AP1619">
        <v>12.382999999999999</v>
      </c>
      <c r="AQ1619">
        <v>0.214</v>
      </c>
      <c r="AR1619">
        <v>0</v>
      </c>
      <c r="AS1619">
        <v>0</v>
      </c>
      <c r="AT1619">
        <v>118.04</v>
      </c>
      <c r="AU1619">
        <v>0.39</v>
      </c>
      <c r="AV1619">
        <v>0.52</v>
      </c>
      <c r="AW1619">
        <v>1.43</v>
      </c>
      <c r="AX1619">
        <v>5.46</v>
      </c>
      <c r="AY1619">
        <v>4.03</v>
      </c>
      <c r="AZ1619">
        <v>0</v>
      </c>
      <c r="BA1619">
        <v>0</v>
      </c>
      <c r="BB1619">
        <v>172</v>
      </c>
      <c r="BC1619" t="s">
        <v>75</v>
      </c>
      <c r="BD1619">
        <v>0</v>
      </c>
      <c r="BE1619" t="s">
        <v>61</v>
      </c>
      <c r="BF1619" t="s">
        <v>61</v>
      </c>
      <c r="BG1619">
        <v>1.3</v>
      </c>
      <c r="BH1619">
        <v>0</v>
      </c>
      <c r="BI1619" s="1">
        <v>45799.581282557869</v>
      </c>
      <c r="BJ1619">
        <v>3</v>
      </c>
      <c r="BK1619" s="4">
        <v>1.5557000000000001</v>
      </c>
      <c r="BL1619" s="42" t="e">
        <f>HLOOKUP($A1619,차량별코스!$E$1:$AD$20,_xlfn.XLOOKUP(탕데이터!$I1619,차량별코스!$D$2:$D$20,차량별코스!$A$2:$A$20),0)</f>
        <v>#N/A</v>
      </c>
      <c r="BM1619">
        <f t="shared" si="283"/>
        <v>4408.3129999999992</v>
      </c>
      <c r="BN1619">
        <f t="shared" si="284"/>
        <v>11107.727999999996</v>
      </c>
      <c r="BO1619">
        <f>IF(COUNTIFS($BL$2:$BL1619,$BL1619,$O$2:$O1619,$O1619)=1,_xlfn.MAXIFS($BO$2:$BO1618,$O$2:$O1618,$O1619)+1,_xlfn.MAXIFS($BO$2:$BO1618,$O$2:$O1618,$O1619))</f>
        <v>12</v>
      </c>
      <c r="BP1619">
        <f t="shared" si="285"/>
        <v>6065.3079999999991</v>
      </c>
      <c r="BQ1619">
        <f t="shared" si="287"/>
        <v>23.403000000000002</v>
      </c>
      <c r="BR1619">
        <f t="shared" si="288"/>
        <v>31.204000000000001</v>
      </c>
      <c r="BS1619">
        <f t="shared" si="289"/>
        <v>85.811000000000007</v>
      </c>
      <c r="BT1619">
        <f t="shared" si="290"/>
        <v>327.642</v>
      </c>
      <c r="BU1619">
        <f t="shared" si="291"/>
        <v>241.83099999999999</v>
      </c>
      <c r="BV1619">
        <f t="shared" si="292"/>
        <v>0</v>
      </c>
      <c r="BW1619">
        <f t="shared" si="286"/>
        <v>6775.1989999999987</v>
      </c>
    </row>
    <row r="1620" spans="1:75" x14ac:dyDescent="0.3">
      <c r="A1620" s="38">
        <f t="shared" si="282"/>
        <v>45793</v>
      </c>
      <c r="B1620" s="3">
        <v>45793.17591435185</v>
      </c>
      <c r="C1620" t="s">
        <v>61</v>
      </c>
      <c r="D1620" t="s">
        <v>61</v>
      </c>
      <c r="E1620" t="s">
        <v>61</v>
      </c>
      <c r="F1620" t="s">
        <v>62</v>
      </c>
      <c r="G1620" s="2" t="s">
        <v>95</v>
      </c>
      <c r="H1620" t="s">
        <v>96</v>
      </c>
      <c r="I1620" t="s">
        <v>97</v>
      </c>
      <c r="J1620" t="s">
        <v>66</v>
      </c>
      <c r="K1620" t="s">
        <v>67</v>
      </c>
      <c r="L1620">
        <v>22</v>
      </c>
      <c r="M1620">
        <v>13</v>
      </c>
      <c r="N1620">
        <v>169</v>
      </c>
      <c r="O1620" s="41">
        <v>9999</v>
      </c>
      <c r="P1620" t="s">
        <v>61</v>
      </c>
      <c r="Q1620" t="s">
        <v>61</v>
      </c>
      <c r="R1620">
        <v>0.05</v>
      </c>
      <c r="S1620">
        <v>8.6999999999999994E-2</v>
      </c>
      <c r="T1620">
        <v>0.57499999999999996</v>
      </c>
      <c r="U1620">
        <v>95</v>
      </c>
      <c r="V1620">
        <v>65</v>
      </c>
      <c r="W1620">
        <v>3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10</v>
      </c>
      <c r="AD1620">
        <v>1.89</v>
      </c>
      <c r="AE1620">
        <v>6.6666660000000002</v>
      </c>
      <c r="AF1620">
        <v>100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0.44</v>
      </c>
      <c r="AN1620">
        <v>38.738999999999997</v>
      </c>
      <c r="AO1620">
        <v>68.421000000000006</v>
      </c>
      <c r="AP1620">
        <v>3.157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 t="s">
        <v>75</v>
      </c>
      <c r="BD1620">
        <v>0</v>
      </c>
      <c r="BE1620" t="s">
        <v>61</v>
      </c>
      <c r="BF1620" t="s">
        <v>61</v>
      </c>
      <c r="BG1620">
        <v>1.3</v>
      </c>
      <c r="BH1620">
        <v>0</v>
      </c>
      <c r="BI1620" s="1">
        <v>45799.581282557869</v>
      </c>
      <c r="BJ1620">
        <v>3</v>
      </c>
      <c r="BK1620" s="4">
        <v>0.19159999999999999</v>
      </c>
      <c r="BL1620" s="42" t="e">
        <f>HLOOKUP($A1620,차량별코스!$E$1:$AD$20,_xlfn.XLOOKUP(탕데이터!$I1620,차량별코스!$D$2:$D$20,차량별코스!$A$2:$A$20),0)</f>
        <v>#N/A</v>
      </c>
      <c r="BM1620">
        <f t="shared" si="283"/>
        <v>4408.3129999999992</v>
      </c>
      <c r="BN1620">
        <f t="shared" si="284"/>
        <v>11107.727999999996</v>
      </c>
      <c r="BO1620">
        <f>IF(COUNTIFS($BL$2:$BL1620,$BL1620,$O$2:$O1620,$O1620)=1,_xlfn.MAXIFS($BO$2:$BO1619,$O$2:$O1619,$O1620)+1,_xlfn.MAXIFS($BO$2:$BO1619,$O$2:$O1619,$O1620))</f>
        <v>12</v>
      </c>
      <c r="BP1620">
        <f t="shared" si="285"/>
        <v>27</v>
      </c>
      <c r="BQ1620">
        <f t="shared" si="287"/>
        <v>0</v>
      </c>
      <c r="BR1620">
        <f t="shared" si="288"/>
        <v>0</v>
      </c>
      <c r="BS1620">
        <f t="shared" si="289"/>
        <v>0</v>
      </c>
      <c r="BT1620">
        <f t="shared" si="290"/>
        <v>0</v>
      </c>
      <c r="BU1620">
        <f t="shared" si="291"/>
        <v>0</v>
      </c>
      <c r="BV1620">
        <f t="shared" si="292"/>
        <v>0</v>
      </c>
      <c r="BW1620">
        <f t="shared" si="286"/>
        <v>27</v>
      </c>
    </row>
    <row r="1621" spans="1:75" x14ac:dyDescent="0.3">
      <c r="A1621" s="38">
        <f t="shared" si="282"/>
        <v>45793</v>
      </c>
      <c r="B1621" s="3">
        <v>45793.187974537039</v>
      </c>
      <c r="C1621" t="s">
        <v>61</v>
      </c>
      <c r="D1621" t="s">
        <v>61</v>
      </c>
      <c r="E1621" t="s">
        <v>61</v>
      </c>
      <c r="F1621" t="s">
        <v>62</v>
      </c>
      <c r="G1621" s="2" t="s">
        <v>95</v>
      </c>
      <c r="H1621" t="s">
        <v>96</v>
      </c>
      <c r="I1621" t="s">
        <v>97</v>
      </c>
      <c r="J1621" t="s">
        <v>66</v>
      </c>
      <c r="K1621" t="s">
        <v>67</v>
      </c>
      <c r="L1621">
        <v>22</v>
      </c>
      <c r="M1621">
        <v>13</v>
      </c>
      <c r="N1621">
        <v>169</v>
      </c>
      <c r="O1621" s="41">
        <v>9999</v>
      </c>
      <c r="P1621" t="s">
        <v>61</v>
      </c>
      <c r="Q1621" t="s">
        <v>61</v>
      </c>
      <c r="R1621">
        <v>145.941</v>
      </c>
      <c r="S1621">
        <v>30.097000000000001</v>
      </c>
      <c r="T1621">
        <v>4.8490000000000002</v>
      </c>
      <c r="U1621">
        <v>6926</v>
      </c>
      <c r="V1621">
        <v>3</v>
      </c>
      <c r="W1621">
        <v>925</v>
      </c>
      <c r="X1621">
        <v>3038</v>
      </c>
      <c r="Y1621">
        <v>0</v>
      </c>
      <c r="Z1621">
        <v>0</v>
      </c>
      <c r="AA1621">
        <v>0</v>
      </c>
      <c r="AB1621">
        <v>0</v>
      </c>
      <c r="AC1621">
        <v>108</v>
      </c>
      <c r="AD1621">
        <v>75.86</v>
      </c>
      <c r="AE1621">
        <v>87.593802999999994</v>
      </c>
      <c r="AF1621">
        <v>88.5</v>
      </c>
      <c r="AG1621">
        <v>0.6</v>
      </c>
      <c r="AH1621">
        <v>0.5</v>
      </c>
      <c r="AI1621">
        <v>0.8</v>
      </c>
      <c r="AJ1621">
        <v>3.4</v>
      </c>
      <c r="AK1621">
        <v>6.2</v>
      </c>
      <c r="AL1621">
        <v>0</v>
      </c>
      <c r="AM1621">
        <v>3.73</v>
      </c>
      <c r="AN1621">
        <v>63.438000000000002</v>
      </c>
      <c r="AO1621">
        <v>4.2999999999999997E-2</v>
      </c>
      <c r="AP1621">
        <v>13.355</v>
      </c>
      <c r="AQ1621">
        <v>0.20599999999999999</v>
      </c>
      <c r="AR1621">
        <v>0</v>
      </c>
      <c r="AS1621">
        <v>0</v>
      </c>
      <c r="AT1621">
        <v>101.77500000000001</v>
      </c>
      <c r="AU1621">
        <v>0.69</v>
      </c>
      <c r="AV1621">
        <v>0.57499999999999996</v>
      </c>
      <c r="AW1621">
        <v>0.92</v>
      </c>
      <c r="AX1621">
        <v>3.91</v>
      </c>
      <c r="AY1621">
        <v>7.13</v>
      </c>
      <c r="AZ1621">
        <v>0</v>
      </c>
      <c r="BA1621">
        <v>0</v>
      </c>
      <c r="BB1621">
        <v>179</v>
      </c>
      <c r="BC1621" t="s">
        <v>75</v>
      </c>
      <c r="BD1621">
        <v>0</v>
      </c>
      <c r="BE1621" t="s">
        <v>61</v>
      </c>
      <c r="BF1621" t="s">
        <v>61</v>
      </c>
      <c r="BG1621">
        <v>1.3</v>
      </c>
      <c r="BH1621">
        <v>0</v>
      </c>
      <c r="BI1621" s="1">
        <v>45799.581282557869</v>
      </c>
      <c r="BJ1621">
        <v>3</v>
      </c>
      <c r="BK1621" s="4">
        <v>1.6163000000000001</v>
      </c>
      <c r="BL1621" s="42" t="e">
        <f>HLOOKUP($A1621,차량별코스!$E$1:$AD$20,_xlfn.XLOOKUP(탕데이터!$I1621,차량별코스!$D$2:$D$20,차량별코스!$A$2:$A$20),0)</f>
        <v>#N/A</v>
      </c>
      <c r="BM1621">
        <f t="shared" si="283"/>
        <v>4408.3129999999992</v>
      </c>
      <c r="BN1621">
        <f t="shared" si="284"/>
        <v>11107.727999999996</v>
      </c>
      <c r="BO1621">
        <f>IF(COUNTIFS($BL$2:$BL1621,$BL1621,$O$2:$O1621,$O1621)=1,_xlfn.MAXIFS($BO$2:$BO1620,$O$2:$O1620,$O1621)+1,_xlfn.MAXIFS($BO$2:$BO1620,$O$2:$O1620,$O1621))</f>
        <v>12</v>
      </c>
      <c r="BP1621">
        <f t="shared" si="285"/>
        <v>5201.51</v>
      </c>
      <c r="BQ1621">
        <f t="shared" si="287"/>
        <v>41.555999999999997</v>
      </c>
      <c r="BR1621">
        <f t="shared" si="288"/>
        <v>34.630000000000003</v>
      </c>
      <c r="BS1621">
        <f t="shared" si="289"/>
        <v>55.408000000000001</v>
      </c>
      <c r="BT1621">
        <f t="shared" si="290"/>
        <v>235.48400000000001</v>
      </c>
      <c r="BU1621">
        <f t="shared" si="291"/>
        <v>429.41199999999998</v>
      </c>
      <c r="BV1621">
        <f t="shared" si="292"/>
        <v>0</v>
      </c>
      <c r="BW1621">
        <f t="shared" si="286"/>
        <v>5998.0000000000009</v>
      </c>
    </row>
    <row r="1622" spans="1:75" x14ac:dyDescent="0.3">
      <c r="A1622" s="38">
        <f t="shared" si="282"/>
        <v>45793</v>
      </c>
      <c r="B1622" s="3">
        <v>45793.336493055554</v>
      </c>
      <c r="C1622" t="s">
        <v>61</v>
      </c>
      <c r="D1622" t="s">
        <v>61</v>
      </c>
      <c r="E1622" t="s">
        <v>61</v>
      </c>
      <c r="F1622" t="s">
        <v>62</v>
      </c>
      <c r="G1622" s="2" t="s">
        <v>95</v>
      </c>
      <c r="H1622" t="s">
        <v>96</v>
      </c>
      <c r="I1622" t="s">
        <v>97</v>
      </c>
      <c r="J1622" t="s">
        <v>66</v>
      </c>
      <c r="K1622" t="s">
        <v>67</v>
      </c>
      <c r="L1622">
        <v>22</v>
      </c>
      <c r="M1622">
        <v>13</v>
      </c>
      <c r="N1622">
        <v>169</v>
      </c>
      <c r="O1622" s="41">
        <v>9999</v>
      </c>
      <c r="P1622" t="s">
        <v>61</v>
      </c>
      <c r="Q1622" t="s">
        <v>61</v>
      </c>
      <c r="R1622">
        <v>3.7879999999999998</v>
      </c>
      <c r="S1622">
        <v>0.76100000000000001</v>
      </c>
      <c r="T1622">
        <v>4.9779999999999998</v>
      </c>
      <c r="U1622">
        <v>464</v>
      </c>
      <c r="V1622">
        <v>31</v>
      </c>
      <c r="W1622">
        <v>10</v>
      </c>
      <c r="X1622">
        <v>78</v>
      </c>
      <c r="Y1622">
        <v>0</v>
      </c>
      <c r="Z1622">
        <v>0</v>
      </c>
      <c r="AA1622">
        <v>0</v>
      </c>
      <c r="AB1622">
        <v>0</v>
      </c>
      <c r="AC1622">
        <v>60</v>
      </c>
      <c r="AD1622">
        <v>29.39</v>
      </c>
      <c r="AE1622">
        <v>32.238297000000003</v>
      </c>
      <c r="AF1622">
        <v>99.4</v>
      </c>
      <c r="AG1622">
        <v>0.2</v>
      </c>
      <c r="AH1622">
        <v>0.3</v>
      </c>
      <c r="AI1622">
        <v>0</v>
      </c>
      <c r="AJ1622">
        <v>0</v>
      </c>
      <c r="AK1622">
        <v>0</v>
      </c>
      <c r="AL1622">
        <v>0</v>
      </c>
      <c r="AM1622">
        <v>3.83</v>
      </c>
      <c r="AN1622">
        <v>18.228999999999999</v>
      </c>
      <c r="AO1622">
        <v>6.681</v>
      </c>
      <c r="AP1622">
        <v>2.1549999999999998</v>
      </c>
      <c r="AQ1622">
        <v>0</v>
      </c>
      <c r="AR1622">
        <v>0</v>
      </c>
      <c r="AS1622">
        <v>0</v>
      </c>
      <c r="AT1622">
        <v>6.6269999999999998</v>
      </c>
      <c r="AU1622">
        <v>1.2999999999999999E-2</v>
      </c>
      <c r="AV1622">
        <v>0.02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7</v>
      </c>
      <c r="BC1622" t="s">
        <v>75</v>
      </c>
      <c r="BD1622">
        <v>0</v>
      </c>
      <c r="BE1622" t="s">
        <v>61</v>
      </c>
      <c r="BF1622" t="s">
        <v>61</v>
      </c>
      <c r="BG1622">
        <v>1.3</v>
      </c>
      <c r="BH1622">
        <v>0</v>
      </c>
      <c r="BI1622" s="1">
        <v>45799.581282557869</v>
      </c>
      <c r="BJ1622">
        <v>3</v>
      </c>
      <c r="BK1622" s="4">
        <v>1.6592</v>
      </c>
      <c r="BL1622" s="42" t="e">
        <f>HLOOKUP($A1622,차량별코스!$E$1:$AD$20,_xlfn.XLOOKUP(탕데이터!$I1622,차량별코스!$D$2:$D$20,차량별코스!$A$2:$A$20),0)</f>
        <v>#N/A</v>
      </c>
      <c r="BM1622">
        <f t="shared" si="283"/>
        <v>4408.3129999999992</v>
      </c>
      <c r="BN1622">
        <f t="shared" si="284"/>
        <v>11107.727999999996</v>
      </c>
      <c r="BO1622">
        <f>IF(COUNTIFS($BL$2:$BL1622,$BL1622,$O$2:$O1622,$O1622)=1,_xlfn.MAXIFS($BO$2:$BO1621,$O$2:$O1621,$O1622)+1,_xlfn.MAXIFS($BO$2:$BO1621,$O$2:$O1621,$O1622))</f>
        <v>12</v>
      </c>
      <c r="BP1622">
        <f t="shared" si="285"/>
        <v>420.21600000000007</v>
      </c>
      <c r="BQ1622">
        <f t="shared" si="287"/>
        <v>0.92800000000000005</v>
      </c>
      <c r="BR1622">
        <f t="shared" si="288"/>
        <v>1.3920000000000001</v>
      </c>
      <c r="BS1622">
        <f t="shared" si="289"/>
        <v>0</v>
      </c>
      <c r="BT1622">
        <f t="shared" si="290"/>
        <v>0</v>
      </c>
      <c r="BU1622">
        <f t="shared" si="291"/>
        <v>0</v>
      </c>
      <c r="BV1622">
        <f t="shared" si="292"/>
        <v>0</v>
      </c>
      <c r="BW1622">
        <f t="shared" si="286"/>
        <v>422.53600000000006</v>
      </c>
    </row>
    <row r="1623" spans="1:75" x14ac:dyDescent="0.3">
      <c r="A1623" s="38">
        <f t="shared" si="282"/>
        <v>45793</v>
      </c>
      <c r="B1623" s="3">
        <v>45793.347129629627</v>
      </c>
      <c r="C1623" t="s">
        <v>61</v>
      </c>
      <c r="D1623" t="s">
        <v>61</v>
      </c>
      <c r="E1623" t="s">
        <v>61</v>
      </c>
      <c r="F1623" t="s">
        <v>62</v>
      </c>
      <c r="G1623" s="2" t="s">
        <v>95</v>
      </c>
      <c r="H1623" t="s">
        <v>96</v>
      </c>
      <c r="I1623" t="s">
        <v>97</v>
      </c>
      <c r="J1623" t="s">
        <v>66</v>
      </c>
      <c r="K1623" t="s">
        <v>67</v>
      </c>
      <c r="L1623">
        <v>22</v>
      </c>
      <c r="M1623">
        <v>13</v>
      </c>
      <c r="N1623">
        <v>169</v>
      </c>
      <c r="O1623" s="41">
        <v>9999</v>
      </c>
      <c r="P1623" t="s">
        <v>61</v>
      </c>
      <c r="Q1623" t="s">
        <v>61</v>
      </c>
      <c r="R1623">
        <v>154.61600000000001</v>
      </c>
      <c r="S1623">
        <v>31.716000000000001</v>
      </c>
      <c r="T1623">
        <v>4.875</v>
      </c>
      <c r="U1623">
        <v>9267</v>
      </c>
      <c r="V1623">
        <v>11</v>
      </c>
      <c r="W1623">
        <v>540</v>
      </c>
      <c r="X1623">
        <v>3678</v>
      </c>
      <c r="Y1623">
        <v>0</v>
      </c>
      <c r="Z1623">
        <v>0</v>
      </c>
      <c r="AA1623">
        <v>1</v>
      </c>
      <c r="AB1623">
        <v>58</v>
      </c>
      <c r="AC1623">
        <v>108</v>
      </c>
      <c r="AD1623">
        <v>60.06</v>
      </c>
      <c r="AE1623">
        <v>63.86159</v>
      </c>
      <c r="AF1623">
        <v>76.400000000000006</v>
      </c>
      <c r="AG1623">
        <v>3.3</v>
      </c>
      <c r="AH1623">
        <v>2.4</v>
      </c>
      <c r="AI1623">
        <v>4.3</v>
      </c>
      <c r="AJ1623">
        <v>8.1999999999999993</v>
      </c>
      <c r="AK1623">
        <v>5.3</v>
      </c>
      <c r="AL1623">
        <v>0</v>
      </c>
      <c r="AM1623">
        <v>3.75</v>
      </c>
      <c r="AN1623">
        <v>44.033999999999999</v>
      </c>
      <c r="AO1623">
        <v>0.11899999999999999</v>
      </c>
      <c r="AP1623">
        <v>5.827</v>
      </c>
      <c r="AQ1623">
        <v>0.23300000000000001</v>
      </c>
      <c r="AR1623">
        <v>0</v>
      </c>
      <c r="AS1623">
        <v>0</v>
      </c>
      <c r="AT1623">
        <v>117.14700000000001</v>
      </c>
      <c r="AU1623">
        <v>5.0599999999999996</v>
      </c>
      <c r="AV1623">
        <v>3.68</v>
      </c>
      <c r="AW1623">
        <v>6.593</v>
      </c>
      <c r="AX1623">
        <v>12.573</v>
      </c>
      <c r="AY1623">
        <v>8.1270000000000007</v>
      </c>
      <c r="AZ1623">
        <v>0</v>
      </c>
      <c r="BA1623">
        <v>0</v>
      </c>
      <c r="BB1623">
        <v>184</v>
      </c>
      <c r="BC1623" t="s">
        <v>75</v>
      </c>
      <c r="BD1623">
        <v>0</v>
      </c>
      <c r="BE1623" t="s">
        <v>61</v>
      </c>
      <c r="BF1623" t="s">
        <v>61</v>
      </c>
      <c r="BG1623">
        <v>1.3</v>
      </c>
      <c r="BH1623">
        <v>0</v>
      </c>
      <c r="BI1623" s="1">
        <v>45799.581282557869</v>
      </c>
      <c r="BJ1623">
        <v>3</v>
      </c>
      <c r="BK1623" s="4">
        <v>1.625</v>
      </c>
      <c r="BL1623" s="42" t="e">
        <f>HLOOKUP($A1623,차량별코스!$E$1:$AD$20,_xlfn.XLOOKUP(탕데이터!$I1623,차량별코스!$D$2:$D$20,차량별코스!$A$2:$A$20),0)</f>
        <v>#N/A</v>
      </c>
      <c r="BM1623">
        <f t="shared" si="283"/>
        <v>4408.3129999999992</v>
      </c>
      <c r="BN1623">
        <f t="shared" si="284"/>
        <v>11107.727999999996</v>
      </c>
      <c r="BO1623">
        <f>IF(COUNTIFS($BL$2:$BL1623,$BL1623,$O$2:$O1623,$O1623)=1,_xlfn.MAXIFS($BO$2:$BO1622,$O$2:$O1622,$O1623)+1,_xlfn.MAXIFS($BO$2:$BO1622,$O$2:$O1622,$O1623))</f>
        <v>12</v>
      </c>
      <c r="BP1623">
        <f t="shared" si="285"/>
        <v>6528.9880000000003</v>
      </c>
      <c r="BQ1623">
        <f t="shared" si="287"/>
        <v>305.81100000000004</v>
      </c>
      <c r="BR1623">
        <f t="shared" si="288"/>
        <v>222.40800000000002</v>
      </c>
      <c r="BS1623">
        <f t="shared" si="289"/>
        <v>398.48099999999999</v>
      </c>
      <c r="BT1623">
        <f t="shared" si="290"/>
        <v>759.89399999999989</v>
      </c>
      <c r="BU1623">
        <f t="shared" si="291"/>
        <v>491.15100000000001</v>
      </c>
      <c r="BV1623">
        <f t="shared" si="292"/>
        <v>0</v>
      </c>
      <c r="BW1623">
        <f t="shared" si="286"/>
        <v>8706.7330000000002</v>
      </c>
    </row>
    <row r="1624" spans="1:75" x14ac:dyDescent="0.3">
      <c r="A1624" s="38">
        <f t="shared" si="282"/>
        <v>45793</v>
      </c>
      <c r="B1624" s="3">
        <v>45793.456782407404</v>
      </c>
      <c r="C1624" t="s">
        <v>61</v>
      </c>
      <c r="D1624" t="s">
        <v>61</v>
      </c>
      <c r="E1624" t="s">
        <v>61</v>
      </c>
      <c r="F1624" t="s">
        <v>62</v>
      </c>
      <c r="G1624" s="2" t="s">
        <v>95</v>
      </c>
      <c r="H1624" t="s">
        <v>96</v>
      </c>
      <c r="I1624" t="s">
        <v>97</v>
      </c>
      <c r="J1624" t="s">
        <v>66</v>
      </c>
      <c r="K1624" t="s">
        <v>67</v>
      </c>
      <c r="L1624">
        <v>22</v>
      </c>
      <c r="M1624">
        <v>13</v>
      </c>
      <c r="N1624">
        <v>169</v>
      </c>
      <c r="O1624" s="41">
        <v>9999</v>
      </c>
      <c r="P1624" t="s">
        <v>61</v>
      </c>
      <c r="Q1624" t="s">
        <v>61</v>
      </c>
      <c r="R1624">
        <v>7.0999999999999994E-2</v>
      </c>
      <c r="S1624">
        <v>6.3E-2</v>
      </c>
      <c r="T1624">
        <v>1.127</v>
      </c>
      <c r="U1624">
        <v>63</v>
      </c>
      <c r="V1624">
        <v>7</v>
      </c>
      <c r="W1624">
        <v>19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15</v>
      </c>
      <c r="AD1624">
        <v>4.0599999999999996</v>
      </c>
      <c r="AE1624">
        <v>6.907286</v>
      </c>
      <c r="AF1624">
        <v>100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0.87</v>
      </c>
      <c r="AN1624">
        <v>16.835000000000001</v>
      </c>
      <c r="AO1624">
        <v>11.109</v>
      </c>
      <c r="AP1624">
        <v>30.154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 t="s">
        <v>75</v>
      </c>
      <c r="BD1624">
        <v>0</v>
      </c>
      <c r="BE1624" t="s">
        <v>61</v>
      </c>
      <c r="BF1624" t="s">
        <v>61</v>
      </c>
      <c r="BG1624">
        <v>1.3</v>
      </c>
      <c r="BH1624">
        <v>0</v>
      </c>
      <c r="BI1624" s="1">
        <v>45799.581282557869</v>
      </c>
      <c r="BJ1624">
        <v>3</v>
      </c>
      <c r="BK1624" s="4">
        <v>0.37569999999999998</v>
      </c>
      <c r="BL1624" s="42" t="e">
        <f>HLOOKUP($A1624,차량별코스!$E$1:$AD$20,_xlfn.XLOOKUP(탕데이터!$I1624,차량별코스!$D$2:$D$20,차량별코스!$A$2:$A$20),0)</f>
        <v>#N/A</v>
      </c>
      <c r="BM1624">
        <f t="shared" si="283"/>
        <v>4408.3129999999992</v>
      </c>
      <c r="BN1624">
        <f t="shared" si="284"/>
        <v>11107.727999999996</v>
      </c>
      <c r="BO1624">
        <f>IF(COUNTIFS($BL$2:$BL1624,$BL1624,$O$2:$O1624,$O1624)=1,_xlfn.MAXIFS($BO$2:$BO1623,$O$2:$O1623,$O1624)+1,_xlfn.MAXIFS($BO$2:$BO1623,$O$2:$O1623,$O1624))</f>
        <v>12</v>
      </c>
      <c r="BP1624">
        <f t="shared" si="285"/>
        <v>37</v>
      </c>
      <c r="BQ1624">
        <f t="shared" si="287"/>
        <v>0</v>
      </c>
      <c r="BR1624">
        <f t="shared" si="288"/>
        <v>0</v>
      </c>
      <c r="BS1624">
        <f t="shared" si="289"/>
        <v>0</v>
      </c>
      <c r="BT1624">
        <f t="shared" si="290"/>
        <v>0</v>
      </c>
      <c r="BU1624">
        <f t="shared" si="291"/>
        <v>0</v>
      </c>
      <c r="BV1624">
        <f t="shared" si="292"/>
        <v>0</v>
      </c>
      <c r="BW1624">
        <f t="shared" si="286"/>
        <v>37</v>
      </c>
    </row>
    <row r="1625" spans="1:75" x14ac:dyDescent="0.3">
      <c r="A1625" s="38">
        <f t="shared" si="282"/>
        <v>45793</v>
      </c>
      <c r="B1625" s="3">
        <v>45793.46471064815</v>
      </c>
      <c r="C1625" t="s">
        <v>61</v>
      </c>
      <c r="D1625" t="s">
        <v>61</v>
      </c>
      <c r="E1625" t="s">
        <v>61</v>
      </c>
      <c r="F1625" t="s">
        <v>62</v>
      </c>
      <c r="G1625" s="2" t="s">
        <v>95</v>
      </c>
      <c r="H1625" t="s">
        <v>96</v>
      </c>
      <c r="I1625" t="s">
        <v>97</v>
      </c>
      <c r="J1625" t="s">
        <v>66</v>
      </c>
      <c r="K1625" t="s">
        <v>67</v>
      </c>
      <c r="L1625">
        <v>22</v>
      </c>
      <c r="M1625">
        <v>13</v>
      </c>
      <c r="N1625">
        <v>169</v>
      </c>
      <c r="O1625" s="41">
        <v>9999</v>
      </c>
      <c r="P1625" t="s">
        <v>61</v>
      </c>
      <c r="Q1625" t="s">
        <v>61</v>
      </c>
      <c r="R1625">
        <v>1E-3</v>
      </c>
      <c r="S1625">
        <v>1E-3</v>
      </c>
      <c r="T1625">
        <v>1</v>
      </c>
      <c r="U1625">
        <v>288</v>
      </c>
      <c r="V1625">
        <v>288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0.01</v>
      </c>
      <c r="AE1625" t="s">
        <v>61</v>
      </c>
      <c r="AF1625">
        <v>100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1</v>
      </c>
      <c r="AN1625" t="s">
        <v>61</v>
      </c>
      <c r="AO1625">
        <v>100</v>
      </c>
      <c r="AP1625">
        <v>0</v>
      </c>
      <c r="AQ1625">
        <v>0</v>
      </c>
      <c r="AR1625">
        <v>0</v>
      </c>
      <c r="AS1625">
        <v>0</v>
      </c>
      <c r="AT1625">
        <v>3.3330000000000002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6</v>
      </c>
      <c r="BC1625" t="s">
        <v>75</v>
      </c>
      <c r="BD1625">
        <v>0</v>
      </c>
      <c r="BE1625" t="s">
        <v>61</v>
      </c>
      <c r="BF1625" t="s">
        <v>61</v>
      </c>
      <c r="BG1625">
        <v>1.3</v>
      </c>
      <c r="BH1625">
        <v>0</v>
      </c>
      <c r="BI1625" s="1">
        <v>45799.581282557869</v>
      </c>
      <c r="BJ1625">
        <v>3</v>
      </c>
      <c r="BK1625" s="4">
        <v>0.33329999999999999</v>
      </c>
      <c r="BL1625" s="42" t="e">
        <f>HLOOKUP($A1625,차량별코스!$E$1:$AD$20,_xlfn.XLOOKUP(탕데이터!$I1625,차량별코스!$D$2:$D$20,차량별코스!$A$2:$A$20),0)</f>
        <v>#N/A</v>
      </c>
      <c r="BM1625">
        <f t="shared" si="283"/>
        <v>4408.3129999999992</v>
      </c>
      <c r="BN1625">
        <f t="shared" si="284"/>
        <v>11107.727999999996</v>
      </c>
      <c r="BO1625">
        <f>IF(COUNTIFS($BL$2:$BL1625,$BL1625,$O$2:$O1625,$O1625)=1,_xlfn.MAXIFS($BO$2:$BO1624,$O$2:$O1624,$O1625)+1,_xlfn.MAXIFS($BO$2:$BO1624,$O$2:$O1624,$O1625))</f>
        <v>12</v>
      </c>
      <c r="BP1625">
        <f t="shared" si="285"/>
        <v>0</v>
      </c>
      <c r="BQ1625">
        <f t="shared" si="287"/>
        <v>0</v>
      </c>
      <c r="BR1625">
        <f t="shared" si="288"/>
        <v>0</v>
      </c>
      <c r="BS1625">
        <f t="shared" si="289"/>
        <v>0</v>
      </c>
      <c r="BT1625">
        <f t="shared" si="290"/>
        <v>0</v>
      </c>
      <c r="BU1625">
        <f t="shared" si="291"/>
        <v>0</v>
      </c>
      <c r="BV1625">
        <f t="shared" si="292"/>
        <v>0</v>
      </c>
      <c r="BW1625">
        <f t="shared" si="286"/>
        <v>0</v>
      </c>
    </row>
    <row r="1626" spans="1:75" x14ac:dyDescent="0.3">
      <c r="A1626" s="38">
        <f t="shared" si="282"/>
        <v>45793</v>
      </c>
      <c r="B1626" s="3">
        <v>45793.512118055558</v>
      </c>
      <c r="C1626" t="s">
        <v>61</v>
      </c>
      <c r="D1626" t="s">
        <v>61</v>
      </c>
      <c r="E1626" t="s">
        <v>61</v>
      </c>
      <c r="F1626" t="s">
        <v>62</v>
      </c>
      <c r="G1626" s="2" t="s">
        <v>95</v>
      </c>
      <c r="H1626" t="s">
        <v>96</v>
      </c>
      <c r="I1626" t="s">
        <v>97</v>
      </c>
      <c r="J1626" t="s">
        <v>66</v>
      </c>
      <c r="K1626" t="s">
        <v>67</v>
      </c>
      <c r="L1626">
        <v>22</v>
      </c>
      <c r="M1626">
        <v>13</v>
      </c>
      <c r="N1626">
        <v>169</v>
      </c>
      <c r="O1626" s="41">
        <v>9999</v>
      </c>
      <c r="P1626" t="s">
        <v>61</v>
      </c>
      <c r="Q1626" t="s">
        <v>61</v>
      </c>
      <c r="R1626">
        <v>3.2000000000000001E-2</v>
      </c>
      <c r="S1626">
        <v>3.5999999999999997E-2</v>
      </c>
      <c r="T1626">
        <v>0.88900000000000001</v>
      </c>
      <c r="U1626">
        <v>46</v>
      </c>
      <c r="V1626">
        <v>25</v>
      </c>
      <c r="W1626">
        <v>3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9</v>
      </c>
      <c r="AD1626">
        <v>2.5</v>
      </c>
      <c r="AE1626">
        <v>6.4</v>
      </c>
      <c r="AF1626">
        <v>100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0.68</v>
      </c>
      <c r="AN1626">
        <v>21.109000000000002</v>
      </c>
      <c r="AO1626">
        <v>54.347999999999999</v>
      </c>
      <c r="AP1626">
        <v>6.52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 t="s">
        <v>75</v>
      </c>
      <c r="BD1626">
        <v>0</v>
      </c>
      <c r="BE1626" t="s">
        <v>61</v>
      </c>
      <c r="BF1626" t="s">
        <v>61</v>
      </c>
      <c r="BG1626">
        <v>1.3</v>
      </c>
      <c r="BH1626">
        <v>0</v>
      </c>
      <c r="BI1626" s="1">
        <v>45799.581282557869</v>
      </c>
      <c r="BJ1626">
        <v>3</v>
      </c>
      <c r="BK1626" s="4">
        <v>0.29630000000000001</v>
      </c>
      <c r="BL1626" s="42" t="e">
        <f>HLOOKUP($A1626,차량별코스!$E$1:$AD$20,_xlfn.XLOOKUP(탕데이터!$I1626,차량별코스!$D$2:$D$20,차량별코스!$A$2:$A$20),0)</f>
        <v>#N/A</v>
      </c>
      <c r="BM1626">
        <f t="shared" si="283"/>
        <v>4408.3129999999992</v>
      </c>
      <c r="BN1626">
        <f t="shared" si="284"/>
        <v>11107.727999999996</v>
      </c>
      <c r="BO1626">
        <f>IF(COUNTIFS($BL$2:$BL1626,$BL1626,$O$2:$O1626,$O1626)=1,_xlfn.MAXIFS($BO$2:$BO1625,$O$2:$O1625,$O1626)+1,_xlfn.MAXIFS($BO$2:$BO1625,$O$2:$O1625,$O1626))</f>
        <v>12</v>
      </c>
      <c r="BP1626">
        <f t="shared" si="285"/>
        <v>18</v>
      </c>
      <c r="BQ1626">
        <f t="shared" si="287"/>
        <v>0</v>
      </c>
      <c r="BR1626">
        <f t="shared" si="288"/>
        <v>0</v>
      </c>
      <c r="BS1626">
        <f t="shared" si="289"/>
        <v>0</v>
      </c>
      <c r="BT1626">
        <f t="shared" si="290"/>
        <v>0</v>
      </c>
      <c r="BU1626">
        <f t="shared" si="291"/>
        <v>0</v>
      </c>
      <c r="BV1626">
        <f t="shared" si="292"/>
        <v>0</v>
      </c>
      <c r="BW1626">
        <f t="shared" si="286"/>
        <v>18</v>
      </c>
    </row>
    <row r="1627" spans="1:75" x14ac:dyDescent="0.3">
      <c r="A1627" s="38">
        <f t="shared" si="282"/>
        <v>45793</v>
      </c>
      <c r="B1627" s="3">
        <v>45793.518379629626</v>
      </c>
      <c r="C1627" t="s">
        <v>61</v>
      </c>
      <c r="D1627" t="s">
        <v>61</v>
      </c>
      <c r="E1627" t="s">
        <v>61</v>
      </c>
      <c r="F1627" t="s">
        <v>62</v>
      </c>
      <c r="G1627" s="2" t="s">
        <v>95</v>
      </c>
      <c r="H1627" t="s">
        <v>96</v>
      </c>
      <c r="I1627" t="s">
        <v>97</v>
      </c>
      <c r="J1627" t="s">
        <v>66</v>
      </c>
      <c r="K1627" t="s">
        <v>67</v>
      </c>
      <c r="L1627">
        <v>22</v>
      </c>
      <c r="M1627">
        <v>13</v>
      </c>
      <c r="N1627">
        <v>169</v>
      </c>
      <c r="O1627" s="41">
        <v>9999</v>
      </c>
      <c r="P1627" t="s">
        <v>61</v>
      </c>
      <c r="Q1627" t="s">
        <v>61</v>
      </c>
      <c r="R1627">
        <v>149.18899999999999</v>
      </c>
      <c r="S1627">
        <v>29.963999999999999</v>
      </c>
      <c r="T1627">
        <v>4.9790000000000001</v>
      </c>
      <c r="U1627">
        <v>7016</v>
      </c>
      <c r="V1627">
        <v>217</v>
      </c>
      <c r="W1627">
        <v>319</v>
      </c>
      <c r="X1627">
        <v>3644</v>
      </c>
      <c r="Y1627">
        <v>0</v>
      </c>
      <c r="Z1627">
        <v>0</v>
      </c>
      <c r="AA1627">
        <v>0</v>
      </c>
      <c r="AB1627">
        <v>0</v>
      </c>
      <c r="AC1627">
        <v>108</v>
      </c>
      <c r="AD1627">
        <v>76.55</v>
      </c>
      <c r="AE1627">
        <v>82.882777000000004</v>
      </c>
      <c r="AF1627">
        <v>43.9</v>
      </c>
      <c r="AG1627">
        <v>2.5</v>
      </c>
      <c r="AH1627">
        <v>4</v>
      </c>
      <c r="AI1627">
        <v>9.5</v>
      </c>
      <c r="AJ1627">
        <v>24</v>
      </c>
      <c r="AK1627">
        <v>16.100000000000001</v>
      </c>
      <c r="AL1627">
        <v>0</v>
      </c>
      <c r="AM1627">
        <v>3.83</v>
      </c>
      <c r="AN1627">
        <v>57.963000000000001</v>
      </c>
      <c r="AO1627">
        <v>3.093</v>
      </c>
      <c r="AP1627">
        <v>4.5469999999999997</v>
      </c>
      <c r="AQ1627">
        <v>0.24099999999999999</v>
      </c>
      <c r="AR1627">
        <v>0</v>
      </c>
      <c r="AS1627">
        <v>0</v>
      </c>
      <c r="AT1627">
        <v>51.216999999999999</v>
      </c>
      <c r="AU1627">
        <v>2.9169999999999998</v>
      </c>
      <c r="AV1627">
        <v>4.6669999999999998</v>
      </c>
      <c r="AW1627">
        <v>11.083</v>
      </c>
      <c r="AX1627">
        <v>28</v>
      </c>
      <c r="AY1627">
        <v>18.783000000000001</v>
      </c>
      <c r="AZ1627">
        <v>0</v>
      </c>
      <c r="BA1627">
        <v>0</v>
      </c>
      <c r="BB1627">
        <v>175</v>
      </c>
      <c r="BC1627" t="s">
        <v>75</v>
      </c>
      <c r="BD1627">
        <v>0</v>
      </c>
      <c r="BE1627" t="s">
        <v>61</v>
      </c>
      <c r="BF1627" t="s">
        <v>61</v>
      </c>
      <c r="BG1627">
        <v>1.3</v>
      </c>
      <c r="BH1627">
        <v>0</v>
      </c>
      <c r="BI1627" s="1">
        <v>45799.581282557869</v>
      </c>
      <c r="BJ1627">
        <v>3</v>
      </c>
      <c r="BK1627" s="4">
        <v>1.6596</v>
      </c>
      <c r="BL1627" s="42" t="e">
        <f>HLOOKUP($A1627,차량별코스!$E$1:$AD$20,_xlfn.XLOOKUP(탕데이터!$I1627,차량별코스!$D$2:$D$20,차량별코스!$A$2:$A$20),0)</f>
        <v>#N/A</v>
      </c>
      <c r="BM1627">
        <f t="shared" si="283"/>
        <v>4408.3129999999992</v>
      </c>
      <c r="BN1627">
        <f t="shared" si="284"/>
        <v>11107.727999999996</v>
      </c>
      <c r="BO1627">
        <f>IF(COUNTIFS($BL$2:$BL1627,$BL1627,$O$2:$O1627,$O1627)=1,_xlfn.MAXIFS($BO$2:$BO1626,$O$2:$O1626,$O1627)+1,_xlfn.MAXIFS($BO$2:$BO1626,$O$2:$O1626,$O1627))</f>
        <v>12</v>
      </c>
      <c r="BP1627">
        <f t="shared" si="285"/>
        <v>2544.0239999999999</v>
      </c>
      <c r="BQ1627">
        <f t="shared" si="287"/>
        <v>175.4</v>
      </c>
      <c r="BR1627">
        <f t="shared" si="288"/>
        <v>280.64</v>
      </c>
      <c r="BS1627">
        <f t="shared" si="289"/>
        <v>666.52</v>
      </c>
      <c r="BT1627">
        <f t="shared" si="290"/>
        <v>1683.84</v>
      </c>
      <c r="BU1627">
        <f t="shared" si="291"/>
        <v>1129.576</v>
      </c>
      <c r="BV1627">
        <f t="shared" si="292"/>
        <v>0</v>
      </c>
      <c r="BW1627">
        <f t="shared" si="286"/>
        <v>6480</v>
      </c>
    </row>
    <row r="1628" spans="1:75" x14ac:dyDescent="0.3">
      <c r="A1628" s="38">
        <f t="shared" si="282"/>
        <v>45793</v>
      </c>
      <c r="B1628" s="3">
        <v>45793.704247685186</v>
      </c>
      <c r="C1628" t="s">
        <v>61</v>
      </c>
      <c r="D1628" t="s">
        <v>61</v>
      </c>
      <c r="E1628" t="s">
        <v>61</v>
      </c>
      <c r="F1628" t="s">
        <v>62</v>
      </c>
      <c r="G1628" s="2" t="s">
        <v>95</v>
      </c>
      <c r="H1628" t="s">
        <v>96</v>
      </c>
      <c r="I1628" t="s">
        <v>97</v>
      </c>
      <c r="J1628" t="s">
        <v>66</v>
      </c>
      <c r="K1628" t="s">
        <v>67</v>
      </c>
      <c r="L1628">
        <v>22</v>
      </c>
      <c r="M1628">
        <v>13</v>
      </c>
      <c r="N1628">
        <v>169</v>
      </c>
      <c r="O1628" s="41">
        <v>9999</v>
      </c>
      <c r="P1628" t="s">
        <v>61</v>
      </c>
      <c r="Q1628" t="s">
        <v>61</v>
      </c>
      <c r="R1628">
        <v>3.766</v>
      </c>
      <c r="S1628">
        <v>0.78500000000000003</v>
      </c>
      <c r="T1628">
        <v>4.7969999999999997</v>
      </c>
      <c r="U1628">
        <v>501</v>
      </c>
      <c r="V1628">
        <v>81</v>
      </c>
      <c r="W1628">
        <v>9</v>
      </c>
      <c r="X1628">
        <v>80</v>
      </c>
      <c r="Y1628">
        <v>0</v>
      </c>
      <c r="Z1628">
        <v>0</v>
      </c>
      <c r="AA1628">
        <v>0</v>
      </c>
      <c r="AB1628">
        <v>0</v>
      </c>
      <c r="AC1628">
        <v>62</v>
      </c>
      <c r="AD1628">
        <v>27.06</v>
      </c>
      <c r="AE1628">
        <v>32.987053000000003</v>
      </c>
      <c r="AF1628">
        <v>99.5</v>
      </c>
      <c r="AG1628">
        <v>0.2</v>
      </c>
      <c r="AH1628">
        <v>0.3</v>
      </c>
      <c r="AI1628">
        <v>0</v>
      </c>
      <c r="AJ1628">
        <v>0</v>
      </c>
      <c r="AK1628">
        <v>0</v>
      </c>
      <c r="AL1628">
        <v>0</v>
      </c>
      <c r="AM1628">
        <v>3.69</v>
      </c>
      <c r="AN1628">
        <v>19.818000000000001</v>
      </c>
      <c r="AO1628">
        <v>16.167999999999999</v>
      </c>
      <c r="AP1628">
        <v>1.796</v>
      </c>
      <c r="AQ1628">
        <v>0</v>
      </c>
      <c r="AR1628">
        <v>0</v>
      </c>
      <c r="AS1628">
        <v>0</v>
      </c>
      <c r="AT1628">
        <v>8.2919999999999998</v>
      </c>
      <c r="AU1628">
        <v>1.7000000000000001E-2</v>
      </c>
      <c r="AV1628">
        <v>2.5000000000000001E-2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7</v>
      </c>
      <c r="BC1628" t="s">
        <v>75</v>
      </c>
      <c r="BD1628">
        <v>0</v>
      </c>
      <c r="BE1628" t="s">
        <v>61</v>
      </c>
      <c r="BF1628" t="s">
        <v>61</v>
      </c>
      <c r="BG1628">
        <v>1.3</v>
      </c>
      <c r="BH1628">
        <v>0</v>
      </c>
      <c r="BI1628" s="1">
        <v>45799.581282557869</v>
      </c>
      <c r="BJ1628">
        <v>3</v>
      </c>
      <c r="BK1628" s="4">
        <v>1.5992</v>
      </c>
      <c r="BL1628" s="42" t="e">
        <f>HLOOKUP($A1628,차량별코스!$E$1:$AD$20,_xlfn.XLOOKUP(탕데이터!$I1628,차량별코스!$D$2:$D$20,차량별코스!$A$2:$A$20),0)</f>
        <v>#N/A</v>
      </c>
      <c r="BM1628">
        <f t="shared" si="283"/>
        <v>4408.3129999999992</v>
      </c>
      <c r="BN1628">
        <f t="shared" si="284"/>
        <v>11107.727999999996</v>
      </c>
      <c r="BO1628">
        <f>IF(COUNTIFS($BL$2:$BL1628,$BL1628,$O$2:$O1628,$O1628)=1,_xlfn.MAXIFS($BO$2:$BO1627,$O$2:$O1627,$O1628)+1,_xlfn.MAXIFS($BO$2:$BO1627,$O$2:$O1627,$O1628))</f>
        <v>12</v>
      </c>
      <c r="BP1628">
        <f t="shared" si="285"/>
        <v>408.495</v>
      </c>
      <c r="BQ1628">
        <f t="shared" si="287"/>
        <v>1.002</v>
      </c>
      <c r="BR1628">
        <f t="shared" si="288"/>
        <v>1.5030000000000001</v>
      </c>
      <c r="BS1628">
        <f t="shared" si="289"/>
        <v>0</v>
      </c>
      <c r="BT1628">
        <f t="shared" si="290"/>
        <v>0</v>
      </c>
      <c r="BU1628">
        <f t="shared" si="291"/>
        <v>0</v>
      </c>
      <c r="BV1628">
        <f t="shared" si="292"/>
        <v>0</v>
      </c>
      <c r="BW1628">
        <f t="shared" si="286"/>
        <v>411</v>
      </c>
    </row>
    <row r="1629" spans="1:75" x14ac:dyDescent="0.3">
      <c r="A1629" s="38">
        <f t="shared" si="282"/>
        <v>45793</v>
      </c>
      <c r="B1629" s="3">
        <v>45793.715057870373</v>
      </c>
      <c r="C1629" t="s">
        <v>61</v>
      </c>
      <c r="D1629" t="s">
        <v>61</v>
      </c>
      <c r="E1629" t="s">
        <v>61</v>
      </c>
      <c r="F1629" t="s">
        <v>62</v>
      </c>
      <c r="G1629" s="2" t="s">
        <v>95</v>
      </c>
      <c r="H1629" t="s">
        <v>96</v>
      </c>
      <c r="I1629" t="s">
        <v>97</v>
      </c>
      <c r="J1629" t="s">
        <v>66</v>
      </c>
      <c r="K1629" t="s">
        <v>67</v>
      </c>
      <c r="L1629">
        <v>22</v>
      </c>
      <c r="M1629">
        <v>13</v>
      </c>
      <c r="N1629">
        <v>169</v>
      </c>
      <c r="O1629" s="41">
        <v>9999</v>
      </c>
      <c r="P1629" t="s">
        <v>61</v>
      </c>
      <c r="Q1629" t="s">
        <v>61</v>
      </c>
      <c r="R1629">
        <v>154.87700000000001</v>
      </c>
      <c r="S1629">
        <v>34.136000000000003</v>
      </c>
      <c r="T1629">
        <v>4.5369999999999999</v>
      </c>
      <c r="U1629">
        <v>9211</v>
      </c>
      <c r="V1629">
        <v>20</v>
      </c>
      <c r="W1629">
        <v>989</v>
      </c>
      <c r="X1629">
        <v>3863</v>
      </c>
      <c r="Y1629">
        <v>0</v>
      </c>
      <c r="Z1629">
        <v>0</v>
      </c>
      <c r="AA1629">
        <v>1</v>
      </c>
      <c r="AB1629">
        <v>58</v>
      </c>
      <c r="AC1629">
        <v>109</v>
      </c>
      <c r="AD1629">
        <v>60.53</v>
      </c>
      <c r="AE1629">
        <v>67.978179999999995</v>
      </c>
      <c r="AF1629">
        <v>59.6</v>
      </c>
      <c r="AG1629">
        <v>5</v>
      </c>
      <c r="AH1629">
        <v>4.5999999999999996</v>
      </c>
      <c r="AI1629">
        <v>10</v>
      </c>
      <c r="AJ1629">
        <v>11.7</v>
      </c>
      <c r="AK1629">
        <v>9.1</v>
      </c>
      <c r="AL1629">
        <v>0</v>
      </c>
      <c r="AM1629">
        <v>3.49</v>
      </c>
      <c r="AN1629">
        <v>51.396999999999998</v>
      </c>
      <c r="AO1629">
        <v>0.217</v>
      </c>
      <c r="AP1629">
        <v>10.737</v>
      </c>
      <c r="AQ1629">
        <v>0.245</v>
      </c>
      <c r="AR1629">
        <v>0</v>
      </c>
      <c r="AS1629">
        <v>0</v>
      </c>
      <c r="AT1629">
        <v>91.387</v>
      </c>
      <c r="AU1629">
        <v>7.6669999999999998</v>
      </c>
      <c r="AV1629">
        <v>7.0529999999999999</v>
      </c>
      <c r="AW1629">
        <v>15.333</v>
      </c>
      <c r="AX1629">
        <v>17.940000000000001</v>
      </c>
      <c r="AY1629">
        <v>13.952999999999999</v>
      </c>
      <c r="AZ1629">
        <v>0</v>
      </c>
      <c r="BA1629">
        <v>0</v>
      </c>
      <c r="BB1629">
        <v>189</v>
      </c>
      <c r="BC1629" t="s">
        <v>75</v>
      </c>
      <c r="BD1629">
        <v>0</v>
      </c>
      <c r="BE1629" t="s">
        <v>61</v>
      </c>
      <c r="BF1629" t="s">
        <v>61</v>
      </c>
      <c r="BG1629">
        <v>1.3</v>
      </c>
      <c r="BH1629">
        <v>0</v>
      </c>
      <c r="BI1629" s="1">
        <v>45799.581282557869</v>
      </c>
      <c r="BJ1629">
        <v>3</v>
      </c>
      <c r="BK1629" s="4">
        <v>1.5124</v>
      </c>
      <c r="BL1629" s="42" t="e">
        <f>HLOOKUP($A1629,차량별코스!$E$1:$AD$20,_xlfn.XLOOKUP(탕데이터!$I1629,차량별코스!$D$2:$D$20,차량별코스!$A$2:$A$20),0)</f>
        <v>#N/A</v>
      </c>
      <c r="BM1629">
        <f t="shared" si="283"/>
        <v>4408.3129999999992</v>
      </c>
      <c r="BN1629">
        <f t="shared" si="284"/>
        <v>11107.727999999996</v>
      </c>
      <c r="BO1629">
        <f>IF(COUNTIFS($BL$2:$BL1629,$BL1629,$O$2:$O1629,$O1629)=1,_xlfn.MAXIFS($BO$2:$BO1628,$O$2:$O1628,$O1629)+1,_xlfn.MAXIFS($BO$2:$BO1628,$O$2:$O1628,$O1629))</f>
        <v>12</v>
      </c>
      <c r="BP1629">
        <f t="shared" si="285"/>
        <v>4480.7559999999994</v>
      </c>
      <c r="BQ1629">
        <f t="shared" si="287"/>
        <v>460.55</v>
      </c>
      <c r="BR1629">
        <f t="shared" si="288"/>
        <v>423.70600000000002</v>
      </c>
      <c r="BS1629">
        <f t="shared" si="289"/>
        <v>921.1</v>
      </c>
      <c r="BT1629">
        <f t="shared" si="290"/>
        <v>1077.6869999999999</v>
      </c>
      <c r="BU1629">
        <f t="shared" si="291"/>
        <v>838.20100000000002</v>
      </c>
      <c r="BV1629">
        <f t="shared" si="292"/>
        <v>0</v>
      </c>
      <c r="BW1629">
        <f t="shared" si="286"/>
        <v>8202</v>
      </c>
    </row>
    <row r="1630" spans="1:75" x14ac:dyDescent="0.3">
      <c r="A1630" s="38">
        <f t="shared" si="282"/>
        <v>45793</v>
      </c>
      <c r="B1630" s="3">
        <v>45793.824317129627</v>
      </c>
      <c r="C1630" t="s">
        <v>61</v>
      </c>
      <c r="D1630" t="s">
        <v>61</v>
      </c>
      <c r="E1630" t="s">
        <v>61</v>
      </c>
      <c r="F1630" t="s">
        <v>62</v>
      </c>
      <c r="G1630" s="2" t="s">
        <v>95</v>
      </c>
      <c r="H1630" t="s">
        <v>96</v>
      </c>
      <c r="I1630" t="s">
        <v>97</v>
      </c>
      <c r="J1630" t="s">
        <v>66</v>
      </c>
      <c r="K1630" t="s">
        <v>67</v>
      </c>
      <c r="L1630">
        <v>22</v>
      </c>
      <c r="M1630">
        <v>13</v>
      </c>
      <c r="N1630">
        <v>169</v>
      </c>
      <c r="O1630" s="41">
        <v>9999</v>
      </c>
      <c r="P1630" t="s">
        <v>61</v>
      </c>
      <c r="Q1630" t="s">
        <v>61</v>
      </c>
      <c r="R1630">
        <v>5.6000000000000001E-2</v>
      </c>
      <c r="S1630">
        <v>3.5000000000000003E-2</v>
      </c>
      <c r="T1630">
        <v>1.6</v>
      </c>
      <c r="U1630">
        <v>27</v>
      </c>
      <c r="V1630">
        <v>5</v>
      </c>
      <c r="W1630">
        <v>2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14</v>
      </c>
      <c r="AD1630">
        <v>7.47</v>
      </c>
      <c r="AE1630">
        <v>10.077379000000001</v>
      </c>
      <c r="AF1630">
        <v>100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1.24</v>
      </c>
      <c r="AN1630">
        <v>17.294</v>
      </c>
      <c r="AO1630">
        <v>18.507000000000001</v>
      </c>
      <c r="AP1630">
        <v>7.4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 t="s">
        <v>75</v>
      </c>
      <c r="BD1630">
        <v>0</v>
      </c>
      <c r="BE1630" t="s">
        <v>61</v>
      </c>
      <c r="BF1630" t="s">
        <v>61</v>
      </c>
      <c r="BG1630">
        <v>1.3</v>
      </c>
      <c r="BH1630">
        <v>0</v>
      </c>
      <c r="BI1630" s="1">
        <v>45799.581282557869</v>
      </c>
      <c r="BJ1630">
        <v>3</v>
      </c>
      <c r="BK1630" s="4">
        <v>0.5333</v>
      </c>
      <c r="BL1630" s="42" t="e">
        <f>HLOOKUP($A1630,차량별코스!$E$1:$AD$20,_xlfn.XLOOKUP(탕데이터!$I1630,차량별코스!$D$2:$D$20,차량별코스!$A$2:$A$20),0)</f>
        <v>#N/A</v>
      </c>
      <c r="BM1630">
        <f t="shared" si="283"/>
        <v>4408.3129999999992</v>
      </c>
      <c r="BN1630">
        <f t="shared" si="284"/>
        <v>11107.727999999996</v>
      </c>
      <c r="BO1630">
        <f>IF(COUNTIFS($BL$2:$BL1630,$BL1630,$O$2:$O1630,$O1630)=1,_xlfn.MAXIFS($BO$2:$BO1629,$O$2:$O1629,$O1630)+1,_xlfn.MAXIFS($BO$2:$BO1629,$O$2:$O1629,$O1630))</f>
        <v>12</v>
      </c>
      <c r="BP1630">
        <f t="shared" si="285"/>
        <v>20</v>
      </c>
      <c r="BQ1630">
        <f t="shared" si="287"/>
        <v>0</v>
      </c>
      <c r="BR1630">
        <f t="shared" si="288"/>
        <v>0</v>
      </c>
      <c r="BS1630">
        <f t="shared" si="289"/>
        <v>0</v>
      </c>
      <c r="BT1630">
        <f t="shared" si="290"/>
        <v>0</v>
      </c>
      <c r="BU1630">
        <f t="shared" si="291"/>
        <v>0</v>
      </c>
      <c r="BV1630">
        <f t="shared" si="292"/>
        <v>0</v>
      </c>
      <c r="BW1630">
        <f t="shared" si="286"/>
        <v>20</v>
      </c>
    </row>
    <row r="1631" spans="1:75" x14ac:dyDescent="0.3">
      <c r="A1631" s="38">
        <f t="shared" si="282"/>
        <v>45793</v>
      </c>
      <c r="B1631" s="3">
        <v>45793.826516203706</v>
      </c>
      <c r="C1631" t="s">
        <v>61</v>
      </c>
      <c r="D1631" t="s">
        <v>61</v>
      </c>
      <c r="E1631" t="s">
        <v>61</v>
      </c>
      <c r="F1631" t="s">
        <v>62</v>
      </c>
      <c r="G1631" s="2" t="s">
        <v>95</v>
      </c>
      <c r="H1631" t="s">
        <v>96</v>
      </c>
      <c r="I1631" t="s">
        <v>97</v>
      </c>
      <c r="J1631" t="s">
        <v>66</v>
      </c>
      <c r="K1631" t="s">
        <v>67</v>
      </c>
      <c r="L1631">
        <v>22</v>
      </c>
      <c r="M1631">
        <v>13</v>
      </c>
      <c r="N1631">
        <v>169</v>
      </c>
      <c r="O1631" s="41">
        <v>9999</v>
      </c>
      <c r="P1631" t="s">
        <v>61</v>
      </c>
      <c r="Q1631" t="s">
        <v>61</v>
      </c>
      <c r="R1631">
        <v>3.5999999999999997E-2</v>
      </c>
      <c r="S1631">
        <v>2.7E-2</v>
      </c>
      <c r="T1631">
        <v>1.333</v>
      </c>
      <c r="U1631">
        <v>35</v>
      </c>
      <c r="V1631">
        <v>5</v>
      </c>
      <c r="W1631">
        <v>11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10</v>
      </c>
      <c r="AD1631">
        <v>3.7</v>
      </c>
      <c r="AE1631">
        <v>6.8194730000000003</v>
      </c>
      <c r="AF1631">
        <v>100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1.01</v>
      </c>
      <c r="AN1631">
        <v>13.257999999999999</v>
      </c>
      <c r="AO1631">
        <v>14.276999999999999</v>
      </c>
      <c r="AP1631">
        <v>31.423999999999999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 t="s">
        <v>75</v>
      </c>
      <c r="BD1631">
        <v>0</v>
      </c>
      <c r="BE1631" t="s">
        <v>61</v>
      </c>
      <c r="BF1631" t="s">
        <v>61</v>
      </c>
      <c r="BG1631">
        <v>1.3</v>
      </c>
      <c r="BH1631">
        <v>0</v>
      </c>
      <c r="BI1631" s="1">
        <v>45799.581282557869</v>
      </c>
      <c r="BJ1631">
        <v>3</v>
      </c>
      <c r="BK1631" s="4">
        <v>0.44440000000000002</v>
      </c>
      <c r="BL1631" s="42" t="e">
        <f>HLOOKUP($A1631,차량별코스!$E$1:$AD$20,_xlfn.XLOOKUP(탕데이터!$I1631,차량별코스!$D$2:$D$20,차량별코스!$A$2:$A$20),0)</f>
        <v>#N/A</v>
      </c>
      <c r="BM1631">
        <f t="shared" si="283"/>
        <v>4408.3129999999992</v>
      </c>
      <c r="BN1631">
        <f t="shared" si="284"/>
        <v>11107.727999999996</v>
      </c>
      <c r="BO1631">
        <f>IF(COUNTIFS($BL$2:$BL1631,$BL1631,$O$2:$O1631,$O1631)=1,_xlfn.MAXIFS($BO$2:$BO1630,$O$2:$O1630,$O1631)+1,_xlfn.MAXIFS($BO$2:$BO1630,$O$2:$O1630,$O1631))</f>
        <v>12</v>
      </c>
      <c r="BP1631">
        <f t="shared" si="285"/>
        <v>19</v>
      </c>
      <c r="BQ1631">
        <f t="shared" si="287"/>
        <v>0</v>
      </c>
      <c r="BR1631">
        <f t="shared" si="288"/>
        <v>0</v>
      </c>
      <c r="BS1631">
        <f t="shared" si="289"/>
        <v>0</v>
      </c>
      <c r="BT1631">
        <f t="shared" si="290"/>
        <v>0</v>
      </c>
      <c r="BU1631">
        <f t="shared" si="291"/>
        <v>0</v>
      </c>
      <c r="BV1631">
        <f t="shared" si="292"/>
        <v>0</v>
      </c>
      <c r="BW1631">
        <f t="shared" si="286"/>
        <v>19</v>
      </c>
    </row>
    <row r="1632" spans="1:75" x14ac:dyDescent="0.3">
      <c r="A1632" s="38">
        <f t="shared" si="282"/>
        <v>45794</v>
      </c>
      <c r="B1632" s="3">
        <v>45794.194444444445</v>
      </c>
      <c r="C1632" t="s">
        <v>61</v>
      </c>
      <c r="D1632" t="s">
        <v>61</v>
      </c>
      <c r="E1632" t="s">
        <v>61</v>
      </c>
      <c r="F1632" t="s">
        <v>62</v>
      </c>
      <c r="G1632" s="2" t="s">
        <v>95</v>
      </c>
      <c r="H1632" t="s">
        <v>96</v>
      </c>
      <c r="I1632" t="s">
        <v>97</v>
      </c>
      <c r="J1632" t="s">
        <v>66</v>
      </c>
      <c r="K1632" t="s">
        <v>67</v>
      </c>
      <c r="L1632">
        <v>22</v>
      </c>
      <c r="M1632">
        <v>13</v>
      </c>
      <c r="N1632">
        <v>169</v>
      </c>
      <c r="O1632" s="41">
        <v>9999</v>
      </c>
      <c r="P1632" t="s">
        <v>61</v>
      </c>
      <c r="Q1632" t="s">
        <v>61</v>
      </c>
      <c r="R1632">
        <v>4.2999999999999997E-2</v>
      </c>
      <c r="S1632">
        <v>5.8999999999999997E-2</v>
      </c>
      <c r="T1632">
        <v>0.72899999999999998</v>
      </c>
      <c r="U1632">
        <v>52</v>
      </c>
      <c r="V1632">
        <v>15</v>
      </c>
      <c r="W1632">
        <v>7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7</v>
      </c>
      <c r="AD1632">
        <v>2.98</v>
      </c>
      <c r="AE1632">
        <v>5.1595870000000001</v>
      </c>
      <c r="AF1632">
        <v>100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0.56000000000000005</v>
      </c>
      <c r="AN1632">
        <v>20.73</v>
      </c>
      <c r="AO1632">
        <v>28.841999999999999</v>
      </c>
      <c r="AP1632">
        <v>13.459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 t="s">
        <v>75</v>
      </c>
      <c r="BD1632">
        <v>0</v>
      </c>
      <c r="BE1632" t="s">
        <v>61</v>
      </c>
      <c r="BF1632" t="s">
        <v>61</v>
      </c>
      <c r="BG1632">
        <v>1.3</v>
      </c>
      <c r="BH1632">
        <v>0</v>
      </c>
      <c r="BI1632" s="1">
        <v>45799.581282557869</v>
      </c>
      <c r="BJ1632">
        <v>3</v>
      </c>
      <c r="BK1632" s="4">
        <v>0.2429</v>
      </c>
      <c r="BL1632" s="42" t="e">
        <f>HLOOKUP($A1632,차량별코스!$E$1:$AD$20,_xlfn.XLOOKUP(탕데이터!$I1632,차량별코스!$D$2:$D$20,차량별코스!$A$2:$A$20),0)</f>
        <v>#N/A</v>
      </c>
      <c r="BM1632">
        <f t="shared" si="283"/>
        <v>4408.3129999999992</v>
      </c>
      <c r="BN1632">
        <f t="shared" si="284"/>
        <v>11107.727999999996</v>
      </c>
      <c r="BO1632">
        <f>IF(COUNTIFS($BL$2:$BL1632,$BL1632,$O$2:$O1632,$O1632)=1,_xlfn.MAXIFS($BO$2:$BO1631,$O$2:$O1631,$O1632)+1,_xlfn.MAXIFS($BO$2:$BO1631,$O$2:$O1631,$O1632))</f>
        <v>12</v>
      </c>
      <c r="BP1632">
        <f t="shared" si="285"/>
        <v>30</v>
      </c>
      <c r="BQ1632">
        <f t="shared" si="287"/>
        <v>0</v>
      </c>
      <c r="BR1632">
        <f t="shared" si="288"/>
        <v>0</v>
      </c>
      <c r="BS1632">
        <f t="shared" si="289"/>
        <v>0</v>
      </c>
      <c r="BT1632">
        <f t="shared" si="290"/>
        <v>0</v>
      </c>
      <c r="BU1632">
        <f t="shared" si="291"/>
        <v>0</v>
      </c>
      <c r="BV1632">
        <f t="shared" si="292"/>
        <v>0</v>
      </c>
      <c r="BW1632">
        <f t="shared" si="286"/>
        <v>30</v>
      </c>
    </row>
    <row r="1633" spans="1:75" x14ac:dyDescent="0.3">
      <c r="A1633" s="38">
        <f t="shared" si="282"/>
        <v>45794</v>
      </c>
      <c r="B1633" s="3">
        <v>45794.199270833335</v>
      </c>
      <c r="C1633" t="s">
        <v>61</v>
      </c>
      <c r="D1633" t="s">
        <v>61</v>
      </c>
      <c r="E1633" t="s">
        <v>61</v>
      </c>
      <c r="F1633" t="s">
        <v>62</v>
      </c>
      <c r="G1633" s="2" t="s">
        <v>95</v>
      </c>
      <c r="H1633" t="s">
        <v>96</v>
      </c>
      <c r="I1633" t="s">
        <v>97</v>
      </c>
      <c r="J1633" t="s">
        <v>66</v>
      </c>
      <c r="K1633" t="s">
        <v>67</v>
      </c>
      <c r="L1633">
        <v>22</v>
      </c>
      <c r="M1633">
        <v>13</v>
      </c>
      <c r="N1633">
        <v>169</v>
      </c>
      <c r="O1633" s="41">
        <v>9999</v>
      </c>
      <c r="P1633" t="s">
        <v>61</v>
      </c>
      <c r="Q1633" t="s">
        <v>61</v>
      </c>
      <c r="R1633">
        <v>170.91800000000001</v>
      </c>
      <c r="S1633">
        <v>35.154000000000003</v>
      </c>
      <c r="T1633">
        <v>4.8620000000000001</v>
      </c>
      <c r="U1633">
        <v>7584</v>
      </c>
      <c r="V1633">
        <v>207</v>
      </c>
      <c r="W1633">
        <v>393</v>
      </c>
      <c r="X1633">
        <v>3091</v>
      </c>
      <c r="Y1633">
        <v>5</v>
      </c>
      <c r="Z1633">
        <v>4</v>
      </c>
      <c r="AA1633">
        <v>0</v>
      </c>
      <c r="AB1633">
        <v>0</v>
      </c>
      <c r="AC1633">
        <v>112</v>
      </c>
      <c r="AD1633">
        <v>81.13</v>
      </c>
      <c r="AE1633">
        <v>88.102061000000006</v>
      </c>
      <c r="AF1633">
        <v>78.900000000000006</v>
      </c>
      <c r="AG1633">
        <v>1.2</v>
      </c>
      <c r="AH1633">
        <v>1.5</v>
      </c>
      <c r="AI1633">
        <v>2.7</v>
      </c>
      <c r="AJ1633">
        <v>3.6</v>
      </c>
      <c r="AK1633">
        <v>12.1</v>
      </c>
      <c r="AL1633">
        <v>0</v>
      </c>
      <c r="AM1633">
        <v>3.74</v>
      </c>
      <c r="AN1633">
        <v>63.584000000000003</v>
      </c>
      <c r="AO1633">
        <v>2.7290000000000001</v>
      </c>
      <c r="AP1633">
        <v>5.1820000000000004</v>
      </c>
      <c r="AQ1633">
        <v>0.17599999999999999</v>
      </c>
      <c r="AR1633">
        <v>2.9249999999999998</v>
      </c>
      <c r="AS1633">
        <v>2.34</v>
      </c>
      <c r="AT1633">
        <v>98.625</v>
      </c>
      <c r="AU1633">
        <v>1.5</v>
      </c>
      <c r="AV1633">
        <v>1.875</v>
      </c>
      <c r="AW1633">
        <v>3.375</v>
      </c>
      <c r="AX1633">
        <v>4.5</v>
      </c>
      <c r="AY1633">
        <v>15.125</v>
      </c>
      <c r="AZ1633">
        <v>0</v>
      </c>
      <c r="BA1633">
        <v>0</v>
      </c>
      <c r="BB1633">
        <v>179</v>
      </c>
      <c r="BC1633" t="s">
        <v>75</v>
      </c>
      <c r="BD1633">
        <v>0</v>
      </c>
      <c r="BE1633" t="s">
        <v>61</v>
      </c>
      <c r="BF1633" t="s">
        <v>61</v>
      </c>
      <c r="BG1633">
        <v>1.3</v>
      </c>
      <c r="BH1633">
        <v>0</v>
      </c>
      <c r="BI1633" s="1">
        <v>45799.581282557869</v>
      </c>
      <c r="BJ1633">
        <v>3</v>
      </c>
      <c r="BK1633" s="4">
        <v>1.6207</v>
      </c>
      <c r="BL1633" s="42" t="e">
        <f>HLOOKUP($A1633,차량별코스!$E$1:$AD$20,_xlfn.XLOOKUP(탕데이터!$I1633,차량별코스!$D$2:$D$20,차량별코스!$A$2:$A$20),0)</f>
        <v>#N/A</v>
      </c>
      <c r="BM1633">
        <f t="shared" si="283"/>
        <v>4408.3129999999992</v>
      </c>
      <c r="BN1633">
        <f t="shared" si="284"/>
        <v>11107.727999999996</v>
      </c>
      <c r="BO1633">
        <f>IF(COUNTIFS($BL$2:$BL1633,$BL1633,$O$2:$O1633,$O1633)=1,_xlfn.MAXIFS($BO$2:$BO1632,$O$2:$O1632,$O1633)+1,_xlfn.MAXIFS($BO$2:$BO1632,$O$2:$O1632,$O1633))</f>
        <v>12</v>
      </c>
      <c r="BP1633">
        <f t="shared" si="285"/>
        <v>5383.7759999999998</v>
      </c>
      <c r="BQ1633">
        <f t="shared" si="287"/>
        <v>91.007999999999996</v>
      </c>
      <c r="BR1633">
        <f t="shared" si="288"/>
        <v>113.75999999999999</v>
      </c>
      <c r="BS1633">
        <f t="shared" si="289"/>
        <v>204.76800000000003</v>
      </c>
      <c r="BT1633">
        <f t="shared" si="290"/>
        <v>273.02400000000006</v>
      </c>
      <c r="BU1633">
        <f t="shared" si="291"/>
        <v>917.66399999999999</v>
      </c>
      <c r="BV1633">
        <f t="shared" si="292"/>
        <v>0</v>
      </c>
      <c r="BW1633">
        <f t="shared" si="286"/>
        <v>6984</v>
      </c>
    </row>
    <row r="1634" spans="1:75" x14ac:dyDescent="0.3">
      <c r="A1634" s="38">
        <f t="shared" si="282"/>
        <v>45794</v>
      </c>
      <c r="B1634" s="3">
        <v>45794.351655092592</v>
      </c>
      <c r="C1634" t="s">
        <v>61</v>
      </c>
      <c r="D1634" t="s">
        <v>61</v>
      </c>
      <c r="E1634" t="s">
        <v>61</v>
      </c>
      <c r="F1634" t="s">
        <v>62</v>
      </c>
      <c r="G1634" s="2" t="s">
        <v>95</v>
      </c>
      <c r="H1634" t="s">
        <v>96</v>
      </c>
      <c r="I1634" t="s">
        <v>97</v>
      </c>
      <c r="J1634" t="s">
        <v>66</v>
      </c>
      <c r="K1634" t="s">
        <v>67</v>
      </c>
      <c r="L1634">
        <v>22</v>
      </c>
      <c r="M1634">
        <v>13</v>
      </c>
      <c r="N1634">
        <v>169</v>
      </c>
      <c r="O1634" s="41">
        <v>9999</v>
      </c>
      <c r="P1634" t="s">
        <v>61</v>
      </c>
      <c r="Q1634" t="s">
        <v>61</v>
      </c>
      <c r="R1634">
        <v>4.4589999999999996</v>
      </c>
      <c r="S1634">
        <v>1.0620000000000001</v>
      </c>
      <c r="T1634">
        <v>4.1989999999999998</v>
      </c>
      <c r="U1634">
        <v>426</v>
      </c>
      <c r="V1634">
        <v>28</v>
      </c>
      <c r="W1634">
        <v>11</v>
      </c>
      <c r="X1634">
        <v>153</v>
      </c>
      <c r="Y1634">
        <v>0</v>
      </c>
      <c r="Z1634">
        <v>1</v>
      </c>
      <c r="AA1634">
        <v>0</v>
      </c>
      <c r="AB1634">
        <v>0</v>
      </c>
      <c r="AC1634">
        <v>86</v>
      </c>
      <c r="AD1634">
        <v>37.68</v>
      </c>
      <c r="AE1634">
        <v>41.478682999999997</v>
      </c>
      <c r="AF1634">
        <v>99.4</v>
      </c>
      <c r="AG1634">
        <v>0.1</v>
      </c>
      <c r="AH1634">
        <v>0.2</v>
      </c>
      <c r="AI1634">
        <v>0.2</v>
      </c>
      <c r="AJ1634">
        <v>0.1</v>
      </c>
      <c r="AK1634">
        <v>0</v>
      </c>
      <c r="AL1634">
        <v>0</v>
      </c>
      <c r="AM1634">
        <v>3.23</v>
      </c>
      <c r="AN1634">
        <v>31.527000000000001</v>
      </c>
      <c r="AO1634">
        <v>6.5720000000000001</v>
      </c>
      <c r="AP1634">
        <v>2.5819999999999999</v>
      </c>
      <c r="AQ1634">
        <v>0.224</v>
      </c>
      <c r="AR1634">
        <v>0</v>
      </c>
      <c r="AS1634">
        <v>22.427</v>
      </c>
      <c r="AT1634">
        <v>6.6269999999999998</v>
      </c>
      <c r="AU1634">
        <v>7.0000000000000001E-3</v>
      </c>
      <c r="AV1634">
        <v>1.2999999999999999E-2</v>
      </c>
      <c r="AW1634">
        <v>1.2999999999999999E-2</v>
      </c>
      <c r="AX1634">
        <v>7.0000000000000001E-3</v>
      </c>
      <c r="AY1634">
        <v>0</v>
      </c>
      <c r="AZ1634">
        <v>0</v>
      </c>
      <c r="BA1634">
        <v>0</v>
      </c>
      <c r="BB1634">
        <v>7</v>
      </c>
      <c r="BC1634" t="s">
        <v>75</v>
      </c>
      <c r="BD1634">
        <v>0</v>
      </c>
      <c r="BE1634" t="s">
        <v>61</v>
      </c>
      <c r="BF1634" t="s">
        <v>61</v>
      </c>
      <c r="BG1634">
        <v>1.3</v>
      </c>
      <c r="BH1634">
        <v>0</v>
      </c>
      <c r="BI1634" s="1">
        <v>45799.581282557869</v>
      </c>
      <c r="BJ1634">
        <v>3</v>
      </c>
      <c r="BK1634" s="4">
        <v>1.3996</v>
      </c>
      <c r="BL1634" s="42" t="e">
        <f>HLOOKUP($A1634,차량별코스!$E$1:$AD$20,_xlfn.XLOOKUP(탕데이터!$I1634,차량별코스!$D$2:$D$20,차량별코스!$A$2:$A$20),0)</f>
        <v>#N/A</v>
      </c>
      <c r="BM1634">
        <f t="shared" si="283"/>
        <v>4408.3129999999992</v>
      </c>
      <c r="BN1634">
        <f t="shared" si="284"/>
        <v>11107.727999999996</v>
      </c>
      <c r="BO1634">
        <f>IF(COUNTIFS($BL$2:$BL1634,$BL1634,$O$2:$O1634,$O1634)=1,_xlfn.MAXIFS($BO$2:$BO1633,$O$2:$O1633,$O1634)+1,_xlfn.MAXIFS($BO$2:$BO1633,$O$2:$O1633,$O1634))</f>
        <v>12</v>
      </c>
      <c r="BP1634">
        <f t="shared" si="285"/>
        <v>384.44400000000002</v>
      </c>
      <c r="BQ1634">
        <f t="shared" si="287"/>
        <v>0.42599999999999999</v>
      </c>
      <c r="BR1634">
        <f t="shared" si="288"/>
        <v>0.85199999999999998</v>
      </c>
      <c r="BS1634">
        <f t="shared" si="289"/>
        <v>0.85199999999999998</v>
      </c>
      <c r="BT1634">
        <f t="shared" si="290"/>
        <v>0.42599999999999999</v>
      </c>
      <c r="BU1634">
        <f t="shared" si="291"/>
        <v>0</v>
      </c>
      <c r="BV1634">
        <f t="shared" si="292"/>
        <v>0</v>
      </c>
      <c r="BW1634">
        <f t="shared" si="286"/>
        <v>386.99999999999994</v>
      </c>
    </row>
    <row r="1635" spans="1:75" x14ac:dyDescent="0.3">
      <c r="A1635" s="38">
        <f t="shared" si="282"/>
        <v>45794</v>
      </c>
      <c r="B1635" s="3">
        <v>45794.360497685186</v>
      </c>
      <c r="C1635" t="s">
        <v>61</v>
      </c>
      <c r="D1635" t="s">
        <v>61</v>
      </c>
      <c r="E1635" t="s">
        <v>61</v>
      </c>
      <c r="F1635" t="s">
        <v>62</v>
      </c>
      <c r="G1635" s="2" t="s">
        <v>95</v>
      </c>
      <c r="H1635" t="s">
        <v>96</v>
      </c>
      <c r="I1635" t="s">
        <v>97</v>
      </c>
      <c r="J1635" t="s">
        <v>66</v>
      </c>
      <c r="K1635" t="s">
        <v>67</v>
      </c>
      <c r="L1635">
        <v>22</v>
      </c>
      <c r="M1635">
        <v>13</v>
      </c>
      <c r="N1635">
        <v>169</v>
      </c>
      <c r="O1635" s="41">
        <v>9999</v>
      </c>
      <c r="P1635" t="s">
        <v>61</v>
      </c>
      <c r="Q1635" t="s">
        <v>61</v>
      </c>
      <c r="R1635">
        <v>155.749</v>
      </c>
      <c r="S1635">
        <v>33.372</v>
      </c>
      <c r="T1635">
        <v>4.6669999999999998</v>
      </c>
      <c r="U1635">
        <v>7436</v>
      </c>
      <c r="V1635">
        <v>69</v>
      </c>
      <c r="W1635">
        <v>707</v>
      </c>
      <c r="X1635">
        <v>3990</v>
      </c>
      <c r="Y1635">
        <v>1</v>
      </c>
      <c r="Z1635">
        <v>5</v>
      </c>
      <c r="AA1635">
        <v>1</v>
      </c>
      <c r="AB1635">
        <v>95</v>
      </c>
      <c r="AC1635">
        <v>111</v>
      </c>
      <c r="AD1635">
        <v>75.400000000000006</v>
      </c>
      <c r="AE1635">
        <v>84.188603000000001</v>
      </c>
      <c r="AF1635">
        <v>89.3</v>
      </c>
      <c r="AG1635">
        <v>0.4</v>
      </c>
      <c r="AH1635">
        <v>0.7</v>
      </c>
      <c r="AI1635">
        <v>1.6</v>
      </c>
      <c r="AJ1635">
        <v>3.7</v>
      </c>
      <c r="AK1635">
        <v>4.3</v>
      </c>
      <c r="AL1635">
        <v>0</v>
      </c>
      <c r="AM1635">
        <v>3.59</v>
      </c>
      <c r="AN1635">
        <v>63.34</v>
      </c>
      <c r="AO1635">
        <v>0.92800000000000005</v>
      </c>
      <c r="AP1635">
        <v>9.5079999999999991</v>
      </c>
      <c r="AQ1635">
        <v>0.25</v>
      </c>
      <c r="AR1635">
        <v>0.64200000000000002</v>
      </c>
      <c r="AS1635">
        <v>3.21</v>
      </c>
      <c r="AT1635">
        <v>110.137</v>
      </c>
      <c r="AU1635">
        <v>0.49299999999999999</v>
      </c>
      <c r="AV1635">
        <v>0.86299999999999999</v>
      </c>
      <c r="AW1635">
        <v>1.9730000000000001</v>
      </c>
      <c r="AX1635">
        <v>4.5629999999999997</v>
      </c>
      <c r="AY1635">
        <v>5.3029999999999999</v>
      </c>
      <c r="AZ1635">
        <v>0</v>
      </c>
      <c r="BA1635">
        <v>0</v>
      </c>
      <c r="BB1635">
        <v>174</v>
      </c>
      <c r="BC1635" t="s">
        <v>75</v>
      </c>
      <c r="BD1635">
        <v>0</v>
      </c>
      <c r="BE1635" t="s">
        <v>61</v>
      </c>
      <c r="BF1635" t="s">
        <v>61</v>
      </c>
      <c r="BG1635">
        <v>1.3</v>
      </c>
      <c r="BH1635">
        <v>0</v>
      </c>
      <c r="BI1635" s="1">
        <v>45799.581282557869</v>
      </c>
      <c r="BJ1635">
        <v>3</v>
      </c>
      <c r="BK1635" s="4">
        <v>1.5557000000000001</v>
      </c>
      <c r="BL1635" s="42" t="e">
        <f>HLOOKUP($A1635,차량별코스!$E$1:$AD$20,_xlfn.XLOOKUP(탕데이터!$I1635,차량별코스!$D$2:$D$20,차량별코스!$A$2:$A$20),0)</f>
        <v>#N/A</v>
      </c>
      <c r="BM1635">
        <f t="shared" si="283"/>
        <v>4408.3129999999992</v>
      </c>
      <c r="BN1635">
        <f t="shared" si="284"/>
        <v>11107.727999999996</v>
      </c>
      <c r="BO1635">
        <f>IF(COUNTIFS($BL$2:$BL1635,$BL1635,$O$2:$O1635,$O1635)=1,_xlfn.MAXIFS($BO$2:$BO1634,$O$2:$O1634,$O1635)+1,_xlfn.MAXIFS($BO$2:$BO1634,$O$2:$O1634,$O1635))</f>
        <v>12</v>
      </c>
      <c r="BP1635">
        <f t="shared" si="285"/>
        <v>5864.348</v>
      </c>
      <c r="BQ1635">
        <f t="shared" si="287"/>
        <v>29.744</v>
      </c>
      <c r="BR1635">
        <f t="shared" si="288"/>
        <v>52.051999999999992</v>
      </c>
      <c r="BS1635">
        <f t="shared" si="289"/>
        <v>118.976</v>
      </c>
      <c r="BT1635">
        <f t="shared" si="290"/>
        <v>275.13200000000006</v>
      </c>
      <c r="BU1635">
        <f t="shared" si="291"/>
        <v>319.74799999999999</v>
      </c>
      <c r="BV1635">
        <f t="shared" si="292"/>
        <v>0</v>
      </c>
      <c r="BW1635">
        <f t="shared" si="286"/>
        <v>6659.9999999999982</v>
      </c>
    </row>
    <row r="1636" spans="1:75" x14ac:dyDescent="0.3">
      <c r="A1636" s="38">
        <f t="shared" si="282"/>
        <v>45794</v>
      </c>
      <c r="B1636" s="3">
        <v>45794.44903935185</v>
      </c>
      <c r="C1636" t="s">
        <v>61</v>
      </c>
      <c r="D1636" t="s">
        <v>61</v>
      </c>
      <c r="E1636" t="s">
        <v>61</v>
      </c>
      <c r="F1636" t="s">
        <v>62</v>
      </c>
      <c r="G1636" s="2" t="s">
        <v>95</v>
      </c>
      <c r="H1636" t="s">
        <v>96</v>
      </c>
      <c r="I1636" t="s">
        <v>97</v>
      </c>
      <c r="J1636" t="s">
        <v>66</v>
      </c>
      <c r="K1636" t="s">
        <v>67</v>
      </c>
      <c r="L1636">
        <v>22</v>
      </c>
      <c r="M1636">
        <v>13</v>
      </c>
      <c r="N1636">
        <v>169</v>
      </c>
      <c r="O1636" s="41">
        <v>9999</v>
      </c>
      <c r="P1636" t="s">
        <v>61</v>
      </c>
      <c r="Q1636" t="s">
        <v>61</v>
      </c>
      <c r="R1636">
        <v>6.7000000000000004E-2</v>
      </c>
      <c r="S1636">
        <v>8.4000000000000005E-2</v>
      </c>
      <c r="T1636">
        <v>0.79800000000000004</v>
      </c>
      <c r="U1636">
        <v>85</v>
      </c>
      <c r="V1636">
        <v>3</v>
      </c>
      <c r="W1636">
        <v>16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10</v>
      </c>
      <c r="AD1636">
        <v>2.84</v>
      </c>
      <c r="AE1636">
        <v>3.6544120000000002</v>
      </c>
      <c r="AF1636">
        <v>100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0.61</v>
      </c>
      <c r="AN1636">
        <v>11.03</v>
      </c>
      <c r="AO1636">
        <v>3.528</v>
      </c>
      <c r="AP1636">
        <v>18.821999999999999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 t="s">
        <v>75</v>
      </c>
      <c r="BD1636">
        <v>0</v>
      </c>
      <c r="BE1636" t="s">
        <v>61</v>
      </c>
      <c r="BF1636" t="s">
        <v>61</v>
      </c>
      <c r="BG1636">
        <v>1.3</v>
      </c>
      <c r="BH1636">
        <v>0</v>
      </c>
      <c r="BI1636" s="1">
        <v>45799.581282557869</v>
      </c>
      <c r="BJ1636">
        <v>3</v>
      </c>
      <c r="BK1636" s="4">
        <v>0.26590000000000003</v>
      </c>
      <c r="BL1636" s="42" t="e">
        <f>HLOOKUP($A1636,차량별코스!$E$1:$AD$20,_xlfn.XLOOKUP(탕데이터!$I1636,차량별코스!$D$2:$D$20,차량별코스!$A$2:$A$20),0)</f>
        <v>#N/A</v>
      </c>
      <c r="BM1636">
        <f t="shared" si="283"/>
        <v>4408.3129999999992</v>
      </c>
      <c r="BN1636">
        <f t="shared" si="284"/>
        <v>11107.727999999996</v>
      </c>
      <c r="BO1636">
        <f>IF(COUNTIFS($BL$2:$BL1636,$BL1636,$O$2:$O1636,$O1636)=1,_xlfn.MAXIFS($BO$2:$BO1635,$O$2:$O1635,$O1636)+1,_xlfn.MAXIFS($BO$2:$BO1635,$O$2:$O1635,$O1636))</f>
        <v>12</v>
      </c>
      <c r="BP1636">
        <f t="shared" si="285"/>
        <v>66</v>
      </c>
      <c r="BQ1636">
        <f t="shared" si="287"/>
        <v>0</v>
      </c>
      <c r="BR1636">
        <f t="shared" si="288"/>
        <v>0</v>
      </c>
      <c r="BS1636">
        <f t="shared" si="289"/>
        <v>0</v>
      </c>
      <c r="BT1636">
        <f t="shared" si="290"/>
        <v>0</v>
      </c>
      <c r="BU1636">
        <f t="shared" si="291"/>
        <v>0</v>
      </c>
      <c r="BV1636">
        <f t="shared" si="292"/>
        <v>0</v>
      </c>
      <c r="BW1636">
        <f t="shared" si="286"/>
        <v>66</v>
      </c>
    </row>
    <row r="1637" spans="1:75" x14ac:dyDescent="0.3">
      <c r="A1637" s="38">
        <f t="shared" si="282"/>
        <v>45794</v>
      </c>
      <c r="B1637" s="3">
        <v>45794.527037037034</v>
      </c>
      <c r="C1637" t="s">
        <v>61</v>
      </c>
      <c r="D1637" t="s">
        <v>61</v>
      </c>
      <c r="E1637" t="s">
        <v>61</v>
      </c>
      <c r="F1637" t="s">
        <v>62</v>
      </c>
      <c r="G1637" s="2" t="s">
        <v>95</v>
      </c>
      <c r="H1637" t="s">
        <v>96</v>
      </c>
      <c r="I1637" t="s">
        <v>97</v>
      </c>
      <c r="J1637" t="s">
        <v>66</v>
      </c>
      <c r="K1637" t="s">
        <v>67</v>
      </c>
      <c r="L1637">
        <v>22</v>
      </c>
      <c r="M1637">
        <v>13</v>
      </c>
      <c r="N1637">
        <v>169</v>
      </c>
      <c r="O1637" s="41">
        <v>9999</v>
      </c>
      <c r="P1637" t="s">
        <v>61</v>
      </c>
      <c r="Q1637" t="s">
        <v>61</v>
      </c>
      <c r="R1637">
        <v>5.1999999999999998E-2</v>
      </c>
      <c r="S1637">
        <v>6.0999999999999999E-2</v>
      </c>
      <c r="T1637">
        <v>0.85199999999999998</v>
      </c>
      <c r="U1637">
        <v>71</v>
      </c>
      <c r="V1637">
        <v>14</v>
      </c>
      <c r="W1637">
        <v>14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7</v>
      </c>
      <c r="AD1637">
        <v>2.64</v>
      </c>
      <c r="AE1637">
        <v>4.3529210000000003</v>
      </c>
      <c r="AF1637">
        <v>100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0.66</v>
      </c>
      <c r="AN1637">
        <v>12.811</v>
      </c>
      <c r="AO1637">
        <v>19.713999999999999</v>
      </c>
      <c r="AP1637">
        <v>19.713999999999999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 t="s">
        <v>75</v>
      </c>
      <c r="BD1637">
        <v>0</v>
      </c>
      <c r="BE1637" t="s">
        <v>61</v>
      </c>
      <c r="BF1637" t="s">
        <v>61</v>
      </c>
      <c r="BG1637">
        <v>1.3</v>
      </c>
      <c r="BH1637">
        <v>0</v>
      </c>
      <c r="BI1637" s="1">
        <v>45799.581282557869</v>
      </c>
      <c r="BJ1637">
        <v>3</v>
      </c>
      <c r="BK1637" s="4">
        <v>0.28420000000000001</v>
      </c>
      <c r="BL1637" s="42" t="e">
        <f>HLOOKUP($A1637,차량별코스!$E$1:$AD$20,_xlfn.XLOOKUP(탕데이터!$I1637,차량별코스!$D$2:$D$20,차량별코스!$A$2:$A$20),0)</f>
        <v>#N/A</v>
      </c>
      <c r="BM1637">
        <f t="shared" si="283"/>
        <v>4408.3129999999992</v>
      </c>
      <c r="BN1637">
        <f t="shared" si="284"/>
        <v>11107.727999999996</v>
      </c>
      <c r="BO1637">
        <f>IF(COUNTIFS($BL$2:$BL1637,$BL1637,$O$2:$O1637,$O1637)=1,_xlfn.MAXIFS($BO$2:$BO1636,$O$2:$O1636,$O1637)+1,_xlfn.MAXIFS($BO$2:$BO1636,$O$2:$O1636,$O1637))</f>
        <v>12</v>
      </c>
      <c r="BP1637">
        <f t="shared" si="285"/>
        <v>43</v>
      </c>
      <c r="BQ1637">
        <f t="shared" si="287"/>
        <v>0</v>
      </c>
      <c r="BR1637">
        <f t="shared" si="288"/>
        <v>0</v>
      </c>
      <c r="BS1637">
        <f t="shared" si="289"/>
        <v>0</v>
      </c>
      <c r="BT1637">
        <f t="shared" si="290"/>
        <v>0</v>
      </c>
      <c r="BU1637">
        <f t="shared" si="291"/>
        <v>0</v>
      </c>
      <c r="BV1637">
        <f t="shared" si="292"/>
        <v>0</v>
      </c>
      <c r="BW1637">
        <f t="shared" si="286"/>
        <v>43</v>
      </c>
    </row>
    <row r="1638" spans="1:75" x14ac:dyDescent="0.3">
      <c r="A1638" s="38">
        <f t="shared" si="282"/>
        <v>45794</v>
      </c>
      <c r="B1638" s="3">
        <v>45794.559791666667</v>
      </c>
      <c r="C1638" t="s">
        <v>61</v>
      </c>
      <c r="D1638" t="s">
        <v>61</v>
      </c>
      <c r="E1638" t="s">
        <v>61</v>
      </c>
      <c r="F1638" t="s">
        <v>62</v>
      </c>
      <c r="G1638" s="2" t="s">
        <v>95</v>
      </c>
      <c r="H1638" t="s">
        <v>96</v>
      </c>
      <c r="I1638" t="s">
        <v>97</v>
      </c>
      <c r="J1638" t="s">
        <v>66</v>
      </c>
      <c r="K1638" t="s">
        <v>67</v>
      </c>
      <c r="L1638">
        <v>22</v>
      </c>
      <c r="M1638">
        <v>13</v>
      </c>
      <c r="N1638">
        <v>169</v>
      </c>
      <c r="O1638" s="41">
        <v>9999</v>
      </c>
      <c r="P1638" t="s">
        <v>61</v>
      </c>
      <c r="Q1638" t="s">
        <v>61</v>
      </c>
      <c r="R1638">
        <v>2.5999999999999999E-2</v>
      </c>
      <c r="S1638">
        <v>0.222</v>
      </c>
      <c r="T1638">
        <v>0.11700000000000001</v>
      </c>
      <c r="U1638">
        <v>253</v>
      </c>
      <c r="V1638">
        <v>233</v>
      </c>
      <c r="W1638">
        <v>6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11</v>
      </c>
      <c r="AD1638">
        <v>0.37</v>
      </c>
      <c r="AE1638">
        <v>6.6855229999999999</v>
      </c>
      <c r="AF1638">
        <v>100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0.09</v>
      </c>
      <c r="AN1638">
        <v>227.91900000000001</v>
      </c>
      <c r="AO1638">
        <v>92.096000000000004</v>
      </c>
      <c r="AP1638">
        <v>2.371</v>
      </c>
      <c r="AQ1638">
        <v>0</v>
      </c>
      <c r="AR1638">
        <v>0</v>
      </c>
      <c r="AS1638">
        <v>0</v>
      </c>
      <c r="AT1638">
        <v>3.3330000000000002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5</v>
      </c>
      <c r="BC1638" t="s">
        <v>75</v>
      </c>
      <c r="BD1638">
        <v>0</v>
      </c>
      <c r="BE1638" t="s">
        <v>61</v>
      </c>
      <c r="BF1638" t="s">
        <v>61</v>
      </c>
      <c r="BG1638">
        <v>1.3</v>
      </c>
      <c r="BH1638">
        <v>0</v>
      </c>
      <c r="BI1638" s="1">
        <v>45799.581282557869</v>
      </c>
      <c r="BJ1638">
        <v>3</v>
      </c>
      <c r="BK1638" s="4">
        <v>3.9E-2</v>
      </c>
      <c r="BL1638" s="42" t="e">
        <f>HLOOKUP($A1638,차량별코스!$E$1:$AD$20,_xlfn.XLOOKUP(탕데이터!$I1638,차량별코스!$D$2:$D$20,차량별코스!$A$2:$A$20),0)</f>
        <v>#N/A</v>
      </c>
      <c r="BM1638">
        <f t="shared" si="283"/>
        <v>4408.3129999999992</v>
      </c>
      <c r="BN1638">
        <f t="shared" si="284"/>
        <v>11107.727999999996</v>
      </c>
      <c r="BO1638">
        <f>IF(COUNTIFS($BL$2:$BL1638,$BL1638,$O$2:$O1638,$O1638)=1,_xlfn.MAXIFS($BO$2:$BO1637,$O$2:$O1637,$O1638)+1,_xlfn.MAXIFS($BO$2:$BO1637,$O$2:$O1637,$O1638))</f>
        <v>12</v>
      </c>
      <c r="BP1638">
        <f t="shared" si="285"/>
        <v>14</v>
      </c>
      <c r="BQ1638">
        <f t="shared" si="287"/>
        <v>0</v>
      </c>
      <c r="BR1638">
        <f t="shared" si="288"/>
        <v>0</v>
      </c>
      <c r="BS1638">
        <f t="shared" si="289"/>
        <v>0</v>
      </c>
      <c r="BT1638">
        <f t="shared" si="290"/>
        <v>0</v>
      </c>
      <c r="BU1638">
        <f t="shared" si="291"/>
        <v>0</v>
      </c>
      <c r="BV1638">
        <f t="shared" si="292"/>
        <v>0</v>
      </c>
      <c r="BW1638">
        <f t="shared" si="286"/>
        <v>14</v>
      </c>
    </row>
    <row r="1639" spans="1:75" x14ac:dyDescent="0.3">
      <c r="A1639" s="38">
        <f t="shared" si="282"/>
        <v>45794</v>
      </c>
      <c r="B1639" s="3">
        <v>45794.565972222219</v>
      </c>
      <c r="C1639" t="s">
        <v>61</v>
      </c>
      <c r="D1639" t="s">
        <v>61</v>
      </c>
      <c r="E1639" t="s">
        <v>61</v>
      </c>
      <c r="F1639" t="s">
        <v>62</v>
      </c>
      <c r="G1639" s="2" t="s">
        <v>95</v>
      </c>
      <c r="H1639" t="s">
        <v>96</v>
      </c>
      <c r="I1639" t="s">
        <v>97</v>
      </c>
      <c r="J1639" t="s">
        <v>66</v>
      </c>
      <c r="K1639" t="s">
        <v>67</v>
      </c>
      <c r="L1639">
        <v>22</v>
      </c>
      <c r="M1639">
        <v>13</v>
      </c>
      <c r="N1639">
        <v>169</v>
      </c>
      <c r="O1639" s="41">
        <v>9999</v>
      </c>
      <c r="P1639" t="s">
        <v>61</v>
      </c>
      <c r="Q1639" t="s">
        <v>61</v>
      </c>
      <c r="R1639">
        <v>150.524</v>
      </c>
      <c r="S1639">
        <v>34.357999999999997</v>
      </c>
      <c r="T1639">
        <v>4.3810000000000002</v>
      </c>
      <c r="U1639">
        <v>7310</v>
      </c>
      <c r="V1639">
        <v>276</v>
      </c>
      <c r="W1639">
        <v>372</v>
      </c>
      <c r="X1639">
        <v>3694</v>
      </c>
      <c r="Y1639">
        <v>0</v>
      </c>
      <c r="Z1639">
        <v>13</v>
      </c>
      <c r="AA1639">
        <v>0</v>
      </c>
      <c r="AB1639">
        <v>0</v>
      </c>
      <c r="AC1639">
        <v>110</v>
      </c>
      <c r="AD1639">
        <v>74.13</v>
      </c>
      <c r="AE1639">
        <v>81.339877999999999</v>
      </c>
      <c r="AF1639">
        <v>90</v>
      </c>
      <c r="AG1639">
        <v>0.7</v>
      </c>
      <c r="AH1639">
        <v>0.8</v>
      </c>
      <c r="AI1639">
        <v>1.8</v>
      </c>
      <c r="AJ1639">
        <v>3.5</v>
      </c>
      <c r="AK1639">
        <v>3.2</v>
      </c>
      <c r="AL1639">
        <v>0</v>
      </c>
      <c r="AM1639">
        <v>3.37</v>
      </c>
      <c r="AN1639">
        <v>65.42</v>
      </c>
      <c r="AO1639">
        <v>3.7759999999999998</v>
      </c>
      <c r="AP1639">
        <v>5.0890000000000004</v>
      </c>
      <c r="AQ1639">
        <v>0.23899999999999999</v>
      </c>
      <c r="AR1639">
        <v>0</v>
      </c>
      <c r="AS1639">
        <v>8.6359999999999992</v>
      </c>
      <c r="AT1639">
        <v>109.5</v>
      </c>
      <c r="AU1639">
        <v>0.85199999999999998</v>
      </c>
      <c r="AV1639">
        <v>0.97299999999999998</v>
      </c>
      <c r="AW1639">
        <v>2.19</v>
      </c>
      <c r="AX1639">
        <v>4.258</v>
      </c>
      <c r="AY1639">
        <v>3.8929999999999998</v>
      </c>
      <c r="AZ1639">
        <v>0</v>
      </c>
      <c r="BA1639">
        <v>0</v>
      </c>
      <c r="BB1639">
        <v>180</v>
      </c>
      <c r="BC1639" t="s">
        <v>75</v>
      </c>
      <c r="BD1639">
        <v>0</v>
      </c>
      <c r="BE1639" t="s">
        <v>61</v>
      </c>
      <c r="BF1639" t="s">
        <v>61</v>
      </c>
      <c r="BG1639">
        <v>1.3</v>
      </c>
      <c r="BH1639">
        <v>0</v>
      </c>
      <c r="BI1639" s="1">
        <v>45799.581282557869</v>
      </c>
      <c r="BJ1639">
        <v>3</v>
      </c>
      <c r="BK1639" s="4">
        <v>1.4602999999999999</v>
      </c>
      <c r="BL1639" s="42" t="e">
        <f>HLOOKUP($A1639,차량별코스!$E$1:$AD$20,_xlfn.XLOOKUP(탕데이터!$I1639,차량별코스!$D$2:$D$20,차량별코스!$A$2:$A$20),0)</f>
        <v>#N/A</v>
      </c>
      <c r="BM1639">
        <f t="shared" si="283"/>
        <v>4408.3129999999992</v>
      </c>
      <c r="BN1639">
        <f t="shared" si="284"/>
        <v>11107.727999999996</v>
      </c>
      <c r="BO1639">
        <f>IF(COUNTIFS($BL$2:$BL1639,$BL1639,$O$2:$O1639,$O1639)=1,_xlfn.MAXIFS($BO$2:$BO1638,$O$2:$O1638,$O1639)+1,_xlfn.MAXIFS($BO$2:$BO1638,$O$2:$O1638,$O1639))</f>
        <v>12</v>
      </c>
      <c r="BP1639">
        <f t="shared" si="285"/>
        <v>5931</v>
      </c>
      <c r="BQ1639">
        <f t="shared" si="287"/>
        <v>51.169999999999995</v>
      </c>
      <c r="BR1639">
        <f t="shared" si="288"/>
        <v>58.480000000000004</v>
      </c>
      <c r="BS1639">
        <f t="shared" si="289"/>
        <v>131.58000000000001</v>
      </c>
      <c r="BT1639">
        <f t="shared" si="290"/>
        <v>255.85000000000002</v>
      </c>
      <c r="BU1639">
        <f t="shared" si="291"/>
        <v>233.92000000000002</v>
      </c>
      <c r="BV1639">
        <f t="shared" si="292"/>
        <v>0</v>
      </c>
      <c r="BW1639">
        <f t="shared" si="286"/>
        <v>6662</v>
      </c>
    </row>
    <row r="1640" spans="1:75" x14ac:dyDescent="0.3">
      <c r="A1640" s="38">
        <f t="shared" si="282"/>
        <v>45794</v>
      </c>
      <c r="B1640" s="3">
        <v>45794.745104166665</v>
      </c>
      <c r="C1640" t="s">
        <v>61</v>
      </c>
      <c r="D1640" t="s">
        <v>61</v>
      </c>
      <c r="E1640" t="s">
        <v>61</v>
      </c>
      <c r="F1640" t="s">
        <v>62</v>
      </c>
      <c r="G1640" s="2" t="s">
        <v>95</v>
      </c>
      <c r="H1640" t="s">
        <v>96</v>
      </c>
      <c r="I1640" t="s">
        <v>97</v>
      </c>
      <c r="J1640" t="s">
        <v>66</v>
      </c>
      <c r="K1640" t="s">
        <v>67</v>
      </c>
      <c r="L1640">
        <v>22</v>
      </c>
      <c r="M1640">
        <v>13</v>
      </c>
      <c r="N1640">
        <v>169</v>
      </c>
      <c r="O1640" s="41">
        <v>9999</v>
      </c>
      <c r="P1640" t="s">
        <v>61</v>
      </c>
      <c r="Q1640" t="s">
        <v>61</v>
      </c>
      <c r="R1640">
        <v>4.43</v>
      </c>
      <c r="S1640">
        <v>1.2569999999999999</v>
      </c>
      <c r="T1640">
        <v>3.524</v>
      </c>
      <c r="U1640">
        <v>551</v>
      </c>
      <c r="V1640">
        <v>132</v>
      </c>
      <c r="W1640">
        <v>25</v>
      </c>
      <c r="X1640">
        <v>145</v>
      </c>
      <c r="Y1640">
        <v>0</v>
      </c>
      <c r="Z1640">
        <v>0</v>
      </c>
      <c r="AA1640">
        <v>0</v>
      </c>
      <c r="AB1640">
        <v>0</v>
      </c>
      <c r="AC1640">
        <v>93</v>
      </c>
      <c r="AD1640">
        <v>28.94</v>
      </c>
      <c r="AE1640">
        <v>40.476951</v>
      </c>
      <c r="AF1640">
        <v>97.2</v>
      </c>
      <c r="AG1640">
        <v>0.6</v>
      </c>
      <c r="AH1640">
        <v>0.9</v>
      </c>
      <c r="AI1640">
        <v>1</v>
      </c>
      <c r="AJ1640">
        <v>0.3</v>
      </c>
      <c r="AK1640">
        <v>0</v>
      </c>
      <c r="AL1640">
        <v>0</v>
      </c>
      <c r="AM1640">
        <v>2.71</v>
      </c>
      <c r="AN1640">
        <v>37.750999999999998</v>
      </c>
      <c r="AO1640">
        <v>23.956</v>
      </c>
      <c r="AP1640">
        <v>4.5369999999999999</v>
      </c>
      <c r="AQ1640">
        <v>0.22600000000000001</v>
      </c>
      <c r="AR1640">
        <v>0</v>
      </c>
      <c r="AS1640">
        <v>0</v>
      </c>
      <c r="AT1640">
        <v>8.1</v>
      </c>
      <c r="AU1640">
        <v>0.05</v>
      </c>
      <c r="AV1640">
        <v>7.4999999999999997E-2</v>
      </c>
      <c r="AW1640">
        <v>8.3000000000000004E-2</v>
      </c>
      <c r="AX1640">
        <v>2.5000000000000001E-2</v>
      </c>
      <c r="AY1640">
        <v>0</v>
      </c>
      <c r="AZ1640">
        <v>0</v>
      </c>
      <c r="BA1640">
        <v>0</v>
      </c>
      <c r="BB1640">
        <v>7</v>
      </c>
      <c r="BC1640" t="s">
        <v>75</v>
      </c>
      <c r="BD1640">
        <v>0</v>
      </c>
      <c r="BE1640" t="s">
        <v>61</v>
      </c>
      <c r="BF1640" t="s">
        <v>61</v>
      </c>
      <c r="BG1640">
        <v>1.3</v>
      </c>
      <c r="BH1640">
        <v>0</v>
      </c>
      <c r="BI1640" s="1">
        <v>45799.581282557869</v>
      </c>
      <c r="BJ1640">
        <v>3</v>
      </c>
      <c r="BK1640" s="4">
        <v>1.1748000000000001</v>
      </c>
      <c r="BL1640" s="42" t="e">
        <f>HLOOKUP($A1640,차량별코스!$E$1:$AD$20,_xlfn.XLOOKUP(탕데이터!$I1640,차량별코스!$D$2:$D$20,차량별코스!$A$2:$A$20),0)</f>
        <v>#N/A</v>
      </c>
      <c r="BM1640">
        <f t="shared" si="283"/>
        <v>4408.3129999999992</v>
      </c>
      <c r="BN1640">
        <f t="shared" si="284"/>
        <v>11107.727999999996</v>
      </c>
      <c r="BO1640">
        <f>IF(COUNTIFS($BL$2:$BL1640,$BL1640,$O$2:$O1640,$O1640)=1,_xlfn.MAXIFS($BO$2:$BO1639,$O$2:$O1639,$O1640)+1,_xlfn.MAXIFS($BO$2:$BO1639,$O$2:$O1639,$O1640))</f>
        <v>12</v>
      </c>
      <c r="BP1640">
        <f t="shared" si="285"/>
        <v>378.572</v>
      </c>
      <c r="BQ1640">
        <f t="shared" si="287"/>
        <v>3.306</v>
      </c>
      <c r="BR1640">
        <f t="shared" si="288"/>
        <v>4.9590000000000005</v>
      </c>
      <c r="BS1640">
        <f t="shared" si="289"/>
        <v>5.51</v>
      </c>
      <c r="BT1640">
        <f t="shared" si="290"/>
        <v>1.653</v>
      </c>
      <c r="BU1640">
        <f t="shared" si="291"/>
        <v>0</v>
      </c>
      <c r="BV1640">
        <f t="shared" si="292"/>
        <v>0</v>
      </c>
      <c r="BW1640">
        <f t="shared" si="286"/>
        <v>394</v>
      </c>
    </row>
    <row r="1641" spans="1:75" x14ac:dyDescent="0.3">
      <c r="A1641" s="38">
        <f t="shared" si="282"/>
        <v>45794</v>
      </c>
      <c r="B1641" s="3">
        <v>45794.755613425928</v>
      </c>
      <c r="C1641" t="s">
        <v>61</v>
      </c>
      <c r="D1641" t="s">
        <v>61</v>
      </c>
      <c r="E1641" t="s">
        <v>61</v>
      </c>
      <c r="F1641" t="s">
        <v>62</v>
      </c>
      <c r="G1641" s="2" t="s">
        <v>95</v>
      </c>
      <c r="H1641" t="s">
        <v>96</v>
      </c>
      <c r="I1641" t="s">
        <v>97</v>
      </c>
      <c r="J1641" t="s">
        <v>66</v>
      </c>
      <c r="K1641" t="s">
        <v>67</v>
      </c>
      <c r="L1641">
        <v>22</v>
      </c>
      <c r="M1641">
        <v>13</v>
      </c>
      <c r="N1641">
        <v>169</v>
      </c>
      <c r="O1641" s="41">
        <v>9999</v>
      </c>
      <c r="P1641" t="s">
        <v>61</v>
      </c>
      <c r="Q1641" t="s">
        <v>61</v>
      </c>
      <c r="R1641">
        <v>169.95400000000001</v>
      </c>
      <c r="S1641">
        <v>38.338000000000001</v>
      </c>
      <c r="T1641">
        <v>4.4329999999999998</v>
      </c>
      <c r="U1641">
        <v>8270</v>
      </c>
      <c r="V1641">
        <v>92</v>
      </c>
      <c r="W1641">
        <v>1048</v>
      </c>
      <c r="X1641">
        <v>3234</v>
      </c>
      <c r="Y1641">
        <v>2</v>
      </c>
      <c r="Z1641">
        <v>6</v>
      </c>
      <c r="AA1641">
        <v>1</v>
      </c>
      <c r="AB1641">
        <v>71</v>
      </c>
      <c r="AC1641">
        <v>111</v>
      </c>
      <c r="AD1641">
        <v>73.98</v>
      </c>
      <c r="AE1641">
        <v>85.811256999999998</v>
      </c>
      <c r="AF1641">
        <v>88.8</v>
      </c>
      <c r="AG1641">
        <v>0.5</v>
      </c>
      <c r="AH1641">
        <v>0.9</v>
      </c>
      <c r="AI1641">
        <v>1.5</v>
      </c>
      <c r="AJ1641">
        <v>3.5</v>
      </c>
      <c r="AK1641">
        <v>4.9000000000000004</v>
      </c>
      <c r="AL1641">
        <v>0</v>
      </c>
      <c r="AM1641">
        <v>3.41</v>
      </c>
      <c r="AN1641">
        <v>68.393000000000001</v>
      </c>
      <c r="AO1641">
        <v>1.1120000000000001</v>
      </c>
      <c r="AP1641">
        <v>12.672000000000001</v>
      </c>
      <c r="AQ1641">
        <v>0.188</v>
      </c>
      <c r="AR1641">
        <v>1.177</v>
      </c>
      <c r="AS1641">
        <v>3.53</v>
      </c>
      <c r="AT1641">
        <v>121.36</v>
      </c>
      <c r="AU1641">
        <v>0.68300000000000005</v>
      </c>
      <c r="AV1641">
        <v>1.23</v>
      </c>
      <c r="AW1641">
        <v>2.0499999999999998</v>
      </c>
      <c r="AX1641">
        <v>4.7830000000000004</v>
      </c>
      <c r="AY1641">
        <v>6.6970000000000001</v>
      </c>
      <c r="AZ1641">
        <v>0</v>
      </c>
      <c r="BA1641">
        <v>0</v>
      </c>
      <c r="BB1641">
        <v>181</v>
      </c>
      <c r="BC1641" t="s">
        <v>75</v>
      </c>
      <c r="BD1641">
        <v>0</v>
      </c>
      <c r="BE1641" t="s">
        <v>61</v>
      </c>
      <c r="BF1641" t="s">
        <v>61</v>
      </c>
      <c r="BG1641">
        <v>1.3</v>
      </c>
      <c r="BH1641">
        <v>0</v>
      </c>
      <c r="BI1641" s="1">
        <v>45799.581282557869</v>
      </c>
      <c r="BJ1641">
        <v>3</v>
      </c>
      <c r="BK1641" s="4">
        <v>1.4777</v>
      </c>
      <c r="BL1641" s="42" t="e">
        <f>HLOOKUP($A1641,차량별코스!$E$1:$AD$20,_xlfn.XLOOKUP(탕데이터!$I1641,차량별코스!$D$2:$D$20,차량별코스!$A$2:$A$20),0)</f>
        <v>#N/A</v>
      </c>
      <c r="BM1641">
        <f t="shared" si="283"/>
        <v>4408.3129999999992</v>
      </c>
      <c r="BN1641">
        <f t="shared" si="284"/>
        <v>11107.727999999996</v>
      </c>
      <c r="BO1641">
        <f>IF(COUNTIFS($BL$2:$BL1641,$BL1641,$O$2:$O1641,$O1641)=1,_xlfn.MAXIFS($BO$2:$BO1640,$O$2:$O1640,$O1641)+1,_xlfn.MAXIFS($BO$2:$BO1640,$O$2:$O1640,$O1641))</f>
        <v>12</v>
      </c>
      <c r="BP1641">
        <f t="shared" si="285"/>
        <v>6203.76</v>
      </c>
      <c r="BQ1641">
        <f t="shared" si="287"/>
        <v>41.35</v>
      </c>
      <c r="BR1641">
        <f t="shared" si="288"/>
        <v>74.430000000000007</v>
      </c>
      <c r="BS1641">
        <f t="shared" si="289"/>
        <v>124.05</v>
      </c>
      <c r="BT1641">
        <f t="shared" si="290"/>
        <v>289.45000000000005</v>
      </c>
      <c r="BU1641">
        <f t="shared" si="291"/>
        <v>405.23</v>
      </c>
      <c r="BV1641">
        <f t="shared" si="292"/>
        <v>0</v>
      </c>
      <c r="BW1641">
        <f t="shared" si="286"/>
        <v>7138.27</v>
      </c>
    </row>
    <row r="1642" spans="1:75" x14ac:dyDescent="0.3">
      <c r="A1642" s="38">
        <f t="shared" si="282"/>
        <v>45795</v>
      </c>
      <c r="B1642" s="3">
        <v>45795.269236111111</v>
      </c>
      <c r="C1642" t="s">
        <v>61</v>
      </c>
      <c r="D1642" t="s">
        <v>61</v>
      </c>
      <c r="E1642" t="s">
        <v>61</v>
      </c>
      <c r="F1642" t="s">
        <v>62</v>
      </c>
      <c r="G1642" s="2" t="s">
        <v>95</v>
      </c>
      <c r="H1642" t="s">
        <v>96</v>
      </c>
      <c r="I1642" t="s">
        <v>97</v>
      </c>
      <c r="J1642" t="s">
        <v>66</v>
      </c>
      <c r="K1642" t="s">
        <v>67</v>
      </c>
      <c r="L1642">
        <v>22</v>
      </c>
      <c r="M1642">
        <v>13</v>
      </c>
      <c r="N1642">
        <v>169</v>
      </c>
      <c r="O1642" s="41">
        <v>9999</v>
      </c>
      <c r="P1642" t="s">
        <v>61</v>
      </c>
      <c r="Q1642" t="s">
        <v>61</v>
      </c>
      <c r="R1642">
        <v>0.125</v>
      </c>
      <c r="S1642">
        <v>0.20499999999999999</v>
      </c>
      <c r="T1642">
        <v>0.61</v>
      </c>
      <c r="U1642">
        <v>181</v>
      </c>
      <c r="V1642">
        <v>7</v>
      </c>
      <c r="W1642">
        <v>129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21</v>
      </c>
      <c r="AD1642">
        <v>2.4900000000000002</v>
      </c>
      <c r="AE1642">
        <v>10</v>
      </c>
      <c r="AF1642">
        <v>100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0.47</v>
      </c>
      <c r="AN1642">
        <v>57.354999999999997</v>
      </c>
      <c r="AO1642">
        <v>3.867</v>
      </c>
      <c r="AP1642">
        <v>71.271000000000001</v>
      </c>
      <c r="AQ1642">
        <v>0</v>
      </c>
      <c r="AR1642">
        <v>0</v>
      </c>
      <c r="AS1642">
        <v>0</v>
      </c>
      <c r="AT1642">
        <v>1.667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 t="s">
        <v>75</v>
      </c>
      <c r="BD1642">
        <v>0</v>
      </c>
      <c r="BE1642" t="s">
        <v>61</v>
      </c>
      <c r="BF1642" t="s">
        <v>61</v>
      </c>
      <c r="BG1642">
        <v>1.3</v>
      </c>
      <c r="BH1642">
        <v>0</v>
      </c>
      <c r="BI1642" s="1">
        <v>45799.581282557869</v>
      </c>
      <c r="BJ1642">
        <v>3</v>
      </c>
      <c r="BK1642" s="4">
        <v>0.20330000000000001</v>
      </c>
      <c r="BL1642" s="42" t="e">
        <f>HLOOKUP($A1642,차량별코스!$E$1:$AD$20,_xlfn.XLOOKUP(탕데이터!$I1642,차량별코스!$D$2:$D$20,차량별코스!$A$2:$A$20),0)</f>
        <v>#N/A</v>
      </c>
      <c r="BM1642">
        <f t="shared" si="283"/>
        <v>4408.3129999999992</v>
      </c>
      <c r="BN1642">
        <f t="shared" si="284"/>
        <v>11107.727999999996</v>
      </c>
      <c r="BO1642">
        <f>IF(COUNTIFS($BL$2:$BL1642,$BL1642,$O$2:$O1642,$O1642)=1,_xlfn.MAXIFS($BO$2:$BO1641,$O$2:$O1641,$O1642)+1,_xlfn.MAXIFS($BO$2:$BO1641,$O$2:$O1641,$O1642))</f>
        <v>12</v>
      </c>
      <c r="BP1642">
        <f t="shared" si="285"/>
        <v>45</v>
      </c>
      <c r="BQ1642">
        <f t="shared" si="287"/>
        <v>0</v>
      </c>
      <c r="BR1642">
        <f t="shared" si="288"/>
        <v>0</v>
      </c>
      <c r="BS1642">
        <f t="shared" si="289"/>
        <v>0</v>
      </c>
      <c r="BT1642">
        <f t="shared" si="290"/>
        <v>0</v>
      </c>
      <c r="BU1642">
        <f t="shared" si="291"/>
        <v>0</v>
      </c>
      <c r="BV1642">
        <f t="shared" si="292"/>
        <v>0</v>
      </c>
      <c r="BW1642">
        <f t="shared" si="286"/>
        <v>45</v>
      </c>
    </row>
    <row r="1643" spans="1:75" x14ac:dyDescent="0.3">
      <c r="A1643" s="38">
        <f t="shared" si="282"/>
        <v>45795</v>
      </c>
      <c r="B1643" s="3">
        <v>45795.275740740741</v>
      </c>
      <c r="C1643" t="s">
        <v>61</v>
      </c>
      <c r="D1643" t="s">
        <v>61</v>
      </c>
      <c r="E1643" t="s">
        <v>61</v>
      </c>
      <c r="F1643" t="s">
        <v>62</v>
      </c>
      <c r="G1643" s="2" t="s">
        <v>95</v>
      </c>
      <c r="H1643" t="s">
        <v>96</v>
      </c>
      <c r="I1643" t="s">
        <v>97</v>
      </c>
      <c r="J1643" t="s">
        <v>66</v>
      </c>
      <c r="K1643" t="s">
        <v>67</v>
      </c>
      <c r="L1643">
        <v>22</v>
      </c>
      <c r="M1643">
        <v>13</v>
      </c>
      <c r="N1643">
        <v>169</v>
      </c>
      <c r="O1643" s="41">
        <v>9999</v>
      </c>
      <c r="P1643" t="s">
        <v>61</v>
      </c>
      <c r="Q1643" t="s">
        <v>61</v>
      </c>
      <c r="R1643">
        <v>153.97999999999999</v>
      </c>
      <c r="S1643">
        <v>35.146999999999998</v>
      </c>
      <c r="T1643">
        <v>4.3810000000000002</v>
      </c>
      <c r="U1643">
        <v>6941</v>
      </c>
      <c r="V1643">
        <v>112</v>
      </c>
      <c r="W1643">
        <v>746</v>
      </c>
      <c r="X1643">
        <v>2623</v>
      </c>
      <c r="Y1643">
        <v>4</v>
      </c>
      <c r="Z1643">
        <v>23</v>
      </c>
      <c r="AA1643">
        <v>0</v>
      </c>
      <c r="AB1643">
        <v>0</v>
      </c>
      <c r="AC1643">
        <v>110</v>
      </c>
      <c r="AD1643">
        <v>79.86</v>
      </c>
      <c r="AE1643">
        <v>91.127415999999997</v>
      </c>
      <c r="AF1643">
        <v>8</v>
      </c>
      <c r="AG1643">
        <v>2.9</v>
      </c>
      <c r="AH1643">
        <v>3.8</v>
      </c>
      <c r="AI1643">
        <v>7.9</v>
      </c>
      <c r="AJ1643">
        <v>35.1</v>
      </c>
      <c r="AK1643">
        <v>42.2</v>
      </c>
      <c r="AL1643">
        <v>0</v>
      </c>
      <c r="AM1643">
        <v>3.37</v>
      </c>
      <c r="AN1643">
        <v>74.013999999999996</v>
      </c>
      <c r="AO1643">
        <v>1.6140000000000001</v>
      </c>
      <c r="AP1643">
        <v>10.747999999999999</v>
      </c>
      <c r="AQ1643">
        <v>0.16900000000000001</v>
      </c>
      <c r="AR1643">
        <v>2.5979999999999999</v>
      </c>
      <c r="AS1643">
        <v>14.936999999999999</v>
      </c>
      <c r="AT1643">
        <v>9.1999999999999993</v>
      </c>
      <c r="AU1643">
        <v>3.335</v>
      </c>
      <c r="AV1643">
        <v>4.37</v>
      </c>
      <c r="AW1643">
        <v>9.0850000000000009</v>
      </c>
      <c r="AX1643">
        <v>40.365000000000002</v>
      </c>
      <c r="AY1643">
        <v>48.53</v>
      </c>
      <c r="AZ1643">
        <v>0</v>
      </c>
      <c r="BA1643">
        <v>0</v>
      </c>
      <c r="BB1643">
        <v>158</v>
      </c>
      <c r="BC1643" t="s">
        <v>75</v>
      </c>
      <c r="BD1643">
        <v>0</v>
      </c>
      <c r="BE1643" t="s">
        <v>61</v>
      </c>
      <c r="BF1643" t="s">
        <v>61</v>
      </c>
      <c r="BG1643">
        <v>1.3</v>
      </c>
      <c r="BH1643">
        <v>0</v>
      </c>
      <c r="BI1643" s="1">
        <v>45799.581282557869</v>
      </c>
      <c r="BJ1643">
        <v>3</v>
      </c>
      <c r="BK1643" s="4">
        <v>1.4602999999999999</v>
      </c>
      <c r="BL1643" s="42" t="e">
        <f>HLOOKUP($A1643,차량별코스!$E$1:$AD$20,_xlfn.XLOOKUP(탕데이터!$I1643,차량별코스!$D$2:$D$20,차량별코스!$A$2:$A$20),0)</f>
        <v>#N/A</v>
      </c>
      <c r="BM1643">
        <f t="shared" si="283"/>
        <v>4408.3129999999992</v>
      </c>
      <c r="BN1643">
        <f t="shared" si="284"/>
        <v>11107.727999999996</v>
      </c>
      <c r="BO1643">
        <f>IF(COUNTIFS($BL$2:$BL1643,$BL1643,$O$2:$O1643,$O1643)=1,_xlfn.MAXIFS($BO$2:$BO1642,$O$2:$O1642,$O1643)+1,_xlfn.MAXIFS($BO$2:$BO1642,$O$2:$O1642,$O1643))</f>
        <v>12</v>
      </c>
      <c r="BP1643">
        <f t="shared" si="285"/>
        <v>-302.72000000000003</v>
      </c>
      <c r="BQ1643">
        <f t="shared" si="287"/>
        <v>201.28899999999999</v>
      </c>
      <c r="BR1643">
        <f t="shared" si="288"/>
        <v>263.75799999999998</v>
      </c>
      <c r="BS1643">
        <f t="shared" si="289"/>
        <v>548.33900000000006</v>
      </c>
      <c r="BT1643">
        <f t="shared" si="290"/>
        <v>2436.2910000000002</v>
      </c>
      <c r="BU1643">
        <f t="shared" si="291"/>
        <v>2929.1020000000003</v>
      </c>
      <c r="BV1643">
        <f t="shared" si="292"/>
        <v>0</v>
      </c>
      <c r="BW1643">
        <f t="shared" si="286"/>
        <v>6076.0590000000011</v>
      </c>
    </row>
    <row r="1644" spans="1:75" x14ac:dyDescent="0.3">
      <c r="A1644" s="38">
        <f t="shared" si="282"/>
        <v>45795</v>
      </c>
      <c r="B1644" s="3">
        <v>45795.495069444441</v>
      </c>
      <c r="C1644" t="s">
        <v>61</v>
      </c>
      <c r="D1644" t="s">
        <v>61</v>
      </c>
      <c r="E1644" t="s">
        <v>61</v>
      </c>
      <c r="F1644" t="s">
        <v>62</v>
      </c>
      <c r="G1644" s="2" t="s">
        <v>95</v>
      </c>
      <c r="H1644" t="s">
        <v>96</v>
      </c>
      <c r="I1644" t="s">
        <v>97</v>
      </c>
      <c r="J1644" t="s">
        <v>66</v>
      </c>
      <c r="K1644" t="s">
        <v>67</v>
      </c>
      <c r="L1644">
        <v>22</v>
      </c>
      <c r="M1644">
        <v>13</v>
      </c>
      <c r="N1644">
        <v>169</v>
      </c>
      <c r="O1644" s="41">
        <v>9999</v>
      </c>
      <c r="P1644" t="s">
        <v>61</v>
      </c>
      <c r="Q1644" t="s">
        <v>61</v>
      </c>
      <c r="R1644">
        <v>150.34800000000001</v>
      </c>
      <c r="S1644">
        <v>33.043999999999997</v>
      </c>
      <c r="T1644">
        <v>4.55</v>
      </c>
      <c r="U1644">
        <v>7249</v>
      </c>
      <c r="V1644">
        <v>69</v>
      </c>
      <c r="W1644">
        <v>1248</v>
      </c>
      <c r="X1644">
        <v>2383</v>
      </c>
      <c r="Y1644">
        <v>2</v>
      </c>
      <c r="Z1644">
        <v>4</v>
      </c>
      <c r="AA1644">
        <v>2</v>
      </c>
      <c r="AB1644">
        <v>328</v>
      </c>
      <c r="AC1644">
        <v>114</v>
      </c>
      <c r="AD1644">
        <v>74.67</v>
      </c>
      <c r="AE1644">
        <v>91.242818</v>
      </c>
      <c r="AF1644">
        <v>91.8</v>
      </c>
      <c r="AG1644">
        <v>0.3</v>
      </c>
      <c r="AH1644">
        <v>0.6</v>
      </c>
      <c r="AI1644">
        <v>0.6</v>
      </c>
      <c r="AJ1644">
        <v>1.6</v>
      </c>
      <c r="AK1644">
        <v>5</v>
      </c>
      <c r="AL1644">
        <v>0</v>
      </c>
      <c r="AM1644">
        <v>3.5</v>
      </c>
      <c r="AN1644">
        <v>71.209000000000003</v>
      </c>
      <c r="AO1644">
        <v>0.95199999999999996</v>
      </c>
      <c r="AP1644">
        <v>17.216000000000001</v>
      </c>
      <c r="AQ1644">
        <v>0.153</v>
      </c>
      <c r="AR1644">
        <v>1.33</v>
      </c>
      <c r="AS1644">
        <v>2.66</v>
      </c>
      <c r="AT1644">
        <v>110.16</v>
      </c>
      <c r="AU1644">
        <v>0.36</v>
      </c>
      <c r="AV1644">
        <v>0.72</v>
      </c>
      <c r="AW1644">
        <v>0.72</v>
      </c>
      <c r="AX1644">
        <v>1.92</v>
      </c>
      <c r="AY1644">
        <v>6</v>
      </c>
      <c r="AZ1644">
        <v>0</v>
      </c>
      <c r="BA1644">
        <v>0</v>
      </c>
      <c r="BB1644">
        <v>158</v>
      </c>
      <c r="BC1644" t="s">
        <v>75</v>
      </c>
      <c r="BD1644">
        <v>0</v>
      </c>
      <c r="BE1644" t="s">
        <v>61</v>
      </c>
      <c r="BF1644" t="s">
        <v>61</v>
      </c>
      <c r="BG1644">
        <v>1.3</v>
      </c>
      <c r="BH1644">
        <v>0</v>
      </c>
      <c r="BI1644" s="1">
        <v>45799.581282557869</v>
      </c>
      <c r="BJ1644">
        <v>3</v>
      </c>
      <c r="BK1644" s="4">
        <v>1.5165999999999999</v>
      </c>
      <c r="BL1644" s="42" t="e">
        <f>HLOOKUP($A1644,차량별코스!$E$1:$AD$20,_xlfn.XLOOKUP(탕데이터!$I1644,차량별코스!$D$2:$D$20,차량별코스!$A$2:$A$20),0)</f>
        <v>#N/A</v>
      </c>
      <c r="BM1644">
        <f t="shared" si="283"/>
        <v>4408.3129999999992</v>
      </c>
      <c r="BN1644">
        <f t="shared" si="284"/>
        <v>11107.727999999996</v>
      </c>
      <c r="BO1644">
        <f>IF(COUNTIFS($BL$2:$BL1644,$BL1644,$O$2:$O1644,$O1644)=1,_xlfn.MAXIFS($BO$2:$BO1643,$O$2:$O1643,$O1644)+1,_xlfn.MAXIFS($BO$2:$BO1643,$O$2:$O1643,$O1644))</f>
        <v>12</v>
      </c>
      <c r="BP1644">
        <f t="shared" si="285"/>
        <v>5337.5819999999994</v>
      </c>
      <c r="BQ1644">
        <f t="shared" si="287"/>
        <v>21.747</v>
      </c>
      <c r="BR1644">
        <f t="shared" si="288"/>
        <v>43.494</v>
      </c>
      <c r="BS1644">
        <f t="shared" si="289"/>
        <v>43.494</v>
      </c>
      <c r="BT1644">
        <f t="shared" si="290"/>
        <v>115.98400000000001</v>
      </c>
      <c r="BU1644">
        <f t="shared" si="291"/>
        <v>362.45000000000005</v>
      </c>
      <c r="BV1644">
        <f t="shared" si="292"/>
        <v>0</v>
      </c>
      <c r="BW1644">
        <f t="shared" si="286"/>
        <v>5924.7509999999993</v>
      </c>
    </row>
    <row r="1645" spans="1:75" x14ac:dyDescent="0.3">
      <c r="A1645" s="38">
        <f t="shared" si="282"/>
        <v>45795</v>
      </c>
      <c r="B1645" s="3">
        <v>45795.582280092596</v>
      </c>
      <c r="C1645" t="s">
        <v>61</v>
      </c>
      <c r="D1645" t="s">
        <v>61</v>
      </c>
      <c r="E1645" t="s">
        <v>61</v>
      </c>
      <c r="F1645" t="s">
        <v>62</v>
      </c>
      <c r="G1645" s="2" t="s">
        <v>95</v>
      </c>
      <c r="H1645" t="s">
        <v>96</v>
      </c>
      <c r="I1645" t="s">
        <v>97</v>
      </c>
      <c r="J1645" t="s">
        <v>66</v>
      </c>
      <c r="K1645" t="s">
        <v>67</v>
      </c>
      <c r="L1645">
        <v>22</v>
      </c>
      <c r="M1645">
        <v>13</v>
      </c>
      <c r="N1645">
        <v>169</v>
      </c>
      <c r="O1645" s="41">
        <v>9999</v>
      </c>
      <c r="P1645" t="s">
        <v>61</v>
      </c>
      <c r="Q1645" t="s">
        <v>61</v>
      </c>
      <c r="R1645">
        <v>5.7000000000000002E-2</v>
      </c>
      <c r="S1645">
        <v>0.10199999999999999</v>
      </c>
      <c r="T1645">
        <v>0.55900000000000005</v>
      </c>
      <c r="U1645">
        <v>89</v>
      </c>
      <c r="V1645">
        <v>11</v>
      </c>
      <c r="W1645">
        <v>30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11</v>
      </c>
      <c r="AD1645">
        <v>2.31</v>
      </c>
      <c r="AE1645">
        <v>4.2747859999999998</v>
      </c>
      <c r="AF1645">
        <v>100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0.43</v>
      </c>
      <c r="AN1645">
        <v>22.664999999999999</v>
      </c>
      <c r="AO1645">
        <v>12.356999999999999</v>
      </c>
      <c r="AP1645">
        <v>33.707000000000001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 t="s">
        <v>75</v>
      </c>
      <c r="BD1645">
        <v>0</v>
      </c>
      <c r="BE1645" t="s">
        <v>61</v>
      </c>
      <c r="BF1645" t="s">
        <v>61</v>
      </c>
      <c r="BG1645">
        <v>1.3</v>
      </c>
      <c r="BH1645">
        <v>0</v>
      </c>
      <c r="BI1645" s="1">
        <v>45799.581282557869</v>
      </c>
      <c r="BJ1645">
        <v>3</v>
      </c>
      <c r="BK1645" s="4">
        <v>0.18629999999999999</v>
      </c>
      <c r="BL1645" s="42" t="e">
        <f>HLOOKUP($A1645,차량별코스!$E$1:$AD$20,_xlfn.XLOOKUP(탕데이터!$I1645,차량별코스!$D$2:$D$20,차량별코스!$A$2:$A$20),0)</f>
        <v>#N/A</v>
      </c>
      <c r="BM1645">
        <f t="shared" si="283"/>
        <v>4408.3129999999992</v>
      </c>
      <c r="BN1645">
        <f t="shared" si="284"/>
        <v>11107.727999999996</v>
      </c>
      <c r="BO1645">
        <f>IF(COUNTIFS($BL$2:$BL1645,$BL1645,$O$2:$O1645,$O1645)=1,_xlfn.MAXIFS($BO$2:$BO1644,$O$2:$O1644,$O1645)+1,_xlfn.MAXIFS($BO$2:$BO1644,$O$2:$O1644,$O1645))</f>
        <v>12</v>
      </c>
      <c r="BP1645">
        <f t="shared" si="285"/>
        <v>48</v>
      </c>
      <c r="BQ1645">
        <f t="shared" si="287"/>
        <v>0</v>
      </c>
      <c r="BR1645">
        <f t="shared" si="288"/>
        <v>0</v>
      </c>
      <c r="BS1645">
        <f t="shared" si="289"/>
        <v>0</v>
      </c>
      <c r="BT1645">
        <f t="shared" si="290"/>
        <v>0</v>
      </c>
      <c r="BU1645">
        <f t="shared" si="291"/>
        <v>0</v>
      </c>
      <c r="BV1645">
        <f t="shared" si="292"/>
        <v>0</v>
      </c>
      <c r="BW1645">
        <f t="shared" si="286"/>
        <v>48</v>
      </c>
    </row>
    <row r="1646" spans="1:75" x14ac:dyDescent="0.3">
      <c r="A1646" s="38">
        <f t="shared" si="282"/>
        <v>45795</v>
      </c>
      <c r="B1646" s="3">
        <v>45795.5859375</v>
      </c>
      <c r="C1646" t="s">
        <v>61</v>
      </c>
      <c r="D1646" t="s">
        <v>61</v>
      </c>
      <c r="E1646" t="s">
        <v>61</v>
      </c>
      <c r="F1646" t="s">
        <v>62</v>
      </c>
      <c r="G1646" s="2" t="s">
        <v>95</v>
      </c>
      <c r="H1646" t="s">
        <v>96</v>
      </c>
      <c r="I1646" t="s">
        <v>97</v>
      </c>
      <c r="J1646" t="s">
        <v>66</v>
      </c>
      <c r="K1646" t="s">
        <v>67</v>
      </c>
      <c r="L1646">
        <v>22</v>
      </c>
      <c r="M1646">
        <v>13</v>
      </c>
      <c r="N1646">
        <v>169</v>
      </c>
      <c r="O1646" s="41">
        <v>9999</v>
      </c>
      <c r="P1646" t="s">
        <v>61</v>
      </c>
      <c r="Q1646" t="s">
        <v>61</v>
      </c>
      <c r="R1646">
        <v>2.7E-2</v>
      </c>
      <c r="S1646">
        <v>6.9000000000000006E-2</v>
      </c>
      <c r="T1646">
        <v>0.39100000000000001</v>
      </c>
      <c r="U1646">
        <v>80</v>
      </c>
      <c r="V1646">
        <v>33</v>
      </c>
      <c r="W1646">
        <v>16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8</v>
      </c>
      <c r="AD1646">
        <v>1.22</v>
      </c>
      <c r="AE1646">
        <v>3.1351599999999999</v>
      </c>
      <c r="AF1646">
        <v>100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0.3</v>
      </c>
      <c r="AN1646">
        <v>23.963999999999999</v>
      </c>
      <c r="AO1646">
        <v>41.247</v>
      </c>
      <c r="AP1646">
        <v>19.998000000000001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 t="s">
        <v>75</v>
      </c>
      <c r="BD1646">
        <v>0</v>
      </c>
      <c r="BE1646" t="s">
        <v>61</v>
      </c>
      <c r="BF1646" t="s">
        <v>61</v>
      </c>
      <c r="BG1646">
        <v>1.3</v>
      </c>
      <c r="BH1646">
        <v>0</v>
      </c>
      <c r="BI1646" s="1">
        <v>45799.581282557869</v>
      </c>
      <c r="BJ1646">
        <v>3</v>
      </c>
      <c r="BK1646" s="4">
        <v>0.13039999999999999</v>
      </c>
      <c r="BL1646" s="42" t="e">
        <f>HLOOKUP($A1646,차량별코스!$E$1:$AD$20,_xlfn.XLOOKUP(탕데이터!$I1646,차량별코스!$D$2:$D$20,차량별코스!$A$2:$A$20),0)</f>
        <v>#N/A</v>
      </c>
      <c r="BM1646">
        <f t="shared" si="283"/>
        <v>4408.3129999999992</v>
      </c>
      <c r="BN1646">
        <f t="shared" si="284"/>
        <v>11107.727999999996</v>
      </c>
      <c r="BO1646">
        <f>IF(COUNTIFS($BL$2:$BL1646,$BL1646,$O$2:$O1646,$O1646)=1,_xlfn.MAXIFS($BO$2:$BO1645,$O$2:$O1645,$O1646)+1,_xlfn.MAXIFS($BO$2:$BO1645,$O$2:$O1645,$O1646))</f>
        <v>12</v>
      </c>
      <c r="BP1646">
        <f t="shared" si="285"/>
        <v>31</v>
      </c>
      <c r="BQ1646">
        <f t="shared" si="287"/>
        <v>0</v>
      </c>
      <c r="BR1646">
        <f t="shared" si="288"/>
        <v>0</v>
      </c>
      <c r="BS1646">
        <f t="shared" si="289"/>
        <v>0</v>
      </c>
      <c r="BT1646">
        <f t="shared" si="290"/>
        <v>0</v>
      </c>
      <c r="BU1646">
        <f t="shared" si="291"/>
        <v>0</v>
      </c>
      <c r="BV1646">
        <f t="shared" si="292"/>
        <v>0</v>
      </c>
      <c r="BW1646">
        <f t="shared" si="286"/>
        <v>31</v>
      </c>
    </row>
    <row r="1647" spans="1:75" x14ac:dyDescent="0.3">
      <c r="A1647" s="38">
        <f t="shared" si="282"/>
        <v>45795</v>
      </c>
      <c r="B1647" s="3">
        <v>45795.591620370367</v>
      </c>
      <c r="C1647" t="s">
        <v>61</v>
      </c>
      <c r="D1647" t="s">
        <v>61</v>
      </c>
      <c r="E1647" t="s">
        <v>61</v>
      </c>
      <c r="F1647" t="s">
        <v>62</v>
      </c>
      <c r="G1647" s="2" t="s">
        <v>95</v>
      </c>
      <c r="H1647" t="s">
        <v>96</v>
      </c>
      <c r="I1647" t="s">
        <v>97</v>
      </c>
      <c r="J1647" t="s">
        <v>66</v>
      </c>
      <c r="K1647" t="s">
        <v>67</v>
      </c>
      <c r="L1647">
        <v>22</v>
      </c>
      <c r="M1647">
        <v>13</v>
      </c>
      <c r="N1647">
        <v>169</v>
      </c>
      <c r="O1647" s="41">
        <v>9999</v>
      </c>
      <c r="P1647" t="s">
        <v>61</v>
      </c>
      <c r="Q1647" t="s">
        <v>61</v>
      </c>
      <c r="R1647">
        <v>6.3E-2</v>
      </c>
      <c r="S1647">
        <v>0.10299999999999999</v>
      </c>
      <c r="T1647">
        <v>0.61199999999999999</v>
      </c>
      <c r="U1647">
        <v>131</v>
      </c>
      <c r="V1647">
        <v>0</v>
      </c>
      <c r="W1647">
        <v>97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16</v>
      </c>
      <c r="AD1647">
        <v>1.73</v>
      </c>
      <c r="AE1647">
        <v>6.6709019999999999</v>
      </c>
      <c r="AF1647">
        <v>100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0.47</v>
      </c>
      <c r="AN1647">
        <v>35.383000000000003</v>
      </c>
      <c r="AO1647">
        <v>0</v>
      </c>
      <c r="AP1647">
        <v>74.046000000000006</v>
      </c>
      <c r="AQ1647">
        <v>0</v>
      </c>
      <c r="AR1647">
        <v>0</v>
      </c>
      <c r="AS1647">
        <v>0</v>
      </c>
      <c r="AT1647">
        <v>1.667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 t="s">
        <v>75</v>
      </c>
      <c r="BD1647">
        <v>0</v>
      </c>
      <c r="BE1647" t="s">
        <v>61</v>
      </c>
      <c r="BF1647" t="s">
        <v>61</v>
      </c>
      <c r="BG1647">
        <v>1.3</v>
      </c>
      <c r="BH1647">
        <v>0</v>
      </c>
      <c r="BI1647" s="1">
        <v>45799.581282557869</v>
      </c>
      <c r="BJ1647">
        <v>3</v>
      </c>
      <c r="BK1647" s="4">
        <v>0.2039</v>
      </c>
      <c r="BL1647" s="42" t="e">
        <f>HLOOKUP($A1647,차량별코스!$E$1:$AD$20,_xlfn.XLOOKUP(탕데이터!$I1647,차량별코스!$D$2:$D$20,차량별코스!$A$2:$A$20),0)</f>
        <v>#N/A</v>
      </c>
      <c r="BM1647">
        <f t="shared" si="283"/>
        <v>4408.3129999999992</v>
      </c>
      <c r="BN1647">
        <f t="shared" si="284"/>
        <v>11107.727999999996</v>
      </c>
      <c r="BO1647">
        <f>IF(COUNTIFS($BL$2:$BL1647,$BL1647,$O$2:$O1647,$O1647)=1,_xlfn.MAXIFS($BO$2:$BO1646,$O$2:$O1646,$O1647)+1,_xlfn.MAXIFS($BO$2:$BO1646,$O$2:$O1646,$O1647))</f>
        <v>12</v>
      </c>
      <c r="BP1647">
        <f t="shared" si="285"/>
        <v>34</v>
      </c>
      <c r="BQ1647">
        <f t="shared" si="287"/>
        <v>0</v>
      </c>
      <c r="BR1647">
        <f t="shared" si="288"/>
        <v>0</v>
      </c>
      <c r="BS1647">
        <f t="shared" si="289"/>
        <v>0</v>
      </c>
      <c r="BT1647">
        <f t="shared" si="290"/>
        <v>0</v>
      </c>
      <c r="BU1647">
        <f t="shared" si="291"/>
        <v>0</v>
      </c>
      <c r="BV1647">
        <f t="shared" si="292"/>
        <v>0</v>
      </c>
      <c r="BW1647">
        <f t="shared" si="286"/>
        <v>34</v>
      </c>
    </row>
    <row r="1648" spans="1:75" x14ac:dyDescent="0.3">
      <c r="A1648" s="38">
        <f t="shared" si="282"/>
        <v>45795</v>
      </c>
      <c r="B1648" s="3">
        <v>45795.594363425924</v>
      </c>
      <c r="C1648" t="s">
        <v>61</v>
      </c>
      <c r="D1648" t="s">
        <v>61</v>
      </c>
      <c r="E1648" t="s">
        <v>61</v>
      </c>
      <c r="F1648" t="s">
        <v>62</v>
      </c>
      <c r="G1648" s="2" t="s">
        <v>95</v>
      </c>
      <c r="H1648" t="s">
        <v>96</v>
      </c>
      <c r="I1648" t="s">
        <v>97</v>
      </c>
      <c r="J1648" t="s">
        <v>66</v>
      </c>
      <c r="K1648" t="s">
        <v>67</v>
      </c>
      <c r="L1648">
        <v>22</v>
      </c>
      <c r="M1648">
        <v>13</v>
      </c>
      <c r="N1648">
        <v>169</v>
      </c>
      <c r="O1648" s="41">
        <v>9999</v>
      </c>
      <c r="P1648" t="s">
        <v>61</v>
      </c>
      <c r="Q1648" t="s">
        <v>61</v>
      </c>
      <c r="R1648">
        <v>3.3000000000000002E-2</v>
      </c>
      <c r="S1648">
        <v>5.5E-2</v>
      </c>
      <c r="T1648">
        <v>0.6</v>
      </c>
      <c r="U1648">
        <v>59</v>
      </c>
      <c r="V1648">
        <v>3</v>
      </c>
      <c r="W1648">
        <v>21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8</v>
      </c>
      <c r="AD1648">
        <v>2.0099999999999998</v>
      </c>
      <c r="AE1648">
        <v>3.3943629999999998</v>
      </c>
      <c r="AF1648">
        <v>100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0.46</v>
      </c>
      <c r="AN1648">
        <v>14.914</v>
      </c>
      <c r="AO1648">
        <v>5.0830000000000002</v>
      </c>
      <c r="AP1648">
        <v>35.593000000000004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 t="s">
        <v>75</v>
      </c>
      <c r="BD1648">
        <v>0</v>
      </c>
      <c r="BE1648" t="s">
        <v>61</v>
      </c>
      <c r="BF1648" t="s">
        <v>61</v>
      </c>
      <c r="BG1648">
        <v>1.3</v>
      </c>
      <c r="BH1648">
        <v>0</v>
      </c>
      <c r="BI1648" s="1">
        <v>45799.581282557869</v>
      </c>
      <c r="BJ1648">
        <v>3</v>
      </c>
      <c r="BK1648" s="4">
        <v>0.2</v>
      </c>
      <c r="BL1648" s="42" t="e">
        <f>HLOOKUP($A1648,차량별코스!$E$1:$AD$20,_xlfn.XLOOKUP(탕데이터!$I1648,차량별코스!$D$2:$D$20,차량별코스!$A$2:$A$20),0)</f>
        <v>#N/A</v>
      </c>
      <c r="BM1648">
        <f t="shared" si="283"/>
        <v>4408.3129999999992</v>
      </c>
      <c r="BN1648">
        <f t="shared" si="284"/>
        <v>11107.727999999996</v>
      </c>
      <c r="BO1648">
        <f>IF(COUNTIFS($BL$2:$BL1648,$BL1648,$O$2:$O1648,$O1648)=1,_xlfn.MAXIFS($BO$2:$BO1647,$O$2:$O1647,$O1648)+1,_xlfn.MAXIFS($BO$2:$BO1647,$O$2:$O1647,$O1648))</f>
        <v>12</v>
      </c>
      <c r="BP1648">
        <f t="shared" si="285"/>
        <v>35</v>
      </c>
      <c r="BQ1648">
        <f t="shared" si="287"/>
        <v>0</v>
      </c>
      <c r="BR1648">
        <f t="shared" si="288"/>
        <v>0</v>
      </c>
      <c r="BS1648">
        <f t="shared" si="289"/>
        <v>0</v>
      </c>
      <c r="BT1648">
        <f t="shared" si="290"/>
        <v>0</v>
      </c>
      <c r="BU1648">
        <f t="shared" si="291"/>
        <v>0</v>
      </c>
      <c r="BV1648">
        <f t="shared" si="292"/>
        <v>0</v>
      </c>
      <c r="BW1648">
        <f t="shared" si="286"/>
        <v>35</v>
      </c>
    </row>
    <row r="1649" spans="1:75" x14ac:dyDescent="0.3">
      <c r="A1649" s="38">
        <f t="shared" si="282"/>
        <v>45795</v>
      </c>
      <c r="B1649" s="3">
        <v>45795.651226851849</v>
      </c>
      <c r="C1649" t="s">
        <v>61</v>
      </c>
      <c r="D1649" t="s">
        <v>61</v>
      </c>
      <c r="E1649" t="s">
        <v>61</v>
      </c>
      <c r="F1649" t="s">
        <v>62</v>
      </c>
      <c r="G1649" s="2" t="s">
        <v>95</v>
      </c>
      <c r="H1649" t="s">
        <v>96</v>
      </c>
      <c r="I1649" t="s">
        <v>97</v>
      </c>
      <c r="J1649" t="s">
        <v>66</v>
      </c>
      <c r="K1649" t="s">
        <v>67</v>
      </c>
      <c r="L1649">
        <v>22</v>
      </c>
      <c r="M1649">
        <v>13</v>
      </c>
      <c r="N1649">
        <v>169</v>
      </c>
      <c r="O1649" s="41">
        <v>9999</v>
      </c>
      <c r="P1649" t="s">
        <v>61</v>
      </c>
      <c r="Q1649" t="s">
        <v>61</v>
      </c>
      <c r="R1649">
        <v>2.7E-2</v>
      </c>
      <c r="S1649">
        <v>0.04</v>
      </c>
      <c r="T1649">
        <v>0.67500000000000004</v>
      </c>
      <c r="U1649">
        <v>51</v>
      </c>
      <c r="V1649">
        <v>32</v>
      </c>
      <c r="W1649">
        <v>2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10</v>
      </c>
      <c r="AD1649">
        <v>1.91</v>
      </c>
      <c r="AE1649">
        <v>5.7167050000000001</v>
      </c>
      <c r="AF1649">
        <v>100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0.52</v>
      </c>
      <c r="AN1649">
        <v>25.992999999999999</v>
      </c>
      <c r="AO1649">
        <v>62.741999999999997</v>
      </c>
      <c r="AP1649">
        <v>3.9180000000000001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 t="s">
        <v>75</v>
      </c>
      <c r="BD1649">
        <v>0</v>
      </c>
      <c r="BE1649" t="s">
        <v>61</v>
      </c>
      <c r="BF1649" t="s">
        <v>61</v>
      </c>
      <c r="BG1649">
        <v>1.3</v>
      </c>
      <c r="BH1649">
        <v>0</v>
      </c>
      <c r="BI1649" s="1">
        <v>45799.581282557869</v>
      </c>
      <c r="BJ1649">
        <v>3</v>
      </c>
      <c r="BK1649" s="4">
        <v>0.22500000000000001</v>
      </c>
      <c r="BL1649" s="42" t="e">
        <f>HLOOKUP($A1649,차량별코스!$E$1:$AD$20,_xlfn.XLOOKUP(탕데이터!$I1649,차량별코스!$D$2:$D$20,차량별코스!$A$2:$A$20),0)</f>
        <v>#N/A</v>
      </c>
      <c r="BM1649">
        <f t="shared" si="283"/>
        <v>4408.3129999999992</v>
      </c>
      <c r="BN1649">
        <f t="shared" si="284"/>
        <v>11107.727999999996</v>
      </c>
      <c r="BO1649">
        <f>IF(COUNTIFS($BL$2:$BL1649,$BL1649,$O$2:$O1649,$O1649)=1,_xlfn.MAXIFS($BO$2:$BO1648,$O$2:$O1648,$O1649)+1,_xlfn.MAXIFS($BO$2:$BO1648,$O$2:$O1648,$O1649))</f>
        <v>12</v>
      </c>
      <c r="BP1649">
        <f t="shared" si="285"/>
        <v>17</v>
      </c>
      <c r="BQ1649">
        <f t="shared" si="287"/>
        <v>0</v>
      </c>
      <c r="BR1649">
        <f t="shared" si="288"/>
        <v>0</v>
      </c>
      <c r="BS1649">
        <f t="shared" si="289"/>
        <v>0</v>
      </c>
      <c r="BT1649">
        <f t="shared" si="290"/>
        <v>0</v>
      </c>
      <c r="BU1649">
        <f t="shared" si="291"/>
        <v>0</v>
      </c>
      <c r="BV1649">
        <f t="shared" si="292"/>
        <v>0</v>
      </c>
      <c r="BW1649">
        <f t="shared" si="286"/>
        <v>17</v>
      </c>
    </row>
    <row r="1650" spans="1:75" x14ac:dyDescent="0.3">
      <c r="A1650" s="38">
        <f t="shared" si="282"/>
        <v>45795</v>
      </c>
      <c r="B1650" s="3">
        <v>45795.656712962962</v>
      </c>
      <c r="C1650" t="s">
        <v>61</v>
      </c>
      <c r="D1650" t="s">
        <v>61</v>
      </c>
      <c r="E1650" t="s">
        <v>61</v>
      </c>
      <c r="F1650" t="s">
        <v>62</v>
      </c>
      <c r="G1650" s="2" t="s">
        <v>95</v>
      </c>
      <c r="H1650" t="s">
        <v>96</v>
      </c>
      <c r="I1650" t="s">
        <v>97</v>
      </c>
      <c r="J1650" t="s">
        <v>66</v>
      </c>
      <c r="K1650" t="s">
        <v>67</v>
      </c>
      <c r="L1650">
        <v>22</v>
      </c>
      <c r="M1650">
        <v>13</v>
      </c>
      <c r="N1650">
        <v>169</v>
      </c>
      <c r="O1650" s="41">
        <v>9999</v>
      </c>
      <c r="P1650" t="s">
        <v>61</v>
      </c>
      <c r="Q1650" t="s">
        <v>61</v>
      </c>
      <c r="R1650">
        <v>0.23799999999999999</v>
      </c>
      <c r="S1650">
        <v>0.46899999999999997</v>
      </c>
      <c r="T1650">
        <v>0.50700000000000001</v>
      </c>
      <c r="U1650">
        <v>314</v>
      </c>
      <c r="V1650">
        <v>225</v>
      </c>
      <c r="W1650">
        <v>19</v>
      </c>
      <c r="X1650">
        <v>3</v>
      </c>
      <c r="Y1650">
        <v>0</v>
      </c>
      <c r="Z1650">
        <v>0</v>
      </c>
      <c r="AA1650">
        <v>0</v>
      </c>
      <c r="AB1650">
        <v>0</v>
      </c>
      <c r="AC1650">
        <v>38</v>
      </c>
      <c r="AD1650">
        <v>2.73</v>
      </c>
      <c r="AE1650">
        <v>12.239649999999999</v>
      </c>
      <c r="AF1650">
        <v>99.9</v>
      </c>
      <c r="AG1650">
        <v>0.1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0.39</v>
      </c>
      <c r="AN1650">
        <v>87.197000000000003</v>
      </c>
      <c r="AO1650">
        <v>71.656000000000006</v>
      </c>
      <c r="AP1650">
        <v>6.05</v>
      </c>
      <c r="AQ1650">
        <v>0</v>
      </c>
      <c r="AR1650">
        <v>0</v>
      </c>
      <c r="AS1650">
        <v>0</v>
      </c>
      <c r="AT1650">
        <v>4.9950000000000001</v>
      </c>
      <c r="AU1650">
        <v>5.0000000000000001E-3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7</v>
      </c>
      <c r="BC1650" t="s">
        <v>75</v>
      </c>
      <c r="BD1650">
        <v>0</v>
      </c>
      <c r="BE1650" t="s">
        <v>61</v>
      </c>
      <c r="BF1650" t="s">
        <v>61</v>
      </c>
      <c r="BG1650">
        <v>1.3</v>
      </c>
      <c r="BH1650">
        <v>0</v>
      </c>
      <c r="BI1650" s="1">
        <v>45799.581282557869</v>
      </c>
      <c r="BJ1650">
        <v>3</v>
      </c>
      <c r="BK1650" s="4">
        <v>0.16919999999999999</v>
      </c>
      <c r="BL1650" s="42" t="e">
        <f>HLOOKUP($A1650,차량별코스!$E$1:$AD$20,_xlfn.XLOOKUP(탕데이터!$I1650,차량별코스!$D$2:$D$20,차량별코스!$A$2:$A$20),0)</f>
        <v>#N/A</v>
      </c>
      <c r="BM1650">
        <f t="shared" si="283"/>
        <v>4408.3129999999992</v>
      </c>
      <c r="BN1650">
        <f t="shared" si="284"/>
        <v>11107.727999999996</v>
      </c>
      <c r="BO1650">
        <f>IF(COUNTIFS($BL$2:$BL1650,$BL1650,$O$2:$O1650,$O1650)=1,_xlfn.MAXIFS($BO$2:$BO1649,$O$2:$O1649,$O1650)+1,_xlfn.MAXIFS($BO$2:$BO1649,$O$2:$O1649,$O1650))</f>
        <v>12</v>
      </c>
      <c r="BP1650">
        <f t="shared" si="285"/>
        <v>69.686000000000035</v>
      </c>
      <c r="BQ1650">
        <f t="shared" si="287"/>
        <v>0.314</v>
      </c>
      <c r="BR1650">
        <f t="shared" si="288"/>
        <v>0</v>
      </c>
      <c r="BS1650">
        <f t="shared" si="289"/>
        <v>0</v>
      </c>
      <c r="BT1650">
        <f t="shared" si="290"/>
        <v>0</v>
      </c>
      <c r="BU1650">
        <f t="shared" si="291"/>
        <v>0</v>
      </c>
      <c r="BV1650">
        <f t="shared" si="292"/>
        <v>0</v>
      </c>
      <c r="BW1650">
        <f t="shared" si="286"/>
        <v>70.000000000000028</v>
      </c>
    </row>
    <row r="1651" spans="1:75" x14ac:dyDescent="0.3">
      <c r="A1651" s="38">
        <f t="shared" si="282"/>
        <v>45795</v>
      </c>
      <c r="B1651" s="3">
        <v>45795.660763888889</v>
      </c>
      <c r="C1651" t="s">
        <v>61</v>
      </c>
      <c r="D1651" t="s">
        <v>61</v>
      </c>
      <c r="E1651" t="s">
        <v>61</v>
      </c>
      <c r="F1651" t="s">
        <v>62</v>
      </c>
      <c r="G1651" s="2" t="s">
        <v>95</v>
      </c>
      <c r="H1651" t="s">
        <v>96</v>
      </c>
      <c r="I1651" t="s">
        <v>97</v>
      </c>
      <c r="J1651" t="s">
        <v>66</v>
      </c>
      <c r="K1651" t="s">
        <v>67</v>
      </c>
      <c r="L1651">
        <v>22</v>
      </c>
      <c r="M1651">
        <v>13</v>
      </c>
      <c r="N1651">
        <v>169</v>
      </c>
      <c r="O1651" s="41">
        <v>9999</v>
      </c>
      <c r="P1651" t="s">
        <v>61</v>
      </c>
      <c r="Q1651" t="s">
        <v>61</v>
      </c>
      <c r="R1651">
        <v>139.06200000000001</v>
      </c>
      <c r="S1651">
        <v>31.277999999999999</v>
      </c>
      <c r="T1651">
        <v>4.4459999999999997</v>
      </c>
      <c r="U1651">
        <v>5930</v>
      </c>
      <c r="V1651">
        <v>65</v>
      </c>
      <c r="W1651">
        <v>224</v>
      </c>
      <c r="X1651">
        <v>2666</v>
      </c>
      <c r="Y1651">
        <v>0</v>
      </c>
      <c r="Z1651">
        <v>11</v>
      </c>
      <c r="AA1651">
        <v>0</v>
      </c>
      <c r="AB1651">
        <v>0</v>
      </c>
      <c r="AC1651">
        <v>109</v>
      </c>
      <c r="AD1651">
        <v>84.42</v>
      </c>
      <c r="AE1651">
        <v>88.747210999999993</v>
      </c>
      <c r="AF1651">
        <v>89.7</v>
      </c>
      <c r="AG1651">
        <v>0.6</v>
      </c>
      <c r="AH1651">
        <v>0.7</v>
      </c>
      <c r="AI1651">
        <v>1</v>
      </c>
      <c r="AJ1651">
        <v>3</v>
      </c>
      <c r="AK1651">
        <v>5.0999999999999996</v>
      </c>
      <c r="AL1651">
        <v>0</v>
      </c>
      <c r="AM1651">
        <v>3.42</v>
      </c>
      <c r="AN1651">
        <v>70.790999999999997</v>
      </c>
      <c r="AO1651">
        <v>1.0960000000000001</v>
      </c>
      <c r="AP1651">
        <v>3.7770000000000001</v>
      </c>
      <c r="AQ1651">
        <v>0.187</v>
      </c>
      <c r="AR1651">
        <v>0</v>
      </c>
      <c r="AS1651">
        <v>7.91</v>
      </c>
      <c r="AT1651">
        <v>88.204999999999998</v>
      </c>
      <c r="AU1651">
        <v>0.59</v>
      </c>
      <c r="AV1651">
        <v>0.68799999999999994</v>
      </c>
      <c r="AW1651">
        <v>0.98299999999999998</v>
      </c>
      <c r="AX1651">
        <v>2.95</v>
      </c>
      <c r="AY1651">
        <v>5.0149999999999997</v>
      </c>
      <c r="AZ1651">
        <v>0</v>
      </c>
      <c r="BA1651">
        <v>0</v>
      </c>
      <c r="BB1651">
        <v>149</v>
      </c>
      <c r="BC1651" t="s">
        <v>75</v>
      </c>
      <c r="BD1651">
        <v>0</v>
      </c>
      <c r="BE1651" t="s">
        <v>61</v>
      </c>
      <c r="BF1651" t="s">
        <v>61</v>
      </c>
      <c r="BG1651">
        <v>1.3</v>
      </c>
      <c r="BH1651">
        <v>0</v>
      </c>
      <c r="BI1651" s="1">
        <v>45799.581282557869</v>
      </c>
      <c r="BJ1651">
        <v>3</v>
      </c>
      <c r="BK1651" s="4">
        <v>1.482</v>
      </c>
      <c r="BL1651" s="42" t="e">
        <f>HLOOKUP($A1651,차량별코스!$E$1:$AD$20,_xlfn.XLOOKUP(탕데이터!$I1651,차량별코스!$D$2:$D$20,차량별코스!$A$2:$A$20),0)</f>
        <v>#N/A</v>
      </c>
      <c r="BM1651">
        <f t="shared" si="283"/>
        <v>4408.3129999999992</v>
      </c>
      <c r="BN1651">
        <f t="shared" si="284"/>
        <v>11107.727999999996</v>
      </c>
      <c r="BO1651">
        <f>IF(COUNTIFS($BL$2:$BL1651,$BL1651,$O$2:$O1651,$O1651)=1,_xlfn.MAXIFS($BO$2:$BO1650,$O$2:$O1650,$O1651)+1,_xlfn.MAXIFS($BO$2:$BO1650,$O$2:$O1650,$O1651))</f>
        <v>12</v>
      </c>
      <c r="BP1651">
        <f t="shared" si="285"/>
        <v>5030.21</v>
      </c>
      <c r="BQ1651">
        <f t="shared" si="287"/>
        <v>35.58</v>
      </c>
      <c r="BR1651">
        <f t="shared" si="288"/>
        <v>41.51</v>
      </c>
      <c r="BS1651">
        <f t="shared" si="289"/>
        <v>59.300000000000004</v>
      </c>
      <c r="BT1651">
        <f t="shared" si="290"/>
        <v>177.9</v>
      </c>
      <c r="BU1651">
        <f t="shared" si="291"/>
        <v>302.43</v>
      </c>
      <c r="BV1651">
        <f t="shared" si="292"/>
        <v>0</v>
      </c>
      <c r="BW1651">
        <f t="shared" si="286"/>
        <v>5646.93</v>
      </c>
    </row>
    <row r="1652" spans="1:75" x14ac:dyDescent="0.3">
      <c r="A1652" s="38">
        <f t="shared" si="282"/>
        <v>45795</v>
      </c>
      <c r="B1652" s="3">
        <v>45795.825995370367</v>
      </c>
      <c r="C1652" t="s">
        <v>61</v>
      </c>
      <c r="D1652" t="s">
        <v>61</v>
      </c>
      <c r="E1652" t="s">
        <v>61</v>
      </c>
      <c r="F1652" t="s">
        <v>62</v>
      </c>
      <c r="G1652" s="2" t="s">
        <v>95</v>
      </c>
      <c r="H1652" t="s">
        <v>96</v>
      </c>
      <c r="I1652" t="s">
        <v>97</v>
      </c>
      <c r="J1652" t="s">
        <v>66</v>
      </c>
      <c r="K1652" t="s">
        <v>67</v>
      </c>
      <c r="L1652">
        <v>22</v>
      </c>
      <c r="M1652">
        <v>13</v>
      </c>
      <c r="N1652">
        <v>169</v>
      </c>
      <c r="O1652" s="41">
        <v>9999</v>
      </c>
      <c r="P1652" t="s">
        <v>61</v>
      </c>
      <c r="Q1652" t="s">
        <v>61</v>
      </c>
      <c r="R1652">
        <v>4.3760000000000003</v>
      </c>
      <c r="S1652">
        <v>1.079</v>
      </c>
      <c r="T1652">
        <v>4.056</v>
      </c>
      <c r="U1652">
        <v>688</v>
      </c>
      <c r="V1652">
        <v>286</v>
      </c>
      <c r="W1652">
        <v>10</v>
      </c>
      <c r="X1652">
        <v>87</v>
      </c>
      <c r="Y1652">
        <v>0</v>
      </c>
      <c r="Z1652">
        <v>0</v>
      </c>
      <c r="AA1652">
        <v>0</v>
      </c>
      <c r="AB1652">
        <v>0</v>
      </c>
      <c r="AC1652">
        <v>64</v>
      </c>
      <c r="AD1652">
        <v>22.9</v>
      </c>
      <c r="AE1652">
        <v>40.187345000000001</v>
      </c>
      <c r="AF1652">
        <v>99.1</v>
      </c>
      <c r="AG1652">
        <v>0.2</v>
      </c>
      <c r="AH1652">
        <v>0.5</v>
      </c>
      <c r="AI1652">
        <v>0.2</v>
      </c>
      <c r="AJ1652">
        <v>0</v>
      </c>
      <c r="AK1652">
        <v>0</v>
      </c>
      <c r="AL1652">
        <v>0</v>
      </c>
      <c r="AM1652">
        <v>3.12</v>
      </c>
      <c r="AN1652">
        <v>31.611999999999998</v>
      </c>
      <c r="AO1652">
        <v>41.57</v>
      </c>
      <c r="AP1652">
        <v>1.4530000000000001</v>
      </c>
      <c r="AQ1652">
        <v>0</v>
      </c>
      <c r="AR1652">
        <v>0</v>
      </c>
      <c r="AS1652">
        <v>0</v>
      </c>
      <c r="AT1652">
        <v>9.91</v>
      </c>
      <c r="AU1652">
        <v>0.02</v>
      </c>
      <c r="AV1652">
        <v>0.05</v>
      </c>
      <c r="AW1652">
        <v>0.02</v>
      </c>
      <c r="AX1652">
        <v>0</v>
      </c>
      <c r="AY1652">
        <v>0</v>
      </c>
      <c r="AZ1652">
        <v>0</v>
      </c>
      <c r="BA1652">
        <v>0</v>
      </c>
      <c r="BB1652">
        <v>8</v>
      </c>
      <c r="BC1652" t="s">
        <v>75</v>
      </c>
      <c r="BD1652">
        <v>0</v>
      </c>
      <c r="BE1652" t="s">
        <v>61</v>
      </c>
      <c r="BF1652" t="s">
        <v>61</v>
      </c>
      <c r="BG1652">
        <v>1.3</v>
      </c>
      <c r="BH1652">
        <v>0</v>
      </c>
      <c r="BI1652" s="1">
        <v>45799.581282557869</v>
      </c>
      <c r="BJ1652">
        <v>3</v>
      </c>
      <c r="BK1652" s="4">
        <v>1.3519000000000001</v>
      </c>
      <c r="BL1652" s="42" t="e">
        <f>HLOOKUP($A1652,차량별코스!$E$1:$AD$20,_xlfn.XLOOKUP(탕데이터!$I1652,차량별코스!$D$2:$D$20,차량별코스!$A$2:$A$20),0)</f>
        <v>#N/A</v>
      </c>
      <c r="BM1652">
        <f t="shared" si="283"/>
        <v>4408.3129999999992</v>
      </c>
      <c r="BN1652">
        <f t="shared" si="284"/>
        <v>11107.727999999996</v>
      </c>
      <c r="BO1652">
        <f>IF(COUNTIFS($BL$2:$BL1652,$BL1652,$O$2:$O1652,$O1652)=1,_xlfn.MAXIFS($BO$2:$BO1651,$O$2:$O1651,$O1652)+1,_xlfn.MAXIFS($BO$2:$BO1651,$O$2:$O1651,$O1652))</f>
        <v>12</v>
      </c>
      <c r="BP1652">
        <f t="shared" si="285"/>
        <v>385.80799999999999</v>
      </c>
      <c r="BQ1652">
        <f t="shared" si="287"/>
        <v>1.3760000000000001</v>
      </c>
      <c r="BR1652">
        <f t="shared" si="288"/>
        <v>3.44</v>
      </c>
      <c r="BS1652">
        <f t="shared" si="289"/>
        <v>1.3760000000000001</v>
      </c>
      <c r="BT1652">
        <f t="shared" si="290"/>
        <v>0</v>
      </c>
      <c r="BU1652">
        <f t="shared" si="291"/>
        <v>0</v>
      </c>
      <c r="BV1652">
        <f t="shared" si="292"/>
        <v>0</v>
      </c>
      <c r="BW1652">
        <f t="shared" si="286"/>
        <v>391.99999999999994</v>
      </c>
    </row>
    <row r="1653" spans="1:75" x14ac:dyDescent="0.3">
      <c r="A1653" s="38">
        <f t="shared" si="282"/>
        <v>45795</v>
      </c>
      <c r="B1653" s="3">
        <v>45795.839641203704</v>
      </c>
      <c r="C1653" t="s">
        <v>61</v>
      </c>
      <c r="D1653" t="s">
        <v>61</v>
      </c>
      <c r="E1653" t="s">
        <v>61</v>
      </c>
      <c r="F1653" t="s">
        <v>62</v>
      </c>
      <c r="G1653" s="2" t="s">
        <v>95</v>
      </c>
      <c r="H1653" t="s">
        <v>96</v>
      </c>
      <c r="I1653" t="s">
        <v>97</v>
      </c>
      <c r="J1653" t="s">
        <v>66</v>
      </c>
      <c r="K1653" t="s">
        <v>67</v>
      </c>
      <c r="L1653">
        <v>22</v>
      </c>
      <c r="M1653">
        <v>13</v>
      </c>
      <c r="N1653">
        <v>169</v>
      </c>
      <c r="O1653" s="41">
        <v>9999</v>
      </c>
      <c r="P1653" t="s">
        <v>61</v>
      </c>
      <c r="Q1653" t="s">
        <v>61</v>
      </c>
      <c r="R1653">
        <v>146.006</v>
      </c>
      <c r="S1653">
        <v>31.547999999999998</v>
      </c>
      <c r="T1653">
        <v>4.6280000000000001</v>
      </c>
      <c r="U1653">
        <v>6602</v>
      </c>
      <c r="V1653">
        <v>12</v>
      </c>
      <c r="W1653">
        <v>803</v>
      </c>
      <c r="X1653">
        <v>2572</v>
      </c>
      <c r="Y1653">
        <v>2</v>
      </c>
      <c r="Z1653">
        <v>10</v>
      </c>
      <c r="AA1653">
        <v>0</v>
      </c>
      <c r="AB1653">
        <v>0</v>
      </c>
      <c r="AC1653">
        <v>110</v>
      </c>
      <c r="AD1653">
        <v>79.62</v>
      </c>
      <c r="AE1653">
        <v>90.827993000000006</v>
      </c>
      <c r="AF1653">
        <v>79.8</v>
      </c>
      <c r="AG1653">
        <v>0.7</v>
      </c>
      <c r="AH1653">
        <v>1</v>
      </c>
      <c r="AI1653">
        <v>1.7</v>
      </c>
      <c r="AJ1653">
        <v>4.5</v>
      </c>
      <c r="AK1653">
        <v>12.3</v>
      </c>
      <c r="AL1653">
        <v>0</v>
      </c>
      <c r="AM1653">
        <v>3.56</v>
      </c>
      <c r="AN1653">
        <v>69.436000000000007</v>
      </c>
      <c r="AO1653">
        <v>0.182</v>
      </c>
      <c r="AP1653">
        <v>12.163</v>
      </c>
      <c r="AQ1653">
        <v>0.17100000000000001</v>
      </c>
      <c r="AR1653">
        <v>1.37</v>
      </c>
      <c r="AS1653">
        <v>6.8490000000000002</v>
      </c>
      <c r="AT1653">
        <v>87.78</v>
      </c>
      <c r="AU1653">
        <v>0.77</v>
      </c>
      <c r="AV1653">
        <v>1.1000000000000001</v>
      </c>
      <c r="AW1653">
        <v>1.87</v>
      </c>
      <c r="AX1653">
        <v>4.95</v>
      </c>
      <c r="AY1653">
        <v>13.53</v>
      </c>
      <c r="AZ1653">
        <v>0</v>
      </c>
      <c r="BA1653">
        <v>0</v>
      </c>
      <c r="BB1653">
        <v>147</v>
      </c>
      <c r="BC1653" t="s">
        <v>75</v>
      </c>
      <c r="BD1653">
        <v>0</v>
      </c>
      <c r="BE1653" t="s">
        <v>61</v>
      </c>
      <c r="BF1653" t="s">
        <v>61</v>
      </c>
      <c r="BG1653">
        <v>1.3</v>
      </c>
      <c r="BH1653">
        <v>0</v>
      </c>
      <c r="BI1653" s="1">
        <v>45799.581282557869</v>
      </c>
      <c r="BJ1653">
        <v>3</v>
      </c>
      <c r="BK1653" s="4">
        <v>1.5427</v>
      </c>
      <c r="BL1653" s="42" t="e">
        <f>HLOOKUP($A1653,차량별코스!$E$1:$AD$20,_xlfn.XLOOKUP(탕데이터!$I1653,차량별코스!$D$2:$D$20,차량별코스!$A$2:$A$20),0)</f>
        <v>#N/A</v>
      </c>
      <c r="BM1653">
        <f t="shared" si="283"/>
        <v>4408.3129999999992</v>
      </c>
      <c r="BN1653">
        <f t="shared" si="284"/>
        <v>11107.727999999996</v>
      </c>
      <c r="BO1653">
        <f>IF(COUNTIFS($BL$2:$BL1653,$BL1653,$O$2:$O1653,$O1653)=1,_xlfn.MAXIFS($BO$2:$BO1652,$O$2:$O1652,$O1653)+1,_xlfn.MAXIFS($BO$2:$BO1652,$O$2:$O1652,$O1653))</f>
        <v>12</v>
      </c>
      <c r="BP1653">
        <f t="shared" si="285"/>
        <v>4453.3959999999997</v>
      </c>
      <c r="BQ1653">
        <f t="shared" si="287"/>
        <v>46.213999999999999</v>
      </c>
      <c r="BR1653">
        <f t="shared" si="288"/>
        <v>66.02</v>
      </c>
      <c r="BS1653">
        <f t="shared" si="289"/>
        <v>112.23400000000001</v>
      </c>
      <c r="BT1653">
        <f t="shared" si="290"/>
        <v>297.08999999999997</v>
      </c>
      <c r="BU1653">
        <f t="shared" si="291"/>
        <v>812.04600000000005</v>
      </c>
      <c r="BV1653">
        <f t="shared" si="292"/>
        <v>0</v>
      </c>
      <c r="BW1653">
        <f t="shared" si="286"/>
        <v>5787.0000000000009</v>
      </c>
    </row>
    <row r="1654" spans="1:75" x14ac:dyDescent="0.3">
      <c r="A1654" s="38">
        <f t="shared" si="282"/>
        <v>45796</v>
      </c>
      <c r="B1654" s="3">
        <v>45796.304502314815</v>
      </c>
      <c r="C1654" t="s">
        <v>61</v>
      </c>
      <c r="D1654" t="s">
        <v>61</v>
      </c>
      <c r="E1654" t="s">
        <v>61</v>
      </c>
      <c r="F1654" t="s">
        <v>62</v>
      </c>
      <c r="G1654" s="2" t="s">
        <v>95</v>
      </c>
      <c r="H1654" t="s">
        <v>96</v>
      </c>
      <c r="I1654" t="s">
        <v>97</v>
      </c>
      <c r="J1654" t="s">
        <v>66</v>
      </c>
      <c r="K1654" t="s">
        <v>67</v>
      </c>
      <c r="L1654">
        <v>22</v>
      </c>
      <c r="M1654">
        <v>13</v>
      </c>
      <c r="N1654">
        <v>169</v>
      </c>
      <c r="O1654" s="41">
        <v>9999</v>
      </c>
      <c r="P1654" t="s">
        <v>61</v>
      </c>
      <c r="Q1654" t="s">
        <v>61</v>
      </c>
      <c r="R1654">
        <v>2.9000000000000001E-2</v>
      </c>
      <c r="S1654">
        <v>0.106</v>
      </c>
      <c r="T1654">
        <v>0.27400000000000002</v>
      </c>
      <c r="U1654">
        <v>125</v>
      </c>
      <c r="V1654">
        <v>105</v>
      </c>
      <c r="W1654">
        <v>5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13</v>
      </c>
      <c r="AD1654">
        <v>0.84</v>
      </c>
      <c r="AE1654">
        <v>6.9577730000000004</v>
      </c>
      <c r="AF1654">
        <v>100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0.21</v>
      </c>
      <c r="AN1654">
        <v>92.966999999999999</v>
      </c>
      <c r="AO1654">
        <v>83.998999999999995</v>
      </c>
      <c r="AP1654">
        <v>3.9969999999999999</v>
      </c>
      <c r="AQ1654">
        <v>0</v>
      </c>
      <c r="AR1654">
        <v>0</v>
      </c>
      <c r="AS1654">
        <v>0</v>
      </c>
      <c r="AT1654">
        <v>1.667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 t="s">
        <v>75</v>
      </c>
      <c r="BD1654">
        <v>0</v>
      </c>
      <c r="BE1654" t="s">
        <v>61</v>
      </c>
      <c r="BF1654" t="s">
        <v>61</v>
      </c>
      <c r="BG1654">
        <v>1.3</v>
      </c>
      <c r="BH1654">
        <v>0</v>
      </c>
      <c r="BI1654" s="1">
        <v>45799.581282557869</v>
      </c>
      <c r="BJ1654">
        <v>3</v>
      </c>
      <c r="BK1654" s="4">
        <v>9.1200000000000003E-2</v>
      </c>
      <c r="BL1654" s="42" t="e">
        <f>HLOOKUP($A1654,차량별코스!$E$1:$AD$20,_xlfn.XLOOKUP(탕데이터!$I1654,차량별코스!$D$2:$D$20,차량별코스!$A$2:$A$20),0)</f>
        <v>#N/A</v>
      </c>
      <c r="BM1654">
        <f t="shared" si="283"/>
        <v>4408.3129999999992</v>
      </c>
      <c r="BN1654">
        <f t="shared" si="284"/>
        <v>11107.727999999996</v>
      </c>
      <c r="BO1654">
        <f>IF(COUNTIFS($BL$2:$BL1654,$BL1654,$O$2:$O1654,$O1654)=1,_xlfn.MAXIFS($BO$2:$BO1653,$O$2:$O1653,$O1654)+1,_xlfn.MAXIFS($BO$2:$BO1653,$O$2:$O1653,$O1654))</f>
        <v>12</v>
      </c>
      <c r="BP1654">
        <f t="shared" si="285"/>
        <v>15</v>
      </c>
      <c r="BQ1654">
        <f t="shared" si="287"/>
        <v>0</v>
      </c>
      <c r="BR1654">
        <f t="shared" si="288"/>
        <v>0</v>
      </c>
      <c r="BS1654">
        <f t="shared" si="289"/>
        <v>0</v>
      </c>
      <c r="BT1654">
        <f t="shared" si="290"/>
        <v>0</v>
      </c>
      <c r="BU1654">
        <f t="shared" si="291"/>
        <v>0</v>
      </c>
      <c r="BV1654">
        <f t="shared" si="292"/>
        <v>0</v>
      </c>
      <c r="BW1654">
        <f t="shared" si="286"/>
        <v>15</v>
      </c>
    </row>
    <row r="1655" spans="1:75" x14ac:dyDescent="0.3">
      <c r="A1655" s="38">
        <f t="shared" si="282"/>
        <v>45796</v>
      </c>
      <c r="B1655" s="3">
        <v>45796.311157407406</v>
      </c>
      <c r="C1655" t="s">
        <v>61</v>
      </c>
      <c r="D1655" t="s">
        <v>61</v>
      </c>
      <c r="E1655" t="s">
        <v>61</v>
      </c>
      <c r="F1655" t="s">
        <v>62</v>
      </c>
      <c r="G1655" s="2" t="s">
        <v>95</v>
      </c>
      <c r="H1655" t="s">
        <v>96</v>
      </c>
      <c r="I1655" t="s">
        <v>97</v>
      </c>
      <c r="J1655" t="s">
        <v>66</v>
      </c>
      <c r="K1655" t="s">
        <v>67</v>
      </c>
      <c r="L1655">
        <v>22</v>
      </c>
      <c r="M1655">
        <v>13</v>
      </c>
      <c r="N1655">
        <v>169</v>
      </c>
      <c r="O1655" s="41">
        <v>9999</v>
      </c>
      <c r="P1655" t="s">
        <v>61</v>
      </c>
      <c r="Q1655" t="s">
        <v>61</v>
      </c>
      <c r="R1655">
        <v>152.596</v>
      </c>
      <c r="S1655">
        <v>31.984000000000002</v>
      </c>
      <c r="T1655">
        <v>4.7709999999999999</v>
      </c>
      <c r="U1655">
        <v>7244</v>
      </c>
      <c r="V1655">
        <v>117</v>
      </c>
      <c r="W1655">
        <v>281</v>
      </c>
      <c r="X1655">
        <v>3921</v>
      </c>
      <c r="Y1655">
        <v>0</v>
      </c>
      <c r="Z1655">
        <v>7</v>
      </c>
      <c r="AA1655">
        <v>0</v>
      </c>
      <c r="AB1655">
        <v>0</v>
      </c>
      <c r="AC1655">
        <v>112</v>
      </c>
      <c r="AD1655">
        <v>75.83</v>
      </c>
      <c r="AE1655">
        <v>80.243280999999996</v>
      </c>
      <c r="AF1655">
        <v>86</v>
      </c>
      <c r="AG1655">
        <v>1.2</v>
      </c>
      <c r="AH1655">
        <v>0.7</v>
      </c>
      <c r="AI1655">
        <v>1.9</v>
      </c>
      <c r="AJ1655">
        <v>5.6</v>
      </c>
      <c r="AK1655">
        <v>4.5</v>
      </c>
      <c r="AL1655">
        <v>0</v>
      </c>
      <c r="AM1655">
        <v>3.67</v>
      </c>
      <c r="AN1655">
        <v>58.603999999999999</v>
      </c>
      <c r="AO1655">
        <v>1.615</v>
      </c>
      <c r="AP1655">
        <v>3.879</v>
      </c>
      <c r="AQ1655">
        <v>0.25600000000000001</v>
      </c>
      <c r="AR1655">
        <v>0</v>
      </c>
      <c r="AS1655">
        <v>4.5869999999999997</v>
      </c>
      <c r="AT1655">
        <v>103.2</v>
      </c>
      <c r="AU1655">
        <v>1.44</v>
      </c>
      <c r="AV1655">
        <v>0.84</v>
      </c>
      <c r="AW1655">
        <v>2.2799999999999998</v>
      </c>
      <c r="AX1655">
        <v>6.72</v>
      </c>
      <c r="AY1655">
        <v>5.4</v>
      </c>
      <c r="AZ1655">
        <v>0</v>
      </c>
      <c r="BA1655">
        <v>0</v>
      </c>
      <c r="BB1655">
        <v>166</v>
      </c>
      <c r="BC1655" t="s">
        <v>75</v>
      </c>
      <c r="BD1655">
        <v>0</v>
      </c>
      <c r="BE1655" t="s">
        <v>61</v>
      </c>
      <c r="BF1655" t="s">
        <v>61</v>
      </c>
      <c r="BG1655">
        <v>1.3</v>
      </c>
      <c r="BH1655">
        <v>0</v>
      </c>
      <c r="BI1655" s="1">
        <v>45799.581282557869</v>
      </c>
      <c r="BJ1655">
        <v>3</v>
      </c>
      <c r="BK1655" s="4">
        <v>1.5903</v>
      </c>
      <c r="BL1655" s="42" t="e">
        <f>HLOOKUP($A1655,차량별코스!$E$1:$AD$20,_xlfn.XLOOKUP(탕데이터!$I1655,차량별코스!$D$2:$D$20,차량별코스!$A$2:$A$20),0)</f>
        <v>#N/A</v>
      </c>
      <c r="BM1655">
        <f t="shared" si="283"/>
        <v>4408.3129999999992</v>
      </c>
      <c r="BN1655">
        <f t="shared" si="284"/>
        <v>11107.727999999996</v>
      </c>
      <c r="BO1655">
        <f>IF(COUNTIFS($BL$2:$BL1655,$BL1655,$O$2:$O1655,$O1655)=1,_xlfn.MAXIFS($BO$2:$BO1654,$O$2:$O1654,$O1655)+1,_xlfn.MAXIFS($BO$2:$BO1654,$O$2:$O1654,$O1655))</f>
        <v>12</v>
      </c>
      <c r="BP1655">
        <f t="shared" si="285"/>
        <v>5831.84</v>
      </c>
      <c r="BQ1655">
        <f t="shared" si="287"/>
        <v>86.927999999999997</v>
      </c>
      <c r="BR1655">
        <f t="shared" si="288"/>
        <v>50.707999999999991</v>
      </c>
      <c r="BS1655">
        <f t="shared" si="289"/>
        <v>137.636</v>
      </c>
      <c r="BT1655">
        <f t="shared" si="290"/>
        <v>405.66399999999993</v>
      </c>
      <c r="BU1655">
        <f t="shared" si="291"/>
        <v>325.97999999999996</v>
      </c>
      <c r="BV1655">
        <f t="shared" si="292"/>
        <v>0</v>
      </c>
      <c r="BW1655">
        <f t="shared" si="286"/>
        <v>6838.7559999999994</v>
      </c>
    </row>
    <row r="1656" spans="1:75" x14ac:dyDescent="0.3">
      <c r="A1656" s="38">
        <f t="shared" si="282"/>
        <v>45796</v>
      </c>
      <c r="B1656" s="3">
        <v>45796.482129629629</v>
      </c>
      <c r="C1656" t="s">
        <v>61</v>
      </c>
      <c r="D1656" t="s">
        <v>61</v>
      </c>
      <c r="E1656" t="s">
        <v>61</v>
      </c>
      <c r="F1656" t="s">
        <v>62</v>
      </c>
      <c r="G1656" s="2" t="s">
        <v>95</v>
      </c>
      <c r="H1656" t="s">
        <v>96</v>
      </c>
      <c r="I1656" t="s">
        <v>97</v>
      </c>
      <c r="J1656" t="s">
        <v>66</v>
      </c>
      <c r="K1656" t="s">
        <v>67</v>
      </c>
      <c r="L1656">
        <v>22</v>
      </c>
      <c r="M1656">
        <v>13</v>
      </c>
      <c r="N1656">
        <v>169</v>
      </c>
      <c r="O1656" s="41">
        <v>9999</v>
      </c>
      <c r="P1656" t="s">
        <v>61</v>
      </c>
      <c r="Q1656" t="s">
        <v>61</v>
      </c>
      <c r="R1656">
        <v>4.4649999999999999</v>
      </c>
      <c r="S1656">
        <v>1.1220000000000001</v>
      </c>
      <c r="T1656">
        <v>3.98</v>
      </c>
      <c r="U1656">
        <v>415</v>
      </c>
      <c r="V1656">
        <v>46</v>
      </c>
      <c r="W1656">
        <v>9</v>
      </c>
      <c r="X1656">
        <v>135</v>
      </c>
      <c r="Y1656">
        <v>0</v>
      </c>
      <c r="Z1656">
        <v>1</v>
      </c>
      <c r="AA1656">
        <v>0</v>
      </c>
      <c r="AB1656">
        <v>0</v>
      </c>
      <c r="AC1656">
        <v>81</v>
      </c>
      <c r="AD1656">
        <v>38.729999999999997</v>
      </c>
      <c r="AE1656">
        <v>44.65</v>
      </c>
      <c r="AF1656">
        <v>99.1</v>
      </c>
      <c r="AG1656">
        <v>0.4</v>
      </c>
      <c r="AH1656">
        <v>0.1</v>
      </c>
      <c r="AI1656">
        <v>0.4</v>
      </c>
      <c r="AJ1656">
        <v>0</v>
      </c>
      <c r="AK1656">
        <v>0</v>
      </c>
      <c r="AL1656">
        <v>0</v>
      </c>
      <c r="AM1656">
        <v>3.06</v>
      </c>
      <c r="AN1656">
        <v>36.805</v>
      </c>
      <c r="AO1656">
        <v>11.084</v>
      </c>
      <c r="AP1656">
        <v>2.169</v>
      </c>
      <c r="AQ1656">
        <v>0.224</v>
      </c>
      <c r="AR1656">
        <v>0</v>
      </c>
      <c r="AS1656">
        <v>22.396000000000001</v>
      </c>
      <c r="AT1656">
        <v>6.6070000000000002</v>
      </c>
      <c r="AU1656">
        <v>2.7E-2</v>
      </c>
      <c r="AV1656">
        <v>7.0000000000000001E-3</v>
      </c>
      <c r="AW1656">
        <v>2.7E-2</v>
      </c>
      <c r="AX1656">
        <v>0</v>
      </c>
      <c r="AY1656">
        <v>0</v>
      </c>
      <c r="AZ1656">
        <v>0</v>
      </c>
      <c r="BA1656">
        <v>0</v>
      </c>
      <c r="BB1656">
        <v>8</v>
      </c>
      <c r="BC1656" t="s">
        <v>75</v>
      </c>
      <c r="BD1656">
        <v>0</v>
      </c>
      <c r="BE1656" t="s">
        <v>61</v>
      </c>
      <c r="BF1656" t="s">
        <v>61</v>
      </c>
      <c r="BG1656">
        <v>1.3</v>
      </c>
      <c r="BH1656">
        <v>0</v>
      </c>
      <c r="BI1656" s="1">
        <v>45799.581282557869</v>
      </c>
      <c r="BJ1656">
        <v>3</v>
      </c>
      <c r="BK1656" s="4">
        <v>1.3265</v>
      </c>
      <c r="BL1656" s="42" t="e">
        <f>HLOOKUP($A1656,차량별코스!$E$1:$AD$20,_xlfn.XLOOKUP(탕데이터!$I1656,차량별코스!$D$2:$D$20,차량별코스!$A$2:$A$20),0)</f>
        <v>#N/A</v>
      </c>
      <c r="BM1656">
        <f t="shared" si="283"/>
        <v>4408.3129999999992</v>
      </c>
      <c r="BN1656">
        <f t="shared" si="284"/>
        <v>11107.727999999996</v>
      </c>
      <c r="BO1656">
        <f>IF(COUNTIFS($BL$2:$BL1656,$BL1656,$O$2:$O1656,$O1656)=1,_xlfn.MAXIFS($BO$2:$BO1655,$O$2:$O1655,$O1656)+1,_xlfn.MAXIFS($BO$2:$BO1655,$O$2:$O1655,$O1656))</f>
        <v>12</v>
      </c>
      <c r="BP1656">
        <f t="shared" si="285"/>
        <v>356.26499999999999</v>
      </c>
      <c r="BQ1656">
        <f t="shared" si="287"/>
        <v>1.6600000000000001</v>
      </c>
      <c r="BR1656">
        <f t="shared" si="288"/>
        <v>0.41500000000000004</v>
      </c>
      <c r="BS1656">
        <f t="shared" si="289"/>
        <v>1.6600000000000001</v>
      </c>
      <c r="BT1656">
        <f t="shared" si="290"/>
        <v>0</v>
      </c>
      <c r="BU1656">
        <f t="shared" si="291"/>
        <v>0</v>
      </c>
      <c r="BV1656">
        <f t="shared" si="292"/>
        <v>0</v>
      </c>
      <c r="BW1656">
        <f t="shared" si="286"/>
        <v>360.00000000000006</v>
      </c>
    </row>
    <row r="1657" spans="1:75" x14ac:dyDescent="0.3">
      <c r="A1657" s="38">
        <f t="shared" si="282"/>
        <v>45796</v>
      </c>
      <c r="B1657" s="3">
        <v>45796.492256944446</v>
      </c>
      <c r="C1657" t="s">
        <v>61</v>
      </c>
      <c r="D1657" t="s">
        <v>61</v>
      </c>
      <c r="E1657" t="s">
        <v>61</v>
      </c>
      <c r="F1657" t="s">
        <v>62</v>
      </c>
      <c r="G1657" s="2" t="s">
        <v>95</v>
      </c>
      <c r="H1657" t="s">
        <v>96</v>
      </c>
      <c r="I1657" t="s">
        <v>97</v>
      </c>
      <c r="J1657" t="s">
        <v>66</v>
      </c>
      <c r="K1657" t="s">
        <v>67</v>
      </c>
      <c r="L1657">
        <v>22</v>
      </c>
      <c r="M1657">
        <v>13</v>
      </c>
      <c r="N1657">
        <v>169</v>
      </c>
      <c r="O1657" s="41">
        <v>9999</v>
      </c>
      <c r="P1657" t="s">
        <v>61</v>
      </c>
      <c r="Q1657" t="s">
        <v>61</v>
      </c>
      <c r="R1657">
        <v>144.78399999999999</v>
      </c>
      <c r="S1657">
        <v>31.64</v>
      </c>
      <c r="T1657">
        <v>4.5759999999999996</v>
      </c>
      <c r="U1657">
        <v>6447</v>
      </c>
      <c r="V1657">
        <v>16</v>
      </c>
      <c r="W1657">
        <v>629</v>
      </c>
      <c r="X1657">
        <v>2940</v>
      </c>
      <c r="Y1657">
        <v>2</v>
      </c>
      <c r="Z1657">
        <v>3</v>
      </c>
      <c r="AA1657">
        <v>1</v>
      </c>
      <c r="AB1657">
        <v>59</v>
      </c>
      <c r="AC1657">
        <v>111</v>
      </c>
      <c r="AD1657">
        <v>80.849999999999994</v>
      </c>
      <c r="AE1657">
        <v>89.834934000000004</v>
      </c>
      <c r="AF1657">
        <v>73.2</v>
      </c>
      <c r="AG1657">
        <v>0.9</v>
      </c>
      <c r="AH1657">
        <v>1.6</v>
      </c>
      <c r="AI1657">
        <v>3.3</v>
      </c>
      <c r="AJ1657">
        <v>7.7</v>
      </c>
      <c r="AK1657">
        <v>13.3</v>
      </c>
      <c r="AL1657">
        <v>0</v>
      </c>
      <c r="AM1657">
        <v>3.52</v>
      </c>
      <c r="AN1657">
        <v>69.671000000000006</v>
      </c>
      <c r="AO1657">
        <v>0.248</v>
      </c>
      <c r="AP1657">
        <v>9.7560000000000002</v>
      </c>
      <c r="AQ1657">
        <v>0.2</v>
      </c>
      <c r="AR1657">
        <v>1.381</v>
      </c>
      <c r="AS1657">
        <v>2.0720000000000001</v>
      </c>
      <c r="AT1657">
        <v>78.08</v>
      </c>
      <c r="AU1657">
        <v>0.96</v>
      </c>
      <c r="AV1657">
        <v>1.7070000000000001</v>
      </c>
      <c r="AW1657">
        <v>3.52</v>
      </c>
      <c r="AX1657">
        <v>8.2129999999999992</v>
      </c>
      <c r="AY1657">
        <v>14.186999999999999</v>
      </c>
      <c r="AZ1657">
        <v>0</v>
      </c>
      <c r="BA1657">
        <v>0</v>
      </c>
      <c r="BB1657">
        <v>153</v>
      </c>
      <c r="BC1657" t="s">
        <v>75</v>
      </c>
      <c r="BD1657">
        <v>0</v>
      </c>
      <c r="BE1657" t="s">
        <v>61</v>
      </c>
      <c r="BF1657" t="s">
        <v>61</v>
      </c>
      <c r="BG1657">
        <v>1.3</v>
      </c>
      <c r="BH1657">
        <v>0</v>
      </c>
      <c r="BI1657" s="1">
        <v>45799.581282557869</v>
      </c>
      <c r="BJ1657">
        <v>3</v>
      </c>
      <c r="BK1657" s="4">
        <v>1.5253000000000001</v>
      </c>
      <c r="BL1657" s="42" t="e">
        <f>HLOOKUP($A1657,차량별코스!$E$1:$AD$20,_xlfn.XLOOKUP(탕데이터!$I1657,차량별코스!$D$2:$D$20,차량별코스!$A$2:$A$20),0)</f>
        <v>#N/A</v>
      </c>
      <c r="BM1657">
        <f t="shared" si="283"/>
        <v>4408.3129999999992</v>
      </c>
      <c r="BN1657">
        <f t="shared" si="284"/>
        <v>11107.727999999996</v>
      </c>
      <c r="BO1657">
        <f>IF(COUNTIFS($BL$2:$BL1657,$BL1657,$O$2:$O1657,$O1657)=1,_xlfn.MAXIFS($BO$2:$BO1656,$O$2:$O1656,$O1657)+1,_xlfn.MAXIFS($BO$2:$BO1656,$O$2:$O1656,$O1657))</f>
        <v>12</v>
      </c>
      <c r="BP1657">
        <f t="shared" si="285"/>
        <v>4074.2039999999997</v>
      </c>
      <c r="BQ1657">
        <f t="shared" si="287"/>
        <v>58.02300000000001</v>
      </c>
      <c r="BR1657">
        <f t="shared" si="288"/>
        <v>103.152</v>
      </c>
      <c r="BS1657">
        <f t="shared" si="289"/>
        <v>212.751</v>
      </c>
      <c r="BT1657">
        <f t="shared" si="290"/>
        <v>496.41899999999998</v>
      </c>
      <c r="BU1657">
        <f t="shared" si="291"/>
        <v>857.45100000000002</v>
      </c>
      <c r="BV1657">
        <f t="shared" si="292"/>
        <v>0</v>
      </c>
      <c r="BW1657">
        <f t="shared" si="286"/>
        <v>5802</v>
      </c>
    </row>
    <row r="1658" spans="1:75" x14ac:dyDescent="0.3">
      <c r="A1658" s="38">
        <f t="shared" si="282"/>
        <v>45796</v>
      </c>
      <c r="B1658" s="3">
        <v>45796.571956018517</v>
      </c>
      <c r="C1658" t="s">
        <v>61</v>
      </c>
      <c r="D1658" t="s">
        <v>61</v>
      </c>
      <c r="E1658" t="s">
        <v>61</v>
      </c>
      <c r="F1658" t="s">
        <v>62</v>
      </c>
      <c r="G1658" s="2" t="s">
        <v>95</v>
      </c>
      <c r="H1658" t="s">
        <v>96</v>
      </c>
      <c r="I1658" t="s">
        <v>97</v>
      </c>
      <c r="J1658" t="s">
        <v>66</v>
      </c>
      <c r="K1658" t="s">
        <v>67</v>
      </c>
      <c r="L1658">
        <v>22</v>
      </c>
      <c r="M1658">
        <v>13</v>
      </c>
      <c r="N1658">
        <v>169</v>
      </c>
      <c r="O1658" s="41">
        <v>9999</v>
      </c>
      <c r="P1658" t="s">
        <v>61</v>
      </c>
      <c r="Q1658" t="s">
        <v>61</v>
      </c>
      <c r="R1658">
        <v>9.0999999999999998E-2</v>
      </c>
      <c r="S1658">
        <v>0.2</v>
      </c>
      <c r="T1658">
        <v>0.45500000000000002</v>
      </c>
      <c r="U1658">
        <v>231</v>
      </c>
      <c r="V1658">
        <v>1</v>
      </c>
      <c r="W1658">
        <v>171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17</v>
      </c>
      <c r="AD1658">
        <v>1.42</v>
      </c>
      <c r="AE1658">
        <v>5.5525039999999999</v>
      </c>
      <c r="AF1658">
        <v>100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0.35</v>
      </c>
      <c r="AN1658">
        <v>39.981999999999999</v>
      </c>
      <c r="AO1658">
        <v>0.432</v>
      </c>
      <c r="AP1658">
        <v>74.027000000000001</v>
      </c>
      <c r="AQ1658">
        <v>0</v>
      </c>
      <c r="AR1658">
        <v>0</v>
      </c>
      <c r="AS1658">
        <v>0</v>
      </c>
      <c r="AT1658">
        <v>3.3330000000000002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2</v>
      </c>
      <c r="BC1658" t="s">
        <v>75</v>
      </c>
      <c r="BD1658">
        <v>0</v>
      </c>
      <c r="BE1658" t="s">
        <v>61</v>
      </c>
      <c r="BF1658" t="s">
        <v>61</v>
      </c>
      <c r="BG1658">
        <v>1.3</v>
      </c>
      <c r="BH1658">
        <v>0</v>
      </c>
      <c r="BI1658" s="1">
        <v>45799.581282557869</v>
      </c>
      <c r="BJ1658">
        <v>3</v>
      </c>
      <c r="BK1658" s="4">
        <v>0.1517</v>
      </c>
      <c r="BL1658" s="42" t="e">
        <f>HLOOKUP($A1658,차량별코스!$E$1:$AD$20,_xlfn.XLOOKUP(탕데이터!$I1658,차량별코스!$D$2:$D$20,차량별코스!$A$2:$A$20),0)</f>
        <v>#N/A</v>
      </c>
      <c r="BM1658">
        <f t="shared" si="283"/>
        <v>4408.3129999999992</v>
      </c>
      <c r="BN1658">
        <f t="shared" si="284"/>
        <v>11107.727999999996</v>
      </c>
      <c r="BO1658">
        <f>IF(COUNTIFS($BL$2:$BL1658,$BL1658,$O$2:$O1658,$O1658)=1,_xlfn.MAXIFS($BO$2:$BO1657,$O$2:$O1657,$O1658)+1,_xlfn.MAXIFS($BO$2:$BO1657,$O$2:$O1657,$O1658))</f>
        <v>12</v>
      </c>
      <c r="BP1658">
        <f t="shared" si="285"/>
        <v>59</v>
      </c>
      <c r="BQ1658">
        <f t="shared" si="287"/>
        <v>0</v>
      </c>
      <c r="BR1658">
        <f t="shared" si="288"/>
        <v>0</v>
      </c>
      <c r="BS1658">
        <f t="shared" si="289"/>
        <v>0</v>
      </c>
      <c r="BT1658">
        <f t="shared" si="290"/>
        <v>0</v>
      </c>
      <c r="BU1658">
        <f t="shared" si="291"/>
        <v>0</v>
      </c>
      <c r="BV1658">
        <f t="shared" si="292"/>
        <v>0</v>
      </c>
      <c r="BW1658">
        <f t="shared" si="286"/>
        <v>59</v>
      </c>
    </row>
    <row r="1659" spans="1:75" x14ac:dyDescent="0.3">
      <c r="A1659" s="38">
        <f t="shared" si="282"/>
        <v>45796</v>
      </c>
      <c r="B1659" s="3">
        <v>45796.636319444442</v>
      </c>
      <c r="C1659" t="s">
        <v>61</v>
      </c>
      <c r="D1659" t="s">
        <v>61</v>
      </c>
      <c r="E1659" t="s">
        <v>61</v>
      </c>
      <c r="F1659" t="s">
        <v>62</v>
      </c>
      <c r="G1659" s="2" t="s">
        <v>95</v>
      </c>
      <c r="H1659" t="s">
        <v>96</v>
      </c>
      <c r="I1659" t="s">
        <v>97</v>
      </c>
      <c r="J1659" t="s">
        <v>66</v>
      </c>
      <c r="K1659" t="s">
        <v>67</v>
      </c>
      <c r="L1659">
        <v>22</v>
      </c>
      <c r="M1659">
        <v>13</v>
      </c>
      <c r="N1659">
        <v>169</v>
      </c>
      <c r="O1659" s="41">
        <v>9999</v>
      </c>
      <c r="P1659" t="s">
        <v>61</v>
      </c>
      <c r="Q1659" t="s">
        <v>61</v>
      </c>
      <c r="R1659">
        <v>5.3999999999999999E-2</v>
      </c>
      <c r="S1659">
        <v>0.06</v>
      </c>
      <c r="T1659">
        <v>0.9</v>
      </c>
      <c r="U1659">
        <v>94</v>
      </c>
      <c r="V1659">
        <v>52</v>
      </c>
      <c r="W1659">
        <v>5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8</v>
      </c>
      <c r="AD1659">
        <v>2.0699999999999998</v>
      </c>
      <c r="AE1659">
        <v>5.2534289999999997</v>
      </c>
      <c r="AF1659">
        <v>100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0.69</v>
      </c>
      <c r="AN1659">
        <v>15.862</v>
      </c>
      <c r="AO1659">
        <v>55.317999999999998</v>
      </c>
      <c r="AP1659">
        <v>5.3159999999999998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 t="s">
        <v>75</v>
      </c>
      <c r="BD1659">
        <v>0</v>
      </c>
      <c r="BE1659" t="s">
        <v>61</v>
      </c>
      <c r="BF1659" t="s">
        <v>61</v>
      </c>
      <c r="BG1659">
        <v>1.3</v>
      </c>
      <c r="BH1659">
        <v>0</v>
      </c>
      <c r="BI1659" s="1">
        <v>45799.581282557869</v>
      </c>
      <c r="BJ1659">
        <v>3</v>
      </c>
      <c r="BK1659" s="4">
        <v>0.3</v>
      </c>
      <c r="BL1659" s="42" t="e">
        <f>HLOOKUP($A1659,차량별코스!$E$1:$AD$20,_xlfn.XLOOKUP(탕데이터!$I1659,차량별코스!$D$2:$D$20,차량별코스!$A$2:$A$20),0)</f>
        <v>#N/A</v>
      </c>
      <c r="BM1659">
        <f t="shared" si="283"/>
        <v>4408.3129999999992</v>
      </c>
      <c r="BN1659">
        <f t="shared" si="284"/>
        <v>11107.727999999996</v>
      </c>
      <c r="BO1659">
        <f>IF(COUNTIFS($BL$2:$BL1659,$BL1659,$O$2:$O1659,$O1659)=1,_xlfn.MAXIFS($BO$2:$BO1658,$O$2:$O1658,$O1659)+1,_xlfn.MAXIFS($BO$2:$BO1658,$O$2:$O1658,$O1659))</f>
        <v>12</v>
      </c>
      <c r="BP1659">
        <f t="shared" si="285"/>
        <v>37</v>
      </c>
      <c r="BQ1659">
        <f t="shared" si="287"/>
        <v>0</v>
      </c>
      <c r="BR1659">
        <f t="shared" si="288"/>
        <v>0</v>
      </c>
      <c r="BS1659">
        <f t="shared" si="289"/>
        <v>0</v>
      </c>
      <c r="BT1659">
        <f t="shared" si="290"/>
        <v>0</v>
      </c>
      <c r="BU1659">
        <f t="shared" si="291"/>
        <v>0</v>
      </c>
      <c r="BV1659">
        <f t="shared" si="292"/>
        <v>0</v>
      </c>
      <c r="BW1659">
        <f t="shared" si="286"/>
        <v>37</v>
      </c>
    </row>
    <row r="1660" spans="1:75" x14ac:dyDescent="0.3">
      <c r="A1660" s="38">
        <f t="shared" si="282"/>
        <v>45796</v>
      </c>
      <c r="B1660" s="3">
        <v>45796.641944444447</v>
      </c>
      <c r="C1660" t="s">
        <v>61</v>
      </c>
      <c r="D1660" t="s">
        <v>61</v>
      </c>
      <c r="E1660" t="s">
        <v>61</v>
      </c>
      <c r="F1660" t="s">
        <v>62</v>
      </c>
      <c r="G1660" s="2" t="s">
        <v>95</v>
      </c>
      <c r="H1660" t="s">
        <v>96</v>
      </c>
      <c r="I1660" t="s">
        <v>97</v>
      </c>
      <c r="J1660" t="s">
        <v>66</v>
      </c>
      <c r="K1660" t="s">
        <v>67</v>
      </c>
      <c r="L1660">
        <v>22</v>
      </c>
      <c r="M1660">
        <v>13</v>
      </c>
      <c r="N1660">
        <v>169</v>
      </c>
      <c r="O1660" s="41">
        <v>9999</v>
      </c>
      <c r="P1660" t="s">
        <v>61</v>
      </c>
      <c r="Q1660" t="s">
        <v>61</v>
      </c>
      <c r="R1660">
        <v>150.24700000000001</v>
      </c>
      <c r="S1660">
        <v>31.236000000000001</v>
      </c>
      <c r="T1660">
        <v>4.8099999999999996</v>
      </c>
      <c r="U1660">
        <v>6845</v>
      </c>
      <c r="V1660">
        <v>288</v>
      </c>
      <c r="W1660">
        <v>249</v>
      </c>
      <c r="X1660">
        <v>3422</v>
      </c>
      <c r="Y1660">
        <v>4</v>
      </c>
      <c r="Z1660">
        <v>14</v>
      </c>
      <c r="AA1660">
        <v>0</v>
      </c>
      <c r="AB1660">
        <v>0</v>
      </c>
      <c r="AC1660">
        <v>110</v>
      </c>
      <c r="AD1660">
        <v>79.02</v>
      </c>
      <c r="AE1660">
        <v>85.746554000000003</v>
      </c>
      <c r="AF1660">
        <v>88</v>
      </c>
      <c r="AG1660">
        <v>0.5</v>
      </c>
      <c r="AH1660">
        <v>1.1000000000000001</v>
      </c>
      <c r="AI1660">
        <v>2.1</v>
      </c>
      <c r="AJ1660">
        <v>3.7</v>
      </c>
      <c r="AK1660">
        <v>4.5999999999999996</v>
      </c>
      <c r="AL1660">
        <v>0</v>
      </c>
      <c r="AM1660">
        <v>3.7</v>
      </c>
      <c r="AN1660">
        <v>62.448</v>
      </c>
      <c r="AO1660">
        <v>4.2069999999999999</v>
      </c>
      <c r="AP1660">
        <v>3.6379999999999999</v>
      </c>
      <c r="AQ1660">
        <v>0.22600000000000001</v>
      </c>
      <c r="AR1660">
        <v>2.6619999999999999</v>
      </c>
      <c r="AS1660">
        <v>9.3179999999999996</v>
      </c>
      <c r="AT1660">
        <v>99.733000000000004</v>
      </c>
      <c r="AU1660">
        <v>0.56699999999999995</v>
      </c>
      <c r="AV1660">
        <v>1.2470000000000001</v>
      </c>
      <c r="AW1660">
        <v>2.38</v>
      </c>
      <c r="AX1660">
        <v>4.1929999999999996</v>
      </c>
      <c r="AY1660">
        <v>5.2130000000000001</v>
      </c>
      <c r="AZ1660">
        <v>0</v>
      </c>
      <c r="BA1660">
        <v>0</v>
      </c>
      <c r="BB1660">
        <v>172</v>
      </c>
      <c r="BC1660" t="s">
        <v>75</v>
      </c>
      <c r="BD1660">
        <v>0</v>
      </c>
      <c r="BE1660" t="s">
        <v>61</v>
      </c>
      <c r="BF1660" t="s">
        <v>61</v>
      </c>
      <c r="BG1660">
        <v>1.3</v>
      </c>
      <c r="BH1660">
        <v>0</v>
      </c>
      <c r="BI1660" s="1">
        <v>45799.581282557869</v>
      </c>
      <c r="BJ1660">
        <v>3</v>
      </c>
      <c r="BK1660" s="4">
        <v>1.6033999999999999</v>
      </c>
      <c r="BL1660" s="42" t="e">
        <f>HLOOKUP($A1660,차량별코스!$E$1:$AD$20,_xlfn.XLOOKUP(탕데이터!$I1660,차량별코스!$D$2:$D$20,차량별코스!$A$2:$A$20),0)</f>
        <v>#N/A</v>
      </c>
      <c r="BM1660">
        <f t="shared" si="283"/>
        <v>4408.3129999999992</v>
      </c>
      <c r="BN1660">
        <f t="shared" si="284"/>
        <v>11107.727999999996</v>
      </c>
      <c r="BO1660">
        <f>IF(COUNTIFS($BL$2:$BL1660,$BL1660,$O$2:$O1660,$O1660)=1,_xlfn.MAXIFS($BO$2:$BO1659,$O$2:$O1659,$O1660)+1,_xlfn.MAXIFS($BO$2:$BO1659,$O$2:$O1659,$O1660))</f>
        <v>12</v>
      </c>
      <c r="BP1660">
        <f t="shared" si="285"/>
        <v>5486.6</v>
      </c>
      <c r="BQ1660">
        <f t="shared" si="287"/>
        <v>34.225000000000001</v>
      </c>
      <c r="BR1660">
        <f t="shared" si="288"/>
        <v>75.295000000000002</v>
      </c>
      <c r="BS1660">
        <f t="shared" si="289"/>
        <v>143.745</v>
      </c>
      <c r="BT1660">
        <f t="shared" si="290"/>
        <v>253.26500000000004</v>
      </c>
      <c r="BU1660">
        <f t="shared" si="291"/>
        <v>314.87</v>
      </c>
      <c r="BV1660">
        <f t="shared" si="292"/>
        <v>0</v>
      </c>
      <c r="BW1660">
        <f t="shared" si="286"/>
        <v>6308.0000000000009</v>
      </c>
    </row>
    <row r="1661" spans="1:75" x14ac:dyDescent="0.3">
      <c r="A1661" s="38">
        <f t="shared" si="282"/>
        <v>45796</v>
      </c>
      <c r="B1661" s="3">
        <v>45796.812569444446</v>
      </c>
      <c r="C1661" t="s">
        <v>61</v>
      </c>
      <c r="D1661" t="s">
        <v>61</v>
      </c>
      <c r="E1661" t="s">
        <v>61</v>
      </c>
      <c r="F1661" t="s">
        <v>62</v>
      </c>
      <c r="G1661" s="2" t="s">
        <v>95</v>
      </c>
      <c r="H1661" t="s">
        <v>96</v>
      </c>
      <c r="I1661" t="s">
        <v>97</v>
      </c>
      <c r="J1661" t="s">
        <v>66</v>
      </c>
      <c r="K1661" t="s">
        <v>67</v>
      </c>
      <c r="L1661">
        <v>22</v>
      </c>
      <c r="M1661">
        <v>13</v>
      </c>
      <c r="N1661">
        <v>169</v>
      </c>
      <c r="O1661" s="41">
        <v>9999</v>
      </c>
      <c r="P1661" t="s">
        <v>61</v>
      </c>
      <c r="Q1661" t="s">
        <v>61</v>
      </c>
      <c r="R1661">
        <v>149.465</v>
      </c>
      <c r="S1661">
        <v>34.218000000000004</v>
      </c>
      <c r="T1661">
        <v>4.3680000000000003</v>
      </c>
      <c r="U1661">
        <v>6870</v>
      </c>
      <c r="V1661">
        <v>15</v>
      </c>
      <c r="W1661">
        <v>880</v>
      </c>
      <c r="X1661">
        <v>2744</v>
      </c>
      <c r="Y1661">
        <v>0</v>
      </c>
      <c r="Z1661">
        <v>3</v>
      </c>
      <c r="AA1661">
        <v>1</v>
      </c>
      <c r="AB1661">
        <v>83</v>
      </c>
      <c r="AC1661">
        <v>110</v>
      </c>
      <c r="AD1661">
        <v>78.319999999999993</v>
      </c>
      <c r="AE1661">
        <v>90.054182999999995</v>
      </c>
      <c r="AF1661">
        <v>86.2</v>
      </c>
      <c r="AG1661">
        <v>0.6</v>
      </c>
      <c r="AH1661">
        <v>0.6</v>
      </c>
      <c r="AI1661">
        <v>1.5</v>
      </c>
      <c r="AJ1661">
        <v>3.2</v>
      </c>
      <c r="AK1661">
        <v>8</v>
      </c>
      <c r="AL1661">
        <v>0</v>
      </c>
      <c r="AM1661">
        <v>3.36</v>
      </c>
      <c r="AN1661">
        <v>73.484999999999999</v>
      </c>
      <c r="AO1661">
        <v>0.218</v>
      </c>
      <c r="AP1661">
        <v>12.808999999999999</v>
      </c>
      <c r="AQ1661">
        <v>0.18099999999999999</v>
      </c>
      <c r="AR1661">
        <v>0</v>
      </c>
      <c r="AS1661">
        <v>2.0070000000000001</v>
      </c>
      <c r="AT1661">
        <v>97.692999999999998</v>
      </c>
      <c r="AU1661">
        <v>0.68</v>
      </c>
      <c r="AV1661">
        <v>0.68</v>
      </c>
      <c r="AW1661">
        <v>1.7</v>
      </c>
      <c r="AX1661">
        <v>3.6269999999999998</v>
      </c>
      <c r="AY1661">
        <v>9.0670000000000002</v>
      </c>
      <c r="AZ1661">
        <v>0</v>
      </c>
      <c r="BA1661">
        <v>0</v>
      </c>
      <c r="BB1661">
        <v>157</v>
      </c>
      <c r="BC1661" t="s">
        <v>75</v>
      </c>
      <c r="BD1661">
        <v>0</v>
      </c>
      <c r="BE1661" t="s">
        <v>61</v>
      </c>
      <c r="BF1661" t="s">
        <v>61</v>
      </c>
      <c r="BG1661">
        <v>1.3</v>
      </c>
      <c r="BH1661">
        <v>0</v>
      </c>
      <c r="BI1661" s="1">
        <v>45799.581282557869</v>
      </c>
      <c r="BJ1661">
        <v>3</v>
      </c>
      <c r="BK1661" s="4">
        <v>1.456</v>
      </c>
      <c r="BL1661" s="42" t="e">
        <f>HLOOKUP($A1661,차량별코스!$E$1:$AD$20,_xlfn.XLOOKUP(탕데이터!$I1661,차량별코스!$D$2:$D$20,차량별코스!$A$2:$A$20),0)</f>
        <v>#N/A</v>
      </c>
      <c r="BM1661">
        <f t="shared" si="283"/>
        <v>4408.3129999999992</v>
      </c>
      <c r="BN1661">
        <f t="shared" si="284"/>
        <v>11107.727999999996</v>
      </c>
      <c r="BO1661">
        <f>IF(COUNTIFS($BL$2:$BL1661,$BL1661,$O$2:$O1661,$O1661)=1,_xlfn.MAXIFS($BO$2:$BO1660,$O$2:$O1660,$O1661)+1,_xlfn.MAXIFS($BO$2:$BO1660,$O$2:$O1660,$O1661))</f>
        <v>12</v>
      </c>
      <c r="BP1661">
        <f t="shared" si="285"/>
        <v>5026.9399999999996</v>
      </c>
      <c r="BQ1661">
        <f t="shared" si="287"/>
        <v>41.22</v>
      </c>
      <c r="BR1661">
        <f t="shared" si="288"/>
        <v>41.22</v>
      </c>
      <c r="BS1661">
        <f t="shared" si="289"/>
        <v>103.05</v>
      </c>
      <c r="BT1661">
        <f t="shared" si="290"/>
        <v>219.84</v>
      </c>
      <c r="BU1661">
        <f t="shared" si="291"/>
        <v>549.6</v>
      </c>
      <c r="BV1661">
        <f t="shared" si="292"/>
        <v>0</v>
      </c>
      <c r="BW1661">
        <f t="shared" si="286"/>
        <v>5981.8700000000008</v>
      </c>
    </row>
    <row r="1662" spans="1:75" x14ac:dyDescent="0.3">
      <c r="A1662" s="38">
        <f t="shared" si="282"/>
        <v>45797</v>
      </c>
      <c r="B1662" s="3">
        <v>45797.339062500003</v>
      </c>
      <c r="C1662" t="s">
        <v>61</v>
      </c>
      <c r="D1662" t="s">
        <v>61</v>
      </c>
      <c r="E1662" t="s">
        <v>61</v>
      </c>
      <c r="F1662" t="s">
        <v>62</v>
      </c>
      <c r="G1662" s="2" t="s">
        <v>95</v>
      </c>
      <c r="H1662" t="s">
        <v>96</v>
      </c>
      <c r="I1662" t="s">
        <v>97</v>
      </c>
      <c r="J1662" t="s">
        <v>66</v>
      </c>
      <c r="K1662" t="s">
        <v>67</v>
      </c>
      <c r="L1662">
        <v>22</v>
      </c>
      <c r="M1662">
        <v>13</v>
      </c>
      <c r="N1662">
        <v>169</v>
      </c>
      <c r="O1662" s="41">
        <v>9999</v>
      </c>
      <c r="P1662" t="s">
        <v>61</v>
      </c>
      <c r="Q1662" t="s">
        <v>61</v>
      </c>
      <c r="R1662">
        <v>160.57300000000001</v>
      </c>
      <c r="S1662">
        <v>34.405999999999999</v>
      </c>
      <c r="T1662">
        <v>4.6669999999999998</v>
      </c>
      <c r="U1662">
        <v>8040</v>
      </c>
      <c r="V1662">
        <v>151</v>
      </c>
      <c r="W1662">
        <v>972</v>
      </c>
      <c r="X1662">
        <v>3738</v>
      </c>
      <c r="Y1662">
        <v>1</v>
      </c>
      <c r="Z1662">
        <v>15</v>
      </c>
      <c r="AA1662">
        <v>1</v>
      </c>
      <c r="AB1662">
        <v>230</v>
      </c>
      <c r="AC1662">
        <v>112</v>
      </c>
      <c r="AD1662">
        <v>71.900000000000006</v>
      </c>
      <c r="AE1662">
        <v>83.571312000000006</v>
      </c>
      <c r="AF1662">
        <v>88.2</v>
      </c>
      <c r="AG1662">
        <v>0.8</v>
      </c>
      <c r="AH1662">
        <v>0.9</v>
      </c>
      <c r="AI1662">
        <v>1.9</v>
      </c>
      <c r="AJ1662">
        <v>3.1</v>
      </c>
      <c r="AK1662">
        <v>5.0999999999999996</v>
      </c>
      <c r="AL1662">
        <v>0</v>
      </c>
      <c r="AM1662">
        <v>3.59</v>
      </c>
      <c r="AN1662">
        <v>62.741</v>
      </c>
      <c r="AO1662">
        <v>1.8779999999999999</v>
      </c>
      <c r="AP1662">
        <v>12.09</v>
      </c>
      <c r="AQ1662">
        <v>0.23</v>
      </c>
      <c r="AR1662">
        <v>0.623</v>
      </c>
      <c r="AS1662">
        <v>9.3420000000000005</v>
      </c>
      <c r="AT1662">
        <v>117.6</v>
      </c>
      <c r="AU1662">
        <v>1.0669999999999999</v>
      </c>
      <c r="AV1662">
        <v>1.2</v>
      </c>
      <c r="AW1662">
        <v>2.5329999999999999</v>
      </c>
      <c r="AX1662">
        <v>4.133</v>
      </c>
      <c r="AY1662">
        <v>6.8</v>
      </c>
      <c r="AZ1662">
        <v>0</v>
      </c>
      <c r="BA1662">
        <v>0</v>
      </c>
      <c r="BB1662">
        <v>192</v>
      </c>
      <c r="BC1662" t="s">
        <v>75</v>
      </c>
      <c r="BD1662">
        <v>0</v>
      </c>
      <c r="BE1662" t="s">
        <v>61</v>
      </c>
      <c r="BF1662" t="s">
        <v>61</v>
      </c>
      <c r="BG1662">
        <v>1.3</v>
      </c>
      <c r="BH1662">
        <v>0</v>
      </c>
      <c r="BI1662" s="1">
        <v>45799.581282557869</v>
      </c>
      <c r="BJ1662">
        <v>3</v>
      </c>
      <c r="BK1662" s="4">
        <v>1.5557000000000001</v>
      </c>
      <c r="BL1662" s="42" t="e">
        <f>HLOOKUP($A1662,차량별코스!$E$1:$AD$20,_xlfn.XLOOKUP(탕데이터!$I1662,차량별코스!$D$2:$D$20,차량별코스!$A$2:$A$20),0)</f>
        <v>#N/A</v>
      </c>
      <c r="BM1662">
        <f t="shared" si="283"/>
        <v>4408.3129999999992</v>
      </c>
      <c r="BN1662">
        <f t="shared" si="284"/>
        <v>11107.727999999996</v>
      </c>
      <c r="BO1662">
        <f>IF(COUNTIFS($BL$2:$BL1662,$BL1662,$O$2:$O1662,$O1662)=1,_xlfn.MAXIFS($BO$2:$BO1661,$O$2:$O1661,$O1662)+1,_xlfn.MAXIFS($BO$2:$BO1661,$O$2:$O1661,$O1662))</f>
        <v>12</v>
      </c>
      <c r="BP1662">
        <f t="shared" si="285"/>
        <v>5968.28</v>
      </c>
      <c r="BQ1662">
        <f t="shared" si="287"/>
        <v>64.320000000000007</v>
      </c>
      <c r="BR1662">
        <f t="shared" si="288"/>
        <v>72.360000000000014</v>
      </c>
      <c r="BS1662">
        <f t="shared" si="289"/>
        <v>152.76</v>
      </c>
      <c r="BT1662">
        <f t="shared" si="290"/>
        <v>249.24</v>
      </c>
      <c r="BU1662">
        <f t="shared" si="291"/>
        <v>410.03999999999996</v>
      </c>
      <c r="BV1662">
        <f t="shared" si="292"/>
        <v>0</v>
      </c>
      <c r="BW1662">
        <f t="shared" si="286"/>
        <v>6916.9999999999991</v>
      </c>
    </row>
    <row r="1663" spans="1:75" x14ac:dyDescent="0.3">
      <c r="A1663" s="38">
        <f t="shared" si="282"/>
        <v>45797</v>
      </c>
      <c r="B1663" s="3">
        <v>45797.435324074075</v>
      </c>
      <c r="C1663" t="s">
        <v>61</v>
      </c>
      <c r="D1663" t="s">
        <v>61</v>
      </c>
      <c r="E1663" t="s">
        <v>61</v>
      </c>
      <c r="F1663" t="s">
        <v>62</v>
      </c>
      <c r="G1663" s="2" t="s">
        <v>95</v>
      </c>
      <c r="H1663" t="s">
        <v>96</v>
      </c>
      <c r="I1663" t="s">
        <v>97</v>
      </c>
      <c r="J1663" t="s">
        <v>66</v>
      </c>
      <c r="K1663" t="s">
        <v>67</v>
      </c>
      <c r="L1663">
        <v>22</v>
      </c>
      <c r="M1663">
        <v>13</v>
      </c>
      <c r="N1663">
        <v>169</v>
      </c>
      <c r="O1663" s="41">
        <v>9999</v>
      </c>
      <c r="P1663" t="s">
        <v>61</v>
      </c>
      <c r="Q1663" t="s">
        <v>61</v>
      </c>
      <c r="R1663">
        <v>0.375</v>
      </c>
      <c r="S1663">
        <v>0.214</v>
      </c>
      <c r="T1663">
        <v>1.752</v>
      </c>
      <c r="U1663">
        <v>115</v>
      </c>
      <c r="V1663">
        <v>4</v>
      </c>
      <c r="W1663">
        <v>10</v>
      </c>
      <c r="X1663">
        <v>7</v>
      </c>
      <c r="Y1663">
        <v>0</v>
      </c>
      <c r="Z1663">
        <v>0</v>
      </c>
      <c r="AA1663">
        <v>0</v>
      </c>
      <c r="AB1663">
        <v>0</v>
      </c>
      <c r="AC1663">
        <v>35</v>
      </c>
      <c r="AD1663">
        <v>11.74</v>
      </c>
      <c r="AE1663">
        <v>13.366123999999999</v>
      </c>
      <c r="AF1663">
        <v>99.9</v>
      </c>
      <c r="AG1663">
        <v>0.1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1.35</v>
      </c>
      <c r="AN1663">
        <v>22.603000000000002</v>
      </c>
      <c r="AO1663">
        <v>3.4780000000000002</v>
      </c>
      <c r="AP1663">
        <v>8.6929999999999996</v>
      </c>
      <c r="AQ1663">
        <v>0</v>
      </c>
      <c r="AR1663">
        <v>0</v>
      </c>
      <c r="AS1663">
        <v>0</v>
      </c>
      <c r="AT1663">
        <v>1.665</v>
      </c>
      <c r="AU1663">
        <v>2E-3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 t="s">
        <v>75</v>
      </c>
      <c r="BD1663">
        <v>0</v>
      </c>
      <c r="BE1663" t="s">
        <v>61</v>
      </c>
      <c r="BF1663" t="s">
        <v>61</v>
      </c>
      <c r="BG1663">
        <v>1.3</v>
      </c>
      <c r="BH1663">
        <v>0</v>
      </c>
      <c r="BI1663" s="1">
        <v>45799.581282557869</v>
      </c>
      <c r="BJ1663">
        <v>3</v>
      </c>
      <c r="BK1663" s="4">
        <v>0.58409999999999995</v>
      </c>
      <c r="BL1663" s="42" t="e">
        <f>HLOOKUP($A1663,차량별코스!$E$1:$AD$20,_xlfn.XLOOKUP(탕데이터!$I1663,차량별코스!$D$2:$D$20,차량별코스!$A$2:$A$20),0)</f>
        <v>#N/A</v>
      </c>
      <c r="BM1663">
        <f t="shared" si="283"/>
        <v>4408.3129999999992</v>
      </c>
      <c r="BN1663">
        <f t="shared" si="284"/>
        <v>11107.727999999996</v>
      </c>
      <c r="BO1663">
        <f>IF(COUNTIFS($BL$2:$BL1663,$BL1663,$O$2:$O1663,$O1663)=1,_xlfn.MAXIFS($BO$2:$BO1662,$O$2:$O1662,$O1663)+1,_xlfn.MAXIFS($BO$2:$BO1662,$O$2:$O1662,$O1663))</f>
        <v>12</v>
      </c>
      <c r="BP1663">
        <f t="shared" si="285"/>
        <v>100.88500000000002</v>
      </c>
      <c r="BQ1663">
        <f t="shared" si="287"/>
        <v>0.115</v>
      </c>
      <c r="BR1663">
        <f t="shared" si="288"/>
        <v>0</v>
      </c>
      <c r="BS1663">
        <f t="shared" si="289"/>
        <v>0</v>
      </c>
      <c r="BT1663">
        <f t="shared" si="290"/>
        <v>0</v>
      </c>
      <c r="BU1663">
        <f t="shared" si="291"/>
        <v>0</v>
      </c>
      <c r="BV1663">
        <f t="shared" si="292"/>
        <v>0</v>
      </c>
      <c r="BW1663">
        <f t="shared" si="286"/>
        <v>101.00000000000001</v>
      </c>
    </row>
    <row r="1664" spans="1:75" x14ac:dyDescent="0.3">
      <c r="A1664" s="38">
        <f t="shared" si="282"/>
        <v>45797</v>
      </c>
      <c r="B1664" s="3">
        <v>45797.530023148145</v>
      </c>
      <c r="C1664" t="s">
        <v>61</v>
      </c>
      <c r="D1664" t="s">
        <v>61</v>
      </c>
      <c r="E1664" t="s">
        <v>61</v>
      </c>
      <c r="F1664" t="s">
        <v>62</v>
      </c>
      <c r="G1664" s="2" t="s">
        <v>95</v>
      </c>
      <c r="H1664" t="s">
        <v>96</v>
      </c>
      <c r="I1664" t="s">
        <v>97</v>
      </c>
      <c r="J1664" t="s">
        <v>66</v>
      </c>
      <c r="K1664" t="s">
        <v>67</v>
      </c>
      <c r="L1664">
        <v>22</v>
      </c>
      <c r="M1664">
        <v>13</v>
      </c>
      <c r="N1664">
        <v>169</v>
      </c>
      <c r="O1664" s="41">
        <v>9999</v>
      </c>
      <c r="P1664" t="s">
        <v>61</v>
      </c>
      <c r="Q1664" t="s">
        <v>61</v>
      </c>
      <c r="R1664">
        <v>4.492</v>
      </c>
      <c r="S1664">
        <v>1.452</v>
      </c>
      <c r="T1664">
        <v>3.0939999999999999</v>
      </c>
      <c r="U1664">
        <v>509</v>
      </c>
      <c r="V1664">
        <v>152</v>
      </c>
      <c r="W1664">
        <v>14</v>
      </c>
      <c r="X1664">
        <v>138</v>
      </c>
      <c r="Y1664">
        <v>0</v>
      </c>
      <c r="Z1664">
        <v>3</v>
      </c>
      <c r="AA1664">
        <v>0</v>
      </c>
      <c r="AB1664">
        <v>0</v>
      </c>
      <c r="AC1664">
        <v>96</v>
      </c>
      <c r="AD1664">
        <v>31.77</v>
      </c>
      <c r="AE1664">
        <v>47.146245</v>
      </c>
      <c r="AF1664">
        <v>99.6</v>
      </c>
      <c r="AG1664">
        <v>0.1</v>
      </c>
      <c r="AH1664">
        <v>0.1</v>
      </c>
      <c r="AI1664">
        <v>0.2</v>
      </c>
      <c r="AJ1664">
        <v>0.1</v>
      </c>
      <c r="AK1664">
        <v>0</v>
      </c>
      <c r="AL1664">
        <v>0</v>
      </c>
      <c r="AM1664">
        <v>2.38</v>
      </c>
      <c r="AN1664">
        <v>52.357999999999997</v>
      </c>
      <c r="AO1664">
        <v>29.863</v>
      </c>
      <c r="AP1664">
        <v>2.75</v>
      </c>
      <c r="AQ1664">
        <v>0.223</v>
      </c>
      <c r="AR1664">
        <v>0</v>
      </c>
      <c r="AS1664">
        <v>66.784999999999997</v>
      </c>
      <c r="AT1664">
        <v>8.3000000000000007</v>
      </c>
      <c r="AU1664">
        <v>8.0000000000000002E-3</v>
      </c>
      <c r="AV1664">
        <v>8.0000000000000002E-3</v>
      </c>
      <c r="AW1664">
        <v>1.7000000000000001E-2</v>
      </c>
      <c r="AX1664">
        <v>8.0000000000000002E-3</v>
      </c>
      <c r="AY1664">
        <v>0</v>
      </c>
      <c r="AZ1664">
        <v>0</v>
      </c>
      <c r="BA1664">
        <v>0</v>
      </c>
      <c r="BB1664">
        <v>6</v>
      </c>
      <c r="BC1664" t="s">
        <v>75</v>
      </c>
      <c r="BD1664">
        <v>0</v>
      </c>
      <c r="BE1664" t="s">
        <v>61</v>
      </c>
      <c r="BF1664" t="s">
        <v>61</v>
      </c>
      <c r="BG1664">
        <v>1.3</v>
      </c>
      <c r="BH1664">
        <v>0</v>
      </c>
      <c r="BI1664" s="1">
        <v>45799.581282557869</v>
      </c>
      <c r="BJ1664">
        <v>3</v>
      </c>
      <c r="BK1664" s="4">
        <v>1.0311999999999999</v>
      </c>
      <c r="BL1664" s="42" t="e">
        <f>HLOOKUP($A1664,차량별코스!$E$1:$AD$20,_xlfn.XLOOKUP(탕데이터!$I1664,차량별코스!$D$2:$D$20,차량별코스!$A$2:$A$20),0)</f>
        <v>#N/A</v>
      </c>
      <c r="BM1664">
        <f t="shared" si="283"/>
        <v>4408.3129999999992</v>
      </c>
      <c r="BN1664">
        <f t="shared" si="284"/>
        <v>11107.727999999996</v>
      </c>
      <c r="BO1664">
        <f>IF(COUNTIFS($BL$2:$BL1664,$BL1664,$O$2:$O1664,$O1664)=1,_xlfn.MAXIFS($BO$2:$BO1663,$O$2:$O1663,$O1664)+1,_xlfn.MAXIFS($BO$2:$BO1663,$O$2:$O1663,$O1664))</f>
        <v>12</v>
      </c>
      <c r="BP1664">
        <f t="shared" si="285"/>
        <v>340.964</v>
      </c>
      <c r="BQ1664">
        <f t="shared" si="287"/>
        <v>0.50900000000000001</v>
      </c>
      <c r="BR1664">
        <f t="shared" si="288"/>
        <v>0.50900000000000001</v>
      </c>
      <c r="BS1664">
        <f t="shared" si="289"/>
        <v>1.018</v>
      </c>
      <c r="BT1664">
        <f t="shared" si="290"/>
        <v>0.50900000000000001</v>
      </c>
      <c r="BU1664">
        <f t="shared" si="291"/>
        <v>0</v>
      </c>
      <c r="BV1664">
        <f t="shared" si="292"/>
        <v>0</v>
      </c>
      <c r="BW1664">
        <f t="shared" si="286"/>
        <v>343.50900000000001</v>
      </c>
    </row>
    <row r="1665" spans="1:75" x14ac:dyDescent="0.3">
      <c r="A1665" s="38">
        <f t="shared" si="282"/>
        <v>45797</v>
      </c>
      <c r="B1665" s="3">
        <v>45797.540451388886</v>
      </c>
      <c r="C1665" t="s">
        <v>61</v>
      </c>
      <c r="D1665" t="s">
        <v>61</v>
      </c>
      <c r="E1665" t="s">
        <v>61</v>
      </c>
      <c r="F1665" t="s">
        <v>62</v>
      </c>
      <c r="G1665" s="2" t="s">
        <v>95</v>
      </c>
      <c r="H1665" t="s">
        <v>96</v>
      </c>
      <c r="I1665" t="s">
        <v>97</v>
      </c>
      <c r="J1665" t="s">
        <v>66</v>
      </c>
      <c r="K1665" t="s">
        <v>67</v>
      </c>
      <c r="L1665">
        <v>22</v>
      </c>
      <c r="M1665">
        <v>13</v>
      </c>
      <c r="N1665">
        <v>169</v>
      </c>
      <c r="O1665" s="41">
        <v>9999</v>
      </c>
      <c r="P1665" t="s">
        <v>61</v>
      </c>
      <c r="Q1665" t="s">
        <v>61</v>
      </c>
      <c r="R1665">
        <v>169.095</v>
      </c>
      <c r="S1665">
        <v>38.712000000000003</v>
      </c>
      <c r="T1665">
        <v>4.3680000000000003</v>
      </c>
      <c r="U1665">
        <v>7985</v>
      </c>
      <c r="V1665">
        <v>107</v>
      </c>
      <c r="W1665">
        <v>916</v>
      </c>
      <c r="X1665">
        <v>3518</v>
      </c>
      <c r="Y1665">
        <v>3</v>
      </c>
      <c r="Z1665">
        <v>12</v>
      </c>
      <c r="AA1665">
        <v>1</v>
      </c>
      <c r="AB1665">
        <v>60</v>
      </c>
      <c r="AC1665">
        <v>110</v>
      </c>
      <c r="AD1665">
        <v>76.239999999999995</v>
      </c>
      <c r="AE1665">
        <v>87.437799999999996</v>
      </c>
      <c r="AF1665">
        <v>75.8</v>
      </c>
      <c r="AG1665">
        <v>1.1000000000000001</v>
      </c>
      <c r="AH1665">
        <v>1.5</v>
      </c>
      <c r="AI1665">
        <v>2.8</v>
      </c>
      <c r="AJ1665">
        <v>6.9</v>
      </c>
      <c r="AK1665">
        <v>12</v>
      </c>
      <c r="AL1665">
        <v>0</v>
      </c>
      <c r="AM1665">
        <v>3.36</v>
      </c>
      <c r="AN1665">
        <v>70.992000000000004</v>
      </c>
      <c r="AO1665">
        <v>1.34</v>
      </c>
      <c r="AP1665">
        <v>11.471</v>
      </c>
      <c r="AQ1665">
        <v>0.20699999999999999</v>
      </c>
      <c r="AR1665">
        <v>1.774</v>
      </c>
      <c r="AS1665">
        <v>7.0970000000000004</v>
      </c>
      <c r="AT1665">
        <v>99.802999999999997</v>
      </c>
      <c r="AU1665">
        <v>1.448</v>
      </c>
      <c r="AV1665">
        <v>1.9750000000000001</v>
      </c>
      <c r="AW1665">
        <v>3.6869999999999998</v>
      </c>
      <c r="AX1665">
        <v>9.0850000000000009</v>
      </c>
      <c r="AY1665">
        <v>15.8</v>
      </c>
      <c r="AZ1665">
        <v>0</v>
      </c>
      <c r="BA1665">
        <v>0</v>
      </c>
      <c r="BB1665">
        <v>192</v>
      </c>
      <c r="BC1665" t="s">
        <v>75</v>
      </c>
      <c r="BD1665">
        <v>0</v>
      </c>
      <c r="BE1665" t="s">
        <v>61</v>
      </c>
      <c r="BF1665" t="s">
        <v>61</v>
      </c>
      <c r="BG1665">
        <v>1.3</v>
      </c>
      <c r="BH1665">
        <v>0</v>
      </c>
      <c r="BI1665" s="1">
        <v>45799.581282557869</v>
      </c>
      <c r="BJ1665">
        <v>3</v>
      </c>
      <c r="BK1665" s="4">
        <v>1.456</v>
      </c>
      <c r="BL1665" s="42" t="e">
        <f>HLOOKUP($A1665,차량별코스!$E$1:$AD$20,_xlfn.XLOOKUP(탕데이터!$I1665,차량별코스!$D$2:$D$20,차량별코스!$A$2:$A$20),0)</f>
        <v>#N/A</v>
      </c>
      <c r="BM1665">
        <f t="shared" si="283"/>
        <v>4408.3129999999992</v>
      </c>
      <c r="BN1665">
        <f t="shared" si="284"/>
        <v>11107.727999999996</v>
      </c>
      <c r="BO1665">
        <f>IF(COUNTIFS($BL$2:$BL1665,$BL1665,$O$2:$O1665,$O1665)=1,_xlfn.MAXIFS($BO$2:$BO1664,$O$2:$O1664,$O1665)+1,_xlfn.MAXIFS($BO$2:$BO1664,$O$2:$O1664,$O1665))</f>
        <v>12</v>
      </c>
      <c r="BP1665">
        <f t="shared" si="285"/>
        <v>5029.63</v>
      </c>
      <c r="BQ1665">
        <f t="shared" si="287"/>
        <v>87.835000000000008</v>
      </c>
      <c r="BR1665">
        <f t="shared" si="288"/>
        <v>119.77499999999999</v>
      </c>
      <c r="BS1665">
        <f t="shared" si="289"/>
        <v>223.57999999999998</v>
      </c>
      <c r="BT1665">
        <f t="shared" si="290"/>
        <v>550.96500000000003</v>
      </c>
      <c r="BU1665">
        <f t="shared" si="291"/>
        <v>958.19999999999993</v>
      </c>
      <c r="BV1665">
        <f t="shared" si="292"/>
        <v>0</v>
      </c>
      <c r="BW1665">
        <f t="shared" si="286"/>
        <v>6969.9849999999997</v>
      </c>
    </row>
    <row r="1666" spans="1:75" x14ac:dyDescent="0.3">
      <c r="A1666" s="38">
        <f t="shared" si="282"/>
        <v>45797</v>
      </c>
      <c r="B1666" s="3">
        <v>45797.723506944443</v>
      </c>
      <c r="C1666" t="s">
        <v>61</v>
      </c>
      <c r="D1666" t="s">
        <v>61</v>
      </c>
      <c r="E1666" t="s">
        <v>61</v>
      </c>
      <c r="F1666" t="s">
        <v>62</v>
      </c>
      <c r="G1666" s="2" t="s">
        <v>95</v>
      </c>
      <c r="H1666" t="s">
        <v>96</v>
      </c>
      <c r="I1666" t="s">
        <v>97</v>
      </c>
      <c r="J1666" t="s">
        <v>66</v>
      </c>
      <c r="K1666" t="s">
        <v>67</v>
      </c>
      <c r="L1666">
        <v>22</v>
      </c>
      <c r="M1666">
        <v>13</v>
      </c>
      <c r="N1666">
        <v>169</v>
      </c>
      <c r="O1666" s="41">
        <v>9999</v>
      </c>
      <c r="P1666" t="s">
        <v>61</v>
      </c>
      <c r="Q1666" t="s">
        <v>61</v>
      </c>
      <c r="R1666">
        <v>2.9000000000000001E-2</v>
      </c>
      <c r="S1666">
        <v>5.2999999999999999E-2</v>
      </c>
      <c r="T1666">
        <v>0.54700000000000004</v>
      </c>
      <c r="U1666">
        <v>62</v>
      </c>
      <c r="V1666">
        <v>34</v>
      </c>
      <c r="W1666">
        <v>7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7</v>
      </c>
      <c r="AD1666">
        <v>1.68</v>
      </c>
      <c r="AE1666">
        <v>4.9708600000000001</v>
      </c>
      <c r="AF1666">
        <v>100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0.42</v>
      </c>
      <c r="AN1666">
        <v>28.423999999999999</v>
      </c>
      <c r="AO1666">
        <v>54.837000000000003</v>
      </c>
      <c r="AP1666">
        <v>11.288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 t="s">
        <v>75</v>
      </c>
      <c r="BD1666">
        <v>0</v>
      </c>
      <c r="BE1666" t="s">
        <v>61</v>
      </c>
      <c r="BF1666" t="s">
        <v>61</v>
      </c>
      <c r="BG1666">
        <v>1.3</v>
      </c>
      <c r="BH1666">
        <v>0</v>
      </c>
      <c r="BI1666" s="1">
        <v>45799.581282557869</v>
      </c>
      <c r="BJ1666">
        <v>3</v>
      </c>
      <c r="BK1666" s="4">
        <v>0.18240000000000001</v>
      </c>
      <c r="BL1666" s="42" t="e">
        <f>HLOOKUP($A1666,차량별코스!$E$1:$AD$20,_xlfn.XLOOKUP(탕데이터!$I1666,차량별코스!$D$2:$D$20,차량별코스!$A$2:$A$20),0)</f>
        <v>#N/A</v>
      </c>
      <c r="BM1666">
        <f t="shared" si="283"/>
        <v>4408.3129999999992</v>
      </c>
      <c r="BN1666">
        <f t="shared" si="284"/>
        <v>11107.727999999996</v>
      </c>
      <c r="BO1666">
        <f>IF(COUNTIFS($BL$2:$BL1666,$BL1666,$O$2:$O1666,$O1666)=1,_xlfn.MAXIFS($BO$2:$BO1665,$O$2:$O1665,$O1666)+1,_xlfn.MAXIFS($BO$2:$BO1665,$O$2:$O1665,$O1666))</f>
        <v>12</v>
      </c>
      <c r="BP1666">
        <f t="shared" si="285"/>
        <v>21</v>
      </c>
      <c r="BQ1666">
        <f t="shared" si="287"/>
        <v>0</v>
      </c>
      <c r="BR1666">
        <f t="shared" si="288"/>
        <v>0</v>
      </c>
      <c r="BS1666">
        <f t="shared" si="289"/>
        <v>0</v>
      </c>
      <c r="BT1666">
        <f t="shared" si="290"/>
        <v>0</v>
      </c>
      <c r="BU1666">
        <f t="shared" si="291"/>
        <v>0</v>
      </c>
      <c r="BV1666">
        <f t="shared" si="292"/>
        <v>0</v>
      </c>
      <c r="BW1666">
        <f t="shared" si="286"/>
        <v>21</v>
      </c>
    </row>
    <row r="1667" spans="1:75" x14ac:dyDescent="0.3">
      <c r="A1667" s="38">
        <f t="shared" ref="A1667:A1730" si="293">DATE(YEAR(B1667),MONTH(B1667),DAY(B1667))</f>
        <v>45797</v>
      </c>
      <c r="B1667" s="3">
        <v>45797.724722222221</v>
      </c>
      <c r="C1667" t="s">
        <v>61</v>
      </c>
      <c r="D1667" t="s">
        <v>61</v>
      </c>
      <c r="E1667" t="s">
        <v>61</v>
      </c>
      <c r="F1667" t="s">
        <v>62</v>
      </c>
      <c r="G1667" s="2" t="s">
        <v>95</v>
      </c>
      <c r="H1667" t="s">
        <v>96</v>
      </c>
      <c r="I1667" t="s">
        <v>97</v>
      </c>
      <c r="J1667" t="s">
        <v>66</v>
      </c>
      <c r="K1667" t="s">
        <v>67</v>
      </c>
      <c r="L1667">
        <v>22</v>
      </c>
      <c r="M1667">
        <v>13</v>
      </c>
      <c r="N1667">
        <v>169</v>
      </c>
      <c r="O1667" s="41">
        <v>9999</v>
      </c>
      <c r="P1667" t="s">
        <v>61</v>
      </c>
      <c r="Q1667" t="s">
        <v>61</v>
      </c>
      <c r="R1667">
        <v>26.248999999999999</v>
      </c>
      <c r="S1667">
        <v>7.2889999999999997</v>
      </c>
      <c r="T1667">
        <v>3.601</v>
      </c>
      <c r="U1667">
        <v>2276</v>
      </c>
      <c r="V1667">
        <v>48</v>
      </c>
      <c r="W1667">
        <v>627</v>
      </c>
      <c r="X1667">
        <v>593</v>
      </c>
      <c r="Y1667">
        <v>7</v>
      </c>
      <c r="Z1667">
        <v>4</v>
      </c>
      <c r="AA1667">
        <v>0</v>
      </c>
      <c r="AB1667">
        <v>0</v>
      </c>
      <c r="AC1667">
        <v>109</v>
      </c>
      <c r="AD1667">
        <v>41.52</v>
      </c>
      <c r="AE1667">
        <v>59.023257000000001</v>
      </c>
      <c r="AF1667">
        <v>72.900000000000006</v>
      </c>
      <c r="AG1667">
        <v>4.7</v>
      </c>
      <c r="AH1667">
        <v>5.3</v>
      </c>
      <c r="AI1667">
        <v>3.7</v>
      </c>
      <c r="AJ1667">
        <v>6.9</v>
      </c>
      <c r="AK1667">
        <v>6.5</v>
      </c>
      <c r="AL1667">
        <v>0</v>
      </c>
      <c r="AM1667">
        <v>2.77</v>
      </c>
      <c r="AN1667">
        <v>56.972000000000001</v>
      </c>
      <c r="AO1667">
        <v>2.109</v>
      </c>
      <c r="AP1667">
        <v>27.547999999999998</v>
      </c>
      <c r="AQ1667">
        <v>0.19</v>
      </c>
      <c r="AR1667">
        <v>26.667999999999999</v>
      </c>
      <c r="AS1667">
        <v>15.239000000000001</v>
      </c>
      <c r="AT1667">
        <v>26.73</v>
      </c>
      <c r="AU1667">
        <v>1.7230000000000001</v>
      </c>
      <c r="AV1667">
        <v>1.9430000000000001</v>
      </c>
      <c r="AW1667">
        <v>1.357</v>
      </c>
      <c r="AX1667">
        <v>2.5299999999999998</v>
      </c>
      <c r="AY1667">
        <v>2.383</v>
      </c>
      <c r="AZ1667">
        <v>0</v>
      </c>
      <c r="BA1667">
        <v>0</v>
      </c>
      <c r="BB1667">
        <v>51</v>
      </c>
      <c r="BC1667" t="s">
        <v>75</v>
      </c>
      <c r="BD1667">
        <v>0</v>
      </c>
      <c r="BE1667" t="s">
        <v>61</v>
      </c>
      <c r="BF1667" t="s">
        <v>61</v>
      </c>
      <c r="BG1667">
        <v>1.3</v>
      </c>
      <c r="BH1667">
        <v>0</v>
      </c>
      <c r="BI1667" s="1">
        <v>45799.581282557869</v>
      </c>
      <c r="BJ1667">
        <v>3</v>
      </c>
      <c r="BK1667" s="4">
        <v>1.2003999999999999</v>
      </c>
      <c r="BL1667" s="42" t="e">
        <f>HLOOKUP($A1667,차량별코스!$E$1:$AD$20,_xlfn.XLOOKUP(탕데이터!$I1667,차량별코스!$D$2:$D$20,차량별코스!$A$2:$A$20),0)</f>
        <v>#N/A</v>
      </c>
      <c r="BM1667">
        <f t="shared" ref="BM1667:BM1730" si="294">SUMIFS(R:R,I:I,I1667,O:O,O1667)</f>
        <v>4408.3129999999992</v>
      </c>
      <c r="BN1667">
        <f t="shared" ref="BN1667:BN1730" si="295">SUMIFS(R:R,O:O,O1667,BL:BL,BL1667)</f>
        <v>11107.727999999996</v>
      </c>
      <c r="BO1667">
        <f>IF(COUNTIFS($BL$2:$BL1667,$BL1667,$O$2:$O1667,$O1667)=1,_xlfn.MAXIFS($BO$2:$BO1666,$O$2:$O1666,$O1667)+1,_xlfn.MAXIFS($BO$2:$BO1666,$O$2:$O1666,$O1667))</f>
        <v>12</v>
      </c>
      <c r="BP1667">
        <f t="shared" ref="BP1667:BP1730" si="296">$U1667*AF1667%-V1667-W1667</f>
        <v>984.20400000000018</v>
      </c>
      <c r="BQ1667">
        <f t="shared" si="287"/>
        <v>106.97199999999999</v>
      </c>
      <c r="BR1667">
        <f t="shared" si="288"/>
        <v>120.628</v>
      </c>
      <c r="BS1667">
        <f t="shared" si="289"/>
        <v>84.212000000000018</v>
      </c>
      <c r="BT1667">
        <f t="shared" si="290"/>
        <v>157.04400000000001</v>
      </c>
      <c r="BU1667">
        <f t="shared" si="291"/>
        <v>147.94</v>
      </c>
      <c r="BV1667">
        <f t="shared" si="292"/>
        <v>0</v>
      </c>
      <c r="BW1667">
        <f t="shared" ref="BW1667:BW1730" si="297">SUM(BP1667:BV1667)</f>
        <v>1601.0000000000002</v>
      </c>
    </row>
    <row r="1668" spans="1:75" x14ac:dyDescent="0.3">
      <c r="A1668" s="38">
        <f t="shared" si="293"/>
        <v>45797</v>
      </c>
      <c r="B1668" s="3">
        <v>45797.767418981479</v>
      </c>
      <c r="C1668" t="s">
        <v>61</v>
      </c>
      <c r="D1668" t="s">
        <v>61</v>
      </c>
      <c r="E1668" t="s">
        <v>61</v>
      </c>
      <c r="F1668" t="s">
        <v>62</v>
      </c>
      <c r="G1668" s="2" t="s">
        <v>95</v>
      </c>
      <c r="H1668" t="s">
        <v>96</v>
      </c>
      <c r="I1668" t="s">
        <v>97</v>
      </c>
      <c r="J1668" t="s">
        <v>66</v>
      </c>
      <c r="K1668" t="s">
        <v>67</v>
      </c>
      <c r="L1668">
        <v>22</v>
      </c>
      <c r="M1668">
        <v>13</v>
      </c>
      <c r="N1668">
        <v>169</v>
      </c>
      <c r="O1668" s="41">
        <v>9999</v>
      </c>
      <c r="P1668" t="s">
        <v>61</v>
      </c>
      <c r="Q1668" t="s">
        <v>61</v>
      </c>
      <c r="R1668">
        <v>150.27699999999999</v>
      </c>
      <c r="S1668">
        <v>32.200000000000003</v>
      </c>
      <c r="T1668">
        <v>4.6669999999999998</v>
      </c>
      <c r="U1668">
        <v>6648</v>
      </c>
      <c r="V1668">
        <v>259</v>
      </c>
      <c r="W1668">
        <v>219</v>
      </c>
      <c r="X1668">
        <v>3103</v>
      </c>
      <c r="Y1668">
        <v>1</v>
      </c>
      <c r="Z1668">
        <v>5</v>
      </c>
      <c r="AA1668">
        <v>0</v>
      </c>
      <c r="AB1668">
        <v>0</v>
      </c>
      <c r="AC1668">
        <v>114</v>
      </c>
      <c r="AD1668">
        <v>81.38</v>
      </c>
      <c r="AE1668">
        <v>87.681873999999993</v>
      </c>
      <c r="AF1668">
        <v>91.2</v>
      </c>
      <c r="AG1668">
        <v>0.5</v>
      </c>
      <c r="AH1668">
        <v>0.4</v>
      </c>
      <c r="AI1668">
        <v>1.2</v>
      </c>
      <c r="AJ1668">
        <v>2.2999999999999998</v>
      </c>
      <c r="AK1668">
        <v>4.4000000000000004</v>
      </c>
      <c r="AL1668">
        <v>0</v>
      </c>
      <c r="AM1668">
        <v>3.59</v>
      </c>
      <c r="AN1668">
        <v>66.268000000000001</v>
      </c>
      <c r="AO1668">
        <v>3.8959999999999999</v>
      </c>
      <c r="AP1668">
        <v>3.294</v>
      </c>
      <c r="AQ1668">
        <v>0.20599999999999999</v>
      </c>
      <c r="AR1668">
        <v>0.66500000000000004</v>
      </c>
      <c r="AS1668">
        <v>3.327</v>
      </c>
      <c r="AT1668">
        <v>100.32</v>
      </c>
      <c r="AU1668">
        <v>0.55000000000000004</v>
      </c>
      <c r="AV1668">
        <v>0.44</v>
      </c>
      <c r="AW1668">
        <v>1.32</v>
      </c>
      <c r="AX1668">
        <v>2.5299999999999998</v>
      </c>
      <c r="AY1668">
        <v>4.84</v>
      </c>
      <c r="AZ1668">
        <v>0</v>
      </c>
      <c r="BA1668">
        <v>0</v>
      </c>
      <c r="BB1668">
        <v>169</v>
      </c>
      <c r="BC1668" t="s">
        <v>75</v>
      </c>
      <c r="BD1668">
        <v>0</v>
      </c>
      <c r="BE1668" t="s">
        <v>61</v>
      </c>
      <c r="BF1668" t="s">
        <v>61</v>
      </c>
      <c r="BG1668">
        <v>1.3</v>
      </c>
      <c r="BH1668">
        <v>0</v>
      </c>
      <c r="BI1668" s="1">
        <v>45799.581282557869</v>
      </c>
      <c r="BJ1668">
        <v>3</v>
      </c>
      <c r="BK1668" s="4">
        <v>1.5557000000000001</v>
      </c>
      <c r="BL1668" s="42" t="e">
        <f>HLOOKUP($A1668,차량별코스!$E$1:$AD$20,_xlfn.XLOOKUP(탕데이터!$I1668,차량별코스!$D$2:$D$20,차량별코스!$A$2:$A$20),0)</f>
        <v>#N/A</v>
      </c>
      <c r="BM1668">
        <f t="shared" si="294"/>
        <v>4408.3129999999992</v>
      </c>
      <c r="BN1668">
        <f t="shared" si="295"/>
        <v>11107.727999999996</v>
      </c>
      <c r="BO1668">
        <f>IF(COUNTIFS($BL$2:$BL1668,$BL1668,$O$2:$O1668,$O1668)=1,_xlfn.MAXIFS($BO$2:$BO1667,$O$2:$O1667,$O1668)+1,_xlfn.MAXIFS($BO$2:$BO1667,$O$2:$O1667,$O1668))</f>
        <v>12</v>
      </c>
      <c r="BP1668">
        <f t="shared" si="296"/>
        <v>5584.9760000000006</v>
      </c>
      <c r="BQ1668">
        <f t="shared" si="287"/>
        <v>33.24</v>
      </c>
      <c r="BR1668">
        <f t="shared" si="288"/>
        <v>26.592000000000002</v>
      </c>
      <c r="BS1668">
        <f t="shared" si="289"/>
        <v>79.775999999999996</v>
      </c>
      <c r="BT1668">
        <f t="shared" si="290"/>
        <v>152.904</v>
      </c>
      <c r="BU1668">
        <f t="shared" si="291"/>
        <v>292.51200000000006</v>
      </c>
      <c r="BV1668">
        <f t="shared" si="292"/>
        <v>0</v>
      </c>
      <c r="BW1668">
        <f t="shared" si="297"/>
        <v>6169.9999999999991</v>
      </c>
    </row>
    <row r="1669" spans="1:75" x14ac:dyDescent="0.3">
      <c r="A1669" s="38">
        <f t="shared" si="293"/>
        <v>45798</v>
      </c>
      <c r="B1669" s="3">
        <v>45798.262812499997</v>
      </c>
      <c r="C1669" t="s">
        <v>61</v>
      </c>
      <c r="D1669" t="s">
        <v>61</v>
      </c>
      <c r="E1669" t="s">
        <v>61</v>
      </c>
      <c r="F1669" t="s">
        <v>62</v>
      </c>
      <c r="G1669" s="2" t="s">
        <v>95</v>
      </c>
      <c r="H1669" t="s">
        <v>96</v>
      </c>
      <c r="I1669" t="s">
        <v>97</v>
      </c>
      <c r="J1669" t="s">
        <v>66</v>
      </c>
      <c r="K1669" t="s">
        <v>67</v>
      </c>
      <c r="L1669">
        <v>22</v>
      </c>
      <c r="M1669">
        <v>13</v>
      </c>
      <c r="N1669">
        <v>169</v>
      </c>
      <c r="O1669" s="41">
        <v>9999</v>
      </c>
      <c r="P1669" t="s">
        <v>61</v>
      </c>
      <c r="Q1669" t="s">
        <v>61</v>
      </c>
      <c r="R1669">
        <v>183.96299999999999</v>
      </c>
      <c r="S1669">
        <v>41.991</v>
      </c>
      <c r="T1669">
        <v>4.3810000000000002</v>
      </c>
      <c r="U1669">
        <v>10537</v>
      </c>
      <c r="V1669">
        <v>389</v>
      </c>
      <c r="W1669">
        <v>1129</v>
      </c>
      <c r="X1669">
        <v>4430</v>
      </c>
      <c r="Y1669">
        <v>1</v>
      </c>
      <c r="Z1669">
        <v>24</v>
      </c>
      <c r="AA1669">
        <v>1</v>
      </c>
      <c r="AB1669">
        <v>65</v>
      </c>
      <c r="AC1669">
        <v>113</v>
      </c>
      <c r="AD1669">
        <v>62.85</v>
      </c>
      <c r="AE1669">
        <v>73.430173999999994</v>
      </c>
      <c r="AF1669">
        <v>86.7</v>
      </c>
      <c r="AG1669">
        <v>1.8</v>
      </c>
      <c r="AH1669">
        <v>1.6</v>
      </c>
      <c r="AI1669">
        <v>1.8</v>
      </c>
      <c r="AJ1669">
        <v>3.6</v>
      </c>
      <c r="AK1669">
        <v>4.5</v>
      </c>
      <c r="AL1669">
        <v>0</v>
      </c>
      <c r="AM1669">
        <v>3.37</v>
      </c>
      <c r="AN1669">
        <v>58.424999999999997</v>
      </c>
      <c r="AO1669">
        <v>3.6920000000000002</v>
      </c>
      <c r="AP1669">
        <v>10.715</v>
      </c>
      <c r="AQ1669">
        <v>0.23899999999999999</v>
      </c>
      <c r="AR1669">
        <v>0.54400000000000004</v>
      </c>
      <c r="AS1669">
        <v>13.045999999999999</v>
      </c>
      <c r="AT1669">
        <v>151.72499999999999</v>
      </c>
      <c r="AU1669">
        <v>3.15</v>
      </c>
      <c r="AV1669">
        <v>2.8</v>
      </c>
      <c r="AW1669">
        <v>3.15</v>
      </c>
      <c r="AX1669">
        <v>6.3</v>
      </c>
      <c r="AY1669">
        <v>7.875</v>
      </c>
      <c r="AZ1669">
        <v>0</v>
      </c>
      <c r="BA1669">
        <v>0</v>
      </c>
      <c r="BB1669">
        <v>234</v>
      </c>
      <c r="BC1669" t="s">
        <v>75</v>
      </c>
      <c r="BD1669">
        <v>0</v>
      </c>
      <c r="BE1669" t="s">
        <v>61</v>
      </c>
      <c r="BF1669" t="s">
        <v>61</v>
      </c>
      <c r="BG1669">
        <v>1.3</v>
      </c>
      <c r="BH1669">
        <v>0</v>
      </c>
      <c r="BI1669" s="1">
        <v>45799.581282557869</v>
      </c>
      <c r="BJ1669">
        <v>3</v>
      </c>
      <c r="BK1669" s="4">
        <v>1.4602999999999999</v>
      </c>
      <c r="BL1669" s="42" t="e">
        <f>HLOOKUP($A1669,차량별코스!$E$1:$AD$20,_xlfn.XLOOKUP(탕데이터!$I1669,차량별코스!$D$2:$D$20,차량별코스!$A$2:$A$20),0)</f>
        <v>#N/A</v>
      </c>
      <c r="BM1669">
        <f t="shared" si="294"/>
        <v>4408.3129999999992</v>
      </c>
      <c r="BN1669">
        <f t="shared" si="295"/>
        <v>11107.727999999996</v>
      </c>
      <c r="BO1669">
        <f>IF(COUNTIFS($BL$2:$BL1669,$BL1669,$O$2:$O1669,$O1669)=1,_xlfn.MAXIFS($BO$2:$BO1668,$O$2:$O1668,$O1669)+1,_xlfn.MAXIFS($BO$2:$BO1668,$O$2:$O1668,$O1669))</f>
        <v>12</v>
      </c>
      <c r="BP1669">
        <f t="shared" si="296"/>
        <v>7617.5789999999997</v>
      </c>
      <c r="BQ1669">
        <f t="shared" ref="BQ1669:BQ1732" si="298">$U1669*AG1669%</f>
        <v>189.66600000000003</v>
      </c>
      <c r="BR1669">
        <f t="shared" ref="BR1669:BR1732" si="299">$U1669*AH1669%</f>
        <v>168.59200000000001</v>
      </c>
      <c r="BS1669">
        <f t="shared" ref="BS1669:BS1732" si="300">$U1669*AI1669%</f>
        <v>189.66600000000003</v>
      </c>
      <c r="BT1669">
        <f t="shared" ref="BT1669:BT1732" si="301">$U1669*AJ1669%</f>
        <v>379.33200000000005</v>
      </c>
      <c r="BU1669">
        <f t="shared" ref="BU1669:BU1732" si="302">$U1669*AK1669%</f>
        <v>474.16499999999996</v>
      </c>
      <c r="BV1669">
        <f t="shared" ref="BV1669:BV1732" si="303">$U1669*AL1669%</f>
        <v>0</v>
      </c>
      <c r="BW1669">
        <f t="shared" si="297"/>
        <v>9019</v>
      </c>
    </row>
    <row r="1670" spans="1:75" x14ac:dyDescent="0.3">
      <c r="A1670" s="38">
        <f t="shared" si="293"/>
        <v>45798</v>
      </c>
      <c r="B1670" s="3">
        <v>45798.43650462963</v>
      </c>
      <c r="C1670" t="s">
        <v>61</v>
      </c>
      <c r="D1670" t="s">
        <v>61</v>
      </c>
      <c r="E1670" t="s">
        <v>61</v>
      </c>
      <c r="F1670" t="s">
        <v>62</v>
      </c>
      <c r="G1670" s="2" t="s">
        <v>95</v>
      </c>
      <c r="H1670" t="s">
        <v>96</v>
      </c>
      <c r="I1670" t="s">
        <v>97</v>
      </c>
      <c r="J1670" t="s">
        <v>66</v>
      </c>
      <c r="K1670" t="s">
        <v>67</v>
      </c>
      <c r="L1670">
        <v>22</v>
      </c>
      <c r="M1670">
        <v>13</v>
      </c>
      <c r="N1670">
        <v>169</v>
      </c>
      <c r="O1670" s="41">
        <v>9999</v>
      </c>
      <c r="P1670" t="s">
        <v>61</v>
      </c>
      <c r="Q1670" t="s">
        <v>61</v>
      </c>
      <c r="R1670">
        <v>2.8000000000000001E-2</v>
      </c>
      <c r="S1670">
        <v>0.16600000000000001</v>
      </c>
      <c r="T1670">
        <v>0.16900000000000001</v>
      </c>
      <c r="U1670">
        <v>169</v>
      </c>
      <c r="V1670">
        <v>135</v>
      </c>
      <c r="W1670">
        <v>10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7</v>
      </c>
      <c r="AD1670">
        <v>0.6</v>
      </c>
      <c r="AE1670">
        <v>4.1997900000000001</v>
      </c>
      <c r="AF1670">
        <v>100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0.13</v>
      </c>
      <c r="AN1670">
        <v>91.576999999999998</v>
      </c>
      <c r="AO1670">
        <v>79.882000000000005</v>
      </c>
      <c r="AP1670">
        <v>5.9160000000000004</v>
      </c>
      <c r="AQ1670">
        <v>0</v>
      </c>
      <c r="AR1670">
        <v>0</v>
      </c>
      <c r="AS1670">
        <v>0</v>
      </c>
      <c r="AT1670">
        <v>1.667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3</v>
      </c>
      <c r="BC1670" t="s">
        <v>75</v>
      </c>
      <c r="BD1670">
        <v>0</v>
      </c>
      <c r="BE1670" t="s">
        <v>61</v>
      </c>
      <c r="BF1670" t="s">
        <v>61</v>
      </c>
      <c r="BG1670">
        <v>1.3</v>
      </c>
      <c r="BH1670">
        <v>0</v>
      </c>
      <c r="BI1670" s="1">
        <v>45799.581282557869</v>
      </c>
      <c r="BJ1670">
        <v>3</v>
      </c>
      <c r="BK1670" s="4">
        <v>5.62E-2</v>
      </c>
      <c r="BL1670" s="42" t="e">
        <f>HLOOKUP($A1670,차량별코스!$E$1:$AD$20,_xlfn.XLOOKUP(탕데이터!$I1670,차량별코스!$D$2:$D$20,차량별코스!$A$2:$A$20),0)</f>
        <v>#N/A</v>
      </c>
      <c r="BM1670">
        <f t="shared" si="294"/>
        <v>4408.3129999999992</v>
      </c>
      <c r="BN1670">
        <f t="shared" si="295"/>
        <v>11107.727999999996</v>
      </c>
      <c r="BO1670">
        <f>IF(COUNTIFS($BL$2:$BL1670,$BL1670,$O$2:$O1670,$O1670)=1,_xlfn.MAXIFS($BO$2:$BO1669,$O$2:$O1669,$O1670)+1,_xlfn.MAXIFS($BO$2:$BO1669,$O$2:$O1669,$O1670))</f>
        <v>12</v>
      </c>
      <c r="BP1670">
        <f t="shared" si="296"/>
        <v>24</v>
      </c>
      <c r="BQ1670">
        <f t="shared" si="298"/>
        <v>0</v>
      </c>
      <c r="BR1670">
        <f t="shared" si="299"/>
        <v>0</v>
      </c>
      <c r="BS1670">
        <f t="shared" si="300"/>
        <v>0</v>
      </c>
      <c r="BT1670">
        <f t="shared" si="301"/>
        <v>0</v>
      </c>
      <c r="BU1670">
        <f t="shared" si="302"/>
        <v>0</v>
      </c>
      <c r="BV1670">
        <f t="shared" si="303"/>
        <v>0</v>
      </c>
      <c r="BW1670">
        <f t="shared" si="297"/>
        <v>24</v>
      </c>
    </row>
    <row r="1671" spans="1:75" x14ac:dyDescent="0.3">
      <c r="A1671" s="38">
        <f t="shared" si="293"/>
        <v>45798</v>
      </c>
      <c r="B1671" s="3">
        <v>45798.441574074073</v>
      </c>
      <c r="C1671" t="s">
        <v>61</v>
      </c>
      <c r="D1671" t="s">
        <v>61</v>
      </c>
      <c r="E1671" t="s">
        <v>61</v>
      </c>
      <c r="F1671" t="s">
        <v>62</v>
      </c>
      <c r="G1671" s="2" t="s">
        <v>95</v>
      </c>
      <c r="H1671" t="s">
        <v>96</v>
      </c>
      <c r="I1671" t="s">
        <v>97</v>
      </c>
      <c r="J1671" t="s">
        <v>66</v>
      </c>
      <c r="K1671" t="s">
        <v>67</v>
      </c>
      <c r="L1671">
        <v>22</v>
      </c>
      <c r="M1671">
        <v>13</v>
      </c>
      <c r="N1671">
        <v>169</v>
      </c>
      <c r="O1671" s="41">
        <v>9999</v>
      </c>
      <c r="P1671" t="s">
        <v>61</v>
      </c>
      <c r="Q1671" t="s">
        <v>61</v>
      </c>
      <c r="R1671">
        <v>172.13300000000001</v>
      </c>
      <c r="S1671">
        <v>39.174999999999997</v>
      </c>
      <c r="T1671">
        <v>4.3940000000000001</v>
      </c>
      <c r="U1671">
        <v>9636</v>
      </c>
      <c r="V1671">
        <v>180</v>
      </c>
      <c r="W1671">
        <v>2070</v>
      </c>
      <c r="X1671">
        <v>3792</v>
      </c>
      <c r="Y1671">
        <v>2</v>
      </c>
      <c r="Z1671">
        <v>10</v>
      </c>
      <c r="AA1671">
        <v>2</v>
      </c>
      <c r="AB1671">
        <v>890</v>
      </c>
      <c r="AC1671">
        <v>109</v>
      </c>
      <c r="AD1671">
        <v>64.31</v>
      </c>
      <c r="AE1671">
        <v>83.899133000000006</v>
      </c>
      <c r="AF1671">
        <v>66.3</v>
      </c>
      <c r="AG1671">
        <v>1.6</v>
      </c>
      <c r="AH1671">
        <v>3.1</v>
      </c>
      <c r="AI1671">
        <v>5.0999999999999996</v>
      </c>
      <c r="AJ1671">
        <v>10.6</v>
      </c>
      <c r="AK1671">
        <v>13.3</v>
      </c>
      <c r="AL1671">
        <v>0</v>
      </c>
      <c r="AM1671">
        <v>3.38</v>
      </c>
      <c r="AN1671">
        <v>67.364000000000004</v>
      </c>
      <c r="AO1671">
        <v>1.8680000000000001</v>
      </c>
      <c r="AP1671">
        <v>21.481999999999999</v>
      </c>
      <c r="AQ1671">
        <v>0.215</v>
      </c>
      <c r="AR1671">
        <v>1.1619999999999999</v>
      </c>
      <c r="AS1671">
        <v>5.8090000000000002</v>
      </c>
      <c r="AT1671">
        <v>106.08</v>
      </c>
      <c r="AU1671">
        <v>2.56</v>
      </c>
      <c r="AV1671">
        <v>4.96</v>
      </c>
      <c r="AW1671">
        <v>8.16</v>
      </c>
      <c r="AX1671">
        <v>16.96</v>
      </c>
      <c r="AY1671">
        <v>21.28</v>
      </c>
      <c r="AZ1671">
        <v>0</v>
      </c>
      <c r="BA1671">
        <v>0</v>
      </c>
      <c r="BB1671">
        <v>249</v>
      </c>
      <c r="BC1671" t="s">
        <v>75</v>
      </c>
      <c r="BD1671">
        <v>0</v>
      </c>
      <c r="BE1671" t="s">
        <v>61</v>
      </c>
      <c r="BF1671" t="s">
        <v>61</v>
      </c>
      <c r="BG1671">
        <v>1.3</v>
      </c>
      <c r="BH1671">
        <v>0</v>
      </c>
      <c r="BI1671" s="1">
        <v>45799.581282557869</v>
      </c>
      <c r="BJ1671">
        <v>3</v>
      </c>
      <c r="BK1671" s="4">
        <v>1.4646999999999999</v>
      </c>
      <c r="BL1671" s="42" t="e">
        <f>HLOOKUP($A1671,차량별코스!$E$1:$AD$20,_xlfn.XLOOKUP(탕데이터!$I1671,차량별코스!$D$2:$D$20,차량별코스!$A$2:$A$20),0)</f>
        <v>#N/A</v>
      </c>
      <c r="BM1671">
        <f t="shared" si="294"/>
        <v>4408.3129999999992</v>
      </c>
      <c r="BN1671">
        <f t="shared" si="295"/>
        <v>11107.727999999996</v>
      </c>
      <c r="BO1671">
        <f>IF(COUNTIFS($BL$2:$BL1671,$BL1671,$O$2:$O1671,$O1671)=1,_xlfn.MAXIFS($BO$2:$BO1670,$O$2:$O1670,$O1671)+1,_xlfn.MAXIFS($BO$2:$BO1670,$O$2:$O1670,$O1671))</f>
        <v>12</v>
      </c>
      <c r="BP1671">
        <f t="shared" si="296"/>
        <v>4138.6679999999997</v>
      </c>
      <c r="BQ1671">
        <f t="shared" si="298"/>
        <v>154.17600000000002</v>
      </c>
      <c r="BR1671">
        <f t="shared" si="299"/>
        <v>298.71600000000001</v>
      </c>
      <c r="BS1671">
        <f t="shared" si="300"/>
        <v>491.43599999999998</v>
      </c>
      <c r="BT1671">
        <f t="shared" si="301"/>
        <v>1021.4159999999999</v>
      </c>
      <c r="BU1671">
        <f t="shared" si="302"/>
        <v>1281.588</v>
      </c>
      <c r="BV1671">
        <f t="shared" si="303"/>
        <v>0</v>
      </c>
      <c r="BW1671">
        <f t="shared" si="297"/>
        <v>7386</v>
      </c>
    </row>
    <row r="1672" spans="1:75" x14ac:dyDescent="0.3">
      <c r="A1672" s="38">
        <f t="shared" si="293"/>
        <v>45798</v>
      </c>
      <c r="B1672" s="3">
        <v>45798.555393518516</v>
      </c>
      <c r="C1672" t="s">
        <v>61</v>
      </c>
      <c r="D1672" t="s">
        <v>61</v>
      </c>
      <c r="E1672" t="s">
        <v>61</v>
      </c>
      <c r="F1672" t="s">
        <v>62</v>
      </c>
      <c r="G1672" s="2" t="s">
        <v>95</v>
      </c>
      <c r="H1672" t="s">
        <v>96</v>
      </c>
      <c r="I1672" t="s">
        <v>97</v>
      </c>
      <c r="J1672" t="s">
        <v>66</v>
      </c>
      <c r="K1672" t="s">
        <v>67</v>
      </c>
      <c r="L1672">
        <v>22</v>
      </c>
      <c r="M1672">
        <v>13</v>
      </c>
      <c r="N1672">
        <v>169</v>
      </c>
      <c r="O1672" s="41">
        <v>9999</v>
      </c>
      <c r="P1672" t="s">
        <v>61</v>
      </c>
      <c r="Q1672" t="s">
        <v>61</v>
      </c>
      <c r="R1672">
        <v>0.35499999999999998</v>
      </c>
      <c r="S1672">
        <v>0.22</v>
      </c>
      <c r="T1672">
        <v>1.6140000000000001</v>
      </c>
      <c r="U1672">
        <v>119</v>
      </c>
      <c r="V1672">
        <v>0</v>
      </c>
      <c r="W1672">
        <v>13</v>
      </c>
      <c r="X1672">
        <v>4</v>
      </c>
      <c r="Y1672">
        <v>0</v>
      </c>
      <c r="Z1672">
        <v>0</v>
      </c>
      <c r="AA1672">
        <v>0</v>
      </c>
      <c r="AB1672">
        <v>0</v>
      </c>
      <c r="AC1672">
        <v>37</v>
      </c>
      <c r="AD1672">
        <v>10.74</v>
      </c>
      <c r="AE1672">
        <v>12.056785</v>
      </c>
      <c r="AF1672">
        <v>99.9</v>
      </c>
      <c r="AG1672">
        <v>0.1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1.24</v>
      </c>
      <c r="AN1672">
        <v>22.189</v>
      </c>
      <c r="AO1672">
        <v>0</v>
      </c>
      <c r="AP1672">
        <v>10.923999999999999</v>
      </c>
      <c r="AQ1672">
        <v>0</v>
      </c>
      <c r="AR1672">
        <v>0</v>
      </c>
      <c r="AS1672">
        <v>0</v>
      </c>
      <c r="AT1672">
        <v>1.665</v>
      </c>
      <c r="AU1672">
        <v>2E-3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2</v>
      </c>
      <c r="BC1672" t="s">
        <v>75</v>
      </c>
      <c r="BD1672">
        <v>0</v>
      </c>
      <c r="BE1672" t="s">
        <v>61</v>
      </c>
      <c r="BF1672" t="s">
        <v>61</v>
      </c>
      <c r="BG1672">
        <v>1.3</v>
      </c>
      <c r="BH1672">
        <v>0</v>
      </c>
      <c r="BI1672" s="1">
        <v>45799.581282557869</v>
      </c>
      <c r="BJ1672">
        <v>3</v>
      </c>
      <c r="BK1672" s="4">
        <v>0.53790000000000004</v>
      </c>
      <c r="BL1672" s="42" t="e">
        <f>HLOOKUP($A1672,차량별코스!$E$1:$AD$20,_xlfn.XLOOKUP(탕데이터!$I1672,차량별코스!$D$2:$D$20,차량별코스!$A$2:$A$20),0)</f>
        <v>#N/A</v>
      </c>
      <c r="BM1672">
        <f t="shared" si="294"/>
        <v>4408.3129999999992</v>
      </c>
      <c r="BN1672">
        <f t="shared" si="295"/>
        <v>11107.727999999996</v>
      </c>
      <c r="BO1672">
        <f>IF(COUNTIFS($BL$2:$BL1672,$BL1672,$O$2:$O1672,$O1672)=1,_xlfn.MAXIFS($BO$2:$BO1671,$O$2:$O1671,$O1672)+1,_xlfn.MAXIFS($BO$2:$BO1671,$O$2:$O1671,$O1672))</f>
        <v>12</v>
      </c>
      <c r="BP1672">
        <f t="shared" si="296"/>
        <v>105.88100000000001</v>
      </c>
      <c r="BQ1672">
        <f t="shared" si="298"/>
        <v>0.11900000000000001</v>
      </c>
      <c r="BR1672">
        <f t="shared" si="299"/>
        <v>0</v>
      </c>
      <c r="BS1672">
        <f t="shared" si="300"/>
        <v>0</v>
      </c>
      <c r="BT1672">
        <f t="shared" si="301"/>
        <v>0</v>
      </c>
      <c r="BU1672">
        <f t="shared" si="302"/>
        <v>0</v>
      </c>
      <c r="BV1672">
        <f t="shared" si="303"/>
        <v>0</v>
      </c>
      <c r="BW1672">
        <f t="shared" si="297"/>
        <v>106.00000000000001</v>
      </c>
    </row>
    <row r="1673" spans="1:75" x14ac:dyDescent="0.3">
      <c r="A1673" s="38">
        <f t="shared" si="293"/>
        <v>45798</v>
      </c>
      <c r="B1673" s="3">
        <v>45798.639166666668</v>
      </c>
      <c r="C1673" t="s">
        <v>61</v>
      </c>
      <c r="D1673" t="s">
        <v>61</v>
      </c>
      <c r="E1673" t="s">
        <v>61</v>
      </c>
      <c r="F1673" t="s">
        <v>62</v>
      </c>
      <c r="G1673" s="2" t="s">
        <v>95</v>
      </c>
      <c r="H1673" t="s">
        <v>96</v>
      </c>
      <c r="I1673" t="s">
        <v>97</v>
      </c>
      <c r="J1673" t="s">
        <v>66</v>
      </c>
      <c r="K1673" t="s">
        <v>67</v>
      </c>
      <c r="L1673">
        <v>22</v>
      </c>
      <c r="M1673">
        <v>13</v>
      </c>
      <c r="N1673">
        <v>169</v>
      </c>
      <c r="O1673" s="41">
        <v>9999</v>
      </c>
      <c r="P1673" t="s">
        <v>61</v>
      </c>
      <c r="Q1673" t="s">
        <v>61</v>
      </c>
      <c r="R1673">
        <v>163.84800000000001</v>
      </c>
      <c r="S1673">
        <v>38.661999999999999</v>
      </c>
      <c r="T1673">
        <v>4.2380000000000004</v>
      </c>
      <c r="U1673">
        <v>9511</v>
      </c>
      <c r="V1673">
        <v>241</v>
      </c>
      <c r="W1673">
        <v>1248</v>
      </c>
      <c r="X1673">
        <v>3255</v>
      </c>
      <c r="Y1673">
        <v>4</v>
      </c>
      <c r="Z1673">
        <v>17</v>
      </c>
      <c r="AA1673">
        <v>1</v>
      </c>
      <c r="AB1673">
        <v>162</v>
      </c>
      <c r="AC1673">
        <v>112</v>
      </c>
      <c r="AD1673">
        <v>62.02</v>
      </c>
      <c r="AE1673">
        <v>73.529371999999995</v>
      </c>
      <c r="AF1673">
        <v>65.5</v>
      </c>
      <c r="AG1673">
        <v>3.6</v>
      </c>
      <c r="AH1673">
        <v>4.8</v>
      </c>
      <c r="AI1673">
        <v>6.2</v>
      </c>
      <c r="AJ1673">
        <v>7.3</v>
      </c>
      <c r="AK1673">
        <v>12.5</v>
      </c>
      <c r="AL1673">
        <v>0</v>
      </c>
      <c r="AM1673">
        <v>3.26</v>
      </c>
      <c r="AN1673">
        <v>60.58</v>
      </c>
      <c r="AO1673">
        <v>2.5339999999999998</v>
      </c>
      <c r="AP1673">
        <v>13.122</v>
      </c>
      <c r="AQ1673">
        <v>0.19500000000000001</v>
      </c>
      <c r="AR1673">
        <v>2.4409999999999998</v>
      </c>
      <c r="AS1673">
        <v>10.375</v>
      </c>
      <c r="AT1673">
        <v>103.708</v>
      </c>
      <c r="AU1673">
        <v>5.7</v>
      </c>
      <c r="AV1673">
        <v>7.6</v>
      </c>
      <c r="AW1673">
        <v>9.8170000000000002</v>
      </c>
      <c r="AX1673">
        <v>11.558</v>
      </c>
      <c r="AY1673">
        <v>19.792000000000002</v>
      </c>
      <c r="AZ1673">
        <v>0</v>
      </c>
      <c r="BA1673">
        <v>0</v>
      </c>
      <c r="BB1673">
        <v>229</v>
      </c>
      <c r="BC1673" t="s">
        <v>75</v>
      </c>
      <c r="BD1673">
        <v>0</v>
      </c>
      <c r="BE1673" t="s">
        <v>61</v>
      </c>
      <c r="BF1673" t="s">
        <v>61</v>
      </c>
      <c r="BG1673">
        <v>1.3</v>
      </c>
      <c r="BH1673">
        <v>0</v>
      </c>
      <c r="BI1673" s="1">
        <v>45799.581282557869</v>
      </c>
      <c r="BJ1673">
        <v>3</v>
      </c>
      <c r="BK1673" s="4">
        <v>1.4127000000000001</v>
      </c>
      <c r="BL1673" s="42" t="e">
        <f>HLOOKUP($A1673,차량별코스!$E$1:$AD$20,_xlfn.XLOOKUP(탕데이터!$I1673,차량별코스!$D$2:$D$20,차량별코스!$A$2:$A$20),0)</f>
        <v>#N/A</v>
      </c>
      <c r="BM1673">
        <f t="shared" si="294"/>
        <v>4408.3129999999992</v>
      </c>
      <c r="BN1673">
        <f t="shared" si="295"/>
        <v>11107.727999999996</v>
      </c>
      <c r="BO1673">
        <f>IF(COUNTIFS($BL$2:$BL1673,$BL1673,$O$2:$O1673,$O1673)=1,_xlfn.MAXIFS($BO$2:$BO1672,$O$2:$O1672,$O1673)+1,_xlfn.MAXIFS($BO$2:$BO1672,$O$2:$O1672,$O1673))</f>
        <v>12</v>
      </c>
      <c r="BP1673">
        <f t="shared" si="296"/>
        <v>4740.7049999999999</v>
      </c>
      <c r="BQ1673">
        <f t="shared" si="298"/>
        <v>342.39600000000002</v>
      </c>
      <c r="BR1673">
        <f t="shared" si="299"/>
        <v>456.52800000000002</v>
      </c>
      <c r="BS1673">
        <f t="shared" si="300"/>
        <v>589.68200000000002</v>
      </c>
      <c r="BT1673">
        <f t="shared" si="301"/>
        <v>694.303</v>
      </c>
      <c r="BU1673">
        <f t="shared" si="302"/>
        <v>1188.875</v>
      </c>
      <c r="BV1673">
        <f t="shared" si="303"/>
        <v>0</v>
      </c>
      <c r="BW1673">
        <f t="shared" si="297"/>
        <v>8012.4889999999996</v>
      </c>
    </row>
    <row r="1674" spans="1:75" x14ac:dyDescent="0.3">
      <c r="A1674" s="38">
        <f t="shared" si="293"/>
        <v>45799</v>
      </c>
      <c r="B1674" s="3">
        <v>45799.177974537037</v>
      </c>
      <c r="C1674" t="s">
        <v>61</v>
      </c>
      <c r="D1674" t="s">
        <v>61</v>
      </c>
      <c r="E1674" t="s">
        <v>61</v>
      </c>
      <c r="F1674" t="s">
        <v>62</v>
      </c>
      <c r="G1674" s="2" t="s">
        <v>95</v>
      </c>
      <c r="H1674" t="s">
        <v>96</v>
      </c>
      <c r="I1674" t="s">
        <v>97</v>
      </c>
      <c r="J1674" t="s">
        <v>66</v>
      </c>
      <c r="K1674" t="s">
        <v>67</v>
      </c>
      <c r="L1674">
        <v>22</v>
      </c>
      <c r="M1674">
        <v>13</v>
      </c>
      <c r="N1674">
        <v>169</v>
      </c>
      <c r="O1674" s="41">
        <v>9999</v>
      </c>
      <c r="P1674" t="s">
        <v>61</v>
      </c>
      <c r="Q1674" t="s">
        <v>61</v>
      </c>
      <c r="R1674">
        <v>3.1E-2</v>
      </c>
      <c r="S1674">
        <v>6.3E-2</v>
      </c>
      <c r="T1674">
        <v>0.49199999999999999</v>
      </c>
      <c r="U1674">
        <v>49</v>
      </c>
      <c r="V1674">
        <v>13</v>
      </c>
      <c r="W1674">
        <v>4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10</v>
      </c>
      <c r="AD1674">
        <v>2.2799999999999998</v>
      </c>
      <c r="AE1674">
        <v>3.4874559999999999</v>
      </c>
      <c r="AF1674">
        <v>100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0.38</v>
      </c>
      <c r="AN1674">
        <v>20.562000000000001</v>
      </c>
      <c r="AO1674">
        <v>26.53</v>
      </c>
      <c r="AP1674">
        <v>8.1630000000000003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 t="s">
        <v>75</v>
      </c>
      <c r="BD1674">
        <v>0</v>
      </c>
      <c r="BE1674" t="s">
        <v>61</v>
      </c>
      <c r="BF1674" t="s">
        <v>61</v>
      </c>
      <c r="BG1674">
        <v>1.3</v>
      </c>
      <c r="BH1674">
        <v>0</v>
      </c>
      <c r="BI1674" s="1">
        <v>45799.581282557869</v>
      </c>
      <c r="BJ1674">
        <v>3</v>
      </c>
      <c r="BK1674" s="4">
        <v>0.16400000000000001</v>
      </c>
      <c r="BL1674" s="42" t="e">
        <f>HLOOKUP($A1674,차량별코스!$E$1:$AD$20,_xlfn.XLOOKUP(탕데이터!$I1674,차량별코스!$D$2:$D$20,차량별코스!$A$2:$A$20),0)</f>
        <v>#N/A</v>
      </c>
      <c r="BM1674">
        <f t="shared" si="294"/>
        <v>4408.3129999999992</v>
      </c>
      <c r="BN1674">
        <f t="shared" si="295"/>
        <v>11107.727999999996</v>
      </c>
      <c r="BO1674">
        <f>IF(COUNTIFS($BL$2:$BL1674,$BL1674,$O$2:$O1674,$O1674)=1,_xlfn.MAXIFS($BO$2:$BO1673,$O$2:$O1673,$O1674)+1,_xlfn.MAXIFS($BO$2:$BO1673,$O$2:$O1673,$O1674))</f>
        <v>12</v>
      </c>
      <c r="BP1674">
        <f t="shared" si="296"/>
        <v>32</v>
      </c>
      <c r="BQ1674">
        <f t="shared" si="298"/>
        <v>0</v>
      </c>
      <c r="BR1674">
        <f t="shared" si="299"/>
        <v>0</v>
      </c>
      <c r="BS1674">
        <f t="shared" si="300"/>
        <v>0</v>
      </c>
      <c r="BT1674">
        <f t="shared" si="301"/>
        <v>0</v>
      </c>
      <c r="BU1674">
        <f t="shared" si="302"/>
        <v>0</v>
      </c>
      <c r="BV1674">
        <f t="shared" si="303"/>
        <v>0</v>
      </c>
      <c r="BW1674">
        <f t="shared" si="297"/>
        <v>32</v>
      </c>
    </row>
    <row r="1675" spans="1:75" x14ac:dyDescent="0.3">
      <c r="A1675" s="38">
        <f t="shared" si="293"/>
        <v>45799</v>
      </c>
      <c r="B1675" s="3">
        <v>45799.18136574074</v>
      </c>
      <c r="C1675" t="s">
        <v>61</v>
      </c>
      <c r="D1675" t="s">
        <v>61</v>
      </c>
      <c r="E1675" t="s">
        <v>61</v>
      </c>
      <c r="F1675" t="s">
        <v>62</v>
      </c>
      <c r="G1675" s="2" t="s">
        <v>95</v>
      </c>
      <c r="H1675" t="s">
        <v>96</v>
      </c>
      <c r="I1675" t="s">
        <v>97</v>
      </c>
      <c r="J1675" t="s">
        <v>66</v>
      </c>
      <c r="K1675" t="s">
        <v>67</v>
      </c>
      <c r="L1675">
        <v>22</v>
      </c>
      <c r="M1675">
        <v>13</v>
      </c>
      <c r="N1675">
        <v>169</v>
      </c>
      <c r="O1675" s="41">
        <v>9999</v>
      </c>
      <c r="P1675" t="s">
        <v>61</v>
      </c>
      <c r="Q1675" t="s">
        <v>61</v>
      </c>
      <c r="R1675">
        <v>163.73099999999999</v>
      </c>
      <c r="S1675">
        <v>38.634</v>
      </c>
      <c r="T1675">
        <v>4.2380000000000004</v>
      </c>
      <c r="U1675">
        <v>9043</v>
      </c>
      <c r="V1675">
        <v>163</v>
      </c>
      <c r="W1675">
        <v>1964</v>
      </c>
      <c r="X1675">
        <v>3572</v>
      </c>
      <c r="Y1675">
        <v>3</v>
      </c>
      <c r="Z1675">
        <v>16</v>
      </c>
      <c r="AA1675">
        <v>2</v>
      </c>
      <c r="AB1675">
        <v>858</v>
      </c>
      <c r="AC1675">
        <v>112</v>
      </c>
      <c r="AD1675">
        <v>65.180000000000007</v>
      </c>
      <c r="AE1675">
        <v>85.227200999999994</v>
      </c>
      <c r="AF1675">
        <v>90.4</v>
      </c>
      <c r="AG1675">
        <v>0.7</v>
      </c>
      <c r="AH1675">
        <v>0.6</v>
      </c>
      <c r="AI1675">
        <v>1</v>
      </c>
      <c r="AJ1675">
        <v>2.2999999999999998</v>
      </c>
      <c r="AK1675">
        <v>4.9000000000000004</v>
      </c>
      <c r="AL1675">
        <v>0</v>
      </c>
      <c r="AM1675">
        <v>3.26</v>
      </c>
      <c r="AN1675">
        <v>71.453000000000003</v>
      </c>
      <c r="AO1675">
        <v>1.802</v>
      </c>
      <c r="AP1675">
        <v>21.718</v>
      </c>
      <c r="AQ1675">
        <v>0.214</v>
      </c>
      <c r="AR1675">
        <v>1.8320000000000001</v>
      </c>
      <c r="AS1675">
        <v>9.7720000000000002</v>
      </c>
      <c r="AT1675">
        <v>135.6</v>
      </c>
      <c r="AU1675">
        <v>1.05</v>
      </c>
      <c r="AV1675">
        <v>0.9</v>
      </c>
      <c r="AW1675">
        <v>1.5</v>
      </c>
      <c r="AX1675">
        <v>3.45</v>
      </c>
      <c r="AY1675">
        <v>7.35</v>
      </c>
      <c r="AZ1675">
        <v>0</v>
      </c>
      <c r="BA1675">
        <v>0</v>
      </c>
      <c r="BB1675">
        <v>225</v>
      </c>
      <c r="BC1675" t="s">
        <v>75</v>
      </c>
      <c r="BD1675">
        <v>0</v>
      </c>
      <c r="BE1675" t="s">
        <v>61</v>
      </c>
      <c r="BF1675" t="s">
        <v>61</v>
      </c>
      <c r="BG1675">
        <v>1.3</v>
      </c>
      <c r="BH1675">
        <v>0</v>
      </c>
      <c r="BI1675" s="1">
        <v>45799.581282557869</v>
      </c>
      <c r="BJ1675">
        <v>3</v>
      </c>
      <c r="BK1675" s="4">
        <v>1.4127000000000001</v>
      </c>
      <c r="BL1675" s="42" t="e">
        <f>HLOOKUP($A1675,차량별코스!$E$1:$AD$20,_xlfn.XLOOKUP(탕데이터!$I1675,차량별코스!$D$2:$D$20,차량별코스!$A$2:$A$20),0)</f>
        <v>#N/A</v>
      </c>
      <c r="BM1675">
        <f t="shared" si="294"/>
        <v>4408.3129999999992</v>
      </c>
      <c r="BN1675">
        <f t="shared" si="295"/>
        <v>11107.727999999996</v>
      </c>
      <c r="BO1675">
        <f>IF(COUNTIFS($BL$2:$BL1675,$BL1675,$O$2:$O1675,$O1675)=1,_xlfn.MAXIFS($BO$2:$BO1674,$O$2:$O1674,$O1675)+1,_xlfn.MAXIFS($BO$2:$BO1674,$O$2:$O1674,$O1675))</f>
        <v>12</v>
      </c>
      <c r="BP1675">
        <f t="shared" si="296"/>
        <v>6047.8720000000003</v>
      </c>
      <c r="BQ1675">
        <f t="shared" si="298"/>
        <v>63.300999999999995</v>
      </c>
      <c r="BR1675">
        <f t="shared" si="299"/>
        <v>54.258000000000003</v>
      </c>
      <c r="BS1675">
        <f t="shared" si="300"/>
        <v>90.43</v>
      </c>
      <c r="BT1675">
        <f t="shared" si="301"/>
        <v>207.989</v>
      </c>
      <c r="BU1675">
        <f t="shared" si="302"/>
        <v>443.10700000000003</v>
      </c>
      <c r="BV1675">
        <f t="shared" si="303"/>
        <v>0</v>
      </c>
      <c r="BW1675">
        <f t="shared" si="297"/>
        <v>6906.9570000000003</v>
      </c>
    </row>
    <row r="1676" spans="1:75" x14ac:dyDescent="0.3">
      <c r="A1676" s="38">
        <f t="shared" si="293"/>
        <v>45799</v>
      </c>
      <c r="B1676" s="3">
        <v>45799.398344907408</v>
      </c>
      <c r="C1676" t="s">
        <v>61</v>
      </c>
      <c r="D1676" t="s">
        <v>61</v>
      </c>
      <c r="E1676" t="s">
        <v>61</v>
      </c>
      <c r="F1676" t="s">
        <v>62</v>
      </c>
      <c r="G1676" s="2" t="s">
        <v>95</v>
      </c>
      <c r="H1676" t="s">
        <v>96</v>
      </c>
      <c r="I1676" t="s">
        <v>97</v>
      </c>
      <c r="J1676" t="s">
        <v>66</v>
      </c>
      <c r="K1676" t="s">
        <v>67</v>
      </c>
      <c r="L1676">
        <v>22</v>
      </c>
      <c r="M1676">
        <v>13</v>
      </c>
      <c r="N1676">
        <v>169</v>
      </c>
      <c r="O1676" s="41">
        <v>9999</v>
      </c>
      <c r="P1676" t="s">
        <v>61</v>
      </c>
      <c r="Q1676" t="s">
        <v>61</v>
      </c>
      <c r="R1676">
        <v>4.38</v>
      </c>
      <c r="S1676">
        <v>1.1379999999999999</v>
      </c>
      <c r="T1676">
        <v>3.8490000000000002</v>
      </c>
      <c r="U1676">
        <v>457</v>
      </c>
      <c r="V1676">
        <v>66</v>
      </c>
      <c r="W1676">
        <v>6</v>
      </c>
      <c r="X1676">
        <v>80</v>
      </c>
      <c r="Y1676">
        <v>0</v>
      </c>
      <c r="Z1676">
        <v>0</v>
      </c>
      <c r="AA1676">
        <v>0</v>
      </c>
      <c r="AB1676">
        <v>0</v>
      </c>
      <c r="AC1676">
        <v>72</v>
      </c>
      <c r="AD1676">
        <v>34.5</v>
      </c>
      <c r="AE1676">
        <v>40.955630999999997</v>
      </c>
      <c r="AF1676">
        <v>99.3</v>
      </c>
      <c r="AG1676">
        <v>0.2</v>
      </c>
      <c r="AH1676">
        <v>0.2</v>
      </c>
      <c r="AI1676">
        <v>0.3</v>
      </c>
      <c r="AJ1676">
        <v>0</v>
      </c>
      <c r="AK1676">
        <v>0</v>
      </c>
      <c r="AL1676">
        <v>0</v>
      </c>
      <c r="AM1676">
        <v>2.96</v>
      </c>
      <c r="AN1676">
        <v>34.545000000000002</v>
      </c>
      <c r="AO1676">
        <v>14.442</v>
      </c>
      <c r="AP1676">
        <v>1.3120000000000001</v>
      </c>
      <c r="AQ1676">
        <v>0</v>
      </c>
      <c r="AR1676">
        <v>0</v>
      </c>
      <c r="AS1676">
        <v>0</v>
      </c>
      <c r="AT1676">
        <v>6.62</v>
      </c>
      <c r="AU1676">
        <v>1.2999999999999999E-2</v>
      </c>
      <c r="AV1676">
        <v>1.2999999999999999E-2</v>
      </c>
      <c r="AW1676">
        <v>0.02</v>
      </c>
      <c r="AX1676">
        <v>0</v>
      </c>
      <c r="AY1676">
        <v>0</v>
      </c>
      <c r="AZ1676">
        <v>0</v>
      </c>
      <c r="BA1676">
        <v>0</v>
      </c>
      <c r="BB1676">
        <v>8</v>
      </c>
      <c r="BC1676" t="s">
        <v>75</v>
      </c>
      <c r="BD1676">
        <v>0</v>
      </c>
      <c r="BE1676" t="s">
        <v>61</v>
      </c>
      <c r="BF1676" t="s">
        <v>61</v>
      </c>
      <c r="BG1676">
        <v>1.3</v>
      </c>
      <c r="BH1676">
        <v>0</v>
      </c>
      <c r="BI1676" s="1">
        <v>45799.581282557869</v>
      </c>
      <c r="BJ1676">
        <v>3</v>
      </c>
      <c r="BK1676" s="4">
        <v>1.2829999999999999</v>
      </c>
      <c r="BL1676" s="42" t="e">
        <f>HLOOKUP($A1676,차량별코스!$E$1:$AD$20,_xlfn.XLOOKUP(탕데이터!$I1676,차량별코스!$D$2:$D$20,차량별코스!$A$2:$A$20),0)</f>
        <v>#N/A</v>
      </c>
      <c r="BM1676">
        <f t="shared" si="294"/>
        <v>4408.3129999999992</v>
      </c>
      <c r="BN1676">
        <f t="shared" si="295"/>
        <v>11107.727999999996</v>
      </c>
      <c r="BO1676">
        <f>IF(COUNTIFS($BL$2:$BL1676,$BL1676,$O$2:$O1676,$O1676)=1,_xlfn.MAXIFS($BO$2:$BO1675,$O$2:$O1675,$O1676)+1,_xlfn.MAXIFS($BO$2:$BO1675,$O$2:$O1675,$O1676))</f>
        <v>12</v>
      </c>
      <c r="BP1676">
        <f t="shared" si="296"/>
        <v>381.80099999999999</v>
      </c>
      <c r="BQ1676">
        <f t="shared" si="298"/>
        <v>0.91400000000000003</v>
      </c>
      <c r="BR1676">
        <f t="shared" si="299"/>
        <v>0.91400000000000003</v>
      </c>
      <c r="BS1676">
        <f t="shared" si="300"/>
        <v>1.371</v>
      </c>
      <c r="BT1676">
        <f t="shared" si="301"/>
        <v>0</v>
      </c>
      <c r="BU1676">
        <f t="shared" si="302"/>
        <v>0</v>
      </c>
      <c r="BV1676">
        <f t="shared" si="303"/>
        <v>0</v>
      </c>
      <c r="BW1676">
        <f t="shared" si="297"/>
        <v>384.99999999999994</v>
      </c>
    </row>
    <row r="1677" spans="1:75" x14ac:dyDescent="0.3">
      <c r="A1677" s="38">
        <f t="shared" si="293"/>
        <v>45799</v>
      </c>
      <c r="B1677" s="3">
        <v>45799.408495370371</v>
      </c>
      <c r="C1677" t="s">
        <v>61</v>
      </c>
      <c r="D1677" t="s">
        <v>61</v>
      </c>
      <c r="E1677" t="s">
        <v>61</v>
      </c>
      <c r="F1677" t="s">
        <v>62</v>
      </c>
      <c r="G1677" s="2" t="s">
        <v>95</v>
      </c>
      <c r="H1677" t="s">
        <v>96</v>
      </c>
      <c r="I1677" t="s">
        <v>97</v>
      </c>
      <c r="J1677" t="s">
        <v>66</v>
      </c>
      <c r="K1677" t="s">
        <v>67</v>
      </c>
      <c r="L1677">
        <v>22</v>
      </c>
      <c r="M1677">
        <v>13</v>
      </c>
      <c r="N1677">
        <v>169</v>
      </c>
      <c r="O1677" s="41">
        <v>9999</v>
      </c>
      <c r="P1677" t="s">
        <v>61</v>
      </c>
      <c r="Q1677" t="s">
        <v>61</v>
      </c>
      <c r="R1677">
        <v>155.69499999999999</v>
      </c>
      <c r="S1677">
        <v>32.545000000000002</v>
      </c>
      <c r="T1677">
        <v>4.7839999999999998</v>
      </c>
      <c r="U1677">
        <v>7144</v>
      </c>
      <c r="V1677">
        <v>51</v>
      </c>
      <c r="W1677">
        <v>460</v>
      </c>
      <c r="X1677">
        <v>3109</v>
      </c>
      <c r="Y1677">
        <v>1</v>
      </c>
      <c r="Z1677">
        <v>5</v>
      </c>
      <c r="AA1677">
        <v>1</v>
      </c>
      <c r="AB1677">
        <v>24</v>
      </c>
      <c r="AC1677">
        <v>109</v>
      </c>
      <c r="AD1677">
        <v>78.459999999999994</v>
      </c>
      <c r="AE1677">
        <v>84.501988999999995</v>
      </c>
      <c r="AF1677">
        <v>7.5</v>
      </c>
      <c r="AG1677">
        <v>4.8</v>
      </c>
      <c r="AH1677">
        <v>7</v>
      </c>
      <c r="AI1677">
        <v>17.100000000000001</v>
      </c>
      <c r="AJ1677">
        <v>27.4</v>
      </c>
      <c r="AK1677">
        <v>36.200000000000003</v>
      </c>
      <c r="AL1677">
        <v>0</v>
      </c>
      <c r="AM1677">
        <v>3.68</v>
      </c>
      <c r="AN1677">
        <v>61.93</v>
      </c>
      <c r="AO1677">
        <v>0.71399999999999997</v>
      </c>
      <c r="AP1677">
        <v>6.4390000000000001</v>
      </c>
      <c r="AQ1677">
        <v>0.19900000000000001</v>
      </c>
      <c r="AR1677">
        <v>0.64200000000000002</v>
      </c>
      <c r="AS1677">
        <v>3.2109999999999999</v>
      </c>
      <c r="AT1677">
        <v>8.875</v>
      </c>
      <c r="AU1677">
        <v>5.68</v>
      </c>
      <c r="AV1677">
        <v>8.2829999999999995</v>
      </c>
      <c r="AW1677">
        <v>20.234999999999999</v>
      </c>
      <c r="AX1677">
        <v>32.423000000000002</v>
      </c>
      <c r="AY1677">
        <v>42.837000000000003</v>
      </c>
      <c r="AZ1677">
        <v>0</v>
      </c>
      <c r="BA1677">
        <v>0</v>
      </c>
      <c r="BB1677">
        <v>178</v>
      </c>
      <c r="BC1677" t="s">
        <v>75</v>
      </c>
      <c r="BD1677">
        <v>0</v>
      </c>
      <c r="BE1677" t="s">
        <v>61</v>
      </c>
      <c r="BF1677" t="s">
        <v>61</v>
      </c>
      <c r="BG1677">
        <v>1.3</v>
      </c>
      <c r="BH1677">
        <v>0</v>
      </c>
      <c r="BI1677" s="1">
        <v>45799.581282557869</v>
      </c>
      <c r="BJ1677">
        <v>3</v>
      </c>
      <c r="BK1677" s="4">
        <v>1.5947</v>
      </c>
      <c r="BL1677" s="42" t="e">
        <f>HLOOKUP($A1677,차량별코스!$E$1:$AD$20,_xlfn.XLOOKUP(탕데이터!$I1677,차량별코스!$D$2:$D$20,차량별코스!$A$2:$A$20),0)</f>
        <v>#N/A</v>
      </c>
      <c r="BM1677">
        <f t="shared" si="294"/>
        <v>4408.3129999999992</v>
      </c>
      <c r="BN1677">
        <f t="shared" si="295"/>
        <v>11107.727999999996</v>
      </c>
      <c r="BO1677">
        <f>IF(COUNTIFS($BL$2:$BL1677,$BL1677,$O$2:$O1677,$O1677)=1,_xlfn.MAXIFS($BO$2:$BO1676,$O$2:$O1676,$O1677)+1,_xlfn.MAXIFS($BO$2:$BO1676,$O$2:$O1676,$O1677))</f>
        <v>12</v>
      </c>
      <c r="BP1677">
        <f t="shared" si="296"/>
        <v>24.799999999999955</v>
      </c>
      <c r="BQ1677">
        <f t="shared" si="298"/>
        <v>342.91200000000003</v>
      </c>
      <c r="BR1677">
        <f t="shared" si="299"/>
        <v>500.08000000000004</v>
      </c>
      <c r="BS1677">
        <f t="shared" si="300"/>
        <v>1221.624</v>
      </c>
      <c r="BT1677">
        <f t="shared" si="301"/>
        <v>1957.4559999999997</v>
      </c>
      <c r="BU1677">
        <f t="shared" si="302"/>
        <v>2586.1280000000002</v>
      </c>
      <c r="BV1677">
        <f t="shared" si="303"/>
        <v>0</v>
      </c>
      <c r="BW1677">
        <f t="shared" si="297"/>
        <v>6633</v>
      </c>
    </row>
    <row r="1678" spans="1:75" x14ac:dyDescent="0.3">
      <c r="A1678" s="38">
        <f t="shared" si="293"/>
        <v>45799</v>
      </c>
      <c r="B1678" s="3">
        <v>45799.494791666664</v>
      </c>
      <c r="C1678" t="s">
        <v>61</v>
      </c>
      <c r="D1678" t="s">
        <v>61</v>
      </c>
      <c r="E1678" t="s">
        <v>61</v>
      </c>
      <c r="F1678" t="s">
        <v>62</v>
      </c>
      <c r="G1678" s="2" t="s">
        <v>95</v>
      </c>
      <c r="H1678" t="s">
        <v>96</v>
      </c>
      <c r="I1678" t="s">
        <v>97</v>
      </c>
      <c r="J1678" t="s">
        <v>66</v>
      </c>
      <c r="K1678" t="s">
        <v>67</v>
      </c>
      <c r="L1678">
        <v>22</v>
      </c>
      <c r="M1678">
        <v>13</v>
      </c>
      <c r="N1678">
        <v>169</v>
      </c>
      <c r="O1678" s="41">
        <v>9999</v>
      </c>
      <c r="P1678" t="s">
        <v>61</v>
      </c>
      <c r="Q1678" t="s">
        <v>61</v>
      </c>
      <c r="R1678">
        <v>3.5000000000000003E-2</v>
      </c>
      <c r="S1678">
        <v>3.5000000000000003E-2</v>
      </c>
      <c r="T1678">
        <v>1</v>
      </c>
      <c r="U1678">
        <v>25</v>
      </c>
      <c r="V1678">
        <v>2</v>
      </c>
      <c r="W1678">
        <v>8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15</v>
      </c>
      <c r="AD1678">
        <v>5.04</v>
      </c>
      <c r="AE1678">
        <v>8.3993280000000006</v>
      </c>
      <c r="AF1678">
        <v>100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0.76</v>
      </c>
      <c r="AN1678">
        <v>26.329000000000001</v>
      </c>
      <c r="AO1678">
        <v>7.9930000000000003</v>
      </c>
      <c r="AP1678">
        <v>31.998999999999999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 t="s">
        <v>75</v>
      </c>
      <c r="BD1678">
        <v>0</v>
      </c>
      <c r="BE1678" t="s">
        <v>61</v>
      </c>
      <c r="BF1678" t="s">
        <v>61</v>
      </c>
      <c r="BG1678">
        <v>1.3</v>
      </c>
      <c r="BH1678">
        <v>0</v>
      </c>
      <c r="BI1678" s="1">
        <v>45799.581282557869</v>
      </c>
      <c r="BJ1678">
        <v>3</v>
      </c>
      <c r="BK1678" s="4">
        <v>0.33329999999999999</v>
      </c>
      <c r="BL1678" s="42" t="e">
        <f>HLOOKUP($A1678,차량별코스!$E$1:$AD$20,_xlfn.XLOOKUP(탕데이터!$I1678,차량별코스!$D$2:$D$20,차량별코스!$A$2:$A$20),0)</f>
        <v>#N/A</v>
      </c>
      <c r="BM1678">
        <f t="shared" si="294"/>
        <v>4408.3129999999992</v>
      </c>
      <c r="BN1678">
        <f t="shared" si="295"/>
        <v>11107.727999999996</v>
      </c>
      <c r="BO1678">
        <f>IF(COUNTIFS($BL$2:$BL1678,$BL1678,$O$2:$O1678,$O1678)=1,_xlfn.MAXIFS($BO$2:$BO1677,$O$2:$O1677,$O1678)+1,_xlfn.MAXIFS($BO$2:$BO1677,$O$2:$O1677,$O1678))</f>
        <v>12</v>
      </c>
      <c r="BP1678">
        <f t="shared" si="296"/>
        <v>15</v>
      </c>
      <c r="BQ1678">
        <f t="shared" si="298"/>
        <v>0</v>
      </c>
      <c r="BR1678">
        <f t="shared" si="299"/>
        <v>0</v>
      </c>
      <c r="BS1678">
        <f t="shared" si="300"/>
        <v>0</v>
      </c>
      <c r="BT1678">
        <f t="shared" si="301"/>
        <v>0</v>
      </c>
      <c r="BU1678">
        <f t="shared" si="302"/>
        <v>0</v>
      </c>
      <c r="BV1678">
        <f t="shared" si="303"/>
        <v>0</v>
      </c>
      <c r="BW1678">
        <f t="shared" si="297"/>
        <v>15</v>
      </c>
    </row>
    <row r="1679" spans="1:75" x14ac:dyDescent="0.3">
      <c r="A1679" s="38">
        <f t="shared" si="293"/>
        <v>45799</v>
      </c>
      <c r="B1679" s="3">
        <v>45799.499131944445</v>
      </c>
      <c r="C1679" t="s">
        <v>61</v>
      </c>
      <c r="D1679" t="s">
        <v>61</v>
      </c>
      <c r="E1679" t="s">
        <v>61</v>
      </c>
      <c r="F1679" t="s">
        <v>62</v>
      </c>
      <c r="G1679" s="2" t="s">
        <v>95</v>
      </c>
      <c r="H1679" t="s">
        <v>96</v>
      </c>
      <c r="I1679" t="s">
        <v>97</v>
      </c>
      <c r="J1679" t="s">
        <v>66</v>
      </c>
      <c r="K1679" t="s">
        <v>67</v>
      </c>
      <c r="L1679">
        <v>22</v>
      </c>
      <c r="M1679">
        <v>13</v>
      </c>
      <c r="N1679">
        <v>169</v>
      </c>
      <c r="O1679" s="41">
        <v>9999</v>
      </c>
      <c r="P1679" t="s">
        <v>61</v>
      </c>
      <c r="Q1679" t="s">
        <v>61</v>
      </c>
      <c r="R1679">
        <v>7.9000000000000001E-2</v>
      </c>
      <c r="S1679">
        <v>0.19600000000000001</v>
      </c>
      <c r="T1679">
        <v>0.40300000000000002</v>
      </c>
      <c r="U1679">
        <v>308</v>
      </c>
      <c r="V1679">
        <v>1</v>
      </c>
      <c r="W1679">
        <v>242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11</v>
      </c>
      <c r="AD1679">
        <v>0.92</v>
      </c>
      <c r="AE1679">
        <v>4.3752760000000004</v>
      </c>
      <c r="AF1679">
        <v>100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0.31</v>
      </c>
      <c r="AN1679">
        <v>35.645000000000003</v>
      </c>
      <c r="AO1679">
        <v>0.32400000000000001</v>
      </c>
      <c r="AP1679">
        <v>78.572000000000003</v>
      </c>
      <c r="AQ1679">
        <v>0</v>
      </c>
      <c r="AR1679">
        <v>0</v>
      </c>
      <c r="AS1679">
        <v>0</v>
      </c>
      <c r="AT1679">
        <v>5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 t="s">
        <v>75</v>
      </c>
      <c r="BD1679">
        <v>0</v>
      </c>
      <c r="BE1679" t="s">
        <v>61</v>
      </c>
      <c r="BF1679" t="s">
        <v>61</v>
      </c>
      <c r="BG1679">
        <v>1.3</v>
      </c>
      <c r="BH1679">
        <v>0</v>
      </c>
      <c r="BI1679" s="1">
        <v>45799.581282557869</v>
      </c>
      <c r="BJ1679">
        <v>3</v>
      </c>
      <c r="BK1679" s="4">
        <v>0.13439999999999999</v>
      </c>
      <c r="BL1679" s="42" t="e">
        <f>HLOOKUP($A1679,차량별코스!$E$1:$AD$20,_xlfn.XLOOKUP(탕데이터!$I1679,차량별코스!$D$2:$D$20,차량별코스!$A$2:$A$20),0)</f>
        <v>#N/A</v>
      </c>
      <c r="BM1679">
        <f t="shared" si="294"/>
        <v>4408.3129999999992</v>
      </c>
      <c r="BN1679">
        <f t="shared" si="295"/>
        <v>11107.727999999996</v>
      </c>
      <c r="BO1679">
        <f>IF(COUNTIFS($BL$2:$BL1679,$BL1679,$O$2:$O1679,$O1679)=1,_xlfn.MAXIFS($BO$2:$BO1678,$O$2:$O1678,$O1679)+1,_xlfn.MAXIFS($BO$2:$BO1678,$O$2:$O1678,$O1679))</f>
        <v>12</v>
      </c>
      <c r="BP1679">
        <f t="shared" si="296"/>
        <v>65</v>
      </c>
      <c r="BQ1679">
        <f t="shared" si="298"/>
        <v>0</v>
      </c>
      <c r="BR1679">
        <f t="shared" si="299"/>
        <v>0</v>
      </c>
      <c r="BS1679">
        <f t="shared" si="300"/>
        <v>0</v>
      </c>
      <c r="BT1679">
        <f t="shared" si="301"/>
        <v>0</v>
      </c>
      <c r="BU1679">
        <f t="shared" si="302"/>
        <v>0</v>
      </c>
      <c r="BV1679">
        <f t="shared" si="303"/>
        <v>0</v>
      </c>
      <c r="BW1679">
        <f t="shared" si="297"/>
        <v>65</v>
      </c>
    </row>
    <row r="1680" spans="1:75" x14ac:dyDescent="0.3">
      <c r="A1680" s="38">
        <f t="shared" si="293"/>
        <v>45799</v>
      </c>
      <c r="B1680" s="3">
        <v>45799.577037037037</v>
      </c>
      <c r="C1680" t="s">
        <v>61</v>
      </c>
      <c r="D1680" t="s">
        <v>61</v>
      </c>
      <c r="E1680" t="s">
        <v>61</v>
      </c>
      <c r="F1680" t="s">
        <v>62</v>
      </c>
      <c r="G1680" s="2" t="s">
        <v>95</v>
      </c>
      <c r="H1680" t="s">
        <v>96</v>
      </c>
      <c r="I1680" t="s">
        <v>97</v>
      </c>
      <c r="J1680" t="s">
        <v>66</v>
      </c>
      <c r="K1680" t="s">
        <v>67</v>
      </c>
      <c r="L1680">
        <v>22</v>
      </c>
      <c r="M1680">
        <v>13</v>
      </c>
      <c r="N1680">
        <v>169</v>
      </c>
      <c r="O1680" s="41">
        <v>9999</v>
      </c>
      <c r="P1680" t="s">
        <v>61</v>
      </c>
      <c r="Q1680" t="s">
        <v>61</v>
      </c>
      <c r="R1680">
        <v>3.3000000000000002E-2</v>
      </c>
      <c r="S1680">
        <v>6.3E-2</v>
      </c>
      <c r="T1680">
        <v>0.52400000000000002</v>
      </c>
      <c r="U1680">
        <v>81</v>
      </c>
      <c r="V1680">
        <v>54</v>
      </c>
      <c r="W1680">
        <v>5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8</v>
      </c>
      <c r="AD1680">
        <v>1.47</v>
      </c>
      <c r="AE1680">
        <v>5.3992139999999997</v>
      </c>
      <c r="AF1680">
        <v>100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0.4</v>
      </c>
      <c r="AN1680">
        <v>33.494</v>
      </c>
      <c r="AO1680">
        <v>66.667000000000002</v>
      </c>
      <c r="AP1680">
        <v>6.1689999999999996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 t="s">
        <v>75</v>
      </c>
      <c r="BD1680">
        <v>0</v>
      </c>
      <c r="BE1680" t="s">
        <v>61</v>
      </c>
      <c r="BF1680" t="s">
        <v>61</v>
      </c>
      <c r="BG1680">
        <v>1.3</v>
      </c>
      <c r="BH1680">
        <v>0</v>
      </c>
      <c r="BI1680" s="1">
        <v>45799.581282557869</v>
      </c>
      <c r="BJ1680">
        <v>3</v>
      </c>
      <c r="BK1680" s="4">
        <v>0.17460000000000001</v>
      </c>
      <c r="BL1680" s="42" t="e">
        <f>HLOOKUP($A1680,차량별코스!$E$1:$AD$20,_xlfn.XLOOKUP(탕데이터!$I1680,차량별코스!$D$2:$D$20,차량별코스!$A$2:$A$20),0)</f>
        <v>#N/A</v>
      </c>
      <c r="BM1680">
        <f t="shared" si="294"/>
        <v>4408.3129999999992</v>
      </c>
      <c r="BN1680">
        <f t="shared" si="295"/>
        <v>11107.727999999996</v>
      </c>
      <c r="BO1680">
        <f>IF(COUNTIFS($BL$2:$BL1680,$BL1680,$O$2:$O1680,$O1680)=1,_xlfn.MAXIFS($BO$2:$BO1679,$O$2:$O1679,$O1680)+1,_xlfn.MAXIFS($BO$2:$BO1679,$O$2:$O1679,$O1680))</f>
        <v>12</v>
      </c>
      <c r="BP1680">
        <f t="shared" si="296"/>
        <v>22</v>
      </c>
      <c r="BQ1680">
        <f t="shared" si="298"/>
        <v>0</v>
      </c>
      <c r="BR1680">
        <f t="shared" si="299"/>
        <v>0</v>
      </c>
      <c r="BS1680">
        <f t="shared" si="300"/>
        <v>0</v>
      </c>
      <c r="BT1680">
        <f t="shared" si="301"/>
        <v>0</v>
      </c>
      <c r="BU1680">
        <f t="shared" si="302"/>
        <v>0</v>
      </c>
      <c r="BV1680">
        <f t="shared" si="303"/>
        <v>0</v>
      </c>
      <c r="BW1680">
        <f t="shared" si="297"/>
        <v>22</v>
      </c>
    </row>
    <row r="1681" spans="1:75" x14ac:dyDescent="0.3">
      <c r="A1681" s="38">
        <f t="shared" si="293"/>
        <v>45799</v>
      </c>
      <c r="B1681" s="3">
        <v>45799.580011574071</v>
      </c>
      <c r="C1681" t="s">
        <v>61</v>
      </c>
      <c r="D1681" t="s">
        <v>61</v>
      </c>
      <c r="E1681" t="s">
        <v>61</v>
      </c>
      <c r="F1681" t="s">
        <v>62</v>
      </c>
      <c r="G1681" s="2" t="s">
        <v>95</v>
      </c>
      <c r="H1681" t="s">
        <v>96</v>
      </c>
      <c r="I1681" t="s">
        <v>97</v>
      </c>
      <c r="J1681" t="s">
        <v>66</v>
      </c>
      <c r="K1681" t="s">
        <v>67</v>
      </c>
      <c r="L1681">
        <v>22</v>
      </c>
      <c r="M1681">
        <v>13</v>
      </c>
      <c r="N1681">
        <v>169</v>
      </c>
      <c r="O1681" s="41">
        <v>9999</v>
      </c>
      <c r="P1681" t="s">
        <v>61</v>
      </c>
      <c r="Q1681" t="s">
        <v>61</v>
      </c>
      <c r="R1681">
        <v>1E-3</v>
      </c>
      <c r="S1681">
        <v>3.7999999999999999E-2</v>
      </c>
      <c r="T1681">
        <v>2.5999999999999999E-2</v>
      </c>
      <c r="U1681">
        <v>60</v>
      </c>
      <c r="V1681">
        <v>60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0.06</v>
      </c>
      <c r="AE1681" t="s">
        <v>61</v>
      </c>
      <c r="AF1681">
        <v>100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0.02</v>
      </c>
      <c r="AN1681" t="s">
        <v>61</v>
      </c>
      <c r="AO1681">
        <v>100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1</v>
      </c>
      <c r="BC1681" t="s">
        <v>75</v>
      </c>
      <c r="BD1681">
        <v>0</v>
      </c>
      <c r="BE1681" t="s">
        <v>61</v>
      </c>
      <c r="BF1681" t="s">
        <v>61</v>
      </c>
      <c r="BG1681">
        <v>1.3</v>
      </c>
      <c r="BH1681">
        <v>0</v>
      </c>
      <c r="BI1681" s="1">
        <v>45799.581282557869</v>
      </c>
      <c r="BJ1681">
        <v>3</v>
      </c>
      <c r="BK1681" s="4">
        <v>8.8000000000000005E-3</v>
      </c>
      <c r="BL1681" s="42" t="e">
        <f>HLOOKUP($A1681,차량별코스!$E$1:$AD$20,_xlfn.XLOOKUP(탕데이터!$I1681,차량별코스!$D$2:$D$20,차량별코스!$A$2:$A$20),0)</f>
        <v>#N/A</v>
      </c>
      <c r="BM1681">
        <f t="shared" si="294"/>
        <v>4408.3129999999992</v>
      </c>
      <c r="BN1681">
        <f t="shared" si="295"/>
        <v>11107.727999999996</v>
      </c>
      <c r="BO1681">
        <f>IF(COUNTIFS($BL$2:$BL1681,$BL1681,$O$2:$O1681,$O1681)=1,_xlfn.MAXIFS($BO$2:$BO1680,$O$2:$O1680,$O1681)+1,_xlfn.MAXIFS($BO$2:$BO1680,$O$2:$O1680,$O1681))</f>
        <v>12</v>
      </c>
      <c r="BP1681">
        <f t="shared" si="296"/>
        <v>0</v>
      </c>
      <c r="BQ1681">
        <f t="shared" si="298"/>
        <v>0</v>
      </c>
      <c r="BR1681">
        <f t="shared" si="299"/>
        <v>0</v>
      </c>
      <c r="BS1681">
        <f t="shared" si="300"/>
        <v>0</v>
      </c>
      <c r="BT1681">
        <f t="shared" si="301"/>
        <v>0</v>
      </c>
      <c r="BU1681">
        <f t="shared" si="302"/>
        <v>0</v>
      </c>
      <c r="BV1681">
        <f t="shared" si="303"/>
        <v>0</v>
      </c>
      <c r="BW1681">
        <f t="shared" si="297"/>
        <v>0</v>
      </c>
    </row>
    <row r="1682" spans="1:75" x14ac:dyDescent="0.3">
      <c r="A1682" s="38">
        <f t="shared" si="293"/>
        <v>45791</v>
      </c>
      <c r="B1682" s="3">
        <v>45791.875243055554</v>
      </c>
      <c r="C1682" t="s">
        <v>61</v>
      </c>
      <c r="D1682" t="s">
        <v>61</v>
      </c>
      <c r="E1682" t="s">
        <v>61</v>
      </c>
      <c r="F1682" t="s">
        <v>62</v>
      </c>
      <c r="G1682" s="2" t="s">
        <v>98</v>
      </c>
      <c r="H1682" t="s">
        <v>99</v>
      </c>
      <c r="I1682" t="s">
        <v>100</v>
      </c>
      <c r="J1682" t="s">
        <v>66</v>
      </c>
      <c r="K1682" t="s">
        <v>67</v>
      </c>
      <c r="L1682">
        <v>20</v>
      </c>
      <c r="M1682">
        <v>13</v>
      </c>
      <c r="N1682">
        <v>169</v>
      </c>
      <c r="O1682" s="41">
        <v>9999</v>
      </c>
      <c r="P1682" t="s">
        <v>61</v>
      </c>
      <c r="Q1682" t="s">
        <v>61</v>
      </c>
      <c r="R1682">
        <v>95.100999999999999</v>
      </c>
      <c r="S1682">
        <v>24.466000000000001</v>
      </c>
      <c r="T1682">
        <v>3.887</v>
      </c>
      <c r="U1682">
        <v>7164</v>
      </c>
      <c r="V1682">
        <v>51</v>
      </c>
      <c r="W1682">
        <v>1426</v>
      </c>
      <c r="X1682">
        <v>1900</v>
      </c>
      <c r="Y1682">
        <v>8</v>
      </c>
      <c r="Z1682">
        <v>20</v>
      </c>
      <c r="AA1682">
        <v>0</v>
      </c>
      <c r="AB1682">
        <v>0</v>
      </c>
      <c r="AC1682">
        <v>109</v>
      </c>
      <c r="AD1682">
        <v>47.79</v>
      </c>
      <c r="AE1682">
        <v>60.201059999999998</v>
      </c>
      <c r="AF1682">
        <v>70.8</v>
      </c>
      <c r="AG1682">
        <v>4.8</v>
      </c>
      <c r="AH1682">
        <v>7.4</v>
      </c>
      <c r="AI1682">
        <v>7.3</v>
      </c>
      <c r="AJ1682">
        <v>9</v>
      </c>
      <c r="AK1682">
        <v>0.7</v>
      </c>
      <c r="AL1682">
        <v>0</v>
      </c>
      <c r="AM1682">
        <v>2.99</v>
      </c>
      <c r="AN1682">
        <v>53.466000000000001</v>
      </c>
      <c r="AO1682">
        <v>0.71199999999999997</v>
      </c>
      <c r="AP1682">
        <v>19.905000000000001</v>
      </c>
      <c r="AQ1682">
        <v>0.2</v>
      </c>
      <c r="AR1682">
        <v>8.4120000000000008</v>
      </c>
      <c r="AS1682">
        <v>21.03</v>
      </c>
      <c r="AT1682">
        <v>83.78</v>
      </c>
      <c r="AU1682">
        <v>5.68</v>
      </c>
      <c r="AV1682">
        <v>8.7569999999999997</v>
      </c>
      <c r="AW1682">
        <v>8.6379999999999999</v>
      </c>
      <c r="AX1682">
        <v>10.65</v>
      </c>
      <c r="AY1682">
        <v>0.82799999999999996</v>
      </c>
      <c r="AZ1682">
        <v>0</v>
      </c>
      <c r="BA1682">
        <v>0</v>
      </c>
      <c r="BB1682">
        <v>131</v>
      </c>
      <c r="BC1682" t="s">
        <v>75</v>
      </c>
      <c r="BD1682">
        <v>0</v>
      </c>
      <c r="BE1682" t="s">
        <v>61</v>
      </c>
      <c r="BF1682" t="s">
        <v>61</v>
      </c>
      <c r="BG1682">
        <v>1.3</v>
      </c>
      <c r="BH1682">
        <v>0</v>
      </c>
      <c r="BI1682" s="1">
        <v>45799.582011261577</v>
      </c>
      <c r="BJ1682">
        <v>3</v>
      </c>
      <c r="BK1682" s="4">
        <v>1.2957000000000001</v>
      </c>
      <c r="BL1682" s="42" t="e">
        <f>HLOOKUP($A1682,차량별코스!$E$1:$AD$20,_xlfn.XLOOKUP(탕데이터!$I1682,차량별코스!$D$2:$D$20,차량별코스!$A$2:$A$20),0)</f>
        <v>#N/A</v>
      </c>
      <c r="BM1682">
        <f t="shared" si="294"/>
        <v>3147.1010000000015</v>
      </c>
      <c r="BN1682">
        <f t="shared" si="295"/>
        <v>11107.727999999996</v>
      </c>
      <c r="BO1682">
        <f>IF(COUNTIFS($BL$2:$BL1682,$BL1682,$O$2:$O1682,$O1682)=1,_xlfn.MAXIFS($BO$2:$BO1681,$O$2:$O1681,$O1682)+1,_xlfn.MAXIFS($BO$2:$BO1681,$O$2:$O1681,$O1682))</f>
        <v>12</v>
      </c>
      <c r="BP1682">
        <f t="shared" si="296"/>
        <v>3595.1120000000001</v>
      </c>
      <c r="BQ1682">
        <f t="shared" si="298"/>
        <v>343.87200000000001</v>
      </c>
      <c r="BR1682">
        <f t="shared" si="299"/>
        <v>530.13600000000008</v>
      </c>
      <c r="BS1682">
        <f t="shared" si="300"/>
        <v>522.97199999999998</v>
      </c>
      <c r="BT1682">
        <f t="shared" si="301"/>
        <v>644.76</v>
      </c>
      <c r="BU1682">
        <f t="shared" si="302"/>
        <v>50.147999999999996</v>
      </c>
      <c r="BV1682">
        <f t="shared" si="303"/>
        <v>0</v>
      </c>
      <c r="BW1682">
        <f t="shared" si="297"/>
        <v>5687</v>
      </c>
    </row>
    <row r="1683" spans="1:75" x14ac:dyDescent="0.3">
      <c r="A1683" s="38">
        <f t="shared" si="293"/>
        <v>45792</v>
      </c>
      <c r="B1683" s="3">
        <v>45792.285011574073</v>
      </c>
      <c r="C1683" t="s">
        <v>61</v>
      </c>
      <c r="D1683" t="s">
        <v>61</v>
      </c>
      <c r="E1683" t="s">
        <v>61</v>
      </c>
      <c r="F1683" t="s">
        <v>62</v>
      </c>
      <c r="G1683" s="2" t="s">
        <v>98</v>
      </c>
      <c r="H1683" t="s">
        <v>99</v>
      </c>
      <c r="I1683" t="s">
        <v>100</v>
      </c>
      <c r="J1683" t="s">
        <v>66</v>
      </c>
      <c r="K1683" t="s">
        <v>67</v>
      </c>
      <c r="L1683">
        <v>20</v>
      </c>
      <c r="M1683">
        <v>13</v>
      </c>
      <c r="N1683">
        <v>169</v>
      </c>
      <c r="O1683" s="41">
        <v>9999</v>
      </c>
      <c r="P1683" t="s">
        <v>61</v>
      </c>
      <c r="Q1683" t="s">
        <v>61</v>
      </c>
      <c r="R1683">
        <v>4.2999999999999997E-2</v>
      </c>
      <c r="S1683">
        <v>0.13800000000000001</v>
      </c>
      <c r="T1683">
        <v>0.312</v>
      </c>
      <c r="U1683">
        <v>192</v>
      </c>
      <c r="V1683">
        <v>148</v>
      </c>
      <c r="W1683">
        <v>5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11</v>
      </c>
      <c r="AD1683">
        <v>0.81</v>
      </c>
      <c r="AE1683">
        <v>3.9689860000000001</v>
      </c>
      <c r="AF1683">
        <v>100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0.24</v>
      </c>
      <c r="AN1683">
        <v>42.226999999999997</v>
      </c>
      <c r="AO1683">
        <v>77.084000000000003</v>
      </c>
      <c r="AP1683">
        <v>2.6030000000000002</v>
      </c>
      <c r="AQ1683">
        <v>0</v>
      </c>
      <c r="AR1683">
        <v>0</v>
      </c>
      <c r="AS1683">
        <v>0</v>
      </c>
      <c r="AT1683">
        <v>1.667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 t="s">
        <v>75</v>
      </c>
      <c r="BD1683">
        <v>0</v>
      </c>
      <c r="BE1683" t="s">
        <v>61</v>
      </c>
      <c r="BF1683" t="s">
        <v>61</v>
      </c>
      <c r="BG1683">
        <v>1.3</v>
      </c>
      <c r="BH1683">
        <v>0</v>
      </c>
      <c r="BI1683" s="1">
        <v>45799.582011261577</v>
      </c>
      <c r="BJ1683">
        <v>3</v>
      </c>
      <c r="BK1683" s="4">
        <v>0.10390000000000001</v>
      </c>
      <c r="BL1683" s="42" t="e">
        <f>HLOOKUP($A1683,차량별코스!$E$1:$AD$20,_xlfn.XLOOKUP(탕데이터!$I1683,차량별코스!$D$2:$D$20,차량별코스!$A$2:$A$20),0)</f>
        <v>#N/A</v>
      </c>
      <c r="BM1683">
        <f t="shared" si="294"/>
        <v>3147.1010000000015</v>
      </c>
      <c r="BN1683">
        <f t="shared" si="295"/>
        <v>11107.727999999996</v>
      </c>
      <c r="BO1683">
        <f>IF(COUNTIFS($BL$2:$BL1683,$BL1683,$O$2:$O1683,$O1683)=1,_xlfn.MAXIFS($BO$2:$BO1682,$O$2:$O1682,$O1683)+1,_xlfn.MAXIFS($BO$2:$BO1682,$O$2:$O1682,$O1683))</f>
        <v>12</v>
      </c>
      <c r="BP1683">
        <f t="shared" si="296"/>
        <v>39</v>
      </c>
      <c r="BQ1683">
        <f t="shared" si="298"/>
        <v>0</v>
      </c>
      <c r="BR1683">
        <f t="shared" si="299"/>
        <v>0</v>
      </c>
      <c r="BS1683">
        <f t="shared" si="300"/>
        <v>0</v>
      </c>
      <c r="BT1683">
        <f t="shared" si="301"/>
        <v>0</v>
      </c>
      <c r="BU1683">
        <f t="shared" si="302"/>
        <v>0</v>
      </c>
      <c r="BV1683">
        <f t="shared" si="303"/>
        <v>0</v>
      </c>
      <c r="BW1683">
        <f t="shared" si="297"/>
        <v>39</v>
      </c>
    </row>
    <row r="1684" spans="1:75" x14ac:dyDescent="0.3">
      <c r="A1684" s="38">
        <f t="shared" si="293"/>
        <v>45792</v>
      </c>
      <c r="B1684" s="3">
        <v>45792.308136574073</v>
      </c>
      <c r="C1684" t="s">
        <v>61</v>
      </c>
      <c r="D1684" t="s">
        <v>61</v>
      </c>
      <c r="E1684" t="s">
        <v>61</v>
      </c>
      <c r="F1684" t="s">
        <v>62</v>
      </c>
      <c r="G1684" s="2" t="s">
        <v>98</v>
      </c>
      <c r="H1684" t="s">
        <v>99</v>
      </c>
      <c r="I1684" t="s">
        <v>100</v>
      </c>
      <c r="J1684" t="s">
        <v>66</v>
      </c>
      <c r="K1684" t="s">
        <v>67</v>
      </c>
      <c r="L1684">
        <v>20</v>
      </c>
      <c r="M1684">
        <v>13</v>
      </c>
      <c r="N1684">
        <v>169</v>
      </c>
      <c r="O1684" s="41">
        <v>9999</v>
      </c>
      <c r="P1684" t="s">
        <v>61</v>
      </c>
      <c r="Q1684" t="s">
        <v>61</v>
      </c>
      <c r="R1684">
        <v>194.166</v>
      </c>
      <c r="S1684">
        <v>46.529000000000003</v>
      </c>
      <c r="T1684">
        <v>4.173</v>
      </c>
      <c r="U1684">
        <v>15926</v>
      </c>
      <c r="V1684">
        <v>102</v>
      </c>
      <c r="W1684">
        <v>3282</v>
      </c>
      <c r="X1684">
        <v>4399</v>
      </c>
      <c r="Y1684">
        <v>7</v>
      </c>
      <c r="Z1684">
        <v>28</v>
      </c>
      <c r="AA1684">
        <v>0</v>
      </c>
      <c r="AB1684">
        <v>0</v>
      </c>
      <c r="AC1684">
        <v>109</v>
      </c>
      <c r="AD1684">
        <v>43.89</v>
      </c>
      <c r="AE1684">
        <v>55.732543999999997</v>
      </c>
      <c r="AF1684">
        <v>59.5</v>
      </c>
      <c r="AG1684">
        <v>7.1</v>
      </c>
      <c r="AH1684">
        <v>10.3</v>
      </c>
      <c r="AI1684">
        <v>16.899999999999999</v>
      </c>
      <c r="AJ1684">
        <v>5.9</v>
      </c>
      <c r="AK1684">
        <v>0.4</v>
      </c>
      <c r="AL1684">
        <v>0</v>
      </c>
      <c r="AM1684">
        <v>3.21</v>
      </c>
      <c r="AN1684">
        <v>45.061999999999998</v>
      </c>
      <c r="AO1684">
        <v>0.64</v>
      </c>
      <c r="AP1684">
        <v>20.608000000000001</v>
      </c>
      <c r="AQ1684">
        <v>0.221</v>
      </c>
      <c r="AR1684">
        <v>3.605</v>
      </c>
      <c r="AS1684">
        <v>14.420999999999999</v>
      </c>
      <c r="AT1684">
        <v>157.67500000000001</v>
      </c>
      <c r="AU1684">
        <v>18.815000000000001</v>
      </c>
      <c r="AV1684">
        <v>27.295000000000002</v>
      </c>
      <c r="AW1684">
        <v>44.784999999999997</v>
      </c>
      <c r="AX1684">
        <v>15.635</v>
      </c>
      <c r="AY1684">
        <v>1.06</v>
      </c>
      <c r="AZ1684">
        <v>0</v>
      </c>
      <c r="BA1684">
        <v>0</v>
      </c>
      <c r="BB1684">
        <v>276</v>
      </c>
      <c r="BC1684" t="s">
        <v>75</v>
      </c>
      <c r="BD1684">
        <v>0</v>
      </c>
      <c r="BE1684" t="s">
        <v>61</v>
      </c>
      <c r="BF1684" t="s">
        <v>61</v>
      </c>
      <c r="BG1684">
        <v>1.3</v>
      </c>
      <c r="BH1684">
        <v>0</v>
      </c>
      <c r="BI1684" s="1">
        <v>45799.582011261577</v>
      </c>
      <c r="BJ1684">
        <v>3</v>
      </c>
      <c r="BK1684" s="4">
        <v>1.391</v>
      </c>
      <c r="BL1684" s="42" t="e">
        <f>HLOOKUP($A1684,차량별코스!$E$1:$AD$20,_xlfn.XLOOKUP(탕데이터!$I1684,차량별코스!$D$2:$D$20,차량별코스!$A$2:$A$20),0)</f>
        <v>#N/A</v>
      </c>
      <c r="BM1684">
        <f t="shared" si="294"/>
        <v>3147.1010000000015</v>
      </c>
      <c r="BN1684">
        <f t="shared" si="295"/>
        <v>11107.727999999996</v>
      </c>
      <c r="BO1684">
        <f>IF(COUNTIFS($BL$2:$BL1684,$BL1684,$O$2:$O1684,$O1684)=1,_xlfn.MAXIFS($BO$2:$BO1683,$O$2:$O1683,$O1684)+1,_xlfn.MAXIFS($BO$2:$BO1683,$O$2:$O1683,$O1684))</f>
        <v>12</v>
      </c>
      <c r="BP1684">
        <f t="shared" si="296"/>
        <v>6091.9699999999993</v>
      </c>
      <c r="BQ1684">
        <f t="shared" si="298"/>
        <v>1130.7459999999999</v>
      </c>
      <c r="BR1684">
        <f t="shared" si="299"/>
        <v>1640.3780000000002</v>
      </c>
      <c r="BS1684">
        <f t="shared" si="300"/>
        <v>2691.4939999999997</v>
      </c>
      <c r="BT1684">
        <f t="shared" si="301"/>
        <v>939.63400000000001</v>
      </c>
      <c r="BU1684">
        <f t="shared" si="302"/>
        <v>63.704000000000001</v>
      </c>
      <c r="BV1684">
        <f t="shared" si="303"/>
        <v>0</v>
      </c>
      <c r="BW1684">
        <f t="shared" si="297"/>
        <v>12557.925999999999</v>
      </c>
    </row>
    <row r="1685" spans="1:75" x14ac:dyDescent="0.3">
      <c r="A1685" s="38">
        <f t="shared" si="293"/>
        <v>45792</v>
      </c>
      <c r="B1685" s="3">
        <v>45792.555844907409</v>
      </c>
      <c r="C1685" t="s">
        <v>61</v>
      </c>
      <c r="D1685" t="s">
        <v>61</v>
      </c>
      <c r="E1685" t="s">
        <v>61</v>
      </c>
      <c r="F1685" t="s">
        <v>62</v>
      </c>
      <c r="G1685" s="2" t="s">
        <v>98</v>
      </c>
      <c r="H1685" t="s">
        <v>99</v>
      </c>
      <c r="I1685" t="s">
        <v>100</v>
      </c>
      <c r="J1685" t="s">
        <v>66</v>
      </c>
      <c r="K1685" t="s">
        <v>67</v>
      </c>
      <c r="L1685">
        <v>20</v>
      </c>
      <c r="M1685">
        <v>13</v>
      </c>
      <c r="N1685">
        <v>169</v>
      </c>
      <c r="O1685" s="41">
        <v>9999</v>
      </c>
      <c r="P1685" t="s">
        <v>61</v>
      </c>
      <c r="Q1685" t="s">
        <v>61</v>
      </c>
      <c r="R1685">
        <v>1E-3</v>
      </c>
      <c r="S1685">
        <v>7.6999999999999999E-2</v>
      </c>
      <c r="T1685">
        <v>1.2999999999999999E-2</v>
      </c>
      <c r="U1685">
        <v>172</v>
      </c>
      <c r="V1685">
        <v>172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0.02</v>
      </c>
      <c r="AE1685" t="s">
        <v>61</v>
      </c>
      <c r="AF1685">
        <v>100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0.01</v>
      </c>
      <c r="AN1685" t="s">
        <v>61</v>
      </c>
      <c r="AO1685">
        <v>100</v>
      </c>
      <c r="AP1685">
        <v>0</v>
      </c>
      <c r="AQ1685">
        <v>0</v>
      </c>
      <c r="AR1685">
        <v>0</v>
      </c>
      <c r="AS1685">
        <v>0</v>
      </c>
      <c r="AT1685">
        <v>1.667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 t="s">
        <v>75</v>
      </c>
      <c r="BD1685">
        <v>0</v>
      </c>
      <c r="BE1685" t="s">
        <v>61</v>
      </c>
      <c r="BF1685" t="s">
        <v>61</v>
      </c>
      <c r="BG1685">
        <v>1.3</v>
      </c>
      <c r="BH1685">
        <v>0</v>
      </c>
      <c r="BI1685" s="1">
        <v>45799.582011261577</v>
      </c>
      <c r="BJ1685">
        <v>3</v>
      </c>
      <c r="BK1685" s="4">
        <v>4.3E-3</v>
      </c>
      <c r="BL1685" s="42" t="e">
        <f>HLOOKUP($A1685,차량별코스!$E$1:$AD$20,_xlfn.XLOOKUP(탕데이터!$I1685,차량별코스!$D$2:$D$20,차량별코스!$A$2:$A$20),0)</f>
        <v>#N/A</v>
      </c>
      <c r="BM1685">
        <f t="shared" si="294"/>
        <v>3147.1010000000015</v>
      </c>
      <c r="BN1685">
        <f t="shared" si="295"/>
        <v>11107.727999999996</v>
      </c>
      <c r="BO1685">
        <f>IF(COUNTIFS($BL$2:$BL1685,$BL1685,$O$2:$O1685,$O1685)=1,_xlfn.MAXIFS($BO$2:$BO1684,$O$2:$O1684,$O1685)+1,_xlfn.MAXIFS($BO$2:$BO1684,$O$2:$O1684,$O1685))</f>
        <v>12</v>
      </c>
      <c r="BP1685">
        <f t="shared" si="296"/>
        <v>0</v>
      </c>
      <c r="BQ1685">
        <f t="shared" si="298"/>
        <v>0</v>
      </c>
      <c r="BR1685">
        <f t="shared" si="299"/>
        <v>0</v>
      </c>
      <c r="BS1685">
        <f t="shared" si="300"/>
        <v>0</v>
      </c>
      <c r="BT1685">
        <f t="shared" si="301"/>
        <v>0</v>
      </c>
      <c r="BU1685">
        <f t="shared" si="302"/>
        <v>0</v>
      </c>
      <c r="BV1685">
        <f t="shared" si="303"/>
        <v>0</v>
      </c>
      <c r="BW1685">
        <f t="shared" si="297"/>
        <v>0</v>
      </c>
    </row>
    <row r="1686" spans="1:75" x14ac:dyDescent="0.3">
      <c r="A1686" s="38">
        <f t="shared" si="293"/>
        <v>45792</v>
      </c>
      <c r="B1686" s="3">
        <v>45792.638379629629</v>
      </c>
      <c r="C1686" t="s">
        <v>61</v>
      </c>
      <c r="D1686" t="s">
        <v>61</v>
      </c>
      <c r="E1686" t="s">
        <v>61</v>
      </c>
      <c r="F1686" t="s">
        <v>62</v>
      </c>
      <c r="G1686" s="2" t="s">
        <v>98</v>
      </c>
      <c r="H1686" t="s">
        <v>99</v>
      </c>
      <c r="I1686" t="s">
        <v>100</v>
      </c>
      <c r="J1686" t="s">
        <v>66</v>
      </c>
      <c r="K1686" t="s">
        <v>67</v>
      </c>
      <c r="L1686">
        <v>20</v>
      </c>
      <c r="M1686">
        <v>13</v>
      </c>
      <c r="N1686">
        <v>169</v>
      </c>
      <c r="O1686" s="41">
        <v>9999</v>
      </c>
      <c r="P1686" t="s">
        <v>61</v>
      </c>
      <c r="Q1686" t="s">
        <v>61</v>
      </c>
      <c r="R1686">
        <v>2.5000000000000001E-2</v>
      </c>
      <c r="S1686">
        <v>2.5999999999999999E-2</v>
      </c>
      <c r="T1686">
        <v>0.96199999999999997</v>
      </c>
      <c r="U1686">
        <v>31</v>
      </c>
      <c r="V1686">
        <v>10</v>
      </c>
      <c r="W1686">
        <v>6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9</v>
      </c>
      <c r="AD1686">
        <v>2.9</v>
      </c>
      <c r="AE1686">
        <v>5.9980799999999999</v>
      </c>
      <c r="AF1686">
        <v>100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0.73</v>
      </c>
      <c r="AN1686">
        <v>17.792000000000002</v>
      </c>
      <c r="AO1686">
        <v>32.249000000000002</v>
      </c>
      <c r="AP1686">
        <v>19.347000000000001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 t="s">
        <v>75</v>
      </c>
      <c r="BD1686">
        <v>0</v>
      </c>
      <c r="BE1686" t="s">
        <v>61</v>
      </c>
      <c r="BF1686" t="s">
        <v>61</v>
      </c>
      <c r="BG1686">
        <v>1.3</v>
      </c>
      <c r="BH1686">
        <v>0</v>
      </c>
      <c r="BI1686" s="1">
        <v>45799.582011261577</v>
      </c>
      <c r="BJ1686">
        <v>3</v>
      </c>
      <c r="BK1686" s="4">
        <v>0.32050000000000001</v>
      </c>
      <c r="BL1686" s="42" t="e">
        <f>HLOOKUP($A1686,차량별코스!$E$1:$AD$20,_xlfn.XLOOKUP(탕데이터!$I1686,차량별코스!$D$2:$D$20,차량별코스!$A$2:$A$20),0)</f>
        <v>#N/A</v>
      </c>
      <c r="BM1686">
        <f t="shared" si="294"/>
        <v>3147.1010000000015</v>
      </c>
      <c r="BN1686">
        <f t="shared" si="295"/>
        <v>11107.727999999996</v>
      </c>
      <c r="BO1686">
        <f>IF(COUNTIFS($BL$2:$BL1686,$BL1686,$O$2:$O1686,$O1686)=1,_xlfn.MAXIFS($BO$2:$BO1685,$O$2:$O1685,$O1686)+1,_xlfn.MAXIFS($BO$2:$BO1685,$O$2:$O1685,$O1686))</f>
        <v>12</v>
      </c>
      <c r="BP1686">
        <f t="shared" si="296"/>
        <v>15</v>
      </c>
      <c r="BQ1686">
        <f t="shared" si="298"/>
        <v>0</v>
      </c>
      <c r="BR1686">
        <f t="shared" si="299"/>
        <v>0</v>
      </c>
      <c r="BS1686">
        <f t="shared" si="300"/>
        <v>0</v>
      </c>
      <c r="BT1686">
        <f t="shared" si="301"/>
        <v>0</v>
      </c>
      <c r="BU1686">
        <f t="shared" si="302"/>
        <v>0</v>
      </c>
      <c r="BV1686">
        <f t="shared" si="303"/>
        <v>0</v>
      </c>
      <c r="BW1686">
        <f t="shared" si="297"/>
        <v>15</v>
      </c>
    </row>
    <row r="1687" spans="1:75" x14ac:dyDescent="0.3">
      <c r="A1687" s="38">
        <f t="shared" si="293"/>
        <v>45792</v>
      </c>
      <c r="B1687" s="3">
        <v>45792.642083333332</v>
      </c>
      <c r="C1687" t="s">
        <v>61</v>
      </c>
      <c r="D1687" t="s">
        <v>61</v>
      </c>
      <c r="E1687" t="s">
        <v>61</v>
      </c>
      <c r="F1687" t="s">
        <v>62</v>
      </c>
      <c r="G1687" s="2" t="s">
        <v>98</v>
      </c>
      <c r="H1687" t="s">
        <v>99</v>
      </c>
      <c r="I1687" t="s">
        <v>100</v>
      </c>
      <c r="J1687" t="s">
        <v>66</v>
      </c>
      <c r="K1687" t="s">
        <v>67</v>
      </c>
      <c r="L1687">
        <v>20</v>
      </c>
      <c r="M1687">
        <v>13</v>
      </c>
      <c r="N1687">
        <v>169</v>
      </c>
      <c r="O1687" s="41">
        <v>9999</v>
      </c>
      <c r="P1687" t="s">
        <v>61</v>
      </c>
      <c r="Q1687" t="s">
        <v>61</v>
      </c>
      <c r="R1687">
        <v>94.64</v>
      </c>
      <c r="S1687">
        <v>23.184999999999999</v>
      </c>
      <c r="T1687">
        <v>4.0819999999999999</v>
      </c>
      <c r="U1687">
        <v>8358</v>
      </c>
      <c r="V1687">
        <v>49</v>
      </c>
      <c r="W1687">
        <v>1877</v>
      </c>
      <c r="X1687">
        <v>2133</v>
      </c>
      <c r="Y1687">
        <v>6</v>
      </c>
      <c r="Z1687">
        <v>25</v>
      </c>
      <c r="AA1687">
        <v>0</v>
      </c>
      <c r="AB1687">
        <v>0</v>
      </c>
      <c r="AC1687">
        <v>97</v>
      </c>
      <c r="AD1687">
        <v>40.76</v>
      </c>
      <c r="AE1687">
        <v>52.970139000000003</v>
      </c>
      <c r="AF1687">
        <v>92.1</v>
      </c>
      <c r="AG1687">
        <v>1.4</v>
      </c>
      <c r="AH1687">
        <v>2.5</v>
      </c>
      <c r="AI1687">
        <v>3.1</v>
      </c>
      <c r="AJ1687">
        <v>0.9</v>
      </c>
      <c r="AK1687">
        <v>0</v>
      </c>
      <c r="AL1687">
        <v>0</v>
      </c>
      <c r="AM1687">
        <v>3.14</v>
      </c>
      <c r="AN1687">
        <v>43.677999999999997</v>
      </c>
      <c r="AO1687">
        <v>0.58599999999999997</v>
      </c>
      <c r="AP1687">
        <v>22.457000000000001</v>
      </c>
      <c r="AQ1687">
        <v>0.222</v>
      </c>
      <c r="AR1687">
        <v>6.34</v>
      </c>
      <c r="AS1687">
        <v>26.416</v>
      </c>
      <c r="AT1687">
        <v>127.405</v>
      </c>
      <c r="AU1687">
        <v>1.9370000000000001</v>
      </c>
      <c r="AV1687">
        <v>3.4580000000000002</v>
      </c>
      <c r="AW1687">
        <v>4.2880000000000003</v>
      </c>
      <c r="AX1687">
        <v>1.2450000000000001</v>
      </c>
      <c r="AY1687">
        <v>0</v>
      </c>
      <c r="AZ1687">
        <v>0</v>
      </c>
      <c r="BA1687">
        <v>0</v>
      </c>
      <c r="BB1687">
        <v>165</v>
      </c>
      <c r="BC1687" t="s">
        <v>75</v>
      </c>
      <c r="BD1687">
        <v>0</v>
      </c>
      <c r="BE1687" t="s">
        <v>61</v>
      </c>
      <c r="BF1687" t="s">
        <v>61</v>
      </c>
      <c r="BG1687">
        <v>1.3</v>
      </c>
      <c r="BH1687">
        <v>0</v>
      </c>
      <c r="BI1687" s="1">
        <v>45799.582011261577</v>
      </c>
      <c r="BJ1687">
        <v>3</v>
      </c>
      <c r="BK1687" s="4">
        <v>1.3606</v>
      </c>
      <c r="BL1687" s="42" t="e">
        <f>HLOOKUP($A1687,차량별코스!$E$1:$AD$20,_xlfn.XLOOKUP(탕데이터!$I1687,차량별코스!$D$2:$D$20,차량별코스!$A$2:$A$20),0)</f>
        <v>#N/A</v>
      </c>
      <c r="BM1687">
        <f t="shared" si="294"/>
        <v>3147.1010000000015</v>
      </c>
      <c r="BN1687">
        <f t="shared" si="295"/>
        <v>11107.727999999996</v>
      </c>
      <c r="BO1687">
        <f>IF(COUNTIFS($BL$2:$BL1687,$BL1687,$O$2:$O1687,$O1687)=1,_xlfn.MAXIFS($BO$2:$BO1686,$O$2:$O1686,$O1687)+1,_xlfn.MAXIFS($BO$2:$BO1686,$O$2:$O1686,$O1687))</f>
        <v>12</v>
      </c>
      <c r="BP1687">
        <f t="shared" si="296"/>
        <v>5771.7179999999998</v>
      </c>
      <c r="BQ1687">
        <f t="shared" si="298"/>
        <v>117.01199999999999</v>
      </c>
      <c r="BR1687">
        <f t="shared" si="299"/>
        <v>208.95000000000002</v>
      </c>
      <c r="BS1687">
        <f t="shared" si="300"/>
        <v>259.09800000000001</v>
      </c>
      <c r="BT1687">
        <f t="shared" si="301"/>
        <v>75.222000000000008</v>
      </c>
      <c r="BU1687">
        <f t="shared" si="302"/>
        <v>0</v>
      </c>
      <c r="BV1687">
        <f t="shared" si="303"/>
        <v>0</v>
      </c>
      <c r="BW1687">
        <f t="shared" si="297"/>
        <v>6431.9999999999991</v>
      </c>
    </row>
    <row r="1688" spans="1:75" x14ac:dyDescent="0.3">
      <c r="A1688" s="38">
        <f t="shared" si="293"/>
        <v>45792</v>
      </c>
      <c r="B1688" s="3">
        <v>45792.786157407405</v>
      </c>
      <c r="C1688" t="s">
        <v>61</v>
      </c>
      <c r="D1688" t="s">
        <v>61</v>
      </c>
      <c r="E1688" t="s">
        <v>61</v>
      </c>
      <c r="F1688" t="s">
        <v>62</v>
      </c>
      <c r="G1688" s="2" t="s">
        <v>98</v>
      </c>
      <c r="H1688" t="s">
        <v>99</v>
      </c>
      <c r="I1688" t="s">
        <v>100</v>
      </c>
      <c r="J1688" t="s">
        <v>66</v>
      </c>
      <c r="K1688" t="s">
        <v>67</v>
      </c>
      <c r="L1688">
        <v>20</v>
      </c>
      <c r="M1688">
        <v>13</v>
      </c>
      <c r="N1688">
        <v>169</v>
      </c>
      <c r="O1688" s="41">
        <v>9999</v>
      </c>
      <c r="P1688" t="s">
        <v>61</v>
      </c>
      <c r="Q1688" t="s">
        <v>61</v>
      </c>
      <c r="R1688">
        <v>17.582999999999998</v>
      </c>
      <c r="S1688">
        <v>5.202</v>
      </c>
      <c r="T1688">
        <v>3.38</v>
      </c>
      <c r="U1688">
        <v>2151</v>
      </c>
      <c r="V1688">
        <v>7</v>
      </c>
      <c r="W1688">
        <v>585</v>
      </c>
      <c r="X1688">
        <v>536</v>
      </c>
      <c r="Y1688">
        <v>2</v>
      </c>
      <c r="Z1688">
        <v>5</v>
      </c>
      <c r="AA1688">
        <v>0</v>
      </c>
      <c r="AB1688">
        <v>0</v>
      </c>
      <c r="AC1688">
        <v>94</v>
      </c>
      <c r="AD1688">
        <v>29.43</v>
      </c>
      <c r="AE1688">
        <v>40.602139000000001</v>
      </c>
      <c r="AF1688">
        <v>97.2</v>
      </c>
      <c r="AG1688">
        <v>1</v>
      </c>
      <c r="AH1688">
        <v>1.2</v>
      </c>
      <c r="AI1688">
        <v>0.2</v>
      </c>
      <c r="AJ1688">
        <v>0.4</v>
      </c>
      <c r="AK1688">
        <v>0</v>
      </c>
      <c r="AL1688">
        <v>0</v>
      </c>
      <c r="AM1688">
        <v>2.6</v>
      </c>
      <c r="AN1688">
        <v>39.911000000000001</v>
      </c>
      <c r="AO1688">
        <v>0.32500000000000001</v>
      </c>
      <c r="AP1688">
        <v>27.196999999999999</v>
      </c>
      <c r="AQ1688">
        <v>0.28399999999999997</v>
      </c>
      <c r="AR1688">
        <v>11.375</v>
      </c>
      <c r="AS1688">
        <v>28.437000000000001</v>
      </c>
      <c r="AT1688">
        <v>34.020000000000003</v>
      </c>
      <c r="AU1688">
        <v>0.35</v>
      </c>
      <c r="AV1688">
        <v>0.42</v>
      </c>
      <c r="AW1688">
        <v>7.0000000000000007E-2</v>
      </c>
      <c r="AX1688">
        <v>0.14000000000000001</v>
      </c>
      <c r="AY1688">
        <v>0</v>
      </c>
      <c r="AZ1688">
        <v>0</v>
      </c>
      <c r="BA1688">
        <v>0</v>
      </c>
      <c r="BB1688">
        <v>35</v>
      </c>
      <c r="BC1688" t="s">
        <v>75</v>
      </c>
      <c r="BD1688">
        <v>0</v>
      </c>
      <c r="BE1688" t="s">
        <v>61</v>
      </c>
      <c r="BF1688" t="s">
        <v>61</v>
      </c>
      <c r="BG1688">
        <v>1.3</v>
      </c>
      <c r="BH1688">
        <v>0</v>
      </c>
      <c r="BI1688" s="1">
        <v>45799.582011261577</v>
      </c>
      <c r="BJ1688">
        <v>3</v>
      </c>
      <c r="BK1688" s="4">
        <v>1.1267</v>
      </c>
      <c r="BL1688" s="42" t="e">
        <f>HLOOKUP($A1688,차량별코스!$E$1:$AD$20,_xlfn.XLOOKUP(탕데이터!$I1688,차량별코스!$D$2:$D$20,차량별코스!$A$2:$A$20),0)</f>
        <v>#N/A</v>
      </c>
      <c r="BM1688">
        <f t="shared" si="294"/>
        <v>3147.1010000000015</v>
      </c>
      <c r="BN1688">
        <f t="shared" si="295"/>
        <v>11107.727999999996</v>
      </c>
      <c r="BO1688">
        <f>IF(COUNTIFS($BL$2:$BL1688,$BL1688,$O$2:$O1688,$O1688)=1,_xlfn.MAXIFS($BO$2:$BO1687,$O$2:$O1687,$O1688)+1,_xlfn.MAXIFS($BO$2:$BO1687,$O$2:$O1687,$O1688))</f>
        <v>12</v>
      </c>
      <c r="BP1688">
        <f t="shared" si="296"/>
        <v>1498.7719999999999</v>
      </c>
      <c r="BQ1688">
        <f t="shared" si="298"/>
        <v>21.51</v>
      </c>
      <c r="BR1688">
        <f t="shared" si="299"/>
        <v>25.812000000000001</v>
      </c>
      <c r="BS1688">
        <f t="shared" si="300"/>
        <v>4.3020000000000005</v>
      </c>
      <c r="BT1688">
        <f t="shared" si="301"/>
        <v>8.604000000000001</v>
      </c>
      <c r="BU1688">
        <f t="shared" si="302"/>
        <v>0</v>
      </c>
      <c r="BV1688">
        <f t="shared" si="303"/>
        <v>0</v>
      </c>
      <c r="BW1688">
        <f t="shared" si="297"/>
        <v>1558.9999999999998</v>
      </c>
    </row>
    <row r="1689" spans="1:75" x14ac:dyDescent="0.3">
      <c r="A1689" s="38">
        <f t="shared" si="293"/>
        <v>45792</v>
      </c>
      <c r="B1689" s="3">
        <v>45792.819131944445</v>
      </c>
      <c r="C1689" t="s">
        <v>61</v>
      </c>
      <c r="D1689" t="s">
        <v>61</v>
      </c>
      <c r="E1689" t="s">
        <v>61</v>
      </c>
      <c r="F1689" t="s">
        <v>62</v>
      </c>
      <c r="G1689" s="2" t="s">
        <v>98</v>
      </c>
      <c r="H1689" t="s">
        <v>99</v>
      </c>
      <c r="I1689" t="s">
        <v>100</v>
      </c>
      <c r="J1689" t="s">
        <v>66</v>
      </c>
      <c r="K1689" t="s">
        <v>67</v>
      </c>
      <c r="L1689">
        <v>20</v>
      </c>
      <c r="M1689">
        <v>13</v>
      </c>
      <c r="N1689">
        <v>169</v>
      </c>
      <c r="O1689" s="41">
        <v>9999</v>
      </c>
      <c r="P1689" t="s">
        <v>61</v>
      </c>
      <c r="Q1689" t="s">
        <v>61</v>
      </c>
      <c r="R1689">
        <v>112.58199999999999</v>
      </c>
      <c r="S1689">
        <v>25.928999999999998</v>
      </c>
      <c r="T1689">
        <v>4.3419999999999996</v>
      </c>
      <c r="U1689">
        <v>8277</v>
      </c>
      <c r="V1689">
        <v>42</v>
      </c>
      <c r="W1689">
        <v>1372</v>
      </c>
      <c r="X1689">
        <v>2912</v>
      </c>
      <c r="Y1689">
        <v>5</v>
      </c>
      <c r="Z1689">
        <v>26</v>
      </c>
      <c r="AA1689">
        <v>0</v>
      </c>
      <c r="AB1689">
        <v>0</v>
      </c>
      <c r="AC1689">
        <v>98</v>
      </c>
      <c r="AD1689">
        <v>48.97</v>
      </c>
      <c r="AE1689">
        <v>59.055103000000003</v>
      </c>
      <c r="AF1689">
        <v>91.3</v>
      </c>
      <c r="AG1689">
        <v>1.1000000000000001</v>
      </c>
      <c r="AH1689">
        <v>1.9</v>
      </c>
      <c r="AI1689">
        <v>4.3</v>
      </c>
      <c r="AJ1689">
        <v>1.4</v>
      </c>
      <c r="AK1689">
        <v>0</v>
      </c>
      <c r="AL1689">
        <v>0</v>
      </c>
      <c r="AM1689">
        <v>3.34</v>
      </c>
      <c r="AN1689">
        <v>46.064999999999998</v>
      </c>
      <c r="AO1689">
        <v>0.50700000000000001</v>
      </c>
      <c r="AP1689">
        <v>16.576000000000001</v>
      </c>
      <c r="AQ1689">
        <v>0.25800000000000001</v>
      </c>
      <c r="AR1689">
        <v>4.4409999999999998</v>
      </c>
      <c r="AS1689">
        <v>23.094000000000001</v>
      </c>
      <c r="AT1689">
        <v>124.777</v>
      </c>
      <c r="AU1689">
        <v>1.5029999999999999</v>
      </c>
      <c r="AV1689">
        <v>2.597</v>
      </c>
      <c r="AW1689">
        <v>5.8769999999999998</v>
      </c>
      <c r="AX1689">
        <v>1.913</v>
      </c>
      <c r="AY1689">
        <v>0</v>
      </c>
      <c r="AZ1689">
        <v>0</v>
      </c>
      <c r="BA1689">
        <v>0</v>
      </c>
      <c r="BB1689">
        <v>156</v>
      </c>
      <c r="BC1689" t="s">
        <v>75</v>
      </c>
      <c r="BD1689">
        <v>0</v>
      </c>
      <c r="BE1689" t="s">
        <v>61</v>
      </c>
      <c r="BF1689" t="s">
        <v>61</v>
      </c>
      <c r="BG1689">
        <v>1.3</v>
      </c>
      <c r="BH1689">
        <v>0</v>
      </c>
      <c r="BI1689" s="1">
        <v>45799.582011261577</v>
      </c>
      <c r="BJ1689">
        <v>3</v>
      </c>
      <c r="BK1689" s="4">
        <v>1.4473</v>
      </c>
      <c r="BL1689" s="42" t="e">
        <f>HLOOKUP($A1689,차량별코스!$E$1:$AD$20,_xlfn.XLOOKUP(탕데이터!$I1689,차량별코스!$D$2:$D$20,차량별코스!$A$2:$A$20),0)</f>
        <v>#N/A</v>
      </c>
      <c r="BM1689">
        <f t="shared" si="294"/>
        <v>3147.1010000000015</v>
      </c>
      <c r="BN1689">
        <f t="shared" si="295"/>
        <v>11107.727999999996</v>
      </c>
      <c r="BO1689">
        <f>IF(COUNTIFS($BL$2:$BL1689,$BL1689,$O$2:$O1689,$O1689)=1,_xlfn.MAXIFS($BO$2:$BO1688,$O$2:$O1688,$O1689)+1,_xlfn.MAXIFS($BO$2:$BO1688,$O$2:$O1688,$O1689))</f>
        <v>12</v>
      </c>
      <c r="BP1689">
        <f t="shared" si="296"/>
        <v>6142.9009999999989</v>
      </c>
      <c r="BQ1689">
        <f t="shared" si="298"/>
        <v>91.047000000000011</v>
      </c>
      <c r="BR1689">
        <f t="shared" si="299"/>
        <v>157.26300000000001</v>
      </c>
      <c r="BS1689">
        <f t="shared" si="300"/>
        <v>355.91099999999994</v>
      </c>
      <c r="BT1689">
        <f t="shared" si="301"/>
        <v>115.87799999999999</v>
      </c>
      <c r="BU1689">
        <f t="shared" si="302"/>
        <v>0</v>
      </c>
      <c r="BV1689">
        <f t="shared" si="303"/>
        <v>0</v>
      </c>
      <c r="BW1689">
        <f t="shared" si="297"/>
        <v>6862.9999999999982</v>
      </c>
    </row>
    <row r="1690" spans="1:75" x14ac:dyDescent="0.3">
      <c r="A1690" s="38">
        <f t="shared" si="293"/>
        <v>45793</v>
      </c>
      <c r="B1690" s="3">
        <v>45793.393587962964</v>
      </c>
      <c r="C1690" t="s">
        <v>61</v>
      </c>
      <c r="D1690" t="s">
        <v>61</v>
      </c>
      <c r="E1690" t="s">
        <v>61</v>
      </c>
      <c r="F1690" t="s">
        <v>62</v>
      </c>
      <c r="G1690" s="2" t="s">
        <v>98</v>
      </c>
      <c r="H1690" t="s">
        <v>99</v>
      </c>
      <c r="I1690" t="s">
        <v>100</v>
      </c>
      <c r="J1690" t="s">
        <v>66</v>
      </c>
      <c r="K1690" t="s">
        <v>67</v>
      </c>
      <c r="L1690">
        <v>20</v>
      </c>
      <c r="M1690">
        <v>13</v>
      </c>
      <c r="N1690">
        <v>169</v>
      </c>
      <c r="O1690" s="41">
        <v>9999</v>
      </c>
      <c r="P1690" t="s">
        <v>61</v>
      </c>
      <c r="Q1690" t="s">
        <v>61</v>
      </c>
      <c r="R1690">
        <v>3.2000000000000001E-2</v>
      </c>
      <c r="S1690">
        <v>0.17599999999999999</v>
      </c>
      <c r="T1690">
        <v>0.182</v>
      </c>
      <c r="U1690">
        <v>240</v>
      </c>
      <c r="V1690">
        <v>150</v>
      </c>
      <c r="W1690">
        <v>50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6</v>
      </c>
      <c r="AD1690">
        <v>0.48</v>
      </c>
      <c r="AE1690">
        <v>2.879769</v>
      </c>
      <c r="AF1690">
        <v>100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0.14000000000000001</v>
      </c>
      <c r="AN1690">
        <v>52.994999999999997</v>
      </c>
      <c r="AO1690">
        <v>62.5</v>
      </c>
      <c r="AP1690">
        <v>20.832000000000001</v>
      </c>
      <c r="AQ1690">
        <v>0</v>
      </c>
      <c r="AR1690">
        <v>0</v>
      </c>
      <c r="AS1690">
        <v>0</v>
      </c>
      <c r="AT1690">
        <v>3.3330000000000002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 t="s">
        <v>75</v>
      </c>
      <c r="BD1690">
        <v>0</v>
      </c>
      <c r="BE1690" t="s">
        <v>61</v>
      </c>
      <c r="BF1690" t="s">
        <v>61</v>
      </c>
      <c r="BG1690">
        <v>1.3</v>
      </c>
      <c r="BH1690">
        <v>0</v>
      </c>
      <c r="BI1690" s="1">
        <v>45799.582011261577</v>
      </c>
      <c r="BJ1690">
        <v>3</v>
      </c>
      <c r="BK1690" s="4">
        <v>6.0600000000000001E-2</v>
      </c>
      <c r="BL1690" s="42" t="e">
        <f>HLOOKUP($A1690,차량별코스!$E$1:$AD$20,_xlfn.XLOOKUP(탕데이터!$I1690,차량별코스!$D$2:$D$20,차량별코스!$A$2:$A$20),0)</f>
        <v>#N/A</v>
      </c>
      <c r="BM1690">
        <f t="shared" si="294"/>
        <v>3147.1010000000015</v>
      </c>
      <c r="BN1690">
        <f t="shared" si="295"/>
        <v>11107.727999999996</v>
      </c>
      <c r="BO1690">
        <f>IF(COUNTIFS($BL$2:$BL1690,$BL1690,$O$2:$O1690,$O1690)=1,_xlfn.MAXIFS($BO$2:$BO1689,$O$2:$O1689,$O1690)+1,_xlfn.MAXIFS($BO$2:$BO1689,$O$2:$O1689,$O1690))</f>
        <v>12</v>
      </c>
      <c r="BP1690">
        <f t="shared" si="296"/>
        <v>40</v>
      </c>
      <c r="BQ1690">
        <f t="shared" si="298"/>
        <v>0</v>
      </c>
      <c r="BR1690">
        <f t="shared" si="299"/>
        <v>0</v>
      </c>
      <c r="BS1690">
        <f t="shared" si="300"/>
        <v>0</v>
      </c>
      <c r="BT1690">
        <f t="shared" si="301"/>
        <v>0</v>
      </c>
      <c r="BU1690">
        <f t="shared" si="302"/>
        <v>0</v>
      </c>
      <c r="BV1690">
        <f t="shared" si="303"/>
        <v>0</v>
      </c>
      <c r="BW1690">
        <f t="shared" si="297"/>
        <v>40</v>
      </c>
    </row>
    <row r="1691" spans="1:75" x14ac:dyDescent="0.3">
      <c r="A1691" s="38">
        <f t="shared" si="293"/>
        <v>45793</v>
      </c>
      <c r="B1691" s="3">
        <v>45793.40284722222</v>
      </c>
      <c r="C1691" t="s">
        <v>61</v>
      </c>
      <c r="D1691" t="s">
        <v>61</v>
      </c>
      <c r="E1691" t="s">
        <v>61</v>
      </c>
      <c r="F1691" t="s">
        <v>62</v>
      </c>
      <c r="G1691" s="2" t="s">
        <v>98</v>
      </c>
      <c r="H1691" t="s">
        <v>99</v>
      </c>
      <c r="I1691" t="s">
        <v>100</v>
      </c>
      <c r="J1691" t="s">
        <v>66</v>
      </c>
      <c r="K1691" t="s">
        <v>67</v>
      </c>
      <c r="L1691">
        <v>20</v>
      </c>
      <c r="M1691">
        <v>13</v>
      </c>
      <c r="N1691">
        <v>169</v>
      </c>
      <c r="O1691" s="41">
        <v>9999</v>
      </c>
      <c r="P1691" t="s">
        <v>61</v>
      </c>
      <c r="Q1691" t="s">
        <v>61</v>
      </c>
      <c r="R1691">
        <v>48.344999999999999</v>
      </c>
      <c r="S1691">
        <v>11.731</v>
      </c>
      <c r="T1691">
        <v>4.1210000000000004</v>
      </c>
      <c r="U1691">
        <v>4023</v>
      </c>
      <c r="V1691">
        <v>87</v>
      </c>
      <c r="W1691">
        <v>547</v>
      </c>
      <c r="X1691">
        <v>1166</v>
      </c>
      <c r="Y1691">
        <v>5</v>
      </c>
      <c r="Z1691">
        <v>7</v>
      </c>
      <c r="AA1691">
        <v>0</v>
      </c>
      <c r="AB1691">
        <v>0</v>
      </c>
      <c r="AC1691">
        <v>93</v>
      </c>
      <c r="AD1691">
        <v>43.26</v>
      </c>
      <c r="AE1691">
        <v>51.354911000000001</v>
      </c>
      <c r="AF1691">
        <v>84.4</v>
      </c>
      <c r="AG1691">
        <v>2.7</v>
      </c>
      <c r="AH1691">
        <v>4.9000000000000004</v>
      </c>
      <c r="AI1691">
        <v>7.7</v>
      </c>
      <c r="AJ1691">
        <v>0.4</v>
      </c>
      <c r="AK1691">
        <v>0</v>
      </c>
      <c r="AL1691">
        <v>0</v>
      </c>
      <c r="AM1691">
        <v>3.17</v>
      </c>
      <c r="AN1691">
        <v>41.67</v>
      </c>
      <c r="AO1691">
        <v>2.1629999999999998</v>
      </c>
      <c r="AP1691">
        <v>13.597</v>
      </c>
      <c r="AQ1691">
        <v>0.22800000000000001</v>
      </c>
      <c r="AR1691">
        <v>10.342000000000001</v>
      </c>
      <c r="AS1691">
        <v>14.478999999999999</v>
      </c>
      <c r="AT1691">
        <v>56.267000000000003</v>
      </c>
      <c r="AU1691">
        <v>1.8</v>
      </c>
      <c r="AV1691">
        <v>3.2669999999999999</v>
      </c>
      <c r="AW1691">
        <v>5.133</v>
      </c>
      <c r="AX1691">
        <v>0.26700000000000002</v>
      </c>
      <c r="AY1691">
        <v>0</v>
      </c>
      <c r="AZ1691">
        <v>0</v>
      </c>
      <c r="BA1691">
        <v>0</v>
      </c>
      <c r="BB1691">
        <v>74</v>
      </c>
      <c r="BC1691" t="s">
        <v>75</v>
      </c>
      <c r="BD1691">
        <v>0</v>
      </c>
      <c r="BE1691" t="s">
        <v>61</v>
      </c>
      <c r="BF1691" t="s">
        <v>61</v>
      </c>
      <c r="BG1691">
        <v>1.3</v>
      </c>
      <c r="BH1691">
        <v>0</v>
      </c>
      <c r="BI1691" s="1">
        <v>45799.582011261577</v>
      </c>
      <c r="BJ1691">
        <v>3</v>
      </c>
      <c r="BK1691" s="4">
        <v>1.3736999999999999</v>
      </c>
      <c r="BL1691" s="42" t="e">
        <f>HLOOKUP($A1691,차량별코스!$E$1:$AD$20,_xlfn.XLOOKUP(탕데이터!$I1691,차량별코스!$D$2:$D$20,차량별코스!$A$2:$A$20),0)</f>
        <v>#N/A</v>
      </c>
      <c r="BM1691">
        <f t="shared" si="294"/>
        <v>3147.1010000000015</v>
      </c>
      <c r="BN1691">
        <f t="shared" si="295"/>
        <v>11107.727999999996</v>
      </c>
      <c r="BO1691">
        <f>IF(COUNTIFS($BL$2:$BL1691,$BL1691,$O$2:$O1691,$O1691)=1,_xlfn.MAXIFS($BO$2:$BO1690,$O$2:$O1690,$O1691)+1,_xlfn.MAXIFS($BO$2:$BO1690,$O$2:$O1690,$O1691))</f>
        <v>12</v>
      </c>
      <c r="BP1691">
        <f t="shared" si="296"/>
        <v>2761.4120000000003</v>
      </c>
      <c r="BQ1691">
        <f t="shared" si="298"/>
        <v>108.62100000000001</v>
      </c>
      <c r="BR1691">
        <f t="shared" si="299"/>
        <v>197.12700000000001</v>
      </c>
      <c r="BS1691">
        <f t="shared" si="300"/>
        <v>309.77100000000002</v>
      </c>
      <c r="BT1691">
        <f t="shared" si="301"/>
        <v>16.091999999999999</v>
      </c>
      <c r="BU1691">
        <f t="shared" si="302"/>
        <v>0</v>
      </c>
      <c r="BV1691">
        <f t="shared" si="303"/>
        <v>0</v>
      </c>
      <c r="BW1691">
        <f t="shared" si="297"/>
        <v>3393.0230000000006</v>
      </c>
    </row>
    <row r="1692" spans="1:75" x14ac:dyDescent="0.3">
      <c r="A1692" s="38">
        <f t="shared" si="293"/>
        <v>45793</v>
      </c>
      <c r="B1692" s="3">
        <v>45793.45516203704</v>
      </c>
      <c r="C1692" t="s">
        <v>61</v>
      </c>
      <c r="D1692" t="s">
        <v>61</v>
      </c>
      <c r="E1692" t="s">
        <v>61</v>
      </c>
      <c r="F1692" t="s">
        <v>62</v>
      </c>
      <c r="G1692" s="2" t="s">
        <v>98</v>
      </c>
      <c r="H1692" t="s">
        <v>99</v>
      </c>
      <c r="I1692" t="s">
        <v>100</v>
      </c>
      <c r="J1692" t="s">
        <v>66</v>
      </c>
      <c r="K1692" t="s">
        <v>67</v>
      </c>
      <c r="L1692">
        <v>20</v>
      </c>
      <c r="M1692">
        <v>13</v>
      </c>
      <c r="N1692">
        <v>169</v>
      </c>
      <c r="O1692" s="41">
        <v>9999</v>
      </c>
      <c r="P1692" t="s">
        <v>61</v>
      </c>
      <c r="Q1692" t="s">
        <v>61</v>
      </c>
      <c r="R1692">
        <v>83.986999999999995</v>
      </c>
      <c r="S1692">
        <v>19.518000000000001</v>
      </c>
      <c r="T1692">
        <v>4.3029999999999999</v>
      </c>
      <c r="U1692">
        <v>6379</v>
      </c>
      <c r="V1692">
        <v>312</v>
      </c>
      <c r="W1692">
        <v>1024</v>
      </c>
      <c r="X1692">
        <v>1724</v>
      </c>
      <c r="Y1692">
        <v>4</v>
      </c>
      <c r="Z1692">
        <v>24</v>
      </c>
      <c r="AA1692">
        <v>0</v>
      </c>
      <c r="AB1692">
        <v>0</v>
      </c>
      <c r="AC1692">
        <v>105</v>
      </c>
      <c r="AD1692">
        <v>47.4</v>
      </c>
      <c r="AE1692">
        <v>59.954998000000003</v>
      </c>
      <c r="AF1692">
        <v>73</v>
      </c>
      <c r="AG1692">
        <v>3.8</v>
      </c>
      <c r="AH1692">
        <v>6.1</v>
      </c>
      <c r="AI1692">
        <v>10</v>
      </c>
      <c r="AJ1692">
        <v>6.9</v>
      </c>
      <c r="AK1692">
        <v>0.1</v>
      </c>
      <c r="AL1692">
        <v>0</v>
      </c>
      <c r="AM1692">
        <v>3.31</v>
      </c>
      <c r="AN1692">
        <v>47.392000000000003</v>
      </c>
      <c r="AO1692">
        <v>4.891</v>
      </c>
      <c r="AP1692">
        <v>16.053000000000001</v>
      </c>
      <c r="AQ1692">
        <v>0.20200000000000001</v>
      </c>
      <c r="AR1692">
        <v>4.7629999999999999</v>
      </c>
      <c r="AS1692">
        <v>28.576000000000001</v>
      </c>
      <c r="AT1692">
        <v>76.650000000000006</v>
      </c>
      <c r="AU1692">
        <v>3.99</v>
      </c>
      <c r="AV1692">
        <v>6.4050000000000002</v>
      </c>
      <c r="AW1692">
        <v>10.5</v>
      </c>
      <c r="AX1692">
        <v>7.2450000000000001</v>
      </c>
      <c r="AY1692">
        <v>0.105</v>
      </c>
      <c r="AZ1692">
        <v>0</v>
      </c>
      <c r="BA1692">
        <v>0</v>
      </c>
      <c r="BB1692">
        <v>127</v>
      </c>
      <c r="BC1692" t="s">
        <v>75</v>
      </c>
      <c r="BD1692">
        <v>0</v>
      </c>
      <c r="BE1692" t="s">
        <v>61</v>
      </c>
      <c r="BF1692" t="s">
        <v>61</v>
      </c>
      <c r="BG1692">
        <v>1.3</v>
      </c>
      <c r="BH1692">
        <v>0</v>
      </c>
      <c r="BI1692" s="1">
        <v>45799.582011261577</v>
      </c>
      <c r="BJ1692">
        <v>3</v>
      </c>
      <c r="BK1692" s="4">
        <v>1.4343999999999999</v>
      </c>
      <c r="BL1692" s="42" t="e">
        <f>HLOOKUP($A1692,차량별코스!$E$1:$AD$20,_xlfn.XLOOKUP(탕데이터!$I1692,차량별코스!$D$2:$D$20,차량별코스!$A$2:$A$20),0)</f>
        <v>#N/A</v>
      </c>
      <c r="BM1692">
        <f t="shared" si="294"/>
        <v>3147.1010000000015</v>
      </c>
      <c r="BN1692">
        <f t="shared" si="295"/>
        <v>11107.727999999996</v>
      </c>
      <c r="BO1692">
        <f>IF(COUNTIFS($BL$2:$BL1692,$BL1692,$O$2:$O1692,$O1692)=1,_xlfn.MAXIFS($BO$2:$BO1691,$O$2:$O1691,$O1692)+1,_xlfn.MAXIFS($BO$2:$BO1691,$O$2:$O1691,$O1692))</f>
        <v>12</v>
      </c>
      <c r="BP1692">
        <f t="shared" si="296"/>
        <v>3320.67</v>
      </c>
      <c r="BQ1692">
        <f t="shared" si="298"/>
        <v>242.40199999999999</v>
      </c>
      <c r="BR1692">
        <f t="shared" si="299"/>
        <v>389.11899999999997</v>
      </c>
      <c r="BS1692">
        <f t="shared" si="300"/>
        <v>637.90000000000009</v>
      </c>
      <c r="BT1692">
        <f t="shared" si="301"/>
        <v>440.15100000000001</v>
      </c>
      <c r="BU1692">
        <f t="shared" si="302"/>
        <v>6.3790000000000004</v>
      </c>
      <c r="BV1692">
        <f t="shared" si="303"/>
        <v>0</v>
      </c>
      <c r="BW1692">
        <f t="shared" si="297"/>
        <v>5036.6210000000001</v>
      </c>
    </row>
    <row r="1693" spans="1:75" x14ac:dyDescent="0.3">
      <c r="A1693" s="38">
        <f t="shared" si="293"/>
        <v>45793</v>
      </c>
      <c r="B1693" s="3">
        <v>45793.529340277775</v>
      </c>
      <c r="C1693" t="s">
        <v>61</v>
      </c>
      <c r="D1693" t="s">
        <v>61</v>
      </c>
      <c r="E1693" t="s">
        <v>61</v>
      </c>
      <c r="F1693" t="s">
        <v>62</v>
      </c>
      <c r="G1693" s="2" t="s">
        <v>98</v>
      </c>
      <c r="H1693" t="s">
        <v>99</v>
      </c>
      <c r="I1693" t="s">
        <v>100</v>
      </c>
      <c r="J1693" t="s">
        <v>66</v>
      </c>
      <c r="K1693" t="s">
        <v>67</v>
      </c>
      <c r="L1693">
        <v>20</v>
      </c>
      <c r="M1693">
        <v>13</v>
      </c>
      <c r="N1693">
        <v>169</v>
      </c>
      <c r="O1693" s="41">
        <v>9999</v>
      </c>
      <c r="P1693" t="s">
        <v>61</v>
      </c>
      <c r="Q1693" t="s">
        <v>61</v>
      </c>
      <c r="R1693">
        <v>7.8E-2</v>
      </c>
      <c r="S1693">
        <v>6.4000000000000001E-2</v>
      </c>
      <c r="T1693">
        <v>1.2190000000000001</v>
      </c>
      <c r="U1693">
        <v>90</v>
      </c>
      <c r="V1693">
        <v>50</v>
      </c>
      <c r="W1693">
        <v>2</v>
      </c>
      <c r="X1693">
        <v>1</v>
      </c>
      <c r="Y1693">
        <v>0</v>
      </c>
      <c r="Z1693">
        <v>0</v>
      </c>
      <c r="AA1693">
        <v>0</v>
      </c>
      <c r="AB1693">
        <v>0</v>
      </c>
      <c r="AC1693">
        <v>13</v>
      </c>
      <c r="AD1693">
        <v>3.12</v>
      </c>
      <c r="AE1693">
        <v>7.3884619999999996</v>
      </c>
      <c r="AF1693">
        <v>100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0.94</v>
      </c>
      <c r="AN1693">
        <v>16.681000000000001</v>
      </c>
      <c r="AO1693">
        <v>55.552</v>
      </c>
      <c r="AP1693">
        <v>2.2200000000000002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 t="s">
        <v>75</v>
      </c>
      <c r="BD1693">
        <v>0</v>
      </c>
      <c r="BE1693" t="s">
        <v>61</v>
      </c>
      <c r="BF1693" t="s">
        <v>61</v>
      </c>
      <c r="BG1693">
        <v>1.3</v>
      </c>
      <c r="BH1693">
        <v>0</v>
      </c>
      <c r="BI1693" s="1">
        <v>45799.582011261577</v>
      </c>
      <c r="BJ1693">
        <v>3</v>
      </c>
      <c r="BK1693" s="4">
        <v>0.40629999999999999</v>
      </c>
      <c r="BL1693" s="42" t="e">
        <f>HLOOKUP($A1693,차량별코스!$E$1:$AD$20,_xlfn.XLOOKUP(탕데이터!$I1693,차량별코스!$D$2:$D$20,차량별코스!$A$2:$A$20),0)</f>
        <v>#N/A</v>
      </c>
      <c r="BM1693">
        <f t="shared" si="294"/>
        <v>3147.1010000000015</v>
      </c>
      <c r="BN1693">
        <f t="shared" si="295"/>
        <v>11107.727999999996</v>
      </c>
      <c r="BO1693">
        <f>IF(COUNTIFS($BL$2:$BL1693,$BL1693,$O$2:$O1693,$O1693)=1,_xlfn.MAXIFS($BO$2:$BO1692,$O$2:$O1692,$O1693)+1,_xlfn.MAXIFS($BO$2:$BO1692,$O$2:$O1692,$O1693))</f>
        <v>12</v>
      </c>
      <c r="BP1693">
        <f t="shared" si="296"/>
        <v>38</v>
      </c>
      <c r="BQ1693">
        <f t="shared" si="298"/>
        <v>0</v>
      </c>
      <c r="BR1693">
        <f t="shared" si="299"/>
        <v>0</v>
      </c>
      <c r="BS1693">
        <f t="shared" si="300"/>
        <v>0</v>
      </c>
      <c r="BT1693">
        <f t="shared" si="301"/>
        <v>0</v>
      </c>
      <c r="BU1693">
        <f t="shared" si="302"/>
        <v>0</v>
      </c>
      <c r="BV1693">
        <f t="shared" si="303"/>
        <v>0</v>
      </c>
      <c r="BW1693">
        <f t="shared" si="297"/>
        <v>38</v>
      </c>
    </row>
    <row r="1694" spans="1:75" x14ac:dyDescent="0.3">
      <c r="A1694" s="38">
        <f t="shared" si="293"/>
        <v>45793</v>
      </c>
      <c r="B1694" s="3">
        <v>45793.577731481484</v>
      </c>
      <c r="C1694" t="s">
        <v>61</v>
      </c>
      <c r="D1694" t="s">
        <v>61</v>
      </c>
      <c r="E1694" t="s">
        <v>61</v>
      </c>
      <c r="F1694" t="s">
        <v>62</v>
      </c>
      <c r="G1694" s="2" t="s">
        <v>98</v>
      </c>
      <c r="H1694" t="s">
        <v>99</v>
      </c>
      <c r="I1694" t="s">
        <v>100</v>
      </c>
      <c r="J1694" t="s">
        <v>66</v>
      </c>
      <c r="K1694" t="s">
        <v>67</v>
      </c>
      <c r="L1694">
        <v>20</v>
      </c>
      <c r="M1694">
        <v>13</v>
      </c>
      <c r="N1694">
        <v>169</v>
      </c>
      <c r="O1694" s="41">
        <v>9999</v>
      </c>
      <c r="P1694" t="s">
        <v>61</v>
      </c>
      <c r="Q1694" t="s">
        <v>61</v>
      </c>
      <c r="R1694">
        <v>125.934</v>
      </c>
      <c r="S1694">
        <v>34.597000000000001</v>
      </c>
      <c r="T1694">
        <v>3.64</v>
      </c>
      <c r="U1694">
        <v>11303</v>
      </c>
      <c r="V1694">
        <v>47</v>
      </c>
      <c r="W1694">
        <v>2693</v>
      </c>
      <c r="X1694">
        <v>3369</v>
      </c>
      <c r="Y1694">
        <v>5</v>
      </c>
      <c r="Z1694">
        <v>33</v>
      </c>
      <c r="AA1694">
        <v>1</v>
      </c>
      <c r="AB1694">
        <v>153</v>
      </c>
      <c r="AC1694">
        <v>99</v>
      </c>
      <c r="AD1694">
        <v>40.11</v>
      </c>
      <c r="AE1694">
        <v>52.944322</v>
      </c>
      <c r="AF1694">
        <v>63.4</v>
      </c>
      <c r="AG1694">
        <v>7.5</v>
      </c>
      <c r="AH1694">
        <v>10</v>
      </c>
      <c r="AI1694">
        <v>13.7</v>
      </c>
      <c r="AJ1694">
        <v>5.5</v>
      </c>
      <c r="AK1694">
        <v>0</v>
      </c>
      <c r="AL1694">
        <v>0</v>
      </c>
      <c r="AM1694">
        <v>2.8</v>
      </c>
      <c r="AN1694">
        <v>49.759</v>
      </c>
      <c r="AO1694">
        <v>0.41599999999999998</v>
      </c>
      <c r="AP1694">
        <v>23.826000000000001</v>
      </c>
      <c r="AQ1694">
        <v>0.26200000000000001</v>
      </c>
      <c r="AR1694">
        <v>3.97</v>
      </c>
      <c r="AS1694">
        <v>26.204000000000001</v>
      </c>
      <c r="AT1694">
        <v>119.40300000000001</v>
      </c>
      <c r="AU1694">
        <v>14.125</v>
      </c>
      <c r="AV1694">
        <v>18.832999999999998</v>
      </c>
      <c r="AW1694">
        <v>25.802</v>
      </c>
      <c r="AX1694">
        <v>10.358000000000001</v>
      </c>
      <c r="AY1694">
        <v>0</v>
      </c>
      <c r="AZ1694">
        <v>0</v>
      </c>
      <c r="BA1694">
        <v>0</v>
      </c>
      <c r="BB1694">
        <v>231</v>
      </c>
      <c r="BC1694" t="s">
        <v>75</v>
      </c>
      <c r="BD1694">
        <v>0</v>
      </c>
      <c r="BE1694" t="s">
        <v>61</v>
      </c>
      <c r="BF1694" t="s">
        <v>61</v>
      </c>
      <c r="BG1694">
        <v>1.3</v>
      </c>
      <c r="BH1694">
        <v>0</v>
      </c>
      <c r="BI1694" s="1">
        <v>45799.582011261577</v>
      </c>
      <c r="BJ1694">
        <v>3</v>
      </c>
      <c r="BK1694" s="4">
        <v>1.2133</v>
      </c>
      <c r="BL1694" s="42" t="e">
        <f>HLOOKUP($A1694,차량별코스!$E$1:$AD$20,_xlfn.XLOOKUP(탕데이터!$I1694,차량별코스!$D$2:$D$20,차량별코스!$A$2:$A$20),0)</f>
        <v>#N/A</v>
      </c>
      <c r="BM1694">
        <f t="shared" si="294"/>
        <v>3147.1010000000015</v>
      </c>
      <c r="BN1694">
        <f t="shared" si="295"/>
        <v>11107.727999999996</v>
      </c>
      <c r="BO1694">
        <f>IF(COUNTIFS($BL$2:$BL1694,$BL1694,$O$2:$O1694,$O1694)=1,_xlfn.MAXIFS($BO$2:$BO1693,$O$2:$O1693,$O1694)+1,_xlfn.MAXIFS($BO$2:$BO1693,$O$2:$O1693,$O1694))</f>
        <v>12</v>
      </c>
      <c r="BP1694">
        <f t="shared" si="296"/>
        <v>4426.1019999999999</v>
      </c>
      <c r="BQ1694">
        <f t="shared" si="298"/>
        <v>847.72500000000002</v>
      </c>
      <c r="BR1694">
        <f t="shared" si="299"/>
        <v>1130.3</v>
      </c>
      <c r="BS1694">
        <f t="shared" si="300"/>
        <v>1548.5109999999997</v>
      </c>
      <c r="BT1694">
        <f t="shared" si="301"/>
        <v>621.66499999999996</v>
      </c>
      <c r="BU1694">
        <f t="shared" si="302"/>
        <v>0</v>
      </c>
      <c r="BV1694">
        <f t="shared" si="303"/>
        <v>0</v>
      </c>
      <c r="BW1694">
        <f t="shared" si="297"/>
        <v>8574.3029999999999</v>
      </c>
    </row>
    <row r="1695" spans="1:75" x14ac:dyDescent="0.3">
      <c r="A1695" s="38">
        <f t="shared" si="293"/>
        <v>45793</v>
      </c>
      <c r="B1695" s="3">
        <v>45793.731435185182</v>
      </c>
      <c r="C1695" t="s">
        <v>61</v>
      </c>
      <c r="D1695" t="s">
        <v>61</v>
      </c>
      <c r="E1695" t="s">
        <v>61</v>
      </c>
      <c r="F1695" t="s">
        <v>62</v>
      </c>
      <c r="G1695" s="2" t="s">
        <v>98</v>
      </c>
      <c r="H1695" t="s">
        <v>99</v>
      </c>
      <c r="I1695" t="s">
        <v>100</v>
      </c>
      <c r="J1695" t="s">
        <v>66</v>
      </c>
      <c r="K1695" t="s">
        <v>67</v>
      </c>
      <c r="L1695">
        <v>20</v>
      </c>
      <c r="M1695">
        <v>13</v>
      </c>
      <c r="N1695">
        <v>169</v>
      </c>
      <c r="O1695" s="41">
        <v>9999</v>
      </c>
      <c r="P1695" t="s">
        <v>61</v>
      </c>
      <c r="Q1695" t="s">
        <v>61</v>
      </c>
      <c r="R1695">
        <v>2.5000000000000001E-2</v>
      </c>
      <c r="S1695">
        <v>3.6999999999999998E-2</v>
      </c>
      <c r="T1695">
        <v>0.67600000000000005</v>
      </c>
      <c r="U1695">
        <v>43</v>
      </c>
      <c r="V1695">
        <v>12</v>
      </c>
      <c r="W1695">
        <v>7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7</v>
      </c>
      <c r="AD1695">
        <v>2.09</v>
      </c>
      <c r="AE1695">
        <v>3.7498119999999999</v>
      </c>
      <c r="AF1695">
        <v>100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0.52</v>
      </c>
      <c r="AN1695">
        <v>14.497999999999999</v>
      </c>
      <c r="AO1695">
        <v>27.905000000000001</v>
      </c>
      <c r="AP1695">
        <v>16.276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 t="s">
        <v>75</v>
      </c>
      <c r="BD1695">
        <v>0</v>
      </c>
      <c r="BE1695" t="s">
        <v>61</v>
      </c>
      <c r="BF1695" t="s">
        <v>61</v>
      </c>
      <c r="BG1695">
        <v>1.3</v>
      </c>
      <c r="BH1695">
        <v>0</v>
      </c>
      <c r="BI1695" s="1">
        <v>45799.582011261577</v>
      </c>
      <c r="BJ1695">
        <v>3</v>
      </c>
      <c r="BK1695" s="4">
        <v>0.22520000000000001</v>
      </c>
      <c r="BL1695" s="42" t="e">
        <f>HLOOKUP($A1695,차량별코스!$E$1:$AD$20,_xlfn.XLOOKUP(탕데이터!$I1695,차량별코스!$D$2:$D$20,차량별코스!$A$2:$A$20),0)</f>
        <v>#N/A</v>
      </c>
      <c r="BM1695">
        <f t="shared" si="294"/>
        <v>3147.1010000000015</v>
      </c>
      <c r="BN1695">
        <f t="shared" si="295"/>
        <v>11107.727999999996</v>
      </c>
      <c r="BO1695">
        <f>IF(COUNTIFS($BL$2:$BL1695,$BL1695,$O$2:$O1695,$O1695)=1,_xlfn.MAXIFS($BO$2:$BO1694,$O$2:$O1694,$O1695)+1,_xlfn.MAXIFS($BO$2:$BO1694,$O$2:$O1694,$O1695))</f>
        <v>12</v>
      </c>
      <c r="BP1695">
        <f t="shared" si="296"/>
        <v>24</v>
      </c>
      <c r="BQ1695">
        <f t="shared" si="298"/>
        <v>0</v>
      </c>
      <c r="BR1695">
        <f t="shared" si="299"/>
        <v>0</v>
      </c>
      <c r="BS1695">
        <f t="shared" si="300"/>
        <v>0</v>
      </c>
      <c r="BT1695">
        <f t="shared" si="301"/>
        <v>0</v>
      </c>
      <c r="BU1695">
        <f t="shared" si="302"/>
        <v>0</v>
      </c>
      <c r="BV1695">
        <f t="shared" si="303"/>
        <v>0</v>
      </c>
      <c r="BW1695">
        <f t="shared" si="297"/>
        <v>24</v>
      </c>
    </row>
    <row r="1696" spans="1:75" x14ac:dyDescent="0.3">
      <c r="A1696" s="38">
        <f t="shared" si="293"/>
        <v>45793</v>
      </c>
      <c r="B1696" s="3">
        <v>45793.734432870369</v>
      </c>
      <c r="C1696" t="s">
        <v>61</v>
      </c>
      <c r="D1696" t="s">
        <v>61</v>
      </c>
      <c r="E1696" t="s">
        <v>61</v>
      </c>
      <c r="F1696" t="s">
        <v>62</v>
      </c>
      <c r="G1696" s="2" t="s">
        <v>98</v>
      </c>
      <c r="H1696" t="s">
        <v>99</v>
      </c>
      <c r="I1696" t="s">
        <v>100</v>
      </c>
      <c r="J1696" t="s">
        <v>66</v>
      </c>
      <c r="K1696" t="s">
        <v>67</v>
      </c>
      <c r="L1696">
        <v>20</v>
      </c>
      <c r="M1696">
        <v>13</v>
      </c>
      <c r="N1696">
        <v>169</v>
      </c>
      <c r="O1696" s="41">
        <v>9999</v>
      </c>
      <c r="P1696" t="s">
        <v>61</v>
      </c>
      <c r="Q1696" t="s">
        <v>61</v>
      </c>
      <c r="R1696">
        <v>128.09</v>
      </c>
      <c r="S1696">
        <v>33.743000000000002</v>
      </c>
      <c r="T1696">
        <v>3.7959999999999998</v>
      </c>
      <c r="U1696">
        <v>10749</v>
      </c>
      <c r="V1696">
        <v>149</v>
      </c>
      <c r="W1696">
        <v>1781</v>
      </c>
      <c r="X1696">
        <v>3143</v>
      </c>
      <c r="Y1696">
        <v>6</v>
      </c>
      <c r="Z1696">
        <v>22</v>
      </c>
      <c r="AA1696">
        <v>0</v>
      </c>
      <c r="AB1696">
        <v>0</v>
      </c>
      <c r="AC1696">
        <v>105</v>
      </c>
      <c r="AD1696">
        <v>42.9</v>
      </c>
      <c r="AE1696">
        <v>52.287543999999997</v>
      </c>
      <c r="AF1696">
        <v>89.1</v>
      </c>
      <c r="AG1696">
        <v>2</v>
      </c>
      <c r="AH1696">
        <v>3.6</v>
      </c>
      <c r="AI1696">
        <v>4.0999999999999996</v>
      </c>
      <c r="AJ1696">
        <v>1.2</v>
      </c>
      <c r="AK1696">
        <v>0</v>
      </c>
      <c r="AL1696">
        <v>0</v>
      </c>
      <c r="AM1696">
        <v>2.92</v>
      </c>
      <c r="AN1696">
        <v>46.628999999999998</v>
      </c>
      <c r="AO1696">
        <v>1.3859999999999999</v>
      </c>
      <c r="AP1696">
        <v>16.568999999999999</v>
      </c>
      <c r="AQ1696">
        <v>0.24199999999999999</v>
      </c>
      <c r="AR1696">
        <v>4.6840000000000002</v>
      </c>
      <c r="AS1696">
        <v>17.175000000000001</v>
      </c>
      <c r="AT1696">
        <v>158.89500000000001</v>
      </c>
      <c r="AU1696">
        <v>3.5670000000000002</v>
      </c>
      <c r="AV1696">
        <v>6.42</v>
      </c>
      <c r="AW1696">
        <v>7.3120000000000003</v>
      </c>
      <c r="AX1696">
        <v>2.14</v>
      </c>
      <c r="AY1696">
        <v>0</v>
      </c>
      <c r="AZ1696">
        <v>0</v>
      </c>
      <c r="BA1696">
        <v>0</v>
      </c>
      <c r="BB1696">
        <v>205</v>
      </c>
      <c r="BC1696" t="s">
        <v>75</v>
      </c>
      <c r="BD1696">
        <v>0</v>
      </c>
      <c r="BE1696" t="s">
        <v>61</v>
      </c>
      <c r="BF1696" t="s">
        <v>61</v>
      </c>
      <c r="BG1696">
        <v>1.3</v>
      </c>
      <c r="BH1696">
        <v>0</v>
      </c>
      <c r="BI1696" s="1">
        <v>45799.582011261577</v>
      </c>
      <c r="BJ1696">
        <v>3</v>
      </c>
      <c r="BK1696" s="4">
        <v>1.2653000000000001</v>
      </c>
      <c r="BL1696" s="42" t="e">
        <f>HLOOKUP($A1696,차량별코스!$E$1:$AD$20,_xlfn.XLOOKUP(탕데이터!$I1696,차량별코스!$D$2:$D$20,차량별코스!$A$2:$A$20),0)</f>
        <v>#N/A</v>
      </c>
      <c r="BM1696">
        <f t="shared" si="294"/>
        <v>3147.1010000000015</v>
      </c>
      <c r="BN1696">
        <f t="shared" si="295"/>
        <v>11107.727999999996</v>
      </c>
      <c r="BO1696">
        <f>IF(COUNTIFS($BL$2:$BL1696,$BL1696,$O$2:$O1696,$O1696)=1,_xlfn.MAXIFS($BO$2:$BO1695,$O$2:$O1695,$O1696)+1,_xlfn.MAXIFS($BO$2:$BO1695,$O$2:$O1695,$O1696))</f>
        <v>12</v>
      </c>
      <c r="BP1696">
        <f t="shared" si="296"/>
        <v>7647.3589999999986</v>
      </c>
      <c r="BQ1696">
        <f t="shared" si="298"/>
        <v>214.98000000000002</v>
      </c>
      <c r="BR1696">
        <f t="shared" si="299"/>
        <v>386.96400000000006</v>
      </c>
      <c r="BS1696">
        <f t="shared" si="300"/>
        <v>440.70899999999995</v>
      </c>
      <c r="BT1696">
        <f t="shared" si="301"/>
        <v>128.988</v>
      </c>
      <c r="BU1696">
        <f t="shared" si="302"/>
        <v>0</v>
      </c>
      <c r="BV1696">
        <f t="shared" si="303"/>
        <v>0</v>
      </c>
      <c r="BW1696">
        <f t="shared" si="297"/>
        <v>8818.9999999999982</v>
      </c>
    </row>
    <row r="1697" spans="1:75" x14ac:dyDescent="0.3">
      <c r="A1697" s="38">
        <f t="shared" si="293"/>
        <v>45794</v>
      </c>
      <c r="B1697" s="3">
        <v>45794.274328703701</v>
      </c>
      <c r="C1697" t="s">
        <v>61</v>
      </c>
      <c r="D1697" t="s">
        <v>61</v>
      </c>
      <c r="E1697" t="s">
        <v>61</v>
      </c>
      <c r="F1697" t="s">
        <v>62</v>
      </c>
      <c r="G1697" s="2" t="s">
        <v>98</v>
      </c>
      <c r="H1697" t="s">
        <v>99</v>
      </c>
      <c r="I1697" t="s">
        <v>100</v>
      </c>
      <c r="J1697" t="s">
        <v>66</v>
      </c>
      <c r="K1697" t="s">
        <v>67</v>
      </c>
      <c r="L1697">
        <v>20</v>
      </c>
      <c r="M1697">
        <v>13</v>
      </c>
      <c r="N1697">
        <v>169</v>
      </c>
      <c r="O1697" s="41">
        <v>9999</v>
      </c>
      <c r="P1697" t="s">
        <v>61</v>
      </c>
      <c r="Q1697" t="s">
        <v>61</v>
      </c>
      <c r="R1697">
        <v>0.183</v>
      </c>
      <c r="S1697">
        <v>0.19</v>
      </c>
      <c r="T1697">
        <v>0.96299999999999997</v>
      </c>
      <c r="U1697">
        <v>191</v>
      </c>
      <c r="V1697">
        <v>74</v>
      </c>
      <c r="W1697">
        <v>19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14</v>
      </c>
      <c r="AD1697">
        <v>3.45</v>
      </c>
      <c r="AE1697">
        <v>6.7222559999999998</v>
      </c>
      <c r="AF1697">
        <v>100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0.74</v>
      </c>
      <c r="AN1697">
        <v>20.285</v>
      </c>
      <c r="AO1697">
        <v>38.743000000000002</v>
      </c>
      <c r="AP1697">
        <v>9.9459999999999997</v>
      </c>
      <c r="AQ1697">
        <v>0</v>
      </c>
      <c r="AR1697">
        <v>0</v>
      </c>
      <c r="AS1697">
        <v>0</v>
      </c>
      <c r="AT1697">
        <v>1.667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1</v>
      </c>
      <c r="BC1697" t="s">
        <v>75</v>
      </c>
      <c r="BD1697">
        <v>0</v>
      </c>
      <c r="BE1697" t="s">
        <v>61</v>
      </c>
      <c r="BF1697" t="s">
        <v>61</v>
      </c>
      <c r="BG1697">
        <v>1.3</v>
      </c>
      <c r="BH1697">
        <v>0</v>
      </c>
      <c r="BI1697" s="1">
        <v>45799.582011261577</v>
      </c>
      <c r="BJ1697">
        <v>3</v>
      </c>
      <c r="BK1697" s="4">
        <v>0.3211</v>
      </c>
      <c r="BL1697" s="42" t="e">
        <f>HLOOKUP($A1697,차량별코스!$E$1:$AD$20,_xlfn.XLOOKUP(탕데이터!$I1697,차량별코스!$D$2:$D$20,차량별코스!$A$2:$A$20),0)</f>
        <v>#N/A</v>
      </c>
      <c r="BM1697">
        <f t="shared" si="294"/>
        <v>3147.1010000000015</v>
      </c>
      <c r="BN1697">
        <f t="shared" si="295"/>
        <v>11107.727999999996</v>
      </c>
      <c r="BO1697">
        <f>IF(COUNTIFS($BL$2:$BL1697,$BL1697,$O$2:$O1697,$O1697)=1,_xlfn.MAXIFS($BO$2:$BO1696,$O$2:$O1696,$O1697)+1,_xlfn.MAXIFS($BO$2:$BO1696,$O$2:$O1696,$O1697))</f>
        <v>12</v>
      </c>
      <c r="BP1697">
        <f t="shared" si="296"/>
        <v>98</v>
      </c>
      <c r="BQ1697">
        <f t="shared" si="298"/>
        <v>0</v>
      </c>
      <c r="BR1697">
        <f t="shared" si="299"/>
        <v>0</v>
      </c>
      <c r="BS1697">
        <f t="shared" si="300"/>
        <v>0</v>
      </c>
      <c r="BT1697">
        <f t="shared" si="301"/>
        <v>0</v>
      </c>
      <c r="BU1697">
        <f t="shared" si="302"/>
        <v>0</v>
      </c>
      <c r="BV1697">
        <f t="shared" si="303"/>
        <v>0</v>
      </c>
      <c r="BW1697">
        <f t="shared" si="297"/>
        <v>98</v>
      </c>
    </row>
    <row r="1698" spans="1:75" x14ac:dyDescent="0.3">
      <c r="A1698" s="38">
        <f t="shared" si="293"/>
        <v>45794</v>
      </c>
      <c r="B1698" s="3">
        <v>45794.28837962963</v>
      </c>
      <c r="C1698" t="s">
        <v>61</v>
      </c>
      <c r="D1698" t="s">
        <v>61</v>
      </c>
      <c r="E1698" t="s">
        <v>61</v>
      </c>
      <c r="F1698" t="s">
        <v>62</v>
      </c>
      <c r="G1698" s="2" t="s">
        <v>98</v>
      </c>
      <c r="H1698" t="s">
        <v>99</v>
      </c>
      <c r="I1698" t="s">
        <v>100</v>
      </c>
      <c r="J1698" t="s">
        <v>66</v>
      </c>
      <c r="K1698" t="s">
        <v>67</v>
      </c>
      <c r="L1698">
        <v>20</v>
      </c>
      <c r="M1698">
        <v>13</v>
      </c>
      <c r="N1698">
        <v>169</v>
      </c>
      <c r="O1698" s="41">
        <v>9999</v>
      </c>
      <c r="P1698" t="s">
        <v>61</v>
      </c>
      <c r="Q1698" t="s">
        <v>61</v>
      </c>
      <c r="R1698">
        <v>1E-3</v>
      </c>
      <c r="S1698">
        <v>1E-3</v>
      </c>
      <c r="T1698">
        <v>1</v>
      </c>
      <c r="U1698">
        <v>2</v>
      </c>
      <c r="V1698">
        <v>2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1.8</v>
      </c>
      <c r="AE1698" t="s">
        <v>61</v>
      </c>
      <c r="AF1698">
        <v>100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0.9</v>
      </c>
      <c r="AN1698" t="s">
        <v>61</v>
      </c>
      <c r="AO1698">
        <v>100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 t="s">
        <v>75</v>
      </c>
      <c r="BD1698">
        <v>0</v>
      </c>
      <c r="BE1698" t="s">
        <v>61</v>
      </c>
      <c r="BF1698" t="s">
        <v>61</v>
      </c>
      <c r="BG1698">
        <v>1.3</v>
      </c>
      <c r="BH1698">
        <v>0</v>
      </c>
      <c r="BI1698" s="1">
        <v>45799.582011261577</v>
      </c>
      <c r="BJ1698">
        <v>3</v>
      </c>
      <c r="BK1698" s="4">
        <v>0.33329999999999999</v>
      </c>
      <c r="BL1698" s="42" t="e">
        <f>HLOOKUP($A1698,차량별코스!$E$1:$AD$20,_xlfn.XLOOKUP(탕데이터!$I1698,차량별코스!$D$2:$D$20,차량별코스!$A$2:$A$20),0)</f>
        <v>#N/A</v>
      </c>
      <c r="BM1698">
        <f t="shared" si="294"/>
        <v>3147.1010000000015</v>
      </c>
      <c r="BN1698">
        <f t="shared" si="295"/>
        <v>11107.727999999996</v>
      </c>
      <c r="BO1698">
        <f>IF(COUNTIFS($BL$2:$BL1698,$BL1698,$O$2:$O1698,$O1698)=1,_xlfn.MAXIFS($BO$2:$BO1697,$O$2:$O1697,$O1698)+1,_xlfn.MAXIFS($BO$2:$BO1697,$O$2:$O1697,$O1698))</f>
        <v>12</v>
      </c>
      <c r="BP1698">
        <f t="shared" si="296"/>
        <v>0</v>
      </c>
      <c r="BQ1698">
        <f t="shared" si="298"/>
        <v>0</v>
      </c>
      <c r="BR1698">
        <f t="shared" si="299"/>
        <v>0</v>
      </c>
      <c r="BS1698">
        <f t="shared" si="300"/>
        <v>0</v>
      </c>
      <c r="BT1698">
        <f t="shared" si="301"/>
        <v>0</v>
      </c>
      <c r="BU1698">
        <f t="shared" si="302"/>
        <v>0</v>
      </c>
      <c r="BV1698">
        <f t="shared" si="303"/>
        <v>0</v>
      </c>
      <c r="BW1698">
        <f t="shared" si="297"/>
        <v>0</v>
      </c>
    </row>
    <row r="1699" spans="1:75" x14ac:dyDescent="0.3">
      <c r="A1699" s="38">
        <f t="shared" si="293"/>
        <v>45794</v>
      </c>
      <c r="B1699" s="3">
        <v>45794.289456018516</v>
      </c>
      <c r="C1699" t="s">
        <v>61</v>
      </c>
      <c r="D1699" t="s">
        <v>61</v>
      </c>
      <c r="E1699" t="s">
        <v>61</v>
      </c>
      <c r="F1699" t="s">
        <v>62</v>
      </c>
      <c r="G1699" s="2" t="s">
        <v>98</v>
      </c>
      <c r="H1699" t="s">
        <v>99</v>
      </c>
      <c r="I1699" t="s">
        <v>100</v>
      </c>
      <c r="J1699" t="s">
        <v>66</v>
      </c>
      <c r="K1699" t="s">
        <v>67</v>
      </c>
      <c r="L1699">
        <v>20</v>
      </c>
      <c r="M1699">
        <v>13</v>
      </c>
      <c r="N1699">
        <v>169</v>
      </c>
      <c r="O1699" s="41">
        <v>9999</v>
      </c>
      <c r="P1699" t="s">
        <v>61</v>
      </c>
      <c r="Q1699" t="s">
        <v>61</v>
      </c>
      <c r="R1699">
        <v>16.225000000000001</v>
      </c>
      <c r="S1699">
        <v>4.0789999999999997</v>
      </c>
      <c r="T1699">
        <v>3.9780000000000002</v>
      </c>
      <c r="U1699">
        <v>1850</v>
      </c>
      <c r="V1699">
        <v>195</v>
      </c>
      <c r="W1699">
        <v>382</v>
      </c>
      <c r="X1699">
        <v>230</v>
      </c>
      <c r="Y1699">
        <v>2</v>
      </c>
      <c r="Z1699">
        <v>2</v>
      </c>
      <c r="AA1699">
        <v>0</v>
      </c>
      <c r="AB1699">
        <v>0</v>
      </c>
      <c r="AC1699">
        <v>80</v>
      </c>
      <c r="AD1699">
        <v>31.57</v>
      </c>
      <c r="AE1699">
        <v>45.883752999999999</v>
      </c>
      <c r="AF1699">
        <v>82.1</v>
      </c>
      <c r="AG1699">
        <v>4.8</v>
      </c>
      <c r="AH1699">
        <v>6</v>
      </c>
      <c r="AI1699">
        <v>7.2</v>
      </c>
      <c r="AJ1699">
        <v>0</v>
      </c>
      <c r="AK1699">
        <v>0</v>
      </c>
      <c r="AL1699">
        <v>0</v>
      </c>
      <c r="AM1699">
        <v>3.06</v>
      </c>
      <c r="AN1699">
        <v>38.051000000000002</v>
      </c>
      <c r="AO1699">
        <v>10.54</v>
      </c>
      <c r="AP1699">
        <v>20.649000000000001</v>
      </c>
      <c r="AQ1699">
        <v>0.123</v>
      </c>
      <c r="AR1699">
        <v>12.327</v>
      </c>
      <c r="AS1699">
        <v>12.327</v>
      </c>
      <c r="AT1699">
        <v>24.63</v>
      </c>
      <c r="AU1699">
        <v>1.44</v>
      </c>
      <c r="AV1699">
        <v>1.8</v>
      </c>
      <c r="AW1699">
        <v>2.16</v>
      </c>
      <c r="AX1699">
        <v>0</v>
      </c>
      <c r="AY1699">
        <v>0</v>
      </c>
      <c r="AZ1699">
        <v>0</v>
      </c>
      <c r="BA1699">
        <v>0</v>
      </c>
      <c r="BB1699">
        <v>28</v>
      </c>
      <c r="BC1699" t="s">
        <v>75</v>
      </c>
      <c r="BD1699">
        <v>0</v>
      </c>
      <c r="BE1699" t="s">
        <v>61</v>
      </c>
      <c r="BF1699" t="s">
        <v>61</v>
      </c>
      <c r="BG1699">
        <v>1.3</v>
      </c>
      <c r="BH1699">
        <v>0</v>
      </c>
      <c r="BI1699" s="1">
        <v>45799.582011261577</v>
      </c>
      <c r="BJ1699">
        <v>3</v>
      </c>
      <c r="BK1699" s="4">
        <v>1.3259000000000001</v>
      </c>
      <c r="BL1699" s="42" t="e">
        <f>HLOOKUP($A1699,차량별코스!$E$1:$AD$20,_xlfn.XLOOKUP(탕데이터!$I1699,차량별코스!$D$2:$D$20,차량별코스!$A$2:$A$20),0)</f>
        <v>#N/A</v>
      </c>
      <c r="BM1699">
        <f t="shared" si="294"/>
        <v>3147.1010000000015</v>
      </c>
      <c r="BN1699">
        <f t="shared" si="295"/>
        <v>11107.727999999996</v>
      </c>
      <c r="BO1699">
        <f>IF(COUNTIFS($BL$2:$BL1699,$BL1699,$O$2:$O1699,$O1699)=1,_xlfn.MAXIFS($BO$2:$BO1698,$O$2:$O1698,$O1699)+1,_xlfn.MAXIFS($BO$2:$BO1698,$O$2:$O1698,$O1699))</f>
        <v>12</v>
      </c>
      <c r="BP1699">
        <f t="shared" si="296"/>
        <v>941.84999999999991</v>
      </c>
      <c r="BQ1699">
        <f t="shared" si="298"/>
        <v>88.8</v>
      </c>
      <c r="BR1699">
        <f t="shared" si="299"/>
        <v>111</v>
      </c>
      <c r="BS1699">
        <f t="shared" si="300"/>
        <v>133.20000000000002</v>
      </c>
      <c r="BT1699">
        <f t="shared" si="301"/>
        <v>0</v>
      </c>
      <c r="BU1699">
        <f t="shared" si="302"/>
        <v>0</v>
      </c>
      <c r="BV1699">
        <f t="shared" si="303"/>
        <v>0</v>
      </c>
      <c r="BW1699">
        <f t="shared" si="297"/>
        <v>1274.8499999999999</v>
      </c>
    </row>
    <row r="1700" spans="1:75" x14ac:dyDescent="0.3">
      <c r="A1700" s="38">
        <f t="shared" si="293"/>
        <v>45794</v>
      </c>
      <c r="B1700" s="3">
        <v>45794.316504629627</v>
      </c>
      <c r="C1700" t="s">
        <v>61</v>
      </c>
      <c r="D1700" t="s">
        <v>61</v>
      </c>
      <c r="E1700" t="s">
        <v>61</v>
      </c>
      <c r="F1700" t="s">
        <v>62</v>
      </c>
      <c r="G1700" s="2" t="s">
        <v>98</v>
      </c>
      <c r="H1700" t="s">
        <v>99</v>
      </c>
      <c r="I1700" t="s">
        <v>100</v>
      </c>
      <c r="J1700" t="s">
        <v>66</v>
      </c>
      <c r="K1700" t="s">
        <v>67</v>
      </c>
      <c r="L1700">
        <v>20</v>
      </c>
      <c r="M1700">
        <v>13</v>
      </c>
      <c r="N1700">
        <v>169</v>
      </c>
      <c r="O1700" s="41">
        <v>9999</v>
      </c>
      <c r="P1700" t="s">
        <v>61</v>
      </c>
      <c r="Q1700" t="s">
        <v>61</v>
      </c>
      <c r="R1700">
        <v>83.287999999999997</v>
      </c>
      <c r="S1700">
        <v>18.047000000000001</v>
      </c>
      <c r="T1700">
        <v>4.6150000000000002</v>
      </c>
      <c r="U1700">
        <v>5898</v>
      </c>
      <c r="V1700">
        <v>9</v>
      </c>
      <c r="W1700">
        <v>1106</v>
      </c>
      <c r="X1700">
        <v>1896</v>
      </c>
      <c r="Y1700">
        <v>1</v>
      </c>
      <c r="Z1700">
        <v>19</v>
      </c>
      <c r="AA1700">
        <v>0</v>
      </c>
      <c r="AB1700">
        <v>0</v>
      </c>
      <c r="AC1700">
        <v>103</v>
      </c>
      <c r="AD1700">
        <v>50.84</v>
      </c>
      <c r="AE1700">
        <v>62.688025000000003</v>
      </c>
      <c r="AF1700">
        <v>52.9</v>
      </c>
      <c r="AG1700">
        <v>3.8</v>
      </c>
      <c r="AH1700">
        <v>8.1999999999999993</v>
      </c>
      <c r="AI1700">
        <v>25.6</v>
      </c>
      <c r="AJ1700">
        <v>9.5</v>
      </c>
      <c r="AK1700">
        <v>0.1</v>
      </c>
      <c r="AL1700">
        <v>0</v>
      </c>
      <c r="AM1700">
        <v>3.55</v>
      </c>
      <c r="AN1700">
        <v>46.024000000000001</v>
      </c>
      <c r="AO1700">
        <v>0.153</v>
      </c>
      <c r="AP1700">
        <v>18.751999999999999</v>
      </c>
      <c r="AQ1700">
        <v>0.216</v>
      </c>
      <c r="AR1700">
        <v>1.2010000000000001</v>
      </c>
      <c r="AS1700">
        <v>22.812000000000001</v>
      </c>
      <c r="AT1700">
        <v>51.137</v>
      </c>
      <c r="AU1700">
        <v>3.673</v>
      </c>
      <c r="AV1700">
        <v>7.9269999999999996</v>
      </c>
      <c r="AW1700">
        <v>24.747</v>
      </c>
      <c r="AX1700">
        <v>9.1829999999999998</v>
      </c>
      <c r="AY1700">
        <v>9.7000000000000003E-2</v>
      </c>
      <c r="AZ1700">
        <v>0</v>
      </c>
      <c r="BA1700">
        <v>0</v>
      </c>
      <c r="BB1700">
        <v>110</v>
      </c>
      <c r="BC1700" t="s">
        <v>75</v>
      </c>
      <c r="BD1700">
        <v>0</v>
      </c>
      <c r="BE1700" t="s">
        <v>61</v>
      </c>
      <c r="BF1700" t="s">
        <v>61</v>
      </c>
      <c r="BG1700">
        <v>1.3</v>
      </c>
      <c r="BH1700">
        <v>0</v>
      </c>
      <c r="BI1700" s="1">
        <v>45799.582011261577</v>
      </c>
      <c r="BJ1700">
        <v>3</v>
      </c>
      <c r="BK1700" s="4">
        <v>1.5384</v>
      </c>
      <c r="BL1700" s="42" t="e">
        <f>HLOOKUP($A1700,차량별코스!$E$1:$AD$20,_xlfn.XLOOKUP(탕데이터!$I1700,차량별코스!$D$2:$D$20,차량별코스!$A$2:$A$20),0)</f>
        <v>#N/A</v>
      </c>
      <c r="BM1700">
        <f t="shared" si="294"/>
        <v>3147.1010000000015</v>
      </c>
      <c r="BN1700">
        <f t="shared" si="295"/>
        <v>11107.727999999996</v>
      </c>
      <c r="BO1700">
        <f>IF(COUNTIFS($BL$2:$BL1700,$BL1700,$O$2:$O1700,$O1700)=1,_xlfn.MAXIFS($BO$2:$BO1699,$O$2:$O1699,$O1700)+1,_xlfn.MAXIFS($BO$2:$BO1699,$O$2:$O1699,$O1700))</f>
        <v>12</v>
      </c>
      <c r="BP1700">
        <f t="shared" si="296"/>
        <v>2005.0420000000004</v>
      </c>
      <c r="BQ1700">
        <f t="shared" si="298"/>
        <v>224.124</v>
      </c>
      <c r="BR1700">
        <f t="shared" si="299"/>
        <v>483.63599999999991</v>
      </c>
      <c r="BS1700">
        <f t="shared" si="300"/>
        <v>1509.8879999999999</v>
      </c>
      <c r="BT1700">
        <f t="shared" si="301"/>
        <v>560.31000000000006</v>
      </c>
      <c r="BU1700">
        <f t="shared" si="302"/>
        <v>5.8979999999999997</v>
      </c>
      <c r="BV1700">
        <f t="shared" si="303"/>
        <v>0</v>
      </c>
      <c r="BW1700">
        <f t="shared" si="297"/>
        <v>4788.898000000001</v>
      </c>
    </row>
    <row r="1701" spans="1:75" x14ac:dyDescent="0.3">
      <c r="A1701" s="38">
        <f t="shared" si="293"/>
        <v>45794</v>
      </c>
      <c r="B1701" s="3">
        <v>45794.406331018516</v>
      </c>
      <c r="C1701" t="s">
        <v>61</v>
      </c>
      <c r="D1701" t="s">
        <v>61</v>
      </c>
      <c r="E1701" t="s">
        <v>61</v>
      </c>
      <c r="F1701" t="s">
        <v>62</v>
      </c>
      <c r="G1701" s="2" t="s">
        <v>98</v>
      </c>
      <c r="H1701" t="s">
        <v>99</v>
      </c>
      <c r="I1701" t="s">
        <v>100</v>
      </c>
      <c r="J1701" t="s">
        <v>66</v>
      </c>
      <c r="K1701" t="s">
        <v>67</v>
      </c>
      <c r="L1701">
        <v>20</v>
      </c>
      <c r="M1701">
        <v>13</v>
      </c>
      <c r="N1701">
        <v>169</v>
      </c>
      <c r="O1701" s="41">
        <v>9999</v>
      </c>
      <c r="P1701" t="s">
        <v>61</v>
      </c>
      <c r="Q1701" t="s">
        <v>61</v>
      </c>
      <c r="R1701">
        <v>8.1000000000000003E-2</v>
      </c>
      <c r="S1701">
        <v>0.28299999999999997</v>
      </c>
      <c r="T1701">
        <v>0.28599999999999998</v>
      </c>
      <c r="U1701">
        <v>564</v>
      </c>
      <c r="V1701">
        <v>6</v>
      </c>
      <c r="W1701">
        <v>484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9</v>
      </c>
      <c r="AD1701">
        <v>0.52</v>
      </c>
      <c r="AE1701">
        <v>3.940455</v>
      </c>
      <c r="AF1701">
        <v>100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0.22</v>
      </c>
      <c r="AN1701">
        <v>46.35</v>
      </c>
      <c r="AO1701">
        <v>1.0629999999999999</v>
      </c>
      <c r="AP1701">
        <v>85.816000000000003</v>
      </c>
      <c r="AQ1701">
        <v>0</v>
      </c>
      <c r="AR1701">
        <v>0</v>
      </c>
      <c r="AS1701">
        <v>0</v>
      </c>
      <c r="AT1701">
        <v>8.3330000000000002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 t="s">
        <v>75</v>
      </c>
      <c r="BD1701">
        <v>0</v>
      </c>
      <c r="BE1701" t="s">
        <v>61</v>
      </c>
      <c r="BF1701" t="s">
        <v>61</v>
      </c>
      <c r="BG1701">
        <v>1.3</v>
      </c>
      <c r="BH1701">
        <v>0</v>
      </c>
      <c r="BI1701" s="1">
        <v>45799.582011261577</v>
      </c>
      <c r="BJ1701">
        <v>3</v>
      </c>
      <c r="BK1701" s="4">
        <v>9.5399999999999999E-2</v>
      </c>
      <c r="BL1701" s="42" t="e">
        <f>HLOOKUP($A1701,차량별코스!$E$1:$AD$20,_xlfn.XLOOKUP(탕데이터!$I1701,차량별코스!$D$2:$D$20,차량별코스!$A$2:$A$20),0)</f>
        <v>#N/A</v>
      </c>
      <c r="BM1701">
        <f t="shared" si="294"/>
        <v>3147.1010000000015</v>
      </c>
      <c r="BN1701">
        <f t="shared" si="295"/>
        <v>11107.727999999996</v>
      </c>
      <c r="BO1701">
        <f>IF(COUNTIFS($BL$2:$BL1701,$BL1701,$O$2:$O1701,$O1701)=1,_xlfn.MAXIFS($BO$2:$BO1700,$O$2:$O1700,$O1701)+1,_xlfn.MAXIFS($BO$2:$BO1700,$O$2:$O1700,$O1701))</f>
        <v>12</v>
      </c>
      <c r="BP1701">
        <f t="shared" si="296"/>
        <v>74</v>
      </c>
      <c r="BQ1701">
        <f t="shared" si="298"/>
        <v>0</v>
      </c>
      <c r="BR1701">
        <f t="shared" si="299"/>
        <v>0</v>
      </c>
      <c r="BS1701">
        <f t="shared" si="300"/>
        <v>0</v>
      </c>
      <c r="BT1701">
        <f t="shared" si="301"/>
        <v>0</v>
      </c>
      <c r="BU1701">
        <f t="shared" si="302"/>
        <v>0</v>
      </c>
      <c r="BV1701">
        <f t="shared" si="303"/>
        <v>0</v>
      </c>
      <c r="BW1701">
        <f t="shared" si="297"/>
        <v>74</v>
      </c>
    </row>
    <row r="1702" spans="1:75" x14ac:dyDescent="0.3">
      <c r="A1702" s="38">
        <f t="shared" si="293"/>
        <v>45794</v>
      </c>
      <c r="B1702" s="3">
        <v>45794.414988425924</v>
      </c>
      <c r="C1702" t="s">
        <v>61</v>
      </c>
      <c r="D1702" t="s">
        <v>61</v>
      </c>
      <c r="E1702" t="s">
        <v>61</v>
      </c>
      <c r="F1702" t="s">
        <v>62</v>
      </c>
      <c r="G1702" s="2" t="s">
        <v>98</v>
      </c>
      <c r="H1702" t="s">
        <v>99</v>
      </c>
      <c r="I1702" t="s">
        <v>100</v>
      </c>
      <c r="J1702" t="s">
        <v>66</v>
      </c>
      <c r="K1702" t="s">
        <v>67</v>
      </c>
      <c r="L1702">
        <v>20</v>
      </c>
      <c r="M1702">
        <v>13</v>
      </c>
      <c r="N1702">
        <v>169</v>
      </c>
      <c r="O1702" s="41">
        <v>9999</v>
      </c>
      <c r="P1702" t="s">
        <v>61</v>
      </c>
      <c r="Q1702" t="s">
        <v>61</v>
      </c>
      <c r="R1702">
        <v>1E-3</v>
      </c>
      <c r="S1702">
        <v>7.6999999999999999E-2</v>
      </c>
      <c r="T1702">
        <v>1.2999999999999999E-2</v>
      </c>
      <c r="U1702">
        <v>129</v>
      </c>
      <c r="V1702">
        <v>129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0.03</v>
      </c>
      <c r="AE1702" t="s">
        <v>61</v>
      </c>
      <c r="AF1702">
        <v>100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0.01</v>
      </c>
      <c r="AN1702" t="s">
        <v>61</v>
      </c>
      <c r="AO1702">
        <v>100</v>
      </c>
      <c r="AP1702">
        <v>0</v>
      </c>
      <c r="AQ1702">
        <v>0</v>
      </c>
      <c r="AR1702">
        <v>0</v>
      </c>
      <c r="AS1702">
        <v>0</v>
      </c>
      <c r="AT1702">
        <v>1.667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 t="s">
        <v>75</v>
      </c>
      <c r="BD1702">
        <v>0</v>
      </c>
      <c r="BE1702" t="s">
        <v>61</v>
      </c>
      <c r="BF1702" t="s">
        <v>61</v>
      </c>
      <c r="BG1702">
        <v>1.3</v>
      </c>
      <c r="BH1702">
        <v>0</v>
      </c>
      <c r="BI1702" s="1">
        <v>45799.582011261577</v>
      </c>
      <c r="BJ1702">
        <v>3</v>
      </c>
      <c r="BK1702" s="4">
        <v>4.3E-3</v>
      </c>
      <c r="BL1702" s="42" t="e">
        <f>HLOOKUP($A1702,차량별코스!$E$1:$AD$20,_xlfn.XLOOKUP(탕데이터!$I1702,차량별코스!$D$2:$D$20,차량별코스!$A$2:$A$20),0)</f>
        <v>#N/A</v>
      </c>
      <c r="BM1702">
        <f t="shared" si="294"/>
        <v>3147.1010000000015</v>
      </c>
      <c r="BN1702">
        <f t="shared" si="295"/>
        <v>11107.727999999996</v>
      </c>
      <c r="BO1702">
        <f>IF(COUNTIFS($BL$2:$BL1702,$BL1702,$O$2:$O1702,$O1702)=1,_xlfn.MAXIFS($BO$2:$BO1701,$O$2:$O1701,$O1702)+1,_xlfn.MAXIFS($BO$2:$BO1701,$O$2:$O1701,$O1702))</f>
        <v>12</v>
      </c>
      <c r="BP1702">
        <f t="shared" si="296"/>
        <v>0</v>
      </c>
      <c r="BQ1702">
        <f t="shared" si="298"/>
        <v>0</v>
      </c>
      <c r="BR1702">
        <f t="shared" si="299"/>
        <v>0</v>
      </c>
      <c r="BS1702">
        <f t="shared" si="300"/>
        <v>0</v>
      </c>
      <c r="BT1702">
        <f t="shared" si="301"/>
        <v>0</v>
      </c>
      <c r="BU1702">
        <f t="shared" si="302"/>
        <v>0</v>
      </c>
      <c r="BV1702">
        <f t="shared" si="303"/>
        <v>0</v>
      </c>
      <c r="BW1702">
        <f t="shared" si="297"/>
        <v>0</v>
      </c>
    </row>
    <row r="1703" spans="1:75" x14ac:dyDescent="0.3">
      <c r="A1703" s="38">
        <f t="shared" si="293"/>
        <v>45794</v>
      </c>
      <c r="B1703" s="3">
        <v>45794.467916666668</v>
      </c>
      <c r="C1703" t="s">
        <v>61</v>
      </c>
      <c r="D1703" t="s">
        <v>61</v>
      </c>
      <c r="E1703" t="s">
        <v>61</v>
      </c>
      <c r="F1703" t="s">
        <v>62</v>
      </c>
      <c r="G1703" s="2" t="s">
        <v>98</v>
      </c>
      <c r="H1703" t="s">
        <v>99</v>
      </c>
      <c r="I1703" t="s">
        <v>100</v>
      </c>
      <c r="J1703" t="s">
        <v>66</v>
      </c>
      <c r="K1703" t="s">
        <v>67</v>
      </c>
      <c r="L1703">
        <v>20</v>
      </c>
      <c r="M1703">
        <v>13</v>
      </c>
      <c r="N1703">
        <v>169</v>
      </c>
      <c r="O1703" s="41">
        <v>9999</v>
      </c>
      <c r="P1703" t="s">
        <v>61</v>
      </c>
      <c r="Q1703" t="s">
        <v>61</v>
      </c>
      <c r="R1703">
        <v>17.376000000000001</v>
      </c>
      <c r="S1703">
        <v>5.39</v>
      </c>
      <c r="T1703">
        <v>3.2240000000000002</v>
      </c>
      <c r="U1703">
        <v>2445</v>
      </c>
      <c r="V1703">
        <v>219</v>
      </c>
      <c r="W1703">
        <v>850</v>
      </c>
      <c r="X1703">
        <v>262</v>
      </c>
      <c r="Y1703">
        <v>0</v>
      </c>
      <c r="Z1703">
        <v>3</v>
      </c>
      <c r="AA1703">
        <v>1</v>
      </c>
      <c r="AB1703">
        <v>152</v>
      </c>
      <c r="AC1703">
        <v>73</v>
      </c>
      <c r="AD1703">
        <v>25.58</v>
      </c>
      <c r="AE1703">
        <v>45.460490999999998</v>
      </c>
      <c r="AF1703">
        <v>92.4</v>
      </c>
      <c r="AG1703">
        <v>1.5</v>
      </c>
      <c r="AH1703">
        <v>2.9</v>
      </c>
      <c r="AI1703">
        <v>3.2</v>
      </c>
      <c r="AJ1703">
        <v>0</v>
      </c>
      <c r="AK1703">
        <v>0</v>
      </c>
      <c r="AL1703">
        <v>0</v>
      </c>
      <c r="AM1703">
        <v>2.48</v>
      </c>
      <c r="AN1703">
        <v>48.084000000000003</v>
      </c>
      <c r="AO1703">
        <v>8.9570000000000007</v>
      </c>
      <c r="AP1703">
        <v>34.765000000000001</v>
      </c>
      <c r="AQ1703">
        <v>0.115</v>
      </c>
      <c r="AR1703">
        <v>0</v>
      </c>
      <c r="AS1703">
        <v>17.265000000000001</v>
      </c>
      <c r="AT1703">
        <v>36.96</v>
      </c>
      <c r="AU1703">
        <v>0.6</v>
      </c>
      <c r="AV1703">
        <v>1.1599999999999999</v>
      </c>
      <c r="AW1703">
        <v>1.28</v>
      </c>
      <c r="AX1703">
        <v>0</v>
      </c>
      <c r="AY1703">
        <v>0</v>
      </c>
      <c r="AZ1703">
        <v>0</v>
      </c>
      <c r="BA1703">
        <v>0</v>
      </c>
      <c r="BB1703">
        <v>60</v>
      </c>
      <c r="BC1703" t="s">
        <v>75</v>
      </c>
      <c r="BD1703">
        <v>0</v>
      </c>
      <c r="BE1703" t="s">
        <v>61</v>
      </c>
      <c r="BF1703" t="s">
        <v>61</v>
      </c>
      <c r="BG1703">
        <v>1.3</v>
      </c>
      <c r="BH1703">
        <v>0</v>
      </c>
      <c r="BI1703" s="1">
        <v>45799.582011261577</v>
      </c>
      <c r="BJ1703">
        <v>3</v>
      </c>
      <c r="BK1703" s="4">
        <v>1.0746</v>
      </c>
      <c r="BL1703" s="42" t="e">
        <f>HLOOKUP($A1703,차량별코스!$E$1:$AD$20,_xlfn.XLOOKUP(탕데이터!$I1703,차량별코스!$D$2:$D$20,차량별코스!$A$2:$A$20),0)</f>
        <v>#N/A</v>
      </c>
      <c r="BM1703">
        <f t="shared" si="294"/>
        <v>3147.1010000000015</v>
      </c>
      <c r="BN1703">
        <f t="shared" si="295"/>
        <v>11107.727999999996</v>
      </c>
      <c r="BO1703">
        <f>IF(COUNTIFS($BL$2:$BL1703,$BL1703,$O$2:$O1703,$O1703)=1,_xlfn.MAXIFS($BO$2:$BO1702,$O$2:$O1702,$O1703)+1,_xlfn.MAXIFS($BO$2:$BO1702,$O$2:$O1702,$O1703))</f>
        <v>12</v>
      </c>
      <c r="BP1703">
        <f t="shared" si="296"/>
        <v>1190.1800000000003</v>
      </c>
      <c r="BQ1703">
        <f t="shared" si="298"/>
        <v>36.674999999999997</v>
      </c>
      <c r="BR1703">
        <f t="shared" si="299"/>
        <v>70.905000000000001</v>
      </c>
      <c r="BS1703">
        <f t="shared" si="300"/>
        <v>78.239999999999995</v>
      </c>
      <c r="BT1703">
        <f t="shared" si="301"/>
        <v>0</v>
      </c>
      <c r="BU1703">
        <f t="shared" si="302"/>
        <v>0</v>
      </c>
      <c r="BV1703">
        <f t="shared" si="303"/>
        <v>0</v>
      </c>
      <c r="BW1703">
        <f t="shared" si="297"/>
        <v>1376.0000000000002</v>
      </c>
    </row>
    <row r="1704" spans="1:75" x14ac:dyDescent="0.3">
      <c r="A1704" s="38">
        <f t="shared" si="293"/>
        <v>45794</v>
      </c>
      <c r="B1704" s="3">
        <v>45794.500439814816</v>
      </c>
      <c r="C1704" t="s">
        <v>61</v>
      </c>
      <c r="D1704" t="s">
        <v>61</v>
      </c>
      <c r="E1704" t="s">
        <v>61</v>
      </c>
      <c r="F1704" t="s">
        <v>62</v>
      </c>
      <c r="G1704" s="2" t="s">
        <v>98</v>
      </c>
      <c r="H1704" t="s">
        <v>99</v>
      </c>
      <c r="I1704" t="s">
        <v>100</v>
      </c>
      <c r="J1704" t="s">
        <v>66</v>
      </c>
      <c r="K1704" t="s">
        <v>67</v>
      </c>
      <c r="L1704">
        <v>20</v>
      </c>
      <c r="M1704">
        <v>13</v>
      </c>
      <c r="N1704">
        <v>169</v>
      </c>
      <c r="O1704" s="41">
        <v>9999</v>
      </c>
      <c r="P1704" t="s">
        <v>61</v>
      </c>
      <c r="Q1704" t="s">
        <v>61</v>
      </c>
      <c r="R1704">
        <v>177.84700000000001</v>
      </c>
      <c r="S1704">
        <v>48.512999999999998</v>
      </c>
      <c r="T1704">
        <v>3.6659999999999999</v>
      </c>
      <c r="U1704">
        <v>15138</v>
      </c>
      <c r="V1704">
        <v>38</v>
      </c>
      <c r="W1704">
        <v>3250</v>
      </c>
      <c r="X1704">
        <v>3662</v>
      </c>
      <c r="Y1704">
        <v>13</v>
      </c>
      <c r="Z1704">
        <v>20</v>
      </c>
      <c r="AA1704">
        <v>1</v>
      </c>
      <c r="AB1704">
        <v>21</v>
      </c>
      <c r="AC1704">
        <v>102</v>
      </c>
      <c r="AD1704">
        <v>42.29</v>
      </c>
      <c r="AE1704">
        <v>54.029446</v>
      </c>
      <c r="AF1704">
        <v>80</v>
      </c>
      <c r="AG1704">
        <v>3.6</v>
      </c>
      <c r="AH1704">
        <v>5.6</v>
      </c>
      <c r="AI1704">
        <v>7.2</v>
      </c>
      <c r="AJ1704">
        <v>3.6</v>
      </c>
      <c r="AK1704">
        <v>0.1</v>
      </c>
      <c r="AL1704">
        <v>0</v>
      </c>
      <c r="AM1704">
        <v>2.82</v>
      </c>
      <c r="AN1704">
        <v>50.485999999999997</v>
      </c>
      <c r="AO1704">
        <v>0.251</v>
      </c>
      <c r="AP1704">
        <v>21.469000000000001</v>
      </c>
      <c r="AQ1704">
        <v>0.20200000000000001</v>
      </c>
      <c r="AR1704">
        <v>7.31</v>
      </c>
      <c r="AS1704">
        <v>11.246</v>
      </c>
      <c r="AT1704">
        <v>201.333</v>
      </c>
      <c r="AU1704">
        <v>9.06</v>
      </c>
      <c r="AV1704">
        <v>14.093</v>
      </c>
      <c r="AW1704">
        <v>18.12</v>
      </c>
      <c r="AX1704">
        <v>9.06</v>
      </c>
      <c r="AY1704">
        <v>0.252</v>
      </c>
      <c r="AZ1704">
        <v>0</v>
      </c>
      <c r="BA1704">
        <v>0</v>
      </c>
      <c r="BB1704">
        <v>319</v>
      </c>
      <c r="BC1704" t="s">
        <v>75</v>
      </c>
      <c r="BD1704">
        <v>0</v>
      </c>
      <c r="BE1704" t="s">
        <v>61</v>
      </c>
      <c r="BF1704" t="s">
        <v>61</v>
      </c>
      <c r="BG1704">
        <v>1.3</v>
      </c>
      <c r="BH1704">
        <v>0</v>
      </c>
      <c r="BI1704" s="1">
        <v>45799.582011261577</v>
      </c>
      <c r="BJ1704">
        <v>3</v>
      </c>
      <c r="BK1704" s="4">
        <v>1.222</v>
      </c>
      <c r="BL1704" s="42" t="e">
        <f>HLOOKUP($A1704,차량별코스!$E$1:$AD$20,_xlfn.XLOOKUP(탕데이터!$I1704,차량별코스!$D$2:$D$20,차량별코스!$A$2:$A$20),0)</f>
        <v>#N/A</v>
      </c>
      <c r="BM1704">
        <f t="shared" si="294"/>
        <v>3147.1010000000015</v>
      </c>
      <c r="BN1704">
        <f t="shared" si="295"/>
        <v>11107.727999999996</v>
      </c>
      <c r="BO1704">
        <f>IF(COUNTIFS($BL$2:$BL1704,$BL1704,$O$2:$O1704,$O1704)=1,_xlfn.MAXIFS($BO$2:$BO1703,$O$2:$O1703,$O1704)+1,_xlfn.MAXIFS($BO$2:$BO1703,$O$2:$O1703,$O1704))</f>
        <v>12</v>
      </c>
      <c r="BP1704">
        <f t="shared" si="296"/>
        <v>8822.4000000000015</v>
      </c>
      <c r="BQ1704">
        <f t="shared" si="298"/>
        <v>544.96800000000007</v>
      </c>
      <c r="BR1704">
        <f t="shared" si="299"/>
        <v>847.72799999999995</v>
      </c>
      <c r="BS1704">
        <f t="shared" si="300"/>
        <v>1089.9360000000001</v>
      </c>
      <c r="BT1704">
        <f t="shared" si="301"/>
        <v>544.96800000000007</v>
      </c>
      <c r="BU1704">
        <f t="shared" si="302"/>
        <v>15.138</v>
      </c>
      <c r="BV1704">
        <f t="shared" si="303"/>
        <v>0</v>
      </c>
      <c r="BW1704">
        <f t="shared" si="297"/>
        <v>11865.138000000003</v>
      </c>
    </row>
    <row r="1705" spans="1:75" x14ac:dyDescent="0.3">
      <c r="A1705" s="38">
        <f t="shared" si="293"/>
        <v>45794</v>
      </c>
      <c r="B1705" s="3">
        <v>45794.734131944446</v>
      </c>
      <c r="C1705" t="s">
        <v>61</v>
      </c>
      <c r="D1705" t="s">
        <v>61</v>
      </c>
      <c r="E1705" t="s">
        <v>61</v>
      </c>
      <c r="F1705" t="s">
        <v>62</v>
      </c>
      <c r="G1705" s="2" t="s">
        <v>98</v>
      </c>
      <c r="H1705" t="s">
        <v>99</v>
      </c>
      <c r="I1705" t="s">
        <v>100</v>
      </c>
      <c r="J1705" t="s">
        <v>66</v>
      </c>
      <c r="K1705" t="s">
        <v>67</v>
      </c>
      <c r="L1705">
        <v>20</v>
      </c>
      <c r="M1705">
        <v>13</v>
      </c>
      <c r="N1705">
        <v>169</v>
      </c>
      <c r="O1705" s="41">
        <v>9999</v>
      </c>
      <c r="P1705" t="s">
        <v>61</v>
      </c>
      <c r="Q1705" t="s">
        <v>61</v>
      </c>
      <c r="R1705">
        <v>17.116</v>
      </c>
      <c r="S1705">
        <v>4.5720000000000001</v>
      </c>
      <c r="T1705">
        <v>3.7440000000000002</v>
      </c>
      <c r="U1705">
        <v>1336</v>
      </c>
      <c r="V1705">
        <v>12</v>
      </c>
      <c r="W1705">
        <v>199</v>
      </c>
      <c r="X1705">
        <v>379</v>
      </c>
      <c r="Y1705">
        <v>0</v>
      </c>
      <c r="Z1705">
        <v>0</v>
      </c>
      <c r="AA1705">
        <v>0</v>
      </c>
      <c r="AB1705">
        <v>0</v>
      </c>
      <c r="AC1705">
        <v>91</v>
      </c>
      <c r="AD1705">
        <v>46.12</v>
      </c>
      <c r="AE1705">
        <v>54.771023999999997</v>
      </c>
      <c r="AF1705">
        <v>96</v>
      </c>
      <c r="AG1705">
        <v>0.7</v>
      </c>
      <c r="AH1705">
        <v>0.8</v>
      </c>
      <c r="AI1705">
        <v>2.2999999999999998</v>
      </c>
      <c r="AJ1705">
        <v>0.3</v>
      </c>
      <c r="AK1705">
        <v>0</v>
      </c>
      <c r="AL1705">
        <v>0</v>
      </c>
      <c r="AM1705">
        <v>2.88</v>
      </c>
      <c r="AN1705">
        <v>50.002000000000002</v>
      </c>
      <c r="AO1705">
        <v>0.89800000000000002</v>
      </c>
      <c r="AP1705">
        <v>14.895</v>
      </c>
      <c r="AQ1705">
        <v>0.17499999999999999</v>
      </c>
      <c r="AR1705">
        <v>0</v>
      </c>
      <c r="AS1705">
        <v>0</v>
      </c>
      <c r="AT1705">
        <v>20.8</v>
      </c>
      <c r="AU1705">
        <v>0.152</v>
      </c>
      <c r="AV1705">
        <v>0.17299999999999999</v>
      </c>
      <c r="AW1705">
        <v>0.498</v>
      </c>
      <c r="AX1705">
        <v>6.5000000000000002E-2</v>
      </c>
      <c r="AY1705">
        <v>0</v>
      </c>
      <c r="AZ1705">
        <v>0</v>
      </c>
      <c r="BA1705">
        <v>0</v>
      </c>
      <c r="BB1705">
        <v>25</v>
      </c>
      <c r="BC1705" t="s">
        <v>75</v>
      </c>
      <c r="BD1705">
        <v>0</v>
      </c>
      <c r="BE1705" t="s">
        <v>61</v>
      </c>
      <c r="BF1705" t="s">
        <v>61</v>
      </c>
      <c r="BG1705">
        <v>1.3</v>
      </c>
      <c r="BH1705">
        <v>0</v>
      </c>
      <c r="BI1705" s="1">
        <v>45799.582011261577</v>
      </c>
      <c r="BJ1705">
        <v>3</v>
      </c>
      <c r="BK1705" s="4">
        <v>1.2479</v>
      </c>
      <c r="BL1705" s="42" t="e">
        <f>HLOOKUP($A1705,차량별코스!$E$1:$AD$20,_xlfn.XLOOKUP(탕데이터!$I1705,차량별코스!$D$2:$D$20,차량별코스!$A$2:$A$20),0)</f>
        <v>#N/A</v>
      </c>
      <c r="BM1705">
        <f t="shared" si="294"/>
        <v>3147.1010000000015</v>
      </c>
      <c r="BN1705">
        <f t="shared" si="295"/>
        <v>11107.727999999996</v>
      </c>
      <c r="BO1705">
        <f>IF(COUNTIFS($BL$2:$BL1705,$BL1705,$O$2:$O1705,$O1705)=1,_xlfn.MAXIFS($BO$2:$BO1704,$O$2:$O1704,$O1705)+1,_xlfn.MAXIFS($BO$2:$BO1704,$O$2:$O1704,$O1705))</f>
        <v>12</v>
      </c>
      <c r="BP1705">
        <f t="shared" si="296"/>
        <v>1071.56</v>
      </c>
      <c r="BQ1705">
        <f t="shared" si="298"/>
        <v>9.3519999999999985</v>
      </c>
      <c r="BR1705">
        <f t="shared" si="299"/>
        <v>10.688000000000001</v>
      </c>
      <c r="BS1705">
        <f t="shared" si="300"/>
        <v>30.727999999999998</v>
      </c>
      <c r="BT1705">
        <f t="shared" si="301"/>
        <v>4.008</v>
      </c>
      <c r="BU1705">
        <f t="shared" si="302"/>
        <v>0</v>
      </c>
      <c r="BV1705">
        <f t="shared" si="303"/>
        <v>0</v>
      </c>
      <c r="BW1705">
        <f t="shared" si="297"/>
        <v>1126.3360000000002</v>
      </c>
    </row>
    <row r="1706" spans="1:75" x14ac:dyDescent="0.3">
      <c r="A1706" s="38">
        <f t="shared" si="293"/>
        <v>45794</v>
      </c>
      <c r="B1706" s="3">
        <v>45794.788055555553</v>
      </c>
      <c r="C1706" t="s">
        <v>61</v>
      </c>
      <c r="D1706" t="s">
        <v>61</v>
      </c>
      <c r="E1706" t="s">
        <v>61</v>
      </c>
      <c r="F1706" t="s">
        <v>62</v>
      </c>
      <c r="G1706" s="2" t="s">
        <v>98</v>
      </c>
      <c r="H1706" t="s">
        <v>99</v>
      </c>
      <c r="I1706" t="s">
        <v>100</v>
      </c>
      <c r="J1706" t="s">
        <v>66</v>
      </c>
      <c r="K1706" t="s">
        <v>67</v>
      </c>
      <c r="L1706">
        <v>20</v>
      </c>
      <c r="M1706">
        <v>13</v>
      </c>
      <c r="N1706">
        <v>169</v>
      </c>
      <c r="O1706" s="41">
        <v>9999</v>
      </c>
      <c r="P1706" t="s">
        <v>61</v>
      </c>
      <c r="Q1706" t="s">
        <v>61</v>
      </c>
      <c r="R1706">
        <v>18.792000000000002</v>
      </c>
      <c r="S1706">
        <v>4.8019999999999996</v>
      </c>
      <c r="T1706">
        <v>3.9129999999999998</v>
      </c>
      <c r="U1706">
        <v>1532</v>
      </c>
      <c r="V1706">
        <v>18</v>
      </c>
      <c r="W1706">
        <v>254</v>
      </c>
      <c r="X1706">
        <v>533</v>
      </c>
      <c r="Y1706">
        <v>1</v>
      </c>
      <c r="Z1706">
        <v>1</v>
      </c>
      <c r="AA1706">
        <v>0</v>
      </c>
      <c r="AB1706">
        <v>0</v>
      </c>
      <c r="AC1706">
        <v>89</v>
      </c>
      <c r="AD1706">
        <v>44.16</v>
      </c>
      <c r="AE1706">
        <v>53.691428000000002</v>
      </c>
      <c r="AF1706">
        <v>97.7</v>
      </c>
      <c r="AG1706">
        <v>0.3</v>
      </c>
      <c r="AH1706">
        <v>0.6</v>
      </c>
      <c r="AI1706">
        <v>1.3</v>
      </c>
      <c r="AJ1706">
        <v>0.1</v>
      </c>
      <c r="AK1706">
        <v>0</v>
      </c>
      <c r="AL1706">
        <v>0</v>
      </c>
      <c r="AM1706">
        <v>3.01</v>
      </c>
      <c r="AN1706">
        <v>46.497999999999998</v>
      </c>
      <c r="AO1706">
        <v>1.175</v>
      </c>
      <c r="AP1706">
        <v>16.579999999999998</v>
      </c>
      <c r="AQ1706">
        <v>0.26600000000000001</v>
      </c>
      <c r="AR1706">
        <v>5.3209999999999997</v>
      </c>
      <c r="AS1706">
        <v>5.3209999999999997</v>
      </c>
      <c r="AT1706">
        <v>24.425000000000001</v>
      </c>
      <c r="AU1706">
        <v>7.4999999999999997E-2</v>
      </c>
      <c r="AV1706">
        <v>0.15</v>
      </c>
      <c r="AW1706">
        <v>0.32500000000000001</v>
      </c>
      <c r="AX1706">
        <v>2.5000000000000001E-2</v>
      </c>
      <c r="AY1706">
        <v>0</v>
      </c>
      <c r="AZ1706">
        <v>0</v>
      </c>
      <c r="BA1706">
        <v>0</v>
      </c>
      <c r="BB1706">
        <v>28</v>
      </c>
      <c r="BC1706" t="s">
        <v>75</v>
      </c>
      <c r="BD1706">
        <v>0</v>
      </c>
      <c r="BE1706" t="s">
        <v>61</v>
      </c>
      <c r="BF1706" t="s">
        <v>61</v>
      </c>
      <c r="BG1706">
        <v>1.3</v>
      </c>
      <c r="BH1706">
        <v>0</v>
      </c>
      <c r="BI1706" s="1">
        <v>45799.582011261577</v>
      </c>
      <c r="BJ1706">
        <v>3</v>
      </c>
      <c r="BK1706" s="4">
        <v>1.3045</v>
      </c>
      <c r="BL1706" s="42" t="e">
        <f>HLOOKUP($A1706,차량별코스!$E$1:$AD$20,_xlfn.XLOOKUP(탕데이터!$I1706,차량별코스!$D$2:$D$20,차량별코스!$A$2:$A$20),0)</f>
        <v>#N/A</v>
      </c>
      <c r="BM1706">
        <f t="shared" si="294"/>
        <v>3147.1010000000015</v>
      </c>
      <c r="BN1706">
        <f t="shared" si="295"/>
        <v>11107.727999999996</v>
      </c>
      <c r="BO1706">
        <f>IF(COUNTIFS($BL$2:$BL1706,$BL1706,$O$2:$O1706,$O1706)=1,_xlfn.MAXIFS($BO$2:$BO1705,$O$2:$O1705,$O1706)+1,_xlfn.MAXIFS($BO$2:$BO1705,$O$2:$O1705,$O1706))</f>
        <v>12</v>
      </c>
      <c r="BP1706">
        <f t="shared" si="296"/>
        <v>1224.7639999999999</v>
      </c>
      <c r="BQ1706">
        <f t="shared" si="298"/>
        <v>4.5960000000000001</v>
      </c>
      <c r="BR1706">
        <f t="shared" si="299"/>
        <v>9.1920000000000002</v>
      </c>
      <c r="BS1706">
        <f t="shared" si="300"/>
        <v>19.916</v>
      </c>
      <c r="BT1706">
        <f t="shared" si="301"/>
        <v>1.532</v>
      </c>
      <c r="BU1706">
        <f t="shared" si="302"/>
        <v>0</v>
      </c>
      <c r="BV1706">
        <f t="shared" si="303"/>
        <v>0</v>
      </c>
      <c r="BW1706">
        <f t="shared" si="297"/>
        <v>1259.9999999999998</v>
      </c>
    </row>
    <row r="1707" spans="1:75" x14ac:dyDescent="0.3">
      <c r="A1707" s="38">
        <f t="shared" si="293"/>
        <v>45794</v>
      </c>
      <c r="B1707" s="3">
        <v>45794.808564814812</v>
      </c>
      <c r="C1707" t="s">
        <v>61</v>
      </c>
      <c r="D1707" t="s">
        <v>61</v>
      </c>
      <c r="E1707" t="s">
        <v>61</v>
      </c>
      <c r="F1707" t="s">
        <v>62</v>
      </c>
      <c r="G1707" s="2" t="s">
        <v>98</v>
      </c>
      <c r="H1707" t="s">
        <v>99</v>
      </c>
      <c r="I1707" t="s">
        <v>100</v>
      </c>
      <c r="J1707" t="s">
        <v>66</v>
      </c>
      <c r="K1707" t="s">
        <v>67</v>
      </c>
      <c r="L1707">
        <v>20</v>
      </c>
      <c r="M1707">
        <v>13</v>
      </c>
      <c r="N1707">
        <v>169</v>
      </c>
      <c r="O1707" s="41">
        <v>9999</v>
      </c>
      <c r="P1707" t="s">
        <v>61</v>
      </c>
      <c r="Q1707" t="s">
        <v>61</v>
      </c>
      <c r="R1707">
        <v>99.069000000000003</v>
      </c>
      <c r="S1707">
        <v>21.169</v>
      </c>
      <c r="T1707">
        <v>4.68</v>
      </c>
      <c r="U1707">
        <v>7433</v>
      </c>
      <c r="V1707">
        <v>50</v>
      </c>
      <c r="W1707">
        <v>1051</v>
      </c>
      <c r="X1707">
        <v>2209</v>
      </c>
      <c r="Y1707">
        <v>3</v>
      </c>
      <c r="Z1707">
        <v>5</v>
      </c>
      <c r="AA1707">
        <v>0</v>
      </c>
      <c r="AB1707">
        <v>0</v>
      </c>
      <c r="AC1707">
        <v>98</v>
      </c>
      <c r="AD1707">
        <v>47.98</v>
      </c>
      <c r="AE1707">
        <v>56.324727000000003</v>
      </c>
      <c r="AF1707">
        <v>91.7</v>
      </c>
      <c r="AG1707">
        <v>1.1000000000000001</v>
      </c>
      <c r="AH1707">
        <v>2</v>
      </c>
      <c r="AI1707">
        <v>4.4000000000000004</v>
      </c>
      <c r="AJ1707">
        <v>0.8</v>
      </c>
      <c r="AK1707">
        <v>0</v>
      </c>
      <c r="AL1707">
        <v>0</v>
      </c>
      <c r="AM1707">
        <v>3.6</v>
      </c>
      <c r="AN1707">
        <v>39.954999999999998</v>
      </c>
      <c r="AO1707">
        <v>0.67300000000000004</v>
      </c>
      <c r="AP1707">
        <v>14.14</v>
      </c>
      <c r="AQ1707">
        <v>0.222</v>
      </c>
      <c r="AR1707">
        <v>3.028</v>
      </c>
      <c r="AS1707">
        <v>5.0469999999999997</v>
      </c>
      <c r="AT1707">
        <v>113.09699999999999</v>
      </c>
      <c r="AU1707">
        <v>1.357</v>
      </c>
      <c r="AV1707">
        <v>2.4670000000000001</v>
      </c>
      <c r="AW1707">
        <v>5.4269999999999996</v>
      </c>
      <c r="AX1707">
        <v>0.98699999999999999</v>
      </c>
      <c r="AY1707">
        <v>0</v>
      </c>
      <c r="AZ1707">
        <v>0</v>
      </c>
      <c r="BA1707">
        <v>0</v>
      </c>
      <c r="BB1707">
        <v>146</v>
      </c>
      <c r="BC1707" t="s">
        <v>75</v>
      </c>
      <c r="BD1707">
        <v>0</v>
      </c>
      <c r="BE1707" t="s">
        <v>61</v>
      </c>
      <c r="BF1707" t="s">
        <v>61</v>
      </c>
      <c r="BG1707">
        <v>1.3</v>
      </c>
      <c r="BH1707">
        <v>0</v>
      </c>
      <c r="BI1707" s="1">
        <v>45799.582011261577</v>
      </c>
      <c r="BJ1707">
        <v>3</v>
      </c>
      <c r="BK1707" s="4">
        <v>1.56</v>
      </c>
      <c r="BL1707" s="42" t="e">
        <f>HLOOKUP($A1707,차량별코스!$E$1:$AD$20,_xlfn.XLOOKUP(탕데이터!$I1707,차량별코스!$D$2:$D$20,차량별코스!$A$2:$A$20),0)</f>
        <v>#N/A</v>
      </c>
      <c r="BM1707">
        <f t="shared" si="294"/>
        <v>3147.1010000000015</v>
      </c>
      <c r="BN1707">
        <f t="shared" si="295"/>
        <v>11107.727999999996</v>
      </c>
      <c r="BO1707">
        <f>IF(COUNTIFS($BL$2:$BL1707,$BL1707,$O$2:$O1707,$O1707)=1,_xlfn.MAXIFS($BO$2:$BO1706,$O$2:$O1706,$O1707)+1,_xlfn.MAXIFS($BO$2:$BO1706,$O$2:$O1706,$O1707))</f>
        <v>12</v>
      </c>
      <c r="BP1707">
        <f t="shared" si="296"/>
        <v>5715.0610000000006</v>
      </c>
      <c r="BQ1707">
        <f t="shared" si="298"/>
        <v>81.763000000000005</v>
      </c>
      <c r="BR1707">
        <f t="shared" si="299"/>
        <v>148.66</v>
      </c>
      <c r="BS1707">
        <f t="shared" si="300"/>
        <v>327.05200000000002</v>
      </c>
      <c r="BT1707">
        <f t="shared" si="301"/>
        <v>59.463999999999999</v>
      </c>
      <c r="BU1707">
        <f t="shared" si="302"/>
        <v>0</v>
      </c>
      <c r="BV1707">
        <f t="shared" si="303"/>
        <v>0</v>
      </c>
      <c r="BW1707">
        <f t="shared" si="297"/>
        <v>6332</v>
      </c>
    </row>
    <row r="1708" spans="1:75" x14ac:dyDescent="0.3">
      <c r="A1708" s="38">
        <f t="shared" si="293"/>
        <v>45795</v>
      </c>
      <c r="B1708" s="3">
        <v>45795.317824074074</v>
      </c>
      <c r="C1708" t="s">
        <v>61</v>
      </c>
      <c r="D1708" t="s">
        <v>61</v>
      </c>
      <c r="E1708" t="s">
        <v>61</v>
      </c>
      <c r="F1708" t="s">
        <v>62</v>
      </c>
      <c r="G1708" s="2" t="s">
        <v>98</v>
      </c>
      <c r="H1708" t="s">
        <v>99</v>
      </c>
      <c r="I1708" t="s">
        <v>100</v>
      </c>
      <c r="J1708" t="s">
        <v>66</v>
      </c>
      <c r="K1708" t="s">
        <v>67</v>
      </c>
      <c r="L1708">
        <v>20</v>
      </c>
      <c r="M1708">
        <v>13</v>
      </c>
      <c r="N1708">
        <v>169</v>
      </c>
      <c r="O1708" s="41">
        <v>9999</v>
      </c>
      <c r="P1708" t="s">
        <v>61</v>
      </c>
      <c r="Q1708" t="s">
        <v>61</v>
      </c>
      <c r="R1708">
        <v>99.692999999999998</v>
      </c>
      <c r="S1708">
        <v>22.756</v>
      </c>
      <c r="T1708">
        <v>4.3810000000000002</v>
      </c>
      <c r="U1708">
        <v>7976</v>
      </c>
      <c r="V1708">
        <v>113</v>
      </c>
      <c r="W1708">
        <v>1673</v>
      </c>
      <c r="X1708">
        <v>1874</v>
      </c>
      <c r="Y1708">
        <v>2</v>
      </c>
      <c r="Z1708">
        <v>18</v>
      </c>
      <c r="AA1708">
        <v>0</v>
      </c>
      <c r="AB1708">
        <v>0</v>
      </c>
      <c r="AC1708">
        <v>96</v>
      </c>
      <c r="AD1708">
        <v>45</v>
      </c>
      <c r="AE1708">
        <v>57.979754999999997</v>
      </c>
      <c r="AF1708">
        <v>90.1</v>
      </c>
      <c r="AG1708">
        <v>1.1000000000000001</v>
      </c>
      <c r="AH1708">
        <v>2.2000000000000002</v>
      </c>
      <c r="AI1708">
        <v>5.4</v>
      </c>
      <c r="AJ1708">
        <v>1.1000000000000001</v>
      </c>
      <c r="AK1708">
        <v>0</v>
      </c>
      <c r="AL1708">
        <v>0</v>
      </c>
      <c r="AM1708">
        <v>3.37</v>
      </c>
      <c r="AN1708">
        <v>44.540999999999997</v>
      </c>
      <c r="AO1708">
        <v>1.417</v>
      </c>
      <c r="AP1708">
        <v>20.975000000000001</v>
      </c>
      <c r="AQ1708">
        <v>0.18099999999999999</v>
      </c>
      <c r="AR1708">
        <v>2.0059999999999998</v>
      </c>
      <c r="AS1708">
        <v>18.055</v>
      </c>
      <c r="AT1708">
        <v>118.63200000000001</v>
      </c>
      <c r="AU1708">
        <v>1.448</v>
      </c>
      <c r="AV1708">
        <v>2.8969999999999998</v>
      </c>
      <c r="AW1708">
        <v>7.11</v>
      </c>
      <c r="AX1708">
        <v>1.448</v>
      </c>
      <c r="AY1708">
        <v>0</v>
      </c>
      <c r="AZ1708">
        <v>0</v>
      </c>
      <c r="BA1708">
        <v>0</v>
      </c>
      <c r="BB1708">
        <v>157</v>
      </c>
      <c r="BC1708" t="s">
        <v>75</v>
      </c>
      <c r="BD1708">
        <v>0</v>
      </c>
      <c r="BE1708" t="s">
        <v>61</v>
      </c>
      <c r="BF1708" t="s">
        <v>61</v>
      </c>
      <c r="BG1708">
        <v>1.3</v>
      </c>
      <c r="BH1708">
        <v>0</v>
      </c>
      <c r="BI1708" s="1">
        <v>45799.582011261577</v>
      </c>
      <c r="BJ1708">
        <v>3</v>
      </c>
      <c r="BK1708" s="4">
        <v>1.4602999999999999</v>
      </c>
      <c r="BL1708" s="42" t="e">
        <f>HLOOKUP($A1708,차량별코스!$E$1:$AD$20,_xlfn.XLOOKUP(탕데이터!$I1708,차량별코스!$D$2:$D$20,차량별코스!$A$2:$A$20),0)</f>
        <v>#N/A</v>
      </c>
      <c r="BM1708">
        <f t="shared" si="294"/>
        <v>3147.1010000000015</v>
      </c>
      <c r="BN1708">
        <f t="shared" si="295"/>
        <v>11107.727999999996</v>
      </c>
      <c r="BO1708">
        <f>IF(COUNTIFS($BL$2:$BL1708,$BL1708,$O$2:$O1708,$O1708)=1,_xlfn.MAXIFS($BO$2:$BO1707,$O$2:$O1707,$O1708)+1,_xlfn.MAXIFS($BO$2:$BO1707,$O$2:$O1707,$O1708))</f>
        <v>12</v>
      </c>
      <c r="BP1708">
        <f t="shared" si="296"/>
        <v>5400.3759999999993</v>
      </c>
      <c r="BQ1708">
        <f t="shared" si="298"/>
        <v>87.736000000000004</v>
      </c>
      <c r="BR1708">
        <f t="shared" si="299"/>
        <v>175.47200000000001</v>
      </c>
      <c r="BS1708">
        <f t="shared" si="300"/>
        <v>430.70400000000006</v>
      </c>
      <c r="BT1708">
        <f t="shared" si="301"/>
        <v>87.736000000000004</v>
      </c>
      <c r="BU1708">
        <f t="shared" si="302"/>
        <v>0</v>
      </c>
      <c r="BV1708">
        <f t="shared" si="303"/>
        <v>0</v>
      </c>
      <c r="BW1708">
        <f t="shared" si="297"/>
        <v>6182.0239999999985</v>
      </c>
    </row>
    <row r="1709" spans="1:75" x14ac:dyDescent="0.3">
      <c r="A1709" s="38">
        <f t="shared" si="293"/>
        <v>45795</v>
      </c>
      <c r="B1709" s="3">
        <v>45795.432638888888</v>
      </c>
      <c r="C1709" t="s">
        <v>61</v>
      </c>
      <c r="D1709" t="s">
        <v>61</v>
      </c>
      <c r="E1709" t="s">
        <v>61</v>
      </c>
      <c r="F1709" t="s">
        <v>62</v>
      </c>
      <c r="G1709" s="2" t="s">
        <v>98</v>
      </c>
      <c r="H1709" t="s">
        <v>99</v>
      </c>
      <c r="I1709" t="s">
        <v>100</v>
      </c>
      <c r="J1709" t="s">
        <v>66</v>
      </c>
      <c r="K1709" t="s">
        <v>67</v>
      </c>
      <c r="L1709">
        <v>20</v>
      </c>
      <c r="M1709">
        <v>13</v>
      </c>
      <c r="N1709">
        <v>169</v>
      </c>
      <c r="O1709" s="41">
        <v>9999</v>
      </c>
      <c r="P1709" t="s">
        <v>61</v>
      </c>
      <c r="Q1709" t="s">
        <v>61</v>
      </c>
      <c r="R1709">
        <v>17.035</v>
      </c>
      <c r="S1709">
        <v>4.2270000000000003</v>
      </c>
      <c r="T1709">
        <v>4.03</v>
      </c>
      <c r="U1709">
        <v>1290</v>
      </c>
      <c r="V1709">
        <v>6</v>
      </c>
      <c r="W1709">
        <v>146</v>
      </c>
      <c r="X1709">
        <v>511</v>
      </c>
      <c r="Y1709">
        <v>0</v>
      </c>
      <c r="Z1709">
        <v>13</v>
      </c>
      <c r="AA1709">
        <v>0</v>
      </c>
      <c r="AB1709">
        <v>0</v>
      </c>
      <c r="AC1709">
        <v>86</v>
      </c>
      <c r="AD1709">
        <v>47.54</v>
      </c>
      <c r="AE1709">
        <v>53.889127000000002</v>
      </c>
      <c r="AF1709">
        <v>92.7</v>
      </c>
      <c r="AG1709">
        <v>1.1000000000000001</v>
      </c>
      <c r="AH1709">
        <v>1.7</v>
      </c>
      <c r="AI1709">
        <v>4.0999999999999996</v>
      </c>
      <c r="AJ1709">
        <v>0.5</v>
      </c>
      <c r="AK1709">
        <v>0</v>
      </c>
      <c r="AL1709">
        <v>0</v>
      </c>
      <c r="AM1709">
        <v>3.1</v>
      </c>
      <c r="AN1709">
        <v>45.143999999999998</v>
      </c>
      <c r="AO1709">
        <v>0.46500000000000002</v>
      </c>
      <c r="AP1709">
        <v>11.318</v>
      </c>
      <c r="AQ1709">
        <v>0.29399999999999998</v>
      </c>
      <c r="AR1709">
        <v>0</v>
      </c>
      <c r="AS1709">
        <v>76.313000000000002</v>
      </c>
      <c r="AT1709">
        <v>18.54</v>
      </c>
      <c r="AU1709">
        <v>0.22</v>
      </c>
      <c r="AV1709">
        <v>0.34</v>
      </c>
      <c r="AW1709">
        <v>0.82</v>
      </c>
      <c r="AX1709">
        <v>0.1</v>
      </c>
      <c r="AY1709">
        <v>0</v>
      </c>
      <c r="AZ1709">
        <v>0</v>
      </c>
      <c r="BA1709">
        <v>0</v>
      </c>
      <c r="BB1709">
        <v>24</v>
      </c>
      <c r="BC1709" t="s">
        <v>75</v>
      </c>
      <c r="BD1709">
        <v>0</v>
      </c>
      <c r="BE1709" t="s">
        <v>61</v>
      </c>
      <c r="BF1709" t="s">
        <v>61</v>
      </c>
      <c r="BG1709">
        <v>1.3</v>
      </c>
      <c r="BH1709">
        <v>0</v>
      </c>
      <c r="BI1709" s="1">
        <v>45799.582011261577</v>
      </c>
      <c r="BJ1709">
        <v>3</v>
      </c>
      <c r="BK1709" s="4">
        <v>1.3432999999999999</v>
      </c>
      <c r="BL1709" s="42" t="e">
        <f>HLOOKUP($A1709,차량별코스!$E$1:$AD$20,_xlfn.XLOOKUP(탕데이터!$I1709,차량별코스!$D$2:$D$20,차량별코스!$A$2:$A$20),0)</f>
        <v>#N/A</v>
      </c>
      <c r="BM1709">
        <f t="shared" si="294"/>
        <v>3147.1010000000015</v>
      </c>
      <c r="BN1709">
        <f t="shared" si="295"/>
        <v>11107.727999999996</v>
      </c>
      <c r="BO1709">
        <f>IF(COUNTIFS($BL$2:$BL1709,$BL1709,$O$2:$O1709,$O1709)=1,_xlfn.MAXIFS($BO$2:$BO1708,$O$2:$O1708,$O1709)+1,_xlfn.MAXIFS($BO$2:$BO1708,$O$2:$O1708,$O1709))</f>
        <v>12</v>
      </c>
      <c r="BP1709">
        <f t="shared" si="296"/>
        <v>1043.8300000000002</v>
      </c>
      <c r="BQ1709">
        <f t="shared" si="298"/>
        <v>14.190000000000001</v>
      </c>
      <c r="BR1709">
        <f t="shared" si="299"/>
        <v>21.930000000000003</v>
      </c>
      <c r="BS1709">
        <f t="shared" si="300"/>
        <v>52.889999999999993</v>
      </c>
      <c r="BT1709">
        <f t="shared" si="301"/>
        <v>6.45</v>
      </c>
      <c r="BU1709">
        <f t="shared" si="302"/>
        <v>0</v>
      </c>
      <c r="BV1709">
        <f t="shared" si="303"/>
        <v>0</v>
      </c>
      <c r="BW1709">
        <f t="shared" si="297"/>
        <v>1139.2900000000004</v>
      </c>
    </row>
    <row r="1710" spans="1:75" x14ac:dyDescent="0.3">
      <c r="A1710" s="38">
        <f t="shared" si="293"/>
        <v>45795</v>
      </c>
      <c r="B1710" s="3">
        <v>45795.495312500003</v>
      </c>
      <c r="C1710" t="s">
        <v>61</v>
      </c>
      <c r="D1710" t="s">
        <v>61</v>
      </c>
      <c r="E1710" t="s">
        <v>61</v>
      </c>
      <c r="F1710" t="s">
        <v>62</v>
      </c>
      <c r="G1710" s="2" t="s">
        <v>98</v>
      </c>
      <c r="H1710" t="s">
        <v>99</v>
      </c>
      <c r="I1710" t="s">
        <v>100</v>
      </c>
      <c r="J1710" t="s">
        <v>66</v>
      </c>
      <c r="K1710" t="s">
        <v>67</v>
      </c>
      <c r="L1710">
        <v>20</v>
      </c>
      <c r="M1710">
        <v>13</v>
      </c>
      <c r="N1710">
        <v>169</v>
      </c>
      <c r="O1710" s="41">
        <v>9999</v>
      </c>
      <c r="P1710" t="s">
        <v>61</v>
      </c>
      <c r="Q1710" t="s">
        <v>61</v>
      </c>
      <c r="R1710">
        <v>114.86199999999999</v>
      </c>
      <c r="S1710">
        <v>30.259</v>
      </c>
      <c r="T1710">
        <v>3.7959999999999998</v>
      </c>
      <c r="U1710">
        <v>10369</v>
      </c>
      <c r="V1710">
        <v>80</v>
      </c>
      <c r="W1710">
        <v>2123</v>
      </c>
      <c r="X1710">
        <v>2730</v>
      </c>
      <c r="Y1710">
        <v>3</v>
      </c>
      <c r="Z1710">
        <v>23</v>
      </c>
      <c r="AA1710">
        <v>0</v>
      </c>
      <c r="AB1710">
        <v>0</v>
      </c>
      <c r="AC1710">
        <v>109</v>
      </c>
      <c r="AD1710">
        <v>39.880000000000003</v>
      </c>
      <c r="AE1710">
        <v>50.637185000000002</v>
      </c>
      <c r="AF1710">
        <v>83.6</v>
      </c>
      <c r="AG1710">
        <v>3.6</v>
      </c>
      <c r="AH1710">
        <v>4.9000000000000004</v>
      </c>
      <c r="AI1710">
        <v>6.4</v>
      </c>
      <c r="AJ1710">
        <v>1.3</v>
      </c>
      <c r="AK1710">
        <v>0.2</v>
      </c>
      <c r="AL1710">
        <v>0</v>
      </c>
      <c r="AM1710">
        <v>2.92</v>
      </c>
      <c r="AN1710">
        <v>45.061</v>
      </c>
      <c r="AO1710">
        <v>0.77200000000000002</v>
      </c>
      <c r="AP1710">
        <v>20.474</v>
      </c>
      <c r="AQ1710">
        <v>0.23499999999999999</v>
      </c>
      <c r="AR1710">
        <v>2.6120000000000001</v>
      </c>
      <c r="AS1710">
        <v>20.024000000000001</v>
      </c>
      <c r="AT1710">
        <v>143.51300000000001</v>
      </c>
      <c r="AU1710">
        <v>6.18</v>
      </c>
      <c r="AV1710">
        <v>8.4120000000000008</v>
      </c>
      <c r="AW1710">
        <v>10.987</v>
      </c>
      <c r="AX1710">
        <v>2.2320000000000002</v>
      </c>
      <c r="AY1710">
        <v>0.34300000000000003</v>
      </c>
      <c r="AZ1710">
        <v>0</v>
      </c>
      <c r="BA1710">
        <v>0</v>
      </c>
      <c r="BB1710">
        <v>219</v>
      </c>
      <c r="BC1710" t="s">
        <v>75</v>
      </c>
      <c r="BD1710">
        <v>0</v>
      </c>
      <c r="BE1710" t="s">
        <v>61</v>
      </c>
      <c r="BF1710" t="s">
        <v>61</v>
      </c>
      <c r="BG1710">
        <v>1.3</v>
      </c>
      <c r="BH1710">
        <v>0</v>
      </c>
      <c r="BI1710" s="1">
        <v>45799.582011261577</v>
      </c>
      <c r="BJ1710">
        <v>3</v>
      </c>
      <c r="BK1710" s="4">
        <v>1.2653000000000001</v>
      </c>
      <c r="BL1710" s="42" t="e">
        <f>HLOOKUP($A1710,차량별코스!$E$1:$AD$20,_xlfn.XLOOKUP(탕데이터!$I1710,차량별코스!$D$2:$D$20,차량별코스!$A$2:$A$20),0)</f>
        <v>#N/A</v>
      </c>
      <c r="BM1710">
        <f t="shared" si="294"/>
        <v>3147.1010000000015</v>
      </c>
      <c r="BN1710">
        <f t="shared" si="295"/>
        <v>11107.727999999996</v>
      </c>
      <c r="BO1710">
        <f>IF(COUNTIFS($BL$2:$BL1710,$BL1710,$O$2:$O1710,$O1710)=1,_xlfn.MAXIFS($BO$2:$BO1709,$O$2:$O1709,$O1710)+1,_xlfn.MAXIFS($BO$2:$BO1709,$O$2:$O1709,$O1710))</f>
        <v>12</v>
      </c>
      <c r="BP1710">
        <f t="shared" si="296"/>
        <v>6465.4840000000004</v>
      </c>
      <c r="BQ1710">
        <f t="shared" si="298"/>
        <v>373.28400000000005</v>
      </c>
      <c r="BR1710">
        <f t="shared" si="299"/>
        <v>508.08100000000002</v>
      </c>
      <c r="BS1710">
        <f t="shared" si="300"/>
        <v>663.61599999999999</v>
      </c>
      <c r="BT1710">
        <f t="shared" si="301"/>
        <v>134.79700000000003</v>
      </c>
      <c r="BU1710">
        <f t="shared" si="302"/>
        <v>20.738</v>
      </c>
      <c r="BV1710">
        <f t="shared" si="303"/>
        <v>0</v>
      </c>
      <c r="BW1710">
        <f t="shared" si="297"/>
        <v>8166.0000000000009</v>
      </c>
    </row>
    <row r="1711" spans="1:75" x14ac:dyDescent="0.3">
      <c r="A1711" s="38">
        <f t="shared" si="293"/>
        <v>45795</v>
      </c>
      <c r="B1711" s="3">
        <v>45795.624814814815</v>
      </c>
      <c r="C1711" t="s">
        <v>61</v>
      </c>
      <c r="D1711" t="s">
        <v>61</v>
      </c>
      <c r="E1711" t="s">
        <v>61</v>
      </c>
      <c r="F1711" t="s">
        <v>62</v>
      </c>
      <c r="G1711" s="2" t="s">
        <v>98</v>
      </c>
      <c r="H1711" t="s">
        <v>99</v>
      </c>
      <c r="I1711" t="s">
        <v>100</v>
      </c>
      <c r="J1711" t="s">
        <v>66</v>
      </c>
      <c r="K1711" t="s">
        <v>67</v>
      </c>
      <c r="L1711">
        <v>20</v>
      </c>
      <c r="M1711">
        <v>13</v>
      </c>
      <c r="N1711">
        <v>169</v>
      </c>
      <c r="O1711" s="41">
        <v>9999</v>
      </c>
      <c r="P1711" t="s">
        <v>61</v>
      </c>
      <c r="Q1711" t="s">
        <v>61</v>
      </c>
      <c r="R1711">
        <v>0.104</v>
      </c>
      <c r="S1711">
        <v>0.186</v>
      </c>
      <c r="T1711">
        <v>0.55900000000000005</v>
      </c>
      <c r="U1711">
        <v>329</v>
      </c>
      <c r="V1711">
        <v>29</v>
      </c>
      <c r="W1711">
        <v>228</v>
      </c>
      <c r="X1711">
        <v>1</v>
      </c>
      <c r="Y1711">
        <v>0</v>
      </c>
      <c r="Z1711">
        <v>0</v>
      </c>
      <c r="AA1711">
        <v>0</v>
      </c>
      <c r="AB1711">
        <v>0</v>
      </c>
      <c r="AC1711">
        <v>14</v>
      </c>
      <c r="AD1711">
        <v>1.1399999999999999</v>
      </c>
      <c r="AE1711">
        <v>5.2</v>
      </c>
      <c r="AF1711">
        <v>100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0.43</v>
      </c>
      <c r="AN1711">
        <v>29.555</v>
      </c>
      <c r="AO1711">
        <v>8.8140000000000001</v>
      </c>
      <c r="AP1711">
        <v>69.301000000000002</v>
      </c>
      <c r="AQ1711">
        <v>0</v>
      </c>
      <c r="AR1711">
        <v>0</v>
      </c>
      <c r="AS1711">
        <v>0</v>
      </c>
      <c r="AT1711">
        <v>5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 t="s">
        <v>75</v>
      </c>
      <c r="BD1711">
        <v>0</v>
      </c>
      <c r="BE1711" t="s">
        <v>61</v>
      </c>
      <c r="BF1711" t="s">
        <v>61</v>
      </c>
      <c r="BG1711">
        <v>1.3</v>
      </c>
      <c r="BH1711">
        <v>0</v>
      </c>
      <c r="BI1711" s="1">
        <v>45799.582011261577</v>
      </c>
      <c r="BJ1711">
        <v>3</v>
      </c>
      <c r="BK1711" s="4">
        <v>0.18640000000000001</v>
      </c>
      <c r="BL1711" s="42" t="e">
        <f>HLOOKUP($A1711,차량별코스!$E$1:$AD$20,_xlfn.XLOOKUP(탕데이터!$I1711,차량별코스!$D$2:$D$20,차량별코스!$A$2:$A$20),0)</f>
        <v>#N/A</v>
      </c>
      <c r="BM1711">
        <f t="shared" si="294"/>
        <v>3147.1010000000015</v>
      </c>
      <c r="BN1711">
        <f t="shared" si="295"/>
        <v>11107.727999999996</v>
      </c>
      <c r="BO1711">
        <f>IF(COUNTIFS($BL$2:$BL1711,$BL1711,$O$2:$O1711,$O1711)=1,_xlfn.MAXIFS($BO$2:$BO1710,$O$2:$O1710,$O1711)+1,_xlfn.MAXIFS($BO$2:$BO1710,$O$2:$O1710,$O1711))</f>
        <v>12</v>
      </c>
      <c r="BP1711">
        <f t="shared" si="296"/>
        <v>72</v>
      </c>
      <c r="BQ1711">
        <f t="shared" si="298"/>
        <v>0</v>
      </c>
      <c r="BR1711">
        <f t="shared" si="299"/>
        <v>0</v>
      </c>
      <c r="BS1711">
        <f t="shared" si="300"/>
        <v>0</v>
      </c>
      <c r="BT1711">
        <f t="shared" si="301"/>
        <v>0</v>
      </c>
      <c r="BU1711">
        <f t="shared" si="302"/>
        <v>0</v>
      </c>
      <c r="BV1711">
        <f t="shared" si="303"/>
        <v>0</v>
      </c>
      <c r="BW1711">
        <f t="shared" si="297"/>
        <v>72</v>
      </c>
    </row>
    <row r="1712" spans="1:75" x14ac:dyDescent="0.3">
      <c r="A1712" s="38">
        <f t="shared" si="293"/>
        <v>45795</v>
      </c>
      <c r="B1712" s="3">
        <v>45795.666458333333</v>
      </c>
      <c r="C1712" t="s">
        <v>61</v>
      </c>
      <c r="D1712" t="s">
        <v>61</v>
      </c>
      <c r="E1712" t="s">
        <v>61</v>
      </c>
      <c r="F1712" t="s">
        <v>62</v>
      </c>
      <c r="G1712" s="2" t="s">
        <v>98</v>
      </c>
      <c r="H1712" t="s">
        <v>99</v>
      </c>
      <c r="I1712" t="s">
        <v>100</v>
      </c>
      <c r="J1712" t="s">
        <v>66</v>
      </c>
      <c r="K1712" t="s">
        <v>67</v>
      </c>
      <c r="L1712">
        <v>20</v>
      </c>
      <c r="M1712">
        <v>13</v>
      </c>
      <c r="N1712">
        <v>169</v>
      </c>
      <c r="O1712" s="41">
        <v>9999</v>
      </c>
      <c r="P1712" t="s">
        <v>61</v>
      </c>
      <c r="Q1712" t="s">
        <v>61</v>
      </c>
      <c r="R1712">
        <v>95.043999999999997</v>
      </c>
      <c r="S1712">
        <v>24.7</v>
      </c>
      <c r="T1712">
        <v>3.8479999999999999</v>
      </c>
      <c r="U1712">
        <v>7712</v>
      </c>
      <c r="V1712">
        <v>16</v>
      </c>
      <c r="W1712">
        <v>1587</v>
      </c>
      <c r="X1712">
        <v>1792</v>
      </c>
      <c r="Y1712">
        <v>4</v>
      </c>
      <c r="Z1712">
        <v>19</v>
      </c>
      <c r="AA1712">
        <v>0</v>
      </c>
      <c r="AB1712">
        <v>0</v>
      </c>
      <c r="AC1712">
        <v>95</v>
      </c>
      <c r="AD1712">
        <v>44.37</v>
      </c>
      <c r="AE1712">
        <v>56.008885999999997</v>
      </c>
      <c r="AF1712">
        <v>12.6</v>
      </c>
      <c r="AG1712">
        <v>16.899999999999999</v>
      </c>
      <c r="AH1712">
        <v>19.2</v>
      </c>
      <c r="AI1712">
        <v>35</v>
      </c>
      <c r="AJ1712">
        <v>16.399999999999999</v>
      </c>
      <c r="AK1712">
        <v>0</v>
      </c>
      <c r="AL1712">
        <v>0</v>
      </c>
      <c r="AM1712">
        <v>2.96</v>
      </c>
      <c r="AN1712">
        <v>49.808</v>
      </c>
      <c r="AO1712">
        <v>0.20699999999999999</v>
      </c>
      <c r="AP1712">
        <v>20.577999999999999</v>
      </c>
      <c r="AQ1712">
        <v>0.17899999999999999</v>
      </c>
      <c r="AR1712">
        <v>4.2089999999999996</v>
      </c>
      <c r="AS1712">
        <v>19.991</v>
      </c>
      <c r="AT1712">
        <v>16.170000000000002</v>
      </c>
      <c r="AU1712">
        <v>21.687999999999999</v>
      </c>
      <c r="AV1712">
        <v>24.64</v>
      </c>
      <c r="AW1712">
        <v>44.917000000000002</v>
      </c>
      <c r="AX1712">
        <v>21.047000000000001</v>
      </c>
      <c r="AY1712">
        <v>0</v>
      </c>
      <c r="AZ1712">
        <v>0</v>
      </c>
      <c r="BA1712">
        <v>0</v>
      </c>
      <c r="BB1712">
        <v>182</v>
      </c>
      <c r="BC1712" t="s">
        <v>75</v>
      </c>
      <c r="BD1712">
        <v>0</v>
      </c>
      <c r="BE1712" t="s">
        <v>61</v>
      </c>
      <c r="BF1712" t="s">
        <v>61</v>
      </c>
      <c r="BG1712">
        <v>1.3</v>
      </c>
      <c r="BH1712">
        <v>0</v>
      </c>
      <c r="BI1712" s="1">
        <v>45799.582011261577</v>
      </c>
      <c r="BJ1712">
        <v>3</v>
      </c>
      <c r="BK1712" s="4">
        <v>1.2826</v>
      </c>
      <c r="BL1712" s="42" t="e">
        <f>HLOOKUP($A1712,차량별코스!$E$1:$AD$20,_xlfn.XLOOKUP(탕데이터!$I1712,차량별코스!$D$2:$D$20,차량별코스!$A$2:$A$20),0)</f>
        <v>#N/A</v>
      </c>
      <c r="BM1712">
        <f t="shared" si="294"/>
        <v>3147.1010000000015</v>
      </c>
      <c r="BN1712">
        <f t="shared" si="295"/>
        <v>11107.727999999996</v>
      </c>
      <c r="BO1712">
        <f>IF(COUNTIFS($BL$2:$BL1712,$BL1712,$O$2:$O1712,$O1712)=1,_xlfn.MAXIFS($BO$2:$BO1711,$O$2:$O1711,$O1712)+1,_xlfn.MAXIFS($BO$2:$BO1711,$O$2:$O1711,$O1712))</f>
        <v>12</v>
      </c>
      <c r="BP1712">
        <f t="shared" si="296"/>
        <v>-631.28800000000001</v>
      </c>
      <c r="BQ1712">
        <f t="shared" si="298"/>
        <v>1303.328</v>
      </c>
      <c r="BR1712">
        <f t="shared" si="299"/>
        <v>1480.704</v>
      </c>
      <c r="BS1712">
        <f t="shared" si="300"/>
        <v>2699.2</v>
      </c>
      <c r="BT1712">
        <f t="shared" si="301"/>
        <v>1264.7679999999998</v>
      </c>
      <c r="BU1712">
        <f t="shared" si="302"/>
        <v>0</v>
      </c>
      <c r="BV1712">
        <f t="shared" si="303"/>
        <v>0</v>
      </c>
      <c r="BW1712">
        <f t="shared" si="297"/>
        <v>6116.7119999999995</v>
      </c>
    </row>
    <row r="1713" spans="1:75" x14ac:dyDescent="0.3">
      <c r="A1713" s="38">
        <f t="shared" si="293"/>
        <v>45795</v>
      </c>
      <c r="B1713" s="3">
        <v>45795.758564814816</v>
      </c>
      <c r="C1713" t="s">
        <v>61</v>
      </c>
      <c r="D1713" t="s">
        <v>61</v>
      </c>
      <c r="E1713" t="s">
        <v>61</v>
      </c>
      <c r="F1713" t="s">
        <v>62</v>
      </c>
      <c r="G1713" s="2" t="s">
        <v>98</v>
      </c>
      <c r="H1713" t="s">
        <v>99</v>
      </c>
      <c r="I1713" t="s">
        <v>100</v>
      </c>
      <c r="J1713" t="s">
        <v>66</v>
      </c>
      <c r="K1713" t="s">
        <v>67</v>
      </c>
      <c r="L1713">
        <v>20</v>
      </c>
      <c r="M1713">
        <v>13</v>
      </c>
      <c r="N1713">
        <v>169</v>
      </c>
      <c r="O1713" s="41">
        <v>9999</v>
      </c>
      <c r="P1713" t="s">
        <v>61</v>
      </c>
      <c r="Q1713" t="s">
        <v>61</v>
      </c>
      <c r="R1713">
        <v>0.01</v>
      </c>
      <c r="S1713">
        <v>2.7E-2</v>
      </c>
      <c r="T1713">
        <v>0.37</v>
      </c>
      <c r="U1713">
        <v>38</v>
      </c>
      <c r="V1713">
        <v>1</v>
      </c>
      <c r="W1713">
        <v>30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8</v>
      </c>
      <c r="AD1713">
        <v>0.95</v>
      </c>
      <c r="AE1713">
        <v>5.1413880000000001</v>
      </c>
      <c r="AF1713">
        <v>100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0.28000000000000003</v>
      </c>
      <c r="AN1713">
        <v>47.267000000000003</v>
      </c>
      <c r="AO1713">
        <v>2.6240000000000001</v>
      </c>
      <c r="AP1713">
        <v>78.947999999999993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 t="s">
        <v>75</v>
      </c>
      <c r="BD1713">
        <v>0</v>
      </c>
      <c r="BE1713" t="s">
        <v>61</v>
      </c>
      <c r="BF1713" t="s">
        <v>61</v>
      </c>
      <c r="BG1713">
        <v>1.3</v>
      </c>
      <c r="BH1713">
        <v>0</v>
      </c>
      <c r="BI1713" s="1">
        <v>45799.582011261577</v>
      </c>
      <c r="BJ1713">
        <v>3</v>
      </c>
      <c r="BK1713" s="4">
        <v>0.1235</v>
      </c>
      <c r="BL1713" s="42" t="e">
        <f>HLOOKUP($A1713,차량별코스!$E$1:$AD$20,_xlfn.XLOOKUP(탕데이터!$I1713,차량별코스!$D$2:$D$20,차량별코스!$A$2:$A$20),0)</f>
        <v>#N/A</v>
      </c>
      <c r="BM1713">
        <f t="shared" si="294"/>
        <v>3147.1010000000015</v>
      </c>
      <c r="BN1713">
        <f t="shared" si="295"/>
        <v>11107.727999999996</v>
      </c>
      <c r="BO1713">
        <f>IF(COUNTIFS($BL$2:$BL1713,$BL1713,$O$2:$O1713,$O1713)=1,_xlfn.MAXIFS($BO$2:$BO1712,$O$2:$O1712,$O1713)+1,_xlfn.MAXIFS($BO$2:$BO1712,$O$2:$O1712,$O1713))</f>
        <v>12</v>
      </c>
      <c r="BP1713">
        <f t="shared" si="296"/>
        <v>7</v>
      </c>
      <c r="BQ1713">
        <f t="shared" si="298"/>
        <v>0</v>
      </c>
      <c r="BR1713">
        <f t="shared" si="299"/>
        <v>0</v>
      </c>
      <c r="BS1713">
        <f t="shared" si="300"/>
        <v>0</v>
      </c>
      <c r="BT1713">
        <f t="shared" si="301"/>
        <v>0</v>
      </c>
      <c r="BU1713">
        <f t="shared" si="302"/>
        <v>0</v>
      </c>
      <c r="BV1713">
        <f t="shared" si="303"/>
        <v>0</v>
      </c>
      <c r="BW1713">
        <f t="shared" si="297"/>
        <v>7</v>
      </c>
    </row>
    <row r="1714" spans="1:75" x14ac:dyDescent="0.3">
      <c r="A1714" s="38">
        <f t="shared" si="293"/>
        <v>45795</v>
      </c>
      <c r="B1714" s="3">
        <v>45795.761076388888</v>
      </c>
      <c r="C1714" t="s">
        <v>61</v>
      </c>
      <c r="D1714" t="s">
        <v>61</v>
      </c>
      <c r="E1714" t="s">
        <v>61</v>
      </c>
      <c r="F1714" t="s">
        <v>62</v>
      </c>
      <c r="G1714" s="2" t="s">
        <v>98</v>
      </c>
      <c r="H1714" t="s">
        <v>99</v>
      </c>
      <c r="I1714" t="s">
        <v>100</v>
      </c>
      <c r="J1714" t="s">
        <v>66</v>
      </c>
      <c r="K1714" t="s">
        <v>67</v>
      </c>
      <c r="L1714">
        <v>20</v>
      </c>
      <c r="M1714">
        <v>13</v>
      </c>
      <c r="N1714">
        <v>169</v>
      </c>
      <c r="O1714" s="41">
        <v>9999</v>
      </c>
      <c r="P1714" t="s">
        <v>61</v>
      </c>
      <c r="Q1714" t="s">
        <v>61</v>
      </c>
      <c r="R1714">
        <v>2.7E-2</v>
      </c>
      <c r="S1714">
        <v>5.2999999999999999E-2</v>
      </c>
      <c r="T1714">
        <v>0.50900000000000001</v>
      </c>
      <c r="U1714">
        <v>58</v>
      </c>
      <c r="V1714">
        <v>1</v>
      </c>
      <c r="W1714">
        <v>27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7</v>
      </c>
      <c r="AD1714">
        <v>1.68</v>
      </c>
      <c r="AE1714">
        <v>3.2397399999999998</v>
      </c>
      <c r="AF1714">
        <v>100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0.39</v>
      </c>
      <c r="AN1714">
        <v>18.131</v>
      </c>
      <c r="AO1714">
        <v>1.7190000000000001</v>
      </c>
      <c r="AP1714">
        <v>46.552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 t="s">
        <v>75</v>
      </c>
      <c r="BD1714">
        <v>0</v>
      </c>
      <c r="BE1714" t="s">
        <v>61</v>
      </c>
      <c r="BF1714" t="s">
        <v>61</v>
      </c>
      <c r="BG1714">
        <v>1.3</v>
      </c>
      <c r="BH1714">
        <v>0</v>
      </c>
      <c r="BI1714" s="1">
        <v>45799.582011261577</v>
      </c>
      <c r="BJ1714">
        <v>3</v>
      </c>
      <c r="BK1714" s="4">
        <v>0.16980000000000001</v>
      </c>
      <c r="BL1714" s="42" t="e">
        <f>HLOOKUP($A1714,차량별코스!$E$1:$AD$20,_xlfn.XLOOKUP(탕데이터!$I1714,차량별코스!$D$2:$D$20,차량별코스!$A$2:$A$20),0)</f>
        <v>#N/A</v>
      </c>
      <c r="BM1714">
        <f t="shared" si="294"/>
        <v>3147.1010000000015</v>
      </c>
      <c r="BN1714">
        <f t="shared" si="295"/>
        <v>11107.727999999996</v>
      </c>
      <c r="BO1714">
        <f>IF(COUNTIFS($BL$2:$BL1714,$BL1714,$O$2:$O1714,$O1714)=1,_xlfn.MAXIFS($BO$2:$BO1713,$O$2:$O1713,$O1714)+1,_xlfn.MAXIFS($BO$2:$BO1713,$O$2:$O1713,$O1714))</f>
        <v>12</v>
      </c>
      <c r="BP1714">
        <f t="shared" si="296"/>
        <v>30</v>
      </c>
      <c r="BQ1714">
        <f t="shared" si="298"/>
        <v>0</v>
      </c>
      <c r="BR1714">
        <f t="shared" si="299"/>
        <v>0</v>
      </c>
      <c r="BS1714">
        <f t="shared" si="300"/>
        <v>0</v>
      </c>
      <c r="BT1714">
        <f t="shared" si="301"/>
        <v>0</v>
      </c>
      <c r="BU1714">
        <f t="shared" si="302"/>
        <v>0</v>
      </c>
      <c r="BV1714">
        <f t="shared" si="303"/>
        <v>0</v>
      </c>
      <c r="BW1714">
        <f t="shared" si="297"/>
        <v>30</v>
      </c>
    </row>
    <row r="1715" spans="1:75" x14ac:dyDescent="0.3">
      <c r="A1715" s="38">
        <f t="shared" si="293"/>
        <v>45795</v>
      </c>
      <c r="B1715" s="3">
        <v>45795.848449074074</v>
      </c>
      <c r="C1715" t="s">
        <v>61</v>
      </c>
      <c r="D1715" t="s">
        <v>61</v>
      </c>
      <c r="E1715" t="s">
        <v>61</v>
      </c>
      <c r="F1715" t="s">
        <v>62</v>
      </c>
      <c r="G1715" s="2" t="s">
        <v>98</v>
      </c>
      <c r="H1715" t="s">
        <v>99</v>
      </c>
      <c r="I1715" t="s">
        <v>100</v>
      </c>
      <c r="J1715" t="s">
        <v>66</v>
      </c>
      <c r="K1715" t="s">
        <v>67</v>
      </c>
      <c r="L1715">
        <v>20</v>
      </c>
      <c r="M1715">
        <v>13</v>
      </c>
      <c r="N1715">
        <v>169</v>
      </c>
      <c r="O1715" s="41">
        <v>9999</v>
      </c>
      <c r="P1715" t="s">
        <v>61</v>
      </c>
      <c r="Q1715" t="s">
        <v>61</v>
      </c>
      <c r="R1715">
        <v>4.9000000000000002E-2</v>
      </c>
      <c r="S1715">
        <v>8.7999999999999995E-2</v>
      </c>
      <c r="T1715">
        <v>0.55700000000000005</v>
      </c>
      <c r="U1715">
        <v>138</v>
      </c>
      <c r="V1715">
        <v>107</v>
      </c>
      <c r="W1715">
        <v>5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10</v>
      </c>
      <c r="AD1715">
        <v>1.28</v>
      </c>
      <c r="AE1715">
        <v>6.7838839999999996</v>
      </c>
      <c r="AF1715">
        <v>100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0.43</v>
      </c>
      <c r="AN1715">
        <v>40.764000000000003</v>
      </c>
      <c r="AO1715">
        <v>77.536000000000001</v>
      </c>
      <c r="AP1715">
        <v>3.621</v>
      </c>
      <c r="AQ1715">
        <v>0</v>
      </c>
      <c r="AR1715">
        <v>0</v>
      </c>
      <c r="AS1715">
        <v>0</v>
      </c>
      <c r="AT1715">
        <v>1.667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 t="s">
        <v>75</v>
      </c>
      <c r="BD1715">
        <v>0</v>
      </c>
      <c r="BE1715" t="s">
        <v>61</v>
      </c>
      <c r="BF1715" t="s">
        <v>61</v>
      </c>
      <c r="BG1715">
        <v>1.3</v>
      </c>
      <c r="BH1715">
        <v>0</v>
      </c>
      <c r="BI1715" s="1">
        <v>45799.582011261577</v>
      </c>
      <c r="BJ1715">
        <v>3</v>
      </c>
      <c r="BK1715" s="4">
        <v>0.18559999999999999</v>
      </c>
      <c r="BL1715" s="42" t="e">
        <f>HLOOKUP($A1715,차량별코스!$E$1:$AD$20,_xlfn.XLOOKUP(탕데이터!$I1715,차량별코스!$D$2:$D$20,차량별코스!$A$2:$A$20),0)</f>
        <v>#N/A</v>
      </c>
      <c r="BM1715">
        <f t="shared" si="294"/>
        <v>3147.1010000000015</v>
      </c>
      <c r="BN1715">
        <f t="shared" si="295"/>
        <v>11107.727999999996</v>
      </c>
      <c r="BO1715">
        <f>IF(COUNTIFS($BL$2:$BL1715,$BL1715,$O$2:$O1715,$O1715)=1,_xlfn.MAXIFS($BO$2:$BO1714,$O$2:$O1714,$O1715)+1,_xlfn.MAXIFS($BO$2:$BO1714,$O$2:$O1714,$O1715))</f>
        <v>12</v>
      </c>
      <c r="BP1715">
        <f t="shared" si="296"/>
        <v>26</v>
      </c>
      <c r="BQ1715">
        <f t="shared" si="298"/>
        <v>0</v>
      </c>
      <c r="BR1715">
        <f t="shared" si="299"/>
        <v>0</v>
      </c>
      <c r="BS1715">
        <f t="shared" si="300"/>
        <v>0</v>
      </c>
      <c r="BT1715">
        <f t="shared" si="301"/>
        <v>0</v>
      </c>
      <c r="BU1715">
        <f t="shared" si="302"/>
        <v>0</v>
      </c>
      <c r="BV1715">
        <f t="shared" si="303"/>
        <v>0</v>
      </c>
      <c r="BW1715">
        <f t="shared" si="297"/>
        <v>26</v>
      </c>
    </row>
    <row r="1716" spans="1:75" x14ac:dyDescent="0.3">
      <c r="A1716" s="38">
        <f t="shared" si="293"/>
        <v>45795</v>
      </c>
      <c r="B1716" s="3">
        <v>45795.854270833333</v>
      </c>
      <c r="C1716" t="s">
        <v>61</v>
      </c>
      <c r="D1716" t="s">
        <v>61</v>
      </c>
      <c r="E1716" t="s">
        <v>61</v>
      </c>
      <c r="F1716" t="s">
        <v>62</v>
      </c>
      <c r="G1716" s="2" t="s">
        <v>98</v>
      </c>
      <c r="H1716" t="s">
        <v>99</v>
      </c>
      <c r="I1716" t="s">
        <v>100</v>
      </c>
      <c r="J1716" t="s">
        <v>66</v>
      </c>
      <c r="K1716" t="s">
        <v>67</v>
      </c>
      <c r="L1716">
        <v>20</v>
      </c>
      <c r="M1716">
        <v>13</v>
      </c>
      <c r="N1716">
        <v>169</v>
      </c>
      <c r="O1716" s="41">
        <v>9999</v>
      </c>
      <c r="P1716" t="s">
        <v>61</v>
      </c>
      <c r="Q1716" t="s">
        <v>61</v>
      </c>
      <c r="R1716">
        <v>17.399999999999999</v>
      </c>
      <c r="S1716">
        <v>3.8460000000000001</v>
      </c>
      <c r="T1716">
        <v>4.524</v>
      </c>
      <c r="U1716">
        <v>1502</v>
      </c>
      <c r="V1716">
        <v>17</v>
      </c>
      <c r="W1716">
        <v>220</v>
      </c>
      <c r="X1716">
        <v>233</v>
      </c>
      <c r="Y1716">
        <v>0</v>
      </c>
      <c r="Z1716">
        <v>3</v>
      </c>
      <c r="AA1716">
        <v>0</v>
      </c>
      <c r="AB1716">
        <v>0</v>
      </c>
      <c r="AC1716">
        <v>80</v>
      </c>
      <c r="AD1716">
        <v>41.7</v>
      </c>
      <c r="AE1716">
        <v>49.517769999999999</v>
      </c>
      <c r="AF1716">
        <v>97.5</v>
      </c>
      <c r="AG1716">
        <v>0.4</v>
      </c>
      <c r="AH1716">
        <v>0.9</v>
      </c>
      <c r="AI1716">
        <v>1.2</v>
      </c>
      <c r="AJ1716">
        <v>0</v>
      </c>
      <c r="AK1716">
        <v>0</v>
      </c>
      <c r="AL1716">
        <v>0</v>
      </c>
      <c r="AM1716">
        <v>3.48</v>
      </c>
      <c r="AN1716">
        <v>35.744999999999997</v>
      </c>
      <c r="AO1716">
        <v>1.1319999999999999</v>
      </c>
      <c r="AP1716">
        <v>14.647</v>
      </c>
      <c r="AQ1716">
        <v>0.115</v>
      </c>
      <c r="AR1716">
        <v>0</v>
      </c>
      <c r="AS1716">
        <v>17.241</v>
      </c>
      <c r="AT1716">
        <v>24.375</v>
      </c>
      <c r="AU1716">
        <v>0.1</v>
      </c>
      <c r="AV1716">
        <v>0.22500000000000001</v>
      </c>
      <c r="AW1716">
        <v>0.3</v>
      </c>
      <c r="AX1716">
        <v>0</v>
      </c>
      <c r="AY1716">
        <v>0</v>
      </c>
      <c r="AZ1716">
        <v>0</v>
      </c>
      <c r="BA1716">
        <v>0</v>
      </c>
      <c r="BB1716">
        <v>28</v>
      </c>
      <c r="BC1716" t="s">
        <v>75</v>
      </c>
      <c r="BD1716">
        <v>0</v>
      </c>
      <c r="BE1716" t="s">
        <v>61</v>
      </c>
      <c r="BF1716" t="s">
        <v>61</v>
      </c>
      <c r="BG1716">
        <v>1.3</v>
      </c>
      <c r="BH1716">
        <v>0</v>
      </c>
      <c r="BI1716" s="1">
        <v>45799.582011261577</v>
      </c>
      <c r="BJ1716">
        <v>3</v>
      </c>
      <c r="BK1716" s="4">
        <v>1.5081</v>
      </c>
      <c r="BL1716" s="42" t="e">
        <f>HLOOKUP($A1716,차량별코스!$E$1:$AD$20,_xlfn.XLOOKUP(탕데이터!$I1716,차량별코스!$D$2:$D$20,차량별코스!$A$2:$A$20),0)</f>
        <v>#N/A</v>
      </c>
      <c r="BM1716">
        <f t="shared" si="294"/>
        <v>3147.1010000000015</v>
      </c>
      <c r="BN1716">
        <f t="shared" si="295"/>
        <v>11107.727999999996</v>
      </c>
      <c r="BO1716">
        <f>IF(COUNTIFS($BL$2:$BL1716,$BL1716,$O$2:$O1716,$O1716)=1,_xlfn.MAXIFS($BO$2:$BO1715,$O$2:$O1715,$O1716)+1,_xlfn.MAXIFS($BO$2:$BO1715,$O$2:$O1715,$O1716))</f>
        <v>12</v>
      </c>
      <c r="BP1716">
        <f t="shared" si="296"/>
        <v>1227.45</v>
      </c>
      <c r="BQ1716">
        <f t="shared" si="298"/>
        <v>6.008</v>
      </c>
      <c r="BR1716">
        <f t="shared" si="299"/>
        <v>13.518000000000002</v>
      </c>
      <c r="BS1716">
        <f t="shared" si="300"/>
        <v>18.024000000000001</v>
      </c>
      <c r="BT1716">
        <f t="shared" si="301"/>
        <v>0</v>
      </c>
      <c r="BU1716">
        <f t="shared" si="302"/>
        <v>0</v>
      </c>
      <c r="BV1716">
        <f t="shared" si="303"/>
        <v>0</v>
      </c>
      <c r="BW1716">
        <f t="shared" si="297"/>
        <v>1265</v>
      </c>
    </row>
    <row r="1717" spans="1:75" x14ac:dyDescent="0.3">
      <c r="A1717" s="38">
        <f t="shared" si="293"/>
        <v>45795</v>
      </c>
      <c r="B1717" s="3">
        <v>45795.875173611108</v>
      </c>
      <c r="C1717" t="s">
        <v>61</v>
      </c>
      <c r="D1717" t="s">
        <v>61</v>
      </c>
      <c r="E1717" t="s">
        <v>61</v>
      </c>
      <c r="F1717" t="s">
        <v>62</v>
      </c>
      <c r="G1717" s="2" t="s">
        <v>98</v>
      </c>
      <c r="H1717" t="s">
        <v>99</v>
      </c>
      <c r="I1717" t="s">
        <v>100</v>
      </c>
      <c r="J1717" t="s">
        <v>66</v>
      </c>
      <c r="K1717" t="s">
        <v>67</v>
      </c>
      <c r="L1717">
        <v>20</v>
      </c>
      <c r="M1717">
        <v>13</v>
      </c>
      <c r="N1717">
        <v>169</v>
      </c>
      <c r="O1717" s="41">
        <v>9999</v>
      </c>
      <c r="P1717" t="s">
        <v>61</v>
      </c>
      <c r="Q1717" t="s">
        <v>61</v>
      </c>
      <c r="R1717">
        <v>81.811000000000007</v>
      </c>
      <c r="S1717">
        <v>18.841999999999999</v>
      </c>
      <c r="T1717">
        <v>4.3419999999999996</v>
      </c>
      <c r="U1717">
        <v>5875</v>
      </c>
      <c r="V1717">
        <v>39</v>
      </c>
      <c r="W1717">
        <v>960</v>
      </c>
      <c r="X1717">
        <v>1638</v>
      </c>
      <c r="Y1717">
        <v>2</v>
      </c>
      <c r="Z1717">
        <v>9</v>
      </c>
      <c r="AA1717">
        <v>0</v>
      </c>
      <c r="AB1717">
        <v>0</v>
      </c>
      <c r="AC1717">
        <v>96</v>
      </c>
      <c r="AD1717">
        <v>50.13</v>
      </c>
      <c r="AE1717">
        <v>60.401862000000001</v>
      </c>
      <c r="AF1717">
        <v>92.7</v>
      </c>
      <c r="AG1717">
        <v>0.8</v>
      </c>
      <c r="AH1717">
        <v>1.5</v>
      </c>
      <c r="AI1717">
        <v>3.6</v>
      </c>
      <c r="AJ1717">
        <v>1.4</v>
      </c>
      <c r="AK1717">
        <v>0</v>
      </c>
      <c r="AL1717">
        <v>0</v>
      </c>
      <c r="AM1717">
        <v>3.34</v>
      </c>
      <c r="AN1717">
        <v>47.22</v>
      </c>
      <c r="AO1717">
        <v>0.66400000000000003</v>
      </c>
      <c r="AP1717">
        <v>16.34</v>
      </c>
      <c r="AQ1717">
        <v>0.19600000000000001</v>
      </c>
      <c r="AR1717">
        <v>2.4449999999999998</v>
      </c>
      <c r="AS1717">
        <v>11.000999999999999</v>
      </c>
      <c r="AT1717">
        <v>89.61</v>
      </c>
      <c r="AU1717">
        <v>0.77300000000000002</v>
      </c>
      <c r="AV1717">
        <v>1.45</v>
      </c>
      <c r="AW1717">
        <v>3.48</v>
      </c>
      <c r="AX1717">
        <v>1.353</v>
      </c>
      <c r="AY1717">
        <v>0</v>
      </c>
      <c r="AZ1717">
        <v>0</v>
      </c>
      <c r="BA1717">
        <v>0</v>
      </c>
      <c r="BB1717">
        <v>114</v>
      </c>
      <c r="BC1717" t="s">
        <v>75</v>
      </c>
      <c r="BD1717">
        <v>0</v>
      </c>
      <c r="BE1717" t="s">
        <v>61</v>
      </c>
      <c r="BF1717" t="s">
        <v>61</v>
      </c>
      <c r="BG1717">
        <v>1.3</v>
      </c>
      <c r="BH1717">
        <v>0</v>
      </c>
      <c r="BI1717" s="1">
        <v>45799.582011261577</v>
      </c>
      <c r="BJ1717">
        <v>3</v>
      </c>
      <c r="BK1717" s="4">
        <v>1.4473</v>
      </c>
      <c r="BL1717" s="42" t="e">
        <f>HLOOKUP($A1717,차량별코스!$E$1:$AD$20,_xlfn.XLOOKUP(탕데이터!$I1717,차량별코스!$D$2:$D$20,차량별코스!$A$2:$A$20),0)</f>
        <v>#N/A</v>
      </c>
      <c r="BM1717">
        <f t="shared" si="294"/>
        <v>3147.1010000000015</v>
      </c>
      <c r="BN1717">
        <f t="shared" si="295"/>
        <v>11107.727999999996</v>
      </c>
      <c r="BO1717">
        <f>IF(COUNTIFS($BL$2:$BL1717,$BL1717,$O$2:$O1717,$O1717)=1,_xlfn.MAXIFS($BO$2:$BO1716,$O$2:$O1716,$O1717)+1,_xlfn.MAXIFS($BO$2:$BO1716,$O$2:$O1716,$O1717))</f>
        <v>12</v>
      </c>
      <c r="BP1717">
        <f t="shared" si="296"/>
        <v>4447.125</v>
      </c>
      <c r="BQ1717">
        <f t="shared" si="298"/>
        <v>47</v>
      </c>
      <c r="BR1717">
        <f t="shared" si="299"/>
        <v>88.125</v>
      </c>
      <c r="BS1717">
        <f t="shared" si="300"/>
        <v>211.50000000000003</v>
      </c>
      <c r="BT1717">
        <f t="shared" si="301"/>
        <v>82.249999999999986</v>
      </c>
      <c r="BU1717">
        <f t="shared" si="302"/>
        <v>0</v>
      </c>
      <c r="BV1717">
        <f t="shared" si="303"/>
        <v>0</v>
      </c>
      <c r="BW1717">
        <f t="shared" si="297"/>
        <v>4876</v>
      </c>
    </row>
    <row r="1718" spans="1:75" x14ac:dyDescent="0.3">
      <c r="A1718" s="38">
        <f t="shared" si="293"/>
        <v>45796</v>
      </c>
      <c r="B1718" s="3">
        <v>45796.334791666668</v>
      </c>
      <c r="C1718" t="s">
        <v>61</v>
      </c>
      <c r="D1718" t="s">
        <v>61</v>
      </c>
      <c r="E1718" t="s">
        <v>61</v>
      </c>
      <c r="F1718" t="s">
        <v>62</v>
      </c>
      <c r="G1718" s="2" t="s">
        <v>98</v>
      </c>
      <c r="H1718" t="s">
        <v>99</v>
      </c>
      <c r="I1718" t="s">
        <v>100</v>
      </c>
      <c r="J1718" t="s">
        <v>66</v>
      </c>
      <c r="K1718" t="s">
        <v>67</v>
      </c>
      <c r="L1718">
        <v>20</v>
      </c>
      <c r="M1718">
        <v>13</v>
      </c>
      <c r="N1718">
        <v>169</v>
      </c>
      <c r="O1718" s="41">
        <v>9999</v>
      </c>
      <c r="P1718" t="s">
        <v>61</v>
      </c>
      <c r="Q1718" t="s">
        <v>61</v>
      </c>
      <c r="R1718">
        <v>9.1999999999999998E-2</v>
      </c>
      <c r="S1718">
        <v>0.20799999999999999</v>
      </c>
      <c r="T1718">
        <v>0.442</v>
      </c>
      <c r="U1718">
        <v>245</v>
      </c>
      <c r="V1718">
        <v>109</v>
      </c>
      <c r="W1718">
        <v>102</v>
      </c>
      <c r="X1718">
        <v>1</v>
      </c>
      <c r="Y1718">
        <v>0</v>
      </c>
      <c r="Z1718">
        <v>0</v>
      </c>
      <c r="AA1718">
        <v>0</v>
      </c>
      <c r="AB1718">
        <v>0</v>
      </c>
      <c r="AC1718">
        <v>20</v>
      </c>
      <c r="AD1718">
        <v>1.35</v>
      </c>
      <c r="AE1718">
        <v>9.7406030000000001</v>
      </c>
      <c r="AF1718">
        <v>100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0.34</v>
      </c>
      <c r="AN1718">
        <v>79.465000000000003</v>
      </c>
      <c r="AO1718">
        <v>44.488999999999997</v>
      </c>
      <c r="AP1718">
        <v>41.633000000000003</v>
      </c>
      <c r="AQ1718">
        <v>0</v>
      </c>
      <c r="AR1718">
        <v>0</v>
      </c>
      <c r="AS1718">
        <v>0</v>
      </c>
      <c r="AT1718">
        <v>3.3330000000000002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 t="s">
        <v>75</v>
      </c>
      <c r="BD1718">
        <v>0</v>
      </c>
      <c r="BE1718" t="s">
        <v>61</v>
      </c>
      <c r="BF1718" t="s">
        <v>61</v>
      </c>
      <c r="BG1718">
        <v>1.3</v>
      </c>
      <c r="BH1718">
        <v>0</v>
      </c>
      <c r="BI1718" s="1">
        <v>45799.582011261577</v>
      </c>
      <c r="BJ1718">
        <v>3</v>
      </c>
      <c r="BK1718" s="4">
        <v>0.1474</v>
      </c>
      <c r="BL1718" s="42" t="e">
        <f>HLOOKUP($A1718,차량별코스!$E$1:$AD$20,_xlfn.XLOOKUP(탕데이터!$I1718,차량별코스!$D$2:$D$20,차량별코스!$A$2:$A$20),0)</f>
        <v>#N/A</v>
      </c>
      <c r="BM1718">
        <f t="shared" si="294"/>
        <v>3147.1010000000015</v>
      </c>
      <c r="BN1718">
        <f t="shared" si="295"/>
        <v>11107.727999999996</v>
      </c>
      <c r="BO1718">
        <f>IF(COUNTIFS($BL$2:$BL1718,$BL1718,$O$2:$O1718,$O1718)=1,_xlfn.MAXIFS($BO$2:$BO1717,$O$2:$O1717,$O1718)+1,_xlfn.MAXIFS($BO$2:$BO1717,$O$2:$O1717,$O1718))</f>
        <v>12</v>
      </c>
      <c r="BP1718">
        <f t="shared" si="296"/>
        <v>34</v>
      </c>
      <c r="BQ1718">
        <f t="shared" si="298"/>
        <v>0</v>
      </c>
      <c r="BR1718">
        <f t="shared" si="299"/>
        <v>0</v>
      </c>
      <c r="BS1718">
        <f t="shared" si="300"/>
        <v>0</v>
      </c>
      <c r="BT1718">
        <f t="shared" si="301"/>
        <v>0</v>
      </c>
      <c r="BU1718">
        <f t="shared" si="302"/>
        <v>0</v>
      </c>
      <c r="BV1718">
        <f t="shared" si="303"/>
        <v>0</v>
      </c>
      <c r="BW1718">
        <f t="shared" si="297"/>
        <v>34</v>
      </c>
    </row>
    <row r="1719" spans="1:75" x14ac:dyDescent="0.3">
      <c r="A1719" s="38">
        <f t="shared" si="293"/>
        <v>45796</v>
      </c>
      <c r="B1719" s="3">
        <v>45796.369212962964</v>
      </c>
      <c r="C1719" t="s">
        <v>61</v>
      </c>
      <c r="D1719" t="s">
        <v>61</v>
      </c>
      <c r="E1719" t="s">
        <v>61</v>
      </c>
      <c r="F1719" t="s">
        <v>62</v>
      </c>
      <c r="G1719" s="2" t="s">
        <v>98</v>
      </c>
      <c r="H1719" t="s">
        <v>99</v>
      </c>
      <c r="I1719" t="s">
        <v>100</v>
      </c>
      <c r="J1719" t="s">
        <v>66</v>
      </c>
      <c r="K1719" t="s">
        <v>67</v>
      </c>
      <c r="L1719">
        <v>20</v>
      </c>
      <c r="M1719">
        <v>13</v>
      </c>
      <c r="N1719">
        <v>169</v>
      </c>
      <c r="O1719" s="41">
        <v>9999</v>
      </c>
      <c r="P1719" t="s">
        <v>61</v>
      </c>
      <c r="Q1719" t="s">
        <v>61</v>
      </c>
      <c r="R1719">
        <v>2.5999999999999999E-2</v>
      </c>
      <c r="S1719">
        <v>0.04</v>
      </c>
      <c r="T1719">
        <v>0.65</v>
      </c>
      <c r="U1719">
        <v>33</v>
      </c>
      <c r="V1719">
        <v>6</v>
      </c>
      <c r="W1719">
        <v>16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13</v>
      </c>
      <c r="AD1719">
        <v>2.84</v>
      </c>
      <c r="AE1719">
        <v>8.5078530000000008</v>
      </c>
      <c r="AF1719">
        <v>100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0.5</v>
      </c>
      <c r="AN1719">
        <v>43.988999999999997</v>
      </c>
      <c r="AO1719">
        <v>18.175999999999998</v>
      </c>
      <c r="AP1719">
        <v>48.484000000000002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 t="s">
        <v>75</v>
      </c>
      <c r="BD1719">
        <v>0</v>
      </c>
      <c r="BE1719" t="s">
        <v>61</v>
      </c>
      <c r="BF1719" t="s">
        <v>61</v>
      </c>
      <c r="BG1719">
        <v>1.3</v>
      </c>
      <c r="BH1719">
        <v>0</v>
      </c>
      <c r="BI1719" s="1">
        <v>45799.582011261577</v>
      </c>
      <c r="BJ1719">
        <v>3</v>
      </c>
      <c r="BK1719" s="4">
        <v>0.2167</v>
      </c>
      <c r="BL1719" s="42" t="e">
        <f>HLOOKUP($A1719,차량별코스!$E$1:$AD$20,_xlfn.XLOOKUP(탕데이터!$I1719,차량별코스!$D$2:$D$20,차량별코스!$A$2:$A$20),0)</f>
        <v>#N/A</v>
      </c>
      <c r="BM1719">
        <f t="shared" si="294"/>
        <v>3147.1010000000015</v>
      </c>
      <c r="BN1719">
        <f t="shared" si="295"/>
        <v>11107.727999999996</v>
      </c>
      <c r="BO1719">
        <f>IF(COUNTIFS($BL$2:$BL1719,$BL1719,$O$2:$O1719,$O1719)=1,_xlfn.MAXIFS($BO$2:$BO1718,$O$2:$O1718,$O1719)+1,_xlfn.MAXIFS($BO$2:$BO1718,$O$2:$O1718,$O1719))</f>
        <v>12</v>
      </c>
      <c r="BP1719">
        <f t="shared" si="296"/>
        <v>11</v>
      </c>
      <c r="BQ1719">
        <f t="shared" si="298"/>
        <v>0</v>
      </c>
      <c r="BR1719">
        <f t="shared" si="299"/>
        <v>0</v>
      </c>
      <c r="BS1719">
        <f t="shared" si="300"/>
        <v>0</v>
      </c>
      <c r="BT1719">
        <f t="shared" si="301"/>
        <v>0</v>
      </c>
      <c r="BU1719">
        <f t="shared" si="302"/>
        <v>0</v>
      </c>
      <c r="BV1719">
        <f t="shared" si="303"/>
        <v>0</v>
      </c>
      <c r="BW1719">
        <f t="shared" si="297"/>
        <v>11</v>
      </c>
    </row>
    <row r="1720" spans="1:75" x14ac:dyDescent="0.3">
      <c r="A1720" s="38">
        <f t="shared" si="293"/>
        <v>45796</v>
      </c>
      <c r="B1720" s="3">
        <v>45796.374247685184</v>
      </c>
      <c r="C1720" t="s">
        <v>61</v>
      </c>
      <c r="D1720" t="s">
        <v>61</v>
      </c>
      <c r="E1720" t="s">
        <v>61</v>
      </c>
      <c r="F1720" t="s">
        <v>62</v>
      </c>
      <c r="G1720" s="2" t="s">
        <v>98</v>
      </c>
      <c r="H1720" t="s">
        <v>99</v>
      </c>
      <c r="I1720" t="s">
        <v>100</v>
      </c>
      <c r="J1720" t="s">
        <v>66</v>
      </c>
      <c r="K1720" t="s">
        <v>67</v>
      </c>
      <c r="L1720">
        <v>20</v>
      </c>
      <c r="M1720">
        <v>13</v>
      </c>
      <c r="N1720">
        <v>169</v>
      </c>
      <c r="O1720" s="41">
        <v>9999</v>
      </c>
      <c r="P1720" t="s">
        <v>61</v>
      </c>
      <c r="Q1720" t="s">
        <v>61</v>
      </c>
      <c r="R1720">
        <v>17.579999999999998</v>
      </c>
      <c r="S1720">
        <v>5.984</v>
      </c>
      <c r="T1720">
        <v>2.9380000000000002</v>
      </c>
      <c r="U1720">
        <v>2207</v>
      </c>
      <c r="V1720">
        <v>62</v>
      </c>
      <c r="W1720">
        <v>642</v>
      </c>
      <c r="X1720">
        <v>373</v>
      </c>
      <c r="Y1720">
        <v>1</v>
      </c>
      <c r="Z1720">
        <v>9</v>
      </c>
      <c r="AA1720">
        <v>0</v>
      </c>
      <c r="AB1720">
        <v>0</v>
      </c>
      <c r="AC1720">
        <v>101</v>
      </c>
      <c r="AD1720">
        <v>28.68</v>
      </c>
      <c r="AE1720">
        <v>42.107784000000002</v>
      </c>
      <c r="AF1720">
        <v>98</v>
      </c>
      <c r="AG1720">
        <v>0.8</v>
      </c>
      <c r="AH1720">
        <v>0.7</v>
      </c>
      <c r="AI1720">
        <v>0.4</v>
      </c>
      <c r="AJ1720">
        <v>0.2</v>
      </c>
      <c r="AK1720">
        <v>0</v>
      </c>
      <c r="AL1720">
        <v>0</v>
      </c>
      <c r="AM1720">
        <v>2.2599999999999998</v>
      </c>
      <c r="AN1720">
        <v>48.798999999999999</v>
      </c>
      <c r="AO1720">
        <v>2.8090000000000002</v>
      </c>
      <c r="AP1720">
        <v>29.088999999999999</v>
      </c>
      <c r="AQ1720">
        <v>0.17100000000000001</v>
      </c>
      <c r="AR1720">
        <v>5.6879999999999997</v>
      </c>
      <c r="AS1720">
        <v>51.195</v>
      </c>
      <c r="AT1720">
        <v>35.933</v>
      </c>
      <c r="AU1720">
        <v>0.29299999999999998</v>
      </c>
      <c r="AV1720">
        <v>0.25700000000000001</v>
      </c>
      <c r="AW1720">
        <v>0.14699999999999999</v>
      </c>
      <c r="AX1720">
        <v>7.2999999999999995E-2</v>
      </c>
      <c r="AY1720">
        <v>0</v>
      </c>
      <c r="AZ1720">
        <v>0</v>
      </c>
      <c r="BA1720">
        <v>0</v>
      </c>
      <c r="BB1720">
        <v>23</v>
      </c>
      <c r="BC1720" t="s">
        <v>75</v>
      </c>
      <c r="BD1720">
        <v>0</v>
      </c>
      <c r="BE1720" t="s">
        <v>61</v>
      </c>
      <c r="BF1720" t="s">
        <v>61</v>
      </c>
      <c r="BG1720">
        <v>1.3</v>
      </c>
      <c r="BH1720">
        <v>0</v>
      </c>
      <c r="BI1720" s="1">
        <v>45799.582011261577</v>
      </c>
      <c r="BJ1720">
        <v>3</v>
      </c>
      <c r="BK1720" s="4">
        <v>0.97929999999999995</v>
      </c>
      <c r="BL1720" s="42" t="e">
        <f>HLOOKUP($A1720,차량별코스!$E$1:$AD$20,_xlfn.XLOOKUP(탕데이터!$I1720,차량별코스!$D$2:$D$20,차량별코스!$A$2:$A$20),0)</f>
        <v>#N/A</v>
      </c>
      <c r="BM1720">
        <f t="shared" si="294"/>
        <v>3147.1010000000015</v>
      </c>
      <c r="BN1720">
        <f t="shared" si="295"/>
        <v>11107.727999999996</v>
      </c>
      <c r="BO1720">
        <f>IF(COUNTIFS($BL$2:$BL1720,$BL1720,$O$2:$O1720,$O1720)=1,_xlfn.MAXIFS($BO$2:$BO1719,$O$2:$O1719,$O1720)+1,_xlfn.MAXIFS($BO$2:$BO1719,$O$2:$O1719,$O1720))</f>
        <v>12</v>
      </c>
      <c r="BP1720">
        <f t="shared" si="296"/>
        <v>1458.8600000000001</v>
      </c>
      <c r="BQ1720">
        <f t="shared" si="298"/>
        <v>17.655999999999999</v>
      </c>
      <c r="BR1720">
        <f t="shared" si="299"/>
        <v>15.448999999999998</v>
      </c>
      <c r="BS1720">
        <f t="shared" si="300"/>
        <v>8.8279999999999994</v>
      </c>
      <c r="BT1720">
        <f t="shared" si="301"/>
        <v>4.4139999999999997</v>
      </c>
      <c r="BU1720">
        <f t="shared" si="302"/>
        <v>0</v>
      </c>
      <c r="BV1720">
        <f t="shared" si="303"/>
        <v>0</v>
      </c>
      <c r="BW1720">
        <f t="shared" si="297"/>
        <v>1505.2070000000001</v>
      </c>
    </row>
    <row r="1721" spans="1:75" x14ac:dyDescent="0.3">
      <c r="A1721" s="38">
        <f t="shared" si="293"/>
        <v>45796</v>
      </c>
      <c r="B1721" s="3">
        <v>45796.402187500003</v>
      </c>
      <c r="C1721" t="s">
        <v>61</v>
      </c>
      <c r="D1721" t="s">
        <v>61</v>
      </c>
      <c r="E1721" t="s">
        <v>61</v>
      </c>
      <c r="F1721" t="s">
        <v>62</v>
      </c>
      <c r="G1721" s="2" t="s">
        <v>98</v>
      </c>
      <c r="H1721" t="s">
        <v>99</v>
      </c>
      <c r="I1721" t="s">
        <v>100</v>
      </c>
      <c r="J1721" t="s">
        <v>66</v>
      </c>
      <c r="K1721" t="s">
        <v>67</v>
      </c>
      <c r="L1721">
        <v>20</v>
      </c>
      <c r="M1721">
        <v>13</v>
      </c>
      <c r="N1721">
        <v>169</v>
      </c>
      <c r="O1721" s="41">
        <v>9999</v>
      </c>
      <c r="P1721" t="s">
        <v>61</v>
      </c>
      <c r="Q1721" t="s">
        <v>61</v>
      </c>
      <c r="R1721">
        <v>113.11499999999999</v>
      </c>
      <c r="S1721">
        <v>32.466999999999999</v>
      </c>
      <c r="T1721">
        <v>3.484</v>
      </c>
      <c r="U1721">
        <v>10135</v>
      </c>
      <c r="V1721">
        <v>48</v>
      </c>
      <c r="W1721">
        <v>3409</v>
      </c>
      <c r="X1721">
        <v>2337</v>
      </c>
      <c r="Y1721">
        <v>2</v>
      </c>
      <c r="Z1721">
        <v>23</v>
      </c>
      <c r="AA1721">
        <v>1</v>
      </c>
      <c r="AB1721">
        <v>1502</v>
      </c>
      <c r="AC1721">
        <v>102</v>
      </c>
      <c r="AD1721">
        <v>40.18</v>
      </c>
      <c r="AE1721">
        <v>60.978436000000002</v>
      </c>
      <c r="AF1721">
        <v>85.7</v>
      </c>
      <c r="AG1721">
        <v>1.9</v>
      </c>
      <c r="AH1721">
        <v>2.9</v>
      </c>
      <c r="AI1721">
        <v>4.5999999999999996</v>
      </c>
      <c r="AJ1721">
        <v>4.9000000000000004</v>
      </c>
      <c r="AK1721">
        <v>0</v>
      </c>
      <c r="AL1721">
        <v>0</v>
      </c>
      <c r="AM1721">
        <v>2.68</v>
      </c>
      <c r="AN1721">
        <v>61.295000000000002</v>
      </c>
      <c r="AO1721">
        <v>0.47399999999999998</v>
      </c>
      <c r="AP1721">
        <v>33.636000000000003</v>
      </c>
      <c r="AQ1721">
        <v>0.20300000000000001</v>
      </c>
      <c r="AR1721">
        <v>1.768</v>
      </c>
      <c r="AS1721">
        <v>20.332999999999998</v>
      </c>
      <c r="AT1721">
        <v>144.262</v>
      </c>
      <c r="AU1721">
        <v>3.198</v>
      </c>
      <c r="AV1721">
        <v>4.8819999999999997</v>
      </c>
      <c r="AW1721">
        <v>7.7430000000000003</v>
      </c>
      <c r="AX1721">
        <v>8.2479999999999993</v>
      </c>
      <c r="AY1721">
        <v>0</v>
      </c>
      <c r="AZ1721">
        <v>0</v>
      </c>
      <c r="BA1721">
        <v>0</v>
      </c>
      <c r="BB1721">
        <v>185</v>
      </c>
      <c r="BC1721" t="s">
        <v>75</v>
      </c>
      <c r="BD1721">
        <v>0</v>
      </c>
      <c r="BE1721" t="s">
        <v>61</v>
      </c>
      <c r="BF1721" t="s">
        <v>61</v>
      </c>
      <c r="BG1721">
        <v>1.3</v>
      </c>
      <c r="BH1721">
        <v>0</v>
      </c>
      <c r="BI1721" s="1">
        <v>45799.582011261577</v>
      </c>
      <c r="BJ1721">
        <v>3</v>
      </c>
      <c r="BK1721" s="4">
        <v>1.1613</v>
      </c>
      <c r="BL1721" s="42" t="e">
        <f>HLOOKUP($A1721,차량별코스!$E$1:$AD$20,_xlfn.XLOOKUP(탕데이터!$I1721,차량별코스!$D$2:$D$20,차량별코스!$A$2:$A$20),0)</f>
        <v>#N/A</v>
      </c>
      <c r="BM1721">
        <f t="shared" si="294"/>
        <v>3147.1010000000015</v>
      </c>
      <c r="BN1721">
        <f t="shared" si="295"/>
        <v>11107.727999999996</v>
      </c>
      <c r="BO1721">
        <f>IF(COUNTIFS($BL$2:$BL1721,$BL1721,$O$2:$O1721,$O1721)=1,_xlfn.MAXIFS($BO$2:$BO1720,$O$2:$O1720,$O1721)+1,_xlfn.MAXIFS($BO$2:$BO1720,$O$2:$O1720,$O1721))</f>
        <v>12</v>
      </c>
      <c r="BP1721">
        <f t="shared" si="296"/>
        <v>5228.6949999999997</v>
      </c>
      <c r="BQ1721">
        <f t="shared" si="298"/>
        <v>192.565</v>
      </c>
      <c r="BR1721">
        <f t="shared" si="299"/>
        <v>293.91499999999996</v>
      </c>
      <c r="BS1721">
        <f t="shared" si="300"/>
        <v>466.21</v>
      </c>
      <c r="BT1721">
        <f t="shared" si="301"/>
        <v>496.61500000000001</v>
      </c>
      <c r="BU1721">
        <f t="shared" si="302"/>
        <v>0</v>
      </c>
      <c r="BV1721">
        <f t="shared" si="303"/>
        <v>0</v>
      </c>
      <c r="BW1721">
        <f t="shared" si="297"/>
        <v>6677.9999999999991</v>
      </c>
    </row>
    <row r="1722" spans="1:75" x14ac:dyDescent="0.3">
      <c r="A1722" s="38">
        <f t="shared" si="293"/>
        <v>45796</v>
      </c>
      <c r="B1722" s="3">
        <v>45796.562372685185</v>
      </c>
      <c r="C1722" t="s">
        <v>61</v>
      </c>
      <c r="D1722" t="s">
        <v>61</v>
      </c>
      <c r="E1722" t="s">
        <v>61</v>
      </c>
      <c r="F1722" t="s">
        <v>62</v>
      </c>
      <c r="G1722" s="2" t="s">
        <v>98</v>
      </c>
      <c r="H1722" t="s">
        <v>99</v>
      </c>
      <c r="I1722" t="s">
        <v>100</v>
      </c>
      <c r="J1722" t="s">
        <v>66</v>
      </c>
      <c r="K1722" t="s">
        <v>67</v>
      </c>
      <c r="L1722">
        <v>20</v>
      </c>
      <c r="M1722">
        <v>13</v>
      </c>
      <c r="N1722">
        <v>169</v>
      </c>
      <c r="O1722" s="41">
        <v>9999</v>
      </c>
      <c r="P1722" t="s">
        <v>61</v>
      </c>
      <c r="Q1722" t="s">
        <v>61</v>
      </c>
      <c r="R1722">
        <v>3.1E-2</v>
      </c>
      <c r="S1722">
        <v>7.9000000000000001E-2</v>
      </c>
      <c r="T1722">
        <v>0.39200000000000002</v>
      </c>
      <c r="U1722">
        <v>123</v>
      </c>
      <c r="V1722">
        <v>89</v>
      </c>
      <c r="W1722">
        <v>8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9</v>
      </c>
      <c r="AD1722">
        <v>0.91</v>
      </c>
      <c r="AE1722">
        <v>4.2924389999999999</v>
      </c>
      <c r="AF1722">
        <v>100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0.3</v>
      </c>
      <c r="AN1722">
        <v>35.576999999999998</v>
      </c>
      <c r="AO1722">
        <v>72.358000000000004</v>
      </c>
      <c r="AP1722">
        <v>6.5039999999999996</v>
      </c>
      <c r="AQ1722">
        <v>0</v>
      </c>
      <c r="AR1722">
        <v>0</v>
      </c>
      <c r="AS1722">
        <v>0</v>
      </c>
      <c r="AT1722">
        <v>1.667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 t="s">
        <v>75</v>
      </c>
      <c r="BD1722">
        <v>0</v>
      </c>
      <c r="BE1722" t="s">
        <v>61</v>
      </c>
      <c r="BF1722" t="s">
        <v>61</v>
      </c>
      <c r="BG1722">
        <v>1.3</v>
      </c>
      <c r="BH1722">
        <v>0</v>
      </c>
      <c r="BI1722" s="1">
        <v>45799.582011261577</v>
      </c>
      <c r="BJ1722">
        <v>3</v>
      </c>
      <c r="BK1722" s="4">
        <v>0.1308</v>
      </c>
      <c r="BL1722" s="42" t="e">
        <f>HLOOKUP($A1722,차량별코스!$E$1:$AD$20,_xlfn.XLOOKUP(탕데이터!$I1722,차량별코스!$D$2:$D$20,차량별코스!$A$2:$A$20),0)</f>
        <v>#N/A</v>
      </c>
      <c r="BM1722">
        <f t="shared" si="294"/>
        <v>3147.1010000000015</v>
      </c>
      <c r="BN1722">
        <f t="shared" si="295"/>
        <v>11107.727999999996</v>
      </c>
      <c r="BO1722">
        <f>IF(COUNTIFS($BL$2:$BL1722,$BL1722,$O$2:$O1722,$O1722)=1,_xlfn.MAXIFS($BO$2:$BO1721,$O$2:$O1721,$O1722)+1,_xlfn.MAXIFS($BO$2:$BO1721,$O$2:$O1721,$O1722))</f>
        <v>12</v>
      </c>
      <c r="BP1722">
        <f t="shared" si="296"/>
        <v>26</v>
      </c>
      <c r="BQ1722">
        <f t="shared" si="298"/>
        <v>0</v>
      </c>
      <c r="BR1722">
        <f t="shared" si="299"/>
        <v>0</v>
      </c>
      <c r="BS1722">
        <f t="shared" si="300"/>
        <v>0</v>
      </c>
      <c r="BT1722">
        <f t="shared" si="301"/>
        <v>0</v>
      </c>
      <c r="BU1722">
        <f t="shared" si="302"/>
        <v>0</v>
      </c>
      <c r="BV1722">
        <f t="shared" si="303"/>
        <v>0</v>
      </c>
      <c r="BW1722">
        <f t="shared" si="297"/>
        <v>26</v>
      </c>
    </row>
    <row r="1723" spans="1:75" x14ac:dyDescent="0.3">
      <c r="A1723" s="38">
        <f t="shared" si="293"/>
        <v>45796</v>
      </c>
      <c r="B1723" s="3">
        <v>45796.568657407406</v>
      </c>
      <c r="C1723" t="s">
        <v>61</v>
      </c>
      <c r="D1723" t="s">
        <v>61</v>
      </c>
      <c r="E1723" t="s">
        <v>61</v>
      </c>
      <c r="F1723" t="s">
        <v>62</v>
      </c>
      <c r="G1723" s="2" t="s">
        <v>98</v>
      </c>
      <c r="H1723" t="s">
        <v>99</v>
      </c>
      <c r="I1723" t="s">
        <v>100</v>
      </c>
      <c r="J1723" t="s">
        <v>66</v>
      </c>
      <c r="K1723" t="s">
        <v>67</v>
      </c>
      <c r="L1723">
        <v>20</v>
      </c>
      <c r="M1723">
        <v>13</v>
      </c>
      <c r="N1723">
        <v>169</v>
      </c>
      <c r="O1723" s="41">
        <v>9999</v>
      </c>
      <c r="P1723" t="s">
        <v>61</v>
      </c>
      <c r="Q1723" t="s">
        <v>61</v>
      </c>
      <c r="R1723">
        <v>29.725999999999999</v>
      </c>
      <c r="S1723">
        <v>7.7249999999999996</v>
      </c>
      <c r="T1723">
        <v>3.8479999999999999</v>
      </c>
      <c r="U1723">
        <v>2259</v>
      </c>
      <c r="V1723">
        <v>58</v>
      </c>
      <c r="W1723">
        <v>233</v>
      </c>
      <c r="X1723">
        <v>838</v>
      </c>
      <c r="Y1723">
        <v>2</v>
      </c>
      <c r="Z1723">
        <v>13</v>
      </c>
      <c r="AA1723">
        <v>0</v>
      </c>
      <c r="AB1723">
        <v>0</v>
      </c>
      <c r="AC1723">
        <v>103</v>
      </c>
      <c r="AD1723">
        <v>47.37</v>
      </c>
      <c r="AE1723">
        <v>54.376795999999999</v>
      </c>
      <c r="AF1723">
        <v>96.1</v>
      </c>
      <c r="AG1723">
        <v>0.8</v>
      </c>
      <c r="AH1723">
        <v>1.3</v>
      </c>
      <c r="AI1723">
        <v>1.2</v>
      </c>
      <c r="AJ1723">
        <v>0.5</v>
      </c>
      <c r="AK1723">
        <v>0</v>
      </c>
      <c r="AL1723">
        <v>0</v>
      </c>
      <c r="AM1723">
        <v>2.96</v>
      </c>
      <c r="AN1723">
        <v>48.097999999999999</v>
      </c>
      <c r="AO1723">
        <v>2.5670000000000002</v>
      </c>
      <c r="AP1723">
        <v>10.314</v>
      </c>
      <c r="AQ1723">
        <v>0.26900000000000002</v>
      </c>
      <c r="AR1723">
        <v>6.7279999999999998</v>
      </c>
      <c r="AS1723">
        <v>43.732999999999997</v>
      </c>
      <c r="AT1723">
        <v>35.237000000000002</v>
      </c>
      <c r="AU1723">
        <v>0.29299999999999998</v>
      </c>
      <c r="AV1723">
        <v>0.47699999999999998</v>
      </c>
      <c r="AW1723">
        <v>0.44</v>
      </c>
      <c r="AX1723">
        <v>0.183</v>
      </c>
      <c r="AY1723">
        <v>0</v>
      </c>
      <c r="AZ1723">
        <v>0</v>
      </c>
      <c r="BA1723">
        <v>0</v>
      </c>
      <c r="BB1723">
        <v>41</v>
      </c>
      <c r="BC1723" t="s">
        <v>75</v>
      </c>
      <c r="BD1723">
        <v>0</v>
      </c>
      <c r="BE1723" t="s">
        <v>61</v>
      </c>
      <c r="BF1723" t="s">
        <v>61</v>
      </c>
      <c r="BG1723">
        <v>1.3</v>
      </c>
      <c r="BH1723">
        <v>0</v>
      </c>
      <c r="BI1723" s="1">
        <v>45799.582011261577</v>
      </c>
      <c r="BJ1723">
        <v>3</v>
      </c>
      <c r="BK1723" s="4">
        <v>1.2827</v>
      </c>
      <c r="BL1723" s="42" t="e">
        <f>HLOOKUP($A1723,차량별코스!$E$1:$AD$20,_xlfn.XLOOKUP(탕데이터!$I1723,차량별코스!$D$2:$D$20,차량별코스!$A$2:$A$20),0)</f>
        <v>#N/A</v>
      </c>
      <c r="BM1723">
        <f t="shared" si="294"/>
        <v>3147.1010000000015</v>
      </c>
      <c r="BN1723">
        <f t="shared" si="295"/>
        <v>11107.727999999996</v>
      </c>
      <c r="BO1723">
        <f>IF(COUNTIFS($BL$2:$BL1723,$BL1723,$O$2:$O1723,$O1723)=1,_xlfn.MAXIFS($BO$2:$BO1722,$O$2:$O1722,$O1723)+1,_xlfn.MAXIFS($BO$2:$BO1722,$O$2:$O1722,$O1723))</f>
        <v>12</v>
      </c>
      <c r="BP1723">
        <f t="shared" si="296"/>
        <v>1879.8989999999999</v>
      </c>
      <c r="BQ1723">
        <f t="shared" si="298"/>
        <v>18.071999999999999</v>
      </c>
      <c r="BR1723">
        <f t="shared" si="299"/>
        <v>29.367000000000001</v>
      </c>
      <c r="BS1723">
        <f t="shared" si="300"/>
        <v>27.108000000000001</v>
      </c>
      <c r="BT1723">
        <f t="shared" si="301"/>
        <v>11.295</v>
      </c>
      <c r="BU1723">
        <f t="shared" si="302"/>
        <v>0</v>
      </c>
      <c r="BV1723">
        <f t="shared" si="303"/>
        <v>0</v>
      </c>
      <c r="BW1723">
        <f t="shared" si="297"/>
        <v>1965.7409999999998</v>
      </c>
    </row>
    <row r="1724" spans="1:75" x14ac:dyDescent="0.3">
      <c r="A1724" s="38">
        <f t="shared" si="293"/>
        <v>45796</v>
      </c>
      <c r="B1724" s="3">
        <v>45796.600439814814</v>
      </c>
      <c r="C1724" t="s">
        <v>61</v>
      </c>
      <c r="D1724" t="s">
        <v>61</v>
      </c>
      <c r="E1724" t="s">
        <v>61</v>
      </c>
      <c r="F1724" t="s">
        <v>62</v>
      </c>
      <c r="G1724" s="2" t="s">
        <v>98</v>
      </c>
      <c r="H1724" t="s">
        <v>99</v>
      </c>
      <c r="I1724" t="s">
        <v>100</v>
      </c>
      <c r="J1724" t="s">
        <v>66</v>
      </c>
      <c r="K1724" t="s">
        <v>67</v>
      </c>
      <c r="L1724">
        <v>20</v>
      </c>
      <c r="M1724">
        <v>13</v>
      </c>
      <c r="N1724">
        <v>169</v>
      </c>
      <c r="O1724" s="41">
        <v>9999</v>
      </c>
      <c r="P1724" t="s">
        <v>61</v>
      </c>
      <c r="Q1724" t="s">
        <v>61</v>
      </c>
      <c r="R1724">
        <v>17.396999999999998</v>
      </c>
      <c r="S1724">
        <v>3.8450000000000002</v>
      </c>
      <c r="T1724">
        <v>4.5250000000000004</v>
      </c>
      <c r="U1724">
        <v>1386</v>
      </c>
      <c r="V1724">
        <v>20</v>
      </c>
      <c r="W1724">
        <v>225</v>
      </c>
      <c r="X1724">
        <v>313</v>
      </c>
      <c r="Y1724">
        <v>0</v>
      </c>
      <c r="Z1724">
        <v>0</v>
      </c>
      <c r="AA1724">
        <v>0</v>
      </c>
      <c r="AB1724">
        <v>0</v>
      </c>
      <c r="AC1724">
        <v>84</v>
      </c>
      <c r="AD1724">
        <v>45.19</v>
      </c>
      <c r="AE1724">
        <v>54.889648999999999</v>
      </c>
      <c r="AF1724">
        <v>97.1</v>
      </c>
      <c r="AG1724">
        <v>0.4</v>
      </c>
      <c r="AH1724">
        <v>0.7</v>
      </c>
      <c r="AI1724">
        <v>1.7</v>
      </c>
      <c r="AJ1724">
        <v>0.1</v>
      </c>
      <c r="AK1724">
        <v>0</v>
      </c>
      <c r="AL1724">
        <v>0</v>
      </c>
      <c r="AM1724">
        <v>3.48</v>
      </c>
      <c r="AN1724">
        <v>40.374000000000002</v>
      </c>
      <c r="AO1724">
        <v>1.4430000000000001</v>
      </c>
      <c r="AP1724">
        <v>16.234000000000002</v>
      </c>
      <c r="AQ1724">
        <v>0.17199999999999999</v>
      </c>
      <c r="AR1724">
        <v>0</v>
      </c>
      <c r="AS1724">
        <v>0</v>
      </c>
      <c r="AT1724">
        <v>21.038</v>
      </c>
      <c r="AU1724">
        <v>8.6999999999999994E-2</v>
      </c>
      <c r="AV1724">
        <v>0.152</v>
      </c>
      <c r="AW1724">
        <v>0.36799999999999999</v>
      </c>
      <c r="AX1724">
        <v>2.1999999999999999E-2</v>
      </c>
      <c r="AY1724">
        <v>0</v>
      </c>
      <c r="AZ1724">
        <v>0</v>
      </c>
      <c r="BA1724">
        <v>0</v>
      </c>
      <c r="BB1724">
        <v>24</v>
      </c>
      <c r="BC1724" t="s">
        <v>75</v>
      </c>
      <c r="BD1724">
        <v>0</v>
      </c>
      <c r="BE1724" t="s">
        <v>61</v>
      </c>
      <c r="BF1724" t="s">
        <v>61</v>
      </c>
      <c r="BG1724">
        <v>1.3</v>
      </c>
      <c r="BH1724">
        <v>0</v>
      </c>
      <c r="BI1724" s="1">
        <v>45799.582011261577</v>
      </c>
      <c r="BJ1724">
        <v>3</v>
      </c>
      <c r="BK1724" s="4">
        <v>1.5082</v>
      </c>
      <c r="BL1724" s="42" t="e">
        <f>HLOOKUP($A1724,차량별코스!$E$1:$AD$20,_xlfn.XLOOKUP(탕데이터!$I1724,차량별코스!$D$2:$D$20,차량별코스!$A$2:$A$20),0)</f>
        <v>#N/A</v>
      </c>
      <c r="BM1724">
        <f t="shared" si="294"/>
        <v>3147.1010000000015</v>
      </c>
      <c r="BN1724">
        <f t="shared" si="295"/>
        <v>11107.727999999996</v>
      </c>
      <c r="BO1724">
        <f>IF(COUNTIFS($BL$2:$BL1724,$BL1724,$O$2:$O1724,$O1724)=1,_xlfn.MAXIFS($BO$2:$BO1723,$O$2:$O1723,$O1724)+1,_xlfn.MAXIFS($BO$2:$BO1723,$O$2:$O1723,$O1724))</f>
        <v>12</v>
      </c>
      <c r="BP1724">
        <f t="shared" si="296"/>
        <v>1100.806</v>
      </c>
      <c r="BQ1724">
        <f t="shared" si="298"/>
        <v>5.5440000000000005</v>
      </c>
      <c r="BR1724">
        <f t="shared" si="299"/>
        <v>9.7019999999999982</v>
      </c>
      <c r="BS1724">
        <f t="shared" si="300"/>
        <v>23.562000000000001</v>
      </c>
      <c r="BT1724">
        <f t="shared" si="301"/>
        <v>1.3860000000000001</v>
      </c>
      <c r="BU1724">
        <f t="shared" si="302"/>
        <v>0</v>
      </c>
      <c r="BV1724">
        <f t="shared" si="303"/>
        <v>0</v>
      </c>
      <c r="BW1724">
        <f t="shared" si="297"/>
        <v>1141</v>
      </c>
    </row>
    <row r="1725" spans="1:75" x14ac:dyDescent="0.3">
      <c r="A1725" s="38">
        <f t="shared" si="293"/>
        <v>45796</v>
      </c>
      <c r="B1725" s="3">
        <v>45796.623888888891</v>
      </c>
      <c r="C1725" t="s">
        <v>61</v>
      </c>
      <c r="D1725" t="s">
        <v>61</v>
      </c>
      <c r="E1725" t="s">
        <v>61</v>
      </c>
      <c r="F1725" t="s">
        <v>62</v>
      </c>
      <c r="G1725" s="2" t="s">
        <v>98</v>
      </c>
      <c r="H1725" t="s">
        <v>99</v>
      </c>
      <c r="I1725" t="s">
        <v>100</v>
      </c>
      <c r="J1725" t="s">
        <v>66</v>
      </c>
      <c r="K1725" t="s">
        <v>67</v>
      </c>
      <c r="L1725">
        <v>20</v>
      </c>
      <c r="M1725">
        <v>13</v>
      </c>
      <c r="N1725">
        <v>169</v>
      </c>
      <c r="O1725" s="41">
        <v>9999</v>
      </c>
      <c r="P1725" t="s">
        <v>61</v>
      </c>
      <c r="Q1725" t="s">
        <v>61</v>
      </c>
      <c r="R1725">
        <v>82.775000000000006</v>
      </c>
      <c r="S1725">
        <v>20.876000000000001</v>
      </c>
      <c r="T1725">
        <v>3.9649999999999999</v>
      </c>
      <c r="U1725">
        <v>6106</v>
      </c>
      <c r="V1725">
        <v>90</v>
      </c>
      <c r="W1725">
        <v>965</v>
      </c>
      <c r="X1725">
        <v>2045</v>
      </c>
      <c r="Y1725">
        <v>3</v>
      </c>
      <c r="Z1725">
        <v>12</v>
      </c>
      <c r="AA1725">
        <v>0</v>
      </c>
      <c r="AB1725">
        <v>0</v>
      </c>
      <c r="AC1725">
        <v>110</v>
      </c>
      <c r="AD1725">
        <v>48.8</v>
      </c>
      <c r="AE1725">
        <v>58.996219000000004</v>
      </c>
      <c r="AF1725">
        <v>91.1</v>
      </c>
      <c r="AG1725">
        <v>1.4</v>
      </c>
      <c r="AH1725">
        <v>2.2999999999999998</v>
      </c>
      <c r="AI1725">
        <v>2.5</v>
      </c>
      <c r="AJ1725">
        <v>2</v>
      </c>
      <c r="AK1725">
        <v>0.7</v>
      </c>
      <c r="AL1725">
        <v>0</v>
      </c>
      <c r="AM1725">
        <v>3.05</v>
      </c>
      <c r="AN1725">
        <v>51.026000000000003</v>
      </c>
      <c r="AO1725">
        <v>1.474</v>
      </c>
      <c r="AP1725">
        <v>15.804</v>
      </c>
      <c r="AQ1725">
        <v>0.24199999999999999</v>
      </c>
      <c r="AR1725">
        <v>3.6240000000000001</v>
      </c>
      <c r="AS1725">
        <v>14.497</v>
      </c>
      <c r="AT1725">
        <v>92.617999999999995</v>
      </c>
      <c r="AU1725">
        <v>1.423</v>
      </c>
      <c r="AV1725">
        <v>2.3380000000000001</v>
      </c>
      <c r="AW1725">
        <v>2.5419999999999998</v>
      </c>
      <c r="AX1725">
        <v>2.0329999999999999</v>
      </c>
      <c r="AY1725">
        <v>0.71199999999999997</v>
      </c>
      <c r="AZ1725">
        <v>0</v>
      </c>
      <c r="BA1725">
        <v>0</v>
      </c>
      <c r="BB1725">
        <v>101</v>
      </c>
      <c r="BC1725" t="s">
        <v>75</v>
      </c>
      <c r="BD1725">
        <v>0</v>
      </c>
      <c r="BE1725" t="s">
        <v>61</v>
      </c>
      <c r="BF1725" t="s">
        <v>61</v>
      </c>
      <c r="BG1725">
        <v>1.3</v>
      </c>
      <c r="BH1725">
        <v>0</v>
      </c>
      <c r="BI1725" s="1">
        <v>45799.582011261577</v>
      </c>
      <c r="BJ1725">
        <v>3</v>
      </c>
      <c r="BK1725" s="4">
        <v>1.3217000000000001</v>
      </c>
      <c r="BL1725" s="42" t="e">
        <f>HLOOKUP($A1725,차량별코스!$E$1:$AD$20,_xlfn.XLOOKUP(탕데이터!$I1725,차량별코스!$D$2:$D$20,차량별코스!$A$2:$A$20),0)</f>
        <v>#N/A</v>
      </c>
      <c r="BM1725">
        <f t="shared" si="294"/>
        <v>3147.1010000000015</v>
      </c>
      <c r="BN1725">
        <f t="shared" si="295"/>
        <v>11107.727999999996</v>
      </c>
      <c r="BO1725">
        <f>IF(COUNTIFS($BL$2:$BL1725,$BL1725,$O$2:$O1725,$O1725)=1,_xlfn.MAXIFS($BO$2:$BO1724,$O$2:$O1724,$O1725)+1,_xlfn.MAXIFS($BO$2:$BO1724,$O$2:$O1724,$O1725))</f>
        <v>12</v>
      </c>
      <c r="BP1725">
        <f t="shared" si="296"/>
        <v>4507.5659999999998</v>
      </c>
      <c r="BQ1725">
        <f t="shared" si="298"/>
        <v>85.483999999999995</v>
      </c>
      <c r="BR1725">
        <f t="shared" si="299"/>
        <v>140.43799999999999</v>
      </c>
      <c r="BS1725">
        <f t="shared" si="300"/>
        <v>152.65</v>
      </c>
      <c r="BT1725">
        <f t="shared" si="301"/>
        <v>122.12</v>
      </c>
      <c r="BU1725">
        <f t="shared" si="302"/>
        <v>42.741999999999997</v>
      </c>
      <c r="BV1725">
        <f t="shared" si="303"/>
        <v>0</v>
      </c>
      <c r="BW1725">
        <f t="shared" si="297"/>
        <v>5051</v>
      </c>
    </row>
    <row r="1726" spans="1:75" x14ac:dyDescent="0.3">
      <c r="A1726" s="38">
        <f t="shared" si="293"/>
        <v>45796</v>
      </c>
      <c r="B1726" s="3">
        <v>45796.697685185187</v>
      </c>
      <c r="C1726" t="s">
        <v>61</v>
      </c>
      <c r="D1726" t="s">
        <v>61</v>
      </c>
      <c r="E1726" t="s">
        <v>61</v>
      </c>
      <c r="F1726" t="s">
        <v>62</v>
      </c>
      <c r="G1726" s="2" t="s">
        <v>98</v>
      </c>
      <c r="H1726" t="s">
        <v>99</v>
      </c>
      <c r="I1726" t="s">
        <v>100</v>
      </c>
      <c r="J1726" t="s">
        <v>66</v>
      </c>
      <c r="K1726" t="s">
        <v>67</v>
      </c>
      <c r="L1726">
        <v>20</v>
      </c>
      <c r="M1726">
        <v>13</v>
      </c>
      <c r="N1726">
        <v>169</v>
      </c>
      <c r="O1726" s="41">
        <v>9999</v>
      </c>
      <c r="P1726" t="s">
        <v>61</v>
      </c>
      <c r="Q1726" t="s">
        <v>61</v>
      </c>
      <c r="R1726">
        <v>8.7999999999999995E-2</v>
      </c>
      <c r="S1726">
        <v>3.3849999999999998</v>
      </c>
      <c r="T1726">
        <v>2.5999999999999999E-2</v>
      </c>
      <c r="U1726">
        <v>1762</v>
      </c>
      <c r="V1726">
        <v>42</v>
      </c>
      <c r="W1726">
        <v>1660</v>
      </c>
      <c r="X1726">
        <v>0</v>
      </c>
      <c r="Y1726">
        <v>0</v>
      </c>
      <c r="Z1726">
        <v>0</v>
      </c>
      <c r="AA1726">
        <v>2</v>
      </c>
      <c r="AB1726">
        <v>1059</v>
      </c>
      <c r="AC1726">
        <v>12</v>
      </c>
      <c r="AD1726">
        <v>0.18</v>
      </c>
      <c r="AE1726">
        <v>5.2798939999999996</v>
      </c>
      <c r="AF1726">
        <v>100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0.02</v>
      </c>
      <c r="AN1726">
        <v>785.88300000000004</v>
      </c>
      <c r="AO1726">
        <v>2.3839999999999999</v>
      </c>
      <c r="AP1726">
        <v>94.210999999999999</v>
      </c>
      <c r="AQ1726">
        <v>0</v>
      </c>
      <c r="AR1726">
        <v>0</v>
      </c>
      <c r="AS1726">
        <v>0</v>
      </c>
      <c r="AT1726">
        <v>28.332999999999998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43</v>
      </c>
      <c r="BC1726" t="s">
        <v>75</v>
      </c>
      <c r="BD1726">
        <v>0</v>
      </c>
      <c r="BE1726" t="s">
        <v>61</v>
      </c>
      <c r="BF1726" t="s">
        <v>61</v>
      </c>
      <c r="BG1726">
        <v>1.3</v>
      </c>
      <c r="BH1726">
        <v>0</v>
      </c>
      <c r="BI1726" s="1">
        <v>45799.582011261577</v>
      </c>
      <c r="BJ1726">
        <v>3</v>
      </c>
      <c r="BK1726" s="4">
        <v>8.6999999999999994E-3</v>
      </c>
      <c r="BL1726" s="42" t="e">
        <f>HLOOKUP($A1726,차량별코스!$E$1:$AD$20,_xlfn.XLOOKUP(탕데이터!$I1726,차량별코스!$D$2:$D$20,차량별코스!$A$2:$A$20),0)</f>
        <v>#N/A</v>
      </c>
      <c r="BM1726">
        <f t="shared" si="294"/>
        <v>3147.1010000000015</v>
      </c>
      <c r="BN1726">
        <f t="shared" si="295"/>
        <v>11107.727999999996</v>
      </c>
      <c r="BO1726">
        <f>IF(COUNTIFS($BL$2:$BL1726,$BL1726,$O$2:$O1726,$O1726)=1,_xlfn.MAXIFS($BO$2:$BO1725,$O$2:$O1725,$O1726)+1,_xlfn.MAXIFS($BO$2:$BO1725,$O$2:$O1725,$O1726))</f>
        <v>12</v>
      </c>
      <c r="BP1726">
        <f t="shared" si="296"/>
        <v>60</v>
      </c>
      <c r="BQ1726">
        <f t="shared" si="298"/>
        <v>0</v>
      </c>
      <c r="BR1726">
        <f t="shared" si="299"/>
        <v>0</v>
      </c>
      <c r="BS1726">
        <f t="shared" si="300"/>
        <v>0</v>
      </c>
      <c r="BT1726">
        <f t="shared" si="301"/>
        <v>0</v>
      </c>
      <c r="BU1726">
        <f t="shared" si="302"/>
        <v>0</v>
      </c>
      <c r="BV1726">
        <f t="shared" si="303"/>
        <v>0</v>
      </c>
      <c r="BW1726">
        <f t="shared" si="297"/>
        <v>60</v>
      </c>
    </row>
    <row r="1727" spans="1:75" x14ac:dyDescent="0.3">
      <c r="A1727" s="38">
        <f t="shared" si="293"/>
        <v>45796</v>
      </c>
      <c r="B1727" s="3">
        <v>45796.744120370371</v>
      </c>
      <c r="C1727" t="s">
        <v>61</v>
      </c>
      <c r="D1727" t="s">
        <v>61</v>
      </c>
      <c r="E1727" t="s">
        <v>61</v>
      </c>
      <c r="F1727" t="s">
        <v>62</v>
      </c>
      <c r="G1727" s="2" t="s">
        <v>98</v>
      </c>
      <c r="H1727" t="s">
        <v>99</v>
      </c>
      <c r="I1727" t="s">
        <v>100</v>
      </c>
      <c r="J1727" t="s">
        <v>66</v>
      </c>
      <c r="K1727" t="s">
        <v>67</v>
      </c>
      <c r="L1727">
        <v>20</v>
      </c>
      <c r="M1727">
        <v>13</v>
      </c>
      <c r="N1727">
        <v>169</v>
      </c>
      <c r="O1727" s="41">
        <v>9999</v>
      </c>
      <c r="P1727" t="s">
        <v>61</v>
      </c>
      <c r="Q1727" t="s">
        <v>61</v>
      </c>
      <c r="R1727">
        <v>2.7E-2</v>
      </c>
      <c r="S1727">
        <v>3.5999999999999997E-2</v>
      </c>
      <c r="T1727">
        <v>0.75</v>
      </c>
      <c r="U1727">
        <v>50</v>
      </c>
      <c r="V1727">
        <v>30</v>
      </c>
      <c r="W1727">
        <v>6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12</v>
      </c>
      <c r="AD1727">
        <v>1.94</v>
      </c>
      <c r="AE1727">
        <v>6.9426579999999998</v>
      </c>
      <c r="AF1727">
        <v>100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0.57999999999999996</v>
      </c>
      <c r="AN1727">
        <v>28.710999999999999</v>
      </c>
      <c r="AO1727">
        <v>60.000999999999998</v>
      </c>
      <c r="AP1727">
        <v>11.996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 t="s">
        <v>75</v>
      </c>
      <c r="BD1727">
        <v>0</v>
      </c>
      <c r="BE1727" t="s">
        <v>61</v>
      </c>
      <c r="BF1727" t="s">
        <v>61</v>
      </c>
      <c r="BG1727">
        <v>1.3</v>
      </c>
      <c r="BH1727">
        <v>0</v>
      </c>
      <c r="BI1727" s="1">
        <v>45799.582011261577</v>
      </c>
      <c r="BJ1727">
        <v>3</v>
      </c>
      <c r="BK1727" s="4">
        <v>0.25</v>
      </c>
      <c r="BL1727" s="42" t="e">
        <f>HLOOKUP($A1727,차량별코스!$E$1:$AD$20,_xlfn.XLOOKUP(탕데이터!$I1727,차량별코스!$D$2:$D$20,차량별코스!$A$2:$A$20),0)</f>
        <v>#N/A</v>
      </c>
      <c r="BM1727">
        <f t="shared" si="294"/>
        <v>3147.1010000000015</v>
      </c>
      <c r="BN1727">
        <f t="shared" si="295"/>
        <v>11107.727999999996</v>
      </c>
      <c r="BO1727">
        <f>IF(COUNTIFS($BL$2:$BL1727,$BL1727,$O$2:$O1727,$O1727)=1,_xlfn.MAXIFS($BO$2:$BO1726,$O$2:$O1726,$O1727)+1,_xlfn.MAXIFS($BO$2:$BO1726,$O$2:$O1726,$O1727))</f>
        <v>12</v>
      </c>
      <c r="BP1727">
        <f t="shared" si="296"/>
        <v>14</v>
      </c>
      <c r="BQ1727">
        <f t="shared" si="298"/>
        <v>0</v>
      </c>
      <c r="BR1727">
        <f t="shared" si="299"/>
        <v>0</v>
      </c>
      <c r="BS1727">
        <f t="shared" si="300"/>
        <v>0</v>
      </c>
      <c r="BT1727">
        <f t="shared" si="301"/>
        <v>0</v>
      </c>
      <c r="BU1727">
        <f t="shared" si="302"/>
        <v>0</v>
      </c>
      <c r="BV1727">
        <f t="shared" si="303"/>
        <v>0</v>
      </c>
      <c r="BW1727">
        <f t="shared" si="297"/>
        <v>14</v>
      </c>
    </row>
    <row r="1728" spans="1:75" x14ac:dyDescent="0.3">
      <c r="A1728" s="38">
        <f t="shared" si="293"/>
        <v>45796</v>
      </c>
      <c r="B1728" s="3">
        <v>45796.748344907406</v>
      </c>
      <c r="C1728" t="s">
        <v>61</v>
      </c>
      <c r="D1728" t="s">
        <v>61</v>
      </c>
      <c r="E1728" t="s">
        <v>61</v>
      </c>
      <c r="F1728" t="s">
        <v>62</v>
      </c>
      <c r="G1728" s="2" t="s">
        <v>98</v>
      </c>
      <c r="H1728" t="s">
        <v>99</v>
      </c>
      <c r="I1728" t="s">
        <v>100</v>
      </c>
      <c r="J1728" t="s">
        <v>66</v>
      </c>
      <c r="K1728" t="s">
        <v>67</v>
      </c>
      <c r="L1728">
        <v>20</v>
      </c>
      <c r="M1728">
        <v>13</v>
      </c>
      <c r="N1728">
        <v>169</v>
      </c>
      <c r="O1728" s="41">
        <v>9999</v>
      </c>
      <c r="P1728" t="s">
        <v>61</v>
      </c>
      <c r="Q1728" t="s">
        <v>61</v>
      </c>
      <c r="R1728">
        <v>99.884</v>
      </c>
      <c r="S1728">
        <v>27.15</v>
      </c>
      <c r="T1728">
        <v>3.6789999999999998</v>
      </c>
      <c r="U1728">
        <v>7186</v>
      </c>
      <c r="V1728">
        <v>154</v>
      </c>
      <c r="W1728">
        <v>1427</v>
      </c>
      <c r="X1728">
        <v>1955</v>
      </c>
      <c r="Y1728">
        <v>5</v>
      </c>
      <c r="Z1728">
        <v>25</v>
      </c>
      <c r="AA1728">
        <v>0</v>
      </c>
      <c r="AB1728">
        <v>0</v>
      </c>
      <c r="AC1728">
        <v>109</v>
      </c>
      <c r="AD1728">
        <v>50.04</v>
      </c>
      <c r="AE1728">
        <v>64.153797999999995</v>
      </c>
      <c r="AF1728">
        <v>84</v>
      </c>
      <c r="AG1728">
        <v>2.6</v>
      </c>
      <c r="AH1728">
        <v>3.2</v>
      </c>
      <c r="AI1728">
        <v>3.4</v>
      </c>
      <c r="AJ1728">
        <v>5</v>
      </c>
      <c r="AK1728">
        <v>1.7</v>
      </c>
      <c r="AL1728">
        <v>0</v>
      </c>
      <c r="AM1728">
        <v>2.83</v>
      </c>
      <c r="AN1728">
        <v>60.95</v>
      </c>
      <c r="AO1728">
        <v>2.1429999999999998</v>
      </c>
      <c r="AP1728">
        <v>19.858000000000001</v>
      </c>
      <c r="AQ1728">
        <v>0.19</v>
      </c>
      <c r="AR1728">
        <v>5.0060000000000002</v>
      </c>
      <c r="AS1728">
        <v>25.029</v>
      </c>
      <c r="AT1728">
        <v>99.4</v>
      </c>
      <c r="AU1728">
        <v>3.077</v>
      </c>
      <c r="AV1728">
        <v>3.7869999999999999</v>
      </c>
      <c r="AW1728">
        <v>4.0229999999999997</v>
      </c>
      <c r="AX1728">
        <v>5.9169999999999998</v>
      </c>
      <c r="AY1728">
        <v>2.012</v>
      </c>
      <c r="AZ1728">
        <v>0</v>
      </c>
      <c r="BA1728">
        <v>0</v>
      </c>
      <c r="BB1728">
        <v>117</v>
      </c>
      <c r="BC1728" t="s">
        <v>75</v>
      </c>
      <c r="BD1728">
        <v>0</v>
      </c>
      <c r="BE1728" t="s">
        <v>61</v>
      </c>
      <c r="BF1728" t="s">
        <v>61</v>
      </c>
      <c r="BG1728">
        <v>1.3</v>
      </c>
      <c r="BH1728">
        <v>0</v>
      </c>
      <c r="BI1728" s="1">
        <v>45799.582011261577</v>
      </c>
      <c r="BJ1728">
        <v>3</v>
      </c>
      <c r="BK1728" s="4">
        <v>1.2262999999999999</v>
      </c>
      <c r="BL1728" s="42" t="e">
        <f>HLOOKUP($A1728,차량별코스!$E$1:$AD$20,_xlfn.XLOOKUP(탕데이터!$I1728,차량별코스!$D$2:$D$20,차량별코스!$A$2:$A$20),0)</f>
        <v>#N/A</v>
      </c>
      <c r="BM1728">
        <f t="shared" si="294"/>
        <v>3147.1010000000015</v>
      </c>
      <c r="BN1728">
        <f t="shared" si="295"/>
        <v>11107.727999999996</v>
      </c>
      <c r="BO1728">
        <f>IF(COUNTIFS($BL$2:$BL1728,$BL1728,$O$2:$O1728,$O1728)=1,_xlfn.MAXIFS($BO$2:$BO1727,$O$2:$O1727,$O1728)+1,_xlfn.MAXIFS($BO$2:$BO1727,$O$2:$O1727,$O1728))</f>
        <v>12</v>
      </c>
      <c r="BP1728">
        <f t="shared" si="296"/>
        <v>4455.24</v>
      </c>
      <c r="BQ1728">
        <f t="shared" si="298"/>
        <v>186.83600000000001</v>
      </c>
      <c r="BR1728">
        <f t="shared" si="299"/>
        <v>229.952</v>
      </c>
      <c r="BS1728">
        <f t="shared" si="300"/>
        <v>244.32400000000001</v>
      </c>
      <c r="BT1728">
        <f t="shared" si="301"/>
        <v>359.3</v>
      </c>
      <c r="BU1728">
        <f t="shared" si="302"/>
        <v>122.16200000000001</v>
      </c>
      <c r="BV1728">
        <f t="shared" si="303"/>
        <v>0</v>
      </c>
      <c r="BW1728">
        <f t="shared" si="297"/>
        <v>5597.8140000000003</v>
      </c>
    </row>
    <row r="1729" spans="1:75" x14ac:dyDescent="0.3">
      <c r="A1729" s="38">
        <f t="shared" si="293"/>
        <v>45796</v>
      </c>
      <c r="B1729" s="3">
        <v>45796.836805555555</v>
      </c>
      <c r="C1729" t="s">
        <v>61</v>
      </c>
      <c r="D1729" t="s">
        <v>61</v>
      </c>
      <c r="E1729" t="s">
        <v>61</v>
      </c>
      <c r="F1729" t="s">
        <v>62</v>
      </c>
      <c r="G1729" s="2" t="s">
        <v>98</v>
      </c>
      <c r="H1729" t="s">
        <v>99</v>
      </c>
      <c r="I1729" t="s">
        <v>100</v>
      </c>
      <c r="J1729" t="s">
        <v>66</v>
      </c>
      <c r="K1729" t="s">
        <v>67</v>
      </c>
      <c r="L1729">
        <v>20</v>
      </c>
      <c r="M1729">
        <v>13</v>
      </c>
      <c r="N1729">
        <v>169</v>
      </c>
      <c r="O1729" s="41">
        <v>9999</v>
      </c>
      <c r="P1729" t="s">
        <v>61</v>
      </c>
      <c r="Q1729" t="s">
        <v>61</v>
      </c>
      <c r="R1729">
        <v>17.244</v>
      </c>
      <c r="S1729">
        <v>3.726</v>
      </c>
      <c r="T1729">
        <v>4.6280000000000001</v>
      </c>
      <c r="U1729">
        <v>1277</v>
      </c>
      <c r="V1729">
        <v>3</v>
      </c>
      <c r="W1729">
        <v>179</v>
      </c>
      <c r="X1729">
        <v>498</v>
      </c>
      <c r="Y1729">
        <v>0</v>
      </c>
      <c r="Z1729">
        <v>1</v>
      </c>
      <c r="AA1729">
        <v>0</v>
      </c>
      <c r="AB1729">
        <v>0</v>
      </c>
      <c r="AC1729">
        <v>90</v>
      </c>
      <c r="AD1729">
        <v>48.61</v>
      </c>
      <c r="AE1729">
        <v>56.692540000000001</v>
      </c>
      <c r="AF1729">
        <v>63.9</v>
      </c>
      <c r="AG1729">
        <v>5.9</v>
      </c>
      <c r="AH1729">
        <v>5.6</v>
      </c>
      <c r="AI1729">
        <v>22.8</v>
      </c>
      <c r="AJ1729">
        <v>1.8</v>
      </c>
      <c r="AK1729">
        <v>0</v>
      </c>
      <c r="AL1729">
        <v>0</v>
      </c>
      <c r="AM1729">
        <v>3.56</v>
      </c>
      <c r="AN1729">
        <v>40.814999999999998</v>
      </c>
      <c r="AO1729">
        <v>0.23499999999999999</v>
      </c>
      <c r="AP1729">
        <v>14.016999999999999</v>
      </c>
      <c r="AQ1729">
        <v>0.23200000000000001</v>
      </c>
      <c r="AR1729">
        <v>0</v>
      </c>
      <c r="AS1729">
        <v>5.7990000000000004</v>
      </c>
      <c r="AT1729">
        <v>12.78</v>
      </c>
      <c r="AU1729">
        <v>1.18</v>
      </c>
      <c r="AV1729">
        <v>1.1200000000000001</v>
      </c>
      <c r="AW1729">
        <v>4.5599999999999996</v>
      </c>
      <c r="AX1729">
        <v>0.36</v>
      </c>
      <c r="AY1729">
        <v>0</v>
      </c>
      <c r="AZ1729">
        <v>0</v>
      </c>
      <c r="BA1729">
        <v>0</v>
      </c>
      <c r="BB1729">
        <v>23</v>
      </c>
      <c r="BC1729" t="s">
        <v>75</v>
      </c>
      <c r="BD1729">
        <v>0</v>
      </c>
      <c r="BE1729" t="s">
        <v>61</v>
      </c>
      <c r="BF1729" t="s">
        <v>61</v>
      </c>
      <c r="BG1729">
        <v>1.3</v>
      </c>
      <c r="BH1729">
        <v>0</v>
      </c>
      <c r="BI1729" s="1">
        <v>45799.582011261577</v>
      </c>
      <c r="BJ1729">
        <v>3</v>
      </c>
      <c r="BK1729" s="4">
        <v>1.5427</v>
      </c>
      <c r="BL1729" s="42" t="e">
        <f>HLOOKUP($A1729,차량별코스!$E$1:$AD$20,_xlfn.XLOOKUP(탕데이터!$I1729,차량별코스!$D$2:$D$20,차량별코스!$A$2:$A$20),0)</f>
        <v>#N/A</v>
      </c>
      <c r="BM1729">
        <f t="shared" si="294"/>
        <v>3147.1010000000015</v>
      </c>
      <c r="BN1729">
        <f t="shared" si="295"/>
        <v>11107.727999999996</v>
      </c>
      <c r="BO1729">
        <f>IF(COUNTIFS($BL$2:$BL1729,$BL1729,$O$2:$O1729,$O1729)=1,_xlfn.MAXIFS($BO$2:$BO1728,$O$2:$O1728,$O1729)+1,_xlfn.MAXIFS($BO$2:$BO1728,$O$2:$O1728,$O1729))</f>
        <v>12</v>
      </c>
      <c r="BP1729">
        <f t="shared" si="296"/>
        <v>634.00300000000004</v>
      </c>
      <c r="BQ1729">
        <f t="shared" si="298"/>
        <v>75.343000000000004</v>
      </c>
      <c r="BR1729">
        <f t="shared" si="299"/>
        <v>71.511999999999986</v>
      </c>
      <c r="BS1729">
        <f t="shared" si="300"/>
        <v>291.15600000000001</v>
      </c>
      <c r="BT1729">
        <f t="shared" si="301"/>
        <v>22.986000000000004</v>
      </c>
      <c r="BU1729">
        <f t="shared" si="302"/>
        <v>0</v>
      </c>
      <c r="BV1729">
        <f t="shared" si="303"/>
        <v>0</v>
      </c>
      <c r="BW1729">
        <f t="shared" si="297"/>
        <v>1095</v>
      </c>
    </row>
    <row r="1730" spans="1:75" x14ac:dyDescent="0.3">
      <c r="A1730" s="38">
        <f t="shared" si="293"/>
        <v>45797</v>
      </c>
      <c r="B1730" s="3">
        <v>45797.313425925924</v>
      </c>
      <c r="C1730" t="s">
        <v>61</v>
      </c>
      <c r="D1730" t="s">
        <v>61</v>
      </c>
      <c r="E1730" t="s">
        <v>61</v>
      </c>
      <c r="F1730" t="s">
        <v>62</v>
      </c>
      <c r="G1730" s="2" t="s">
        <v>98</v>
      </c>
      <c r="H1730" t="s">
        <v>99</v>
      </c>
      <c r="I1730" t="s">
        <v>100</v>
      </c>
      <c r="J1730" t="s">
        <v>66</v>
      </c>
      <c r="K1730" t="s">
        <v>67</v>
      </c>
      <c r="L1730">
        <v>20</v>
      </c>
      <c r="M1730">
        <v>13</v>
      </c>
      <c r="N1730">
        <v>169</v>
      </c>
      <c r="O1730" s="41">
        <v>9999</v>
      </c>
      <c r="P1730" t="s">
        <v>61</v>
      </c>
      <c r="Q1730" t="s">
        <v>61</v>
      </c>
      <c r="R1730">
        <v>1E-3</v>
      </c>
      <c r="S1730">
        <v>7.6999999999999999E-2</v>
      </c>
      <c r="T1730">
        <v>1.2999999999999999E-2</v>
      </c>
      <c r="U1730">
        <v>202</v>
      </c>
      <c r="V1730">
        <v>202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0.02</v>
      </c>
      <c r="AE1730" t="s">
        <v>61</v>
      </c>
      <c r="AF1730">
        <v>100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0.01</v>
      </c>
      <c r="AN1730" t="s">
        <v>61</v>
      </c>
      <c r="AO1730">
        <v>100</v>
      </c>
      <c r="AP1730">
        <v>0</v>
      </c>
      <c r="AQ1730">
        <v>0</v>
      </c>
      <c r="AR1730">
        <v>0</v>
      </c>
      <c r="AS1730">
        <v>0</v>
      </c>
      <c r="AT1730">
        <v>3.3330000000000002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 t="s">
        <v>75</v>
      </c>
      <c r="BD1730">
        <v>0</v>
      </c>
      <c r="BE1730" t="s">
        <v>61</v>
      </c>
      <c r="BF1730" t="s">
        <v>61</v>
      </c>
      <c r="BG1730">
        <v>1.3</v>
      </c>
      <c r="BH1730">
        <v>0</v>
      </c>
      <c r="BI1730" s="1">
        <v>45799.582011261577</v>
      </c>
      <c r="BJ1730">
        <v>3</v>
      </c>
      <c r="BK1730" s="4">
        <v>4.3E-3</v>
      </c>
      <c r="BL1730" s="42" t="e">
        <f>HLOOKUP($A1730,차량별코스!$E$1:$AD$20,_xlfn.XLOOKUP(탕데이터!$I1730,차량별코스!$D$2:$D$20,차량별코스!$A$2:$A$20),0)</f>
        <v>#N/A</v>
      </c>
      <c r="BM1730">
        <f t="shared" si="294"/>
        <v>3147.1010000000015</v>
      </c>
      <c r="BN1730">
        <f t="shared" si="295"/>
        <v>11107.727999999996</v>
      </c>
      <c r="BO1730">
        <f>IF(COUNTIFS($BL$2:$BL1730,$BL1730,$O$2:$O1730,$O1730)=1,_xlfn.MAXIFS($BO$2:$BO1729,$O$2:$O1729,$O1730)+1,_xlfn.MAXIFS($BO$2:$BO1729,$O$2:$O1729,$O1730))</f>
        <v>12</v>
      </c>
      <c r="BP1730">
        <f t="shared" si="296"/>
        <v>0</v>
      </c>
      <c r="BQ1730">
        <f t="shared" si="298"/>
        <v>0</v>
      </c>
      <c r="BR1730">
        <f t="shared" si="299"/>
        <v>0</v>
      </c>
      <c r="BS1730">
        <f t="shared" si="300"/>
        <v>0</v>
      </c>
      <c r="BT1730">
        <f t="shared" si="301"/>
        <v>0</v>
      </c>
      <c r="BU1730">
        <f t="shared" si="302"/>
        <v>0</v>
      </c>
      <c r="BV1730">
        <f t="shared" si="303"/>
        <v>0</v>
      </c>
      <c r="BW1730">
        <f t="shared" si="297"/>
        <v>0</v>
      </c>
    </row>
    <row r="1731" spans="1:75" x14ac:dyDescent="0.3">
      <c r="A1731" s="38">
        <f t="shared" ref="A1731:A1794" si="304">DATE(YEAR(B1731),MONTH(B1731),DAY(B1731))</f>
        <v>45797</v>
      </c>
      <c r="B1731" s="3">
        <v>45797.317499999997</v>
      </c>
      <c r="C1731" t="s">
        <v>61</v>
      </c>
      <c r="D1731" t="s">
        <v>61</v>
      </c>
      <c r="E1731" t="s">
        <v>61</v>
      </c>
      <c r="F1731" t="s">
        <v>62</v>
      </c>
      <c r="G1731" s="2" t="s">
        <v>98</v>
      </c>
      <c r="H1731" t="s">
        <v>99</v>
      </c>
      <c r="I1731" t="s">
        <v>100</v>
      </c>
      <c r="J1731" t="s">
        <v>66</v>
      </c>
      <c r="K1731" t="s">
        <v>67</v>
      </c>
      <c r="L1731">
        <v>20</v>
      </c>
      <c r="M1731">
        <v>13</v>
      </c>
      <c r="N1731">
        <v>169</v>
      </c>
      <c r="O1731" s="41">
        <v>9999</v>
      </c>
      <c r="P1731" t="s">
        <v>61</v>
      </c>
      <c r="Q1731" t="s">
        <v>61</v>
      </c>
      <c r="R1731">
        <v>5.1999999999999998E-2</v>
      </c>
      <c r="S1731">
        <v>0.19</v>
      </c>
      <c r="T1731">
        <v>0.27400000000000002</v>
      </c>
      <c r="U1731">
        <v>262</v>
      </c>
      <c r="V1731">
        <v>1</v>
      </c>
      <c r="W1731">
        <v>239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14</v>
      </c>
      <c r="AD1731">
        <v>0.71</v>
      </c>
      <c r="AE1731">
        <v>8.5078530000000008</v>
      </c>
      <c r="AF1731">
        <v>100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0.21</v>
      </c>
      <c r="AN1731">
        <v>112.072</v>
      </c>
      <c r="AO1731">
        <v>0.38100000000000001</v>
      </c>
      <c r="AP1731">
        <v>91.221000000000004</v>
      </c>
      <c r="AQ1731">
        <v>0</v>
      </c>
      <c r="AR1731">
        <v>0</v>
      </c>
      <c r="AS1731">
        <v>0</v>
      </c>
      <c r="AT1731">
        <v>3.3330000000000002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 t="s">
        <v>75</v>
      </c>
      <c r="BD1731">
        <v>0</v>
      </c>
      <c r="BE1731" t="s">
        <v>61</v>
      </c>
      <c r="BF1731" t="s">
        <v>61</v>
      </c>
      <c r="BG1731">
        <v>1.3</v>
      </c>
      <c r="BH1731">
        <v>0</v>
      </c>
      <c r="BI1731" s="1">
        <v>45799.582011261577</v>
      </c>
      <c r="BJ1731">
        <v>3</v>
      </c>
      <c r="BK1731" s="4">
        <v>9.1200000000000003E-2</v>
      </c>
      <c r="BL1731" s="42" t="e">
        <f>HLOOKUP($A1731,차량별코스!$E$1:$AD$20,_xlfn.XLOOKUP(탕데이터!$I1731,차량별코스!$D$2:$D$20,차량별코스!$A$2:$A$20),0)</f>
        <v>#N/A</v>
      </c>
      <c r="BM1731">
        <f t="shared" ref="BM1731:BM1794" si="305">SUMIFS(R:R,I:I,I1731,O:O,O1731)</f>
        <v>3147.1010000000015</v>
      </c>
      <c r="BN1731">
        <f t="shared" ref="BN1731:BN1794" si="306">SUMIFS(R:R,O:O,O1731,BL:BL,BL1731)</f>
        <v>11107.727999999996</v>
      </c>
      <c r="BO1731">
        <f>IF(COUNTIFS($BL$2:$BL1731,$BL1731,$O$2:$O1731,$O1731)=1,_xlfn.MAXIFS($BO$2:$BO1730,$O$2:$O1730,$O1731)+1,_xlfn.MAXIFS($BO$2:$BO1730,$O$2:$O1730,$O1731))</f>
        <v>12</v>
      </c>
      <c r="BP1731">
        <f t="shared" ref="BP1731:BP1794" si="307">$U1731*AF1731%-V1731-W1731</f>
        <v>22</v>
      </c>
      <c r="BQ1731">
        <f t="shared" si="298"/>
        <v>0</v>
      </c>
      <c r="BR1731">
        <f t="shared" si="299"/>
        <v>0</v>
      </c>
      <c r="BS1731">
        <f t="shared" si="300"/>
        <v>0</v>
      </c>
      <c r="BT1731">
        <f t="shared" si="301"/>
        <v>0</v>
      </c>
      <c r="BU1731">
        <f t="shared" si="302"/>
        <v>0</v>
      </c>
      <c r="BV1731">
        <f t="shared" si="303"/>
        <v>0</v>
      </c>
      <c r="BW1731">
        <f t="shared" ref="BW1731:BW1794" si="308">SUM(BP1731:BV1731)</f>
        <v>22</v>
      </c>
    </row>
    <row r="1732" spans="1:75" x14ac:dyDescent="0.3">
      <c r="A1732" s="38">
        <f t="shared" si="304"/>
        <v>45797</v>
      </c>
      <c r="B1732" s="3">
        <v>45797.325682870367</v>
      </c>
      <c r="C1732" t="s">
        <v>61</v>
      </c>
      <c r="D1732" t="s">
        <v>61</v>
      </c>
      <c r="E1732" t="s">
        <v>61</v>
      </c>
      <c r="F1732" t="s">
        <v>62</v>
      </c>
      <c r="G1732" s="2" t="s">
        <v>98</v>
      </c>
      <c r="H1732" t="s">
        <v>99</v>
      </c>
      <c r="I1732" t="s">
        <v>100</v>
      </c>
      <c r="J1732" t="s">
        <v>66</v>
      </c>
      <c r="K1732" t="s">
        <v>67</v>
      </c>
      <c r="L1732">
        <v>20</v>
      </c>
      <c r="M1732">
        <v>13</v>
      </c>
      <c r="N1732">
        <v>169</v>
      </c>
      <c r="O1732" s="41">
        <v>9999</v>
      </c>
      <c r="P1732" t="s">
        <v>61</v>
      </c>
      <c r="Q1732" t="s">
        <v>61</v>
      </c>
      <c r="R1732">
        <v>1E-3</v>
      </c>
      <c r="S1732">
        <v>7.6999999999999999E-2</v>
      </c>
      <c r="T1732">
        <v>1.2999999999999999E-2</v>
      </c>
      <c r="U1732">
        <v>104</v>
      </c>
      <c r="V1732">
        <v>104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0.03</v>
      </c>
      <c r="AE1732" t="s">
        <v>61</v>
      </c>
      <c r="AF1732">
        <v>100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0.01</v>
      </c>
      <c r="AN1732" t="s">
        <v>61</v>
      </c>
      <c r="AO1732">
        <v>100</v>
      </c>
      <c r="AP1732">
        <v>0</v>
      </c>
      <c r="AQ1732">
        <v>0</v>
      </c>
      <c r="AR1732">
        <v>0</v>
      </c>
      <c r="AS1732">
        <v>0</v>
      </c>
      <c r="AT1732">
        <v>1.667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 t="s">
        <v>75</v>
      </c>
      <c r="BD1732">
        <v>0</v>
      </c>
      <c r="BE1732" t="s">
        <v>61</v>
      </c>
      <c r="BF1732" t="s">
        <v>61</v>
      </c>
      <c r="BG1732">
        <v>1.3</v>
      </c>
      <c r="BH1732">
        <v>0</v>
      </c>
      <c r="BI1732" s="1">
        <v>45799.582011261577</v>
      </c>
      <c r="BJ1732">
        <v>3</v>
      </c>
      <c r="BK1732" s="4">
        <v>4.3E-3</v>
      </c>
      <c r="BL1732" s="42" t="e">
        <f>HLOOKUP($A1732,차량별코스!$E$1:$AD$20,_xlfn.XLOOKUP(탕데이터!$I1732,차량별코스!$D$2:$D$20,차량별코스!$A$2:$A$20),0)</f>
        <v>#N/A</v>
      </c>
      <c r="BM1732">
        <f t="shared" si="305"/>
        <v>3147.1010000000015</v>
      </c>
      <c r="BN1732">
        <f t="shared" si="306"/>
        <v>11107.727999999996</v>
      </c>
      <c r="BO1732">
        <f>IF(COUNTIFS($BL$2:$BL1732,$BL1732,$O$2:$O1732,$O1732)=1,_xlfn.MAXIFS($BO$2:$BO1731,$O$2:$O1731,$O1732)+1,_xlfn.MAXIFS($BO$2:$BO1731,$O$2:$O1731,$O1732))</f>
        <v>12</v>
      </c>
      <c r="BP1732">
        <f t="shared" si="307"/>
        <v>0</v>
      </c>
      <c r="BQ1732">
        <f t="shared" si="298"/>
        <v>0</v>
      </c>
      <c r="BR1732">
        <f t="shared" si="299"/>
        <v>0</v>
      </c>
      <c r="BS1732">
        <f t="shared" si="300"/>
        <v>0</v>
      </c>
      <c r="BT1732">
        <f t="shared" si="301"/>
        <v>0</v>
      </c>
      <c r="BU1732">
        <f t="shared" si="302"/>
        <v>0</v>
      </c>
      <c r="BV1732">
        <f t="shared" si="303"/>
        <v>0</v>
      </c>
      <c r="BW1732">
        <f t="shared" si="308"/>
        <v>0</v>
      </c>
    </row>
    <row r="1733" spans="1:75" x14ac:dyDescent="0.3">
      <c r="A1733" s="38">
        <f t="shared" si="304"/>
        <v>45797</v>
      </c>
      <c r="B1733" s="3">
        <v>45797.32984953704</v>
      </c>
      <c r="C1733" t="s">
        <v>61</v>
      </c>
      <c r="D1733" t="s">
        <v>61</v>
      </c>
      <c r="E1733" t="s">
        <v>61</v>
      </c>
      <c r="F1733" t="s">
        <v>62</v>
      </c>
      <c r="G1733" s="2" t="s">
        <v>98</v>
      </c>
      <c r="H1733" t="s">
        <v>99</v>
      </c>
      <c r="I1733" t="s">
        <v>100</v>
      </c>
      <c r="J1733" t="s">
        <v>66</v>
      </c>
      <c r="K1733" t="s">
        <v>67</v>
      </c>
      <c r="L1733">
        <v>20</v>
      </c>
      <c r="M1733">
        <v>13</v>
      </c>
      <c r="N1733">
        <v>169</v>
      </c>
      <c r="O1733" s="41">
        <v>9999</v>
      </c>
      <c r="P1733" t="s">
        <v>61</v>
      </c>
      <c r="Q1733" t="s">
        <v>61</v>
      </c>
      <c r="R1733">
        <v>17.681000000000001</v>
      </c>
      <c r="S1733">
        <v>4.91</v>
      </c>
      <c r="T1733">
        <v>3.601</v>
      </c>
      <c r="U1733">
        <v>1328</v>
      </c>
      <c r="V1733">
        <v>2</v>
      </c>
      <c r="W1733">
        <v>207</v>
      </c>
      <c r="X1733">
        <v>350</v>
      </c>
      <c r="Y1733">
        <v>3</v>
      </c>
      <c r="Z1733">
        <v>3</v>
      </c>
      <c r="AA1733">
        <v>0</v>
      </c>
      <c r="AB1733">
        <v>0</v>
      </c>
      <c r="AC1733">
        <v>101</v>
      </c>
      <c r="AD1733">
        <v>47.93</v>
      </c>
      <c r="AE1733">
        <v>56.882634000000003</v>
      </c>
      <c r="AF1733">
        <v>93</v>
      </c>
      <c r="AG1733">
        <v>1.6</v>
      </c>
      <c r="AH1733">
        <v>0.9</v>
      </c>
      <c r="AI1733">
        <v>3.2</v>
      </c>
      <c r="AJ1733">
        <v>1.2</v>
      </c>
      <c r="AK1733">
        <v>0</v>
      </c>
      <c r="AL1733">
        <v>0</v>
      </c>
      <c r="AM1733">
        <v>2.77</v>
      </c>
      <c r="AN1733">
        <v>54.712000000000003</v>
      </c>
      <c r="AO1733">
        <v>0.15</v>
      </c>
      <c r="AP1733">
        <v>15.587</v>
      </c>
      <c r="AQ1733">
        <v>0.17</v>
      </c>
      <c r="AR1733">
        <v>16.966999999999999</v>
      </c>
      <c r="AS1733">
        <v>16.966999999999999</v>
      </c>
      <c r="AT1733">
        <v>20.149999999999999</v>
      </c>
      <c r="AU1733">
        <v>0.34699999999999998</v>
      </c>
      <c r="AV1733">
        <v>0.19500000000000001</v>
      </c>
      <c r="AW1733">
        <v>0.69299999999999995</v>
      </c>
      <c r="AX1733">
        <v>0.26</v>
      </c>
      <c r="AY1733">
        <v>0</v>
      </c>
      <c r="AZ1733">
        <v>0</v>
      </c>
      <c r="BA1733">
        <v>0</v>
      </c>
      <c r="BB1733">
        <v>22</v>
      </c>
      <c r="BC1733" t="s">
        <v>75</v>
      </c>
      <c r="BD1733">
        <v>0</v>
      </c>
      <c r="BE1733" t="s">
        <v>61</v>
      </c>
      <c r="BF1733" t="s">
        <v>61</v>
      </c>
      <c r="BG1733">
        <v>1.3</v>
      </c>
      <c r="BH1733">
        <v>0</v>
      </c>
      <c r="BI1733" s="1">
        <v>45799.582011261577</v>
      </c>
      <c r="BJ1733">
        <v>3</v>
      </c>
      <c r="BK1733" s="4">
        <v>1.2002999999999999</v>
      </c>
      <c r="BL1733" s="42" t="e">
        <f>HLOOKUP($A1733,차량별코스!$E$1:$AD$20,_xlfn.XLOOKUP(탕데이터!$I1733,차량별코스!$D$2:$D$20,차량별코스!$A$2:$A$20),0)</f>
        <v>#N/A</v>
      </c>
      <c r="BM1733">
        <f t="shared" si="305"/>
        <v>3147.1010000000015</v>
      </c>
      <c r="BN1733">
        <f t="shared" si="306"/>
        <v>11107.727999999996</v>
      </c>
      <c r="BO1733">
        <f>IF(COUNTIFS($BL$2:$BL1733,$BL1733,$O$2:$O1733,$O1733)=1,_xlfn.MAXIFS($BO$2:$BO1732,$O$2:$O1732,$O1733)+1,_xlfn.MAXIFS($BO$2:$BO1732,$O$2:$O1732,$O1733))</f>
        <v>12</v>
      </c>
      <c r="BP1733">
        <f t="shared" si="307"/>
        <v>1026.04</v>
      </c>
      <c r="BQ1733">
        <f t="shared" ref="BQ1733:BQ1796" si="309">$U1733*AG1733%</f>
        <v>21.248000000000001</v>
      </c>
      <c r="BR1733">
        <f t="shared" ref="BR1733:BR1796" si="310">$U1733*AH1733%</f>
        <v>11.952000000000002</v>
      </c>
      <c r="BS1733">
        <f t="shared" ref="BS1733:BS1796" si="311">$U1733*AI1733%</f>
        <v>42.496000000000002</v>
      </c>
      <c r="BT1733">
        <f t="shared" ref="BT1733:BT1796" si="312">$U1733*AJ1733%</f>
        <v>15.936</v>
      </c>
      <c r="BU1733">
        <f t="shared" ref="BU1733:BU1796" si="313">$U1733*AK1733%</f>
        <v>0</v>
      </c>
      <c r="BV1733">
        <f t="shared" ref="BV1733:BV1796" si="314">$U1733*AL1733%</f>
        <v>0</v>
      </c>
      <c r="BW1733">
        <f t="shared" si="308"/>
        <v>1117.672</v>
      </c>
    </row>
    <row r="1734" spans="1:75" x14ac:dyDescent="0.3">
      <c r="A1734" s="38">
        <f t="shared" si="304"/>
        <v>45797</v>
      </c>
      <c r="B1734" s="3">
        <v>45797.349965277775</v>
      </c>
      <c r="C1734" t="s">
        <v>61</v>
      </c>
      <c r="D1734" t="s">
        <v>61</v>
      </c>
      <c r="E1734" t="s">
        <v>61</v>
      </c>
      <c r="F1734" t="s">
        <v>62</v>
      </c>
      <c r="G1734" s="2" t="s">
        <v>98</v>
      </c>
      <c r="H1734" t="s">
        <v>99</v>
      </c>
      <c r="I1734" t="s">
        <v>100</v>
      </c>
      <c r="J1734" t="s">
        <v>66</v>
      </c>
      <c r="K1734" t="s">
        <v>67</v>
      </c>
      <c r="L1734">
        <v>20</v>
      </c>
      <c r="M1734">
        <v>13</v>
      </c>
      <c r="N1734">
        <v>169</v>
      </c>
      <c r="O1734" s="41">
        <v>9999</v>
      </c>
      <c r="P1734" t="s">
        <v>61</v>
      </c>
      <c r="Q1734" t="s">
        <v>61</v>
      </c>
      <c r="R1734">
        <v>17.408999999999999</v>
      </c>
      <c r="S1734">
        <v>3.859</v>
      </c>
      <c r="T1734">
        <v>4.5110000000000001</v>
      </c>
      <c r="U1734">
        <v>1465</v>
      </c>
      <c r="V1734">
        <v>56</v>
      </c>
      <c r="W1734">
        <v>207</v>
      </c>
      <c r="X1734">
        <v>287</v>
      </c>
      <c r="Y1734">
        <v>0</v>
      </c>
      <c r="Z1734">
        <v>0</v>
      </c>
      <c r="AA1734">
        <v>0</v>
      </c>
      <c r="AB1734">
        <v>0</v>
      </c>
      <c r="AC1734">
        <v>82</v>
      </c>
      <c r="AD1734">
        <v>42.78</v>
      </c>
      <c r="AE1734">
        <v>52.140082</v>
      </c>
      <c r="AF1734">
        <v>98.3</v>
      </c>
      <c r="AG1734">
        <v>0.2</v>
      </c>
      <c r="AH1734">
        <v>0.4</v>
      </c>
      <c r="AI1734">
        <v>1</v>
      </c>
      <c r="AJ1734">
        <v>0</v>
      </c>
      <c r="AK1734">
        <v>0</v>
      </c>
      <c r="AL1734">
        <v>0</v>
      </c>
      <c r="AM1734">
        <v>3.47</v>
      </c>
      <c r="AN1734">
        <v>38.095999999999997</v>
      </c>
      <c r="AO1734">
        <v>3.8220000000000001</v>
      </c>
      <c r="AP1734">
        <v>14.13</v>
      </c>
      <c r="AQ1734">
        <v>0.115</v>
      </c>
      <c r="AR1734">
        <v>0</v>
      </c>
      <c r="AS1734">
        <v>0</v>
      </c>
      <c r="AT1734">
        <v>22.937000000000001</v>
      </c>
      <c r="AU1734">
        <v>4.7E-2</v>
      </c>
      <c r="AV1734">
        <v>9.2999999999999999E-2</v>
      </c>
      <c r="AW1734">
        <v>0.23300000000000001</v>
      </c>
      <c r="AX1734">
        <v>0</v>
      </c>
      <c r="AY1734">
        <v>0</v>
      </c>
      <c r="AZ1734">
        <v>0</v>
      </c>
      <c r="BA1734">
        <v>0</v>
      </c>
      <c r="BB1734">
        <v>24</v>
      </c>
      <c r="BC1734" t="s">
        <v>75</v>
      </c>
      <c r="BD1734">
        <v>0</v>
      </c>
      <c r="BE1734" t="s">
        <v>61</v>
      </c>
      <c r="BF1734" t="s">
        <v>61</v>
      </c>
      <c r="BG1734">
        <v>1.3</v>
      </c>
      <c r="BH1734">
        <v>0</v>
      </c>
      <c r="BI1734" s="1">
        <v>45799.582011261577</v>
      </c>
      <c r="BJ1734">
        <v>3</v>
      </c>
      <c r="BK1734" s="4">
        <v>1.5038</v>
      </c>
      <c r="BL1734" s="42" t="e">
        <f>HLOOKUP($A1734,차량별코스!$E$1:$AD$20,_xlfn.XLOOKUP(탕데이터!$I1734,차량별코스!$D$2:$D$20,차량별코스!$A$2:$A$20),0)</f>
        <v>#N/A</v>
      </c>
      <c r="BM1734">
        <f t="shared" si="305"/>
        <v>3147.1010000000015</v>
      </c>
      <c r="BN1734">
        <f t="shared" si="306"/>
        <v>11107.727999999996</v>
      </c>
      <c r="BO1734">
        <f>IF(COUNTIFS($BL$2:$BL1734,$BL1734,$O$2:$O1734,$O1734)=1,_xlfn.MAXIFS($BO$2:$BO1733,$O$2:$O1733,$O1734)+1,_xlfn.MAXIFS($BO$2:$BO1733,$O$2:$O1733,$O1734))</f>
        <v>12</v>
      </c>
      <c r="BP1734">
        <f t="shared" si="307"/>
        <v>1177.095</v>
      </c>
      <c r="BQ1734">
        <f t="shared" si="309"/>
        <v>2.93</v>
      </c>
      <c r="BR1734">
        <f t="shared" si="310"/>
        <v>5.86</v>
      </c>
      <c r="BS1734">
        <f t="shared" si="311"/>
        <v>14.65</v>
      </c>
      <c r="BT1734">
        <f t="shared" si="312"/>
        <v>0</v>
      </c>
      <c r="BU1734">
        <f t="shared" si="313"/>
        <v>0</v>
      </c>
      <c r="BV1734">
        <f t="shared" si="314"/>
        <v>0</v>
      </c>
      <c r="BW1734">
        <f t="shared" si="308"/>
        <v>1200.5350000000001</v>
      </c>
    </row>
    <row r="1735" spans="1:75" x14ac:dyDescent="0.3">
      <c r="A1735" s="38">
        <f t="shared" si="304"/>
        <v>45797</v>
      </c>
      <c r="B1735" s="3">
        <v>45797.373692129629</v>
      </c>
      <c r="C1735" t="s">
        <v>61</v>
      </c>
      <c r="D1735" t="s">
        <v>61</v>
      </c>
      <c r="E1735" t="s">
        <v>61</v>
      </c>
      <c r="F1735" t="s">
        <v>62</v>
      </c>
      <c r="G1735" s="2" t="s">
        <v>98</v>
      </c>
      <c r="H1735" t="s">
        <v>99</v>
      </c>
      <c r="I1735" t="s">
        <v>100</v>
      </c>
      <c r="J1735" t="s">
        <v>66</v>
      </c>
      <c r="K1735" t="s">
        <v>67</v>
      </c>
      <c r="L1735">
        <v>20</v>
      </c>
      <c r="M1735">
        <v>13</v>
      </c>
      <c r="N1735">
        <v>169</v>
      </c>
      <c r="O1735" s="41">
        <v>9999</v>
      </c>
      <c r="P1735" t="s">
        <v>61</v>
      </c>
      <c r="Q1735" t="s">
        <v>61</v>
      </c>
      <c r="R1735">
        <v>83.111999999999995</v>
      </c>
      <c r="S1735">
        <v>22.276</v>
      </c>
      <c r="T1735">
        <v>3.7309999999999999</v>
      </c>
      <c r="U1735">
        <v>5896</v>
      </c>
      <c r="V1735">
        <v>113</v>
      </c>
      <c r="W1735">
        <v>1000</v>
      </c>
      <c r="X1735">
        <v>1707</v>
      </c>
      <c r="Y1735">
        <v>5</v>
      </c>
      <c r="Z1735">
        <v>14</v>
      </c>
      <c r="AA1735">
        <v>0</v>
      </c>
      <c r="AB1735">
        <v>0</v>
      </c>
      <c r="AC1735">
        <v>110</v>
      </c>
      <c r="AD1735">
        <v>50.75</v>
      </c>
      <c r="AE1735">
        <v>62.555509000000001</v>
      </c>
      <c r="AF1735">
        <v>92.7</v>
      </c>
      <c r="AG1735">
        <v>1</v>
      </c>
      <c r="AH1735">
        <v>1.6</v>
      </c>
      <c r="AI1735">
        <v>1.6</v>
      </c>
      <c r="AJ1735">
        <v>2.2000000000000002</v>
      </c>
      <c r="AK1735">
        <v>0.8</v>
      </c>
      <c r="AL1735">
        <v>0</v>
      </c>
      <c r="AM1735">
        <v>2.87</v>
      </c>
      <c r="AN1735">
        <v>58.332999999999998</v>
      </c>
      <c r="AO1735">
        <v>1.917</v>
      </c>
      <c r="AP1735">
        <v>16.960999999999999</v>
      </c>
      <c r="AQ1735">
        <v>0.20499999999999999</v>
      </c>
      <c r="AR1735">
        <v>6.016</v>
      </c>
      <c r="AS1735">
        <v>16.844999999999999</v>
      </c>
      <c r="AT1735">
        <v>89.61</v>
      </c>
      <c r="AU1735">
        <v>0.96699999999999997</v>
      </c>
      <c r="AV1735">
        <v>1.5469999999999999</v>
      </c>
      <c r="AW1735">
        <v>1.5469999999999999</v>
      </c>
      <c r="AX1735">
        <v>2.1269999999999998</v>
      </c>
      <c r="AY1735">
        <v>0.77300000000000002</v>
      </c>
      <c r="AZ1735">
        <v>0</v>
      </c>
      <c r="BA1735">
        <v>0</v>
      </c>
      <c r="BB1735">
        <v>118</v>
      </c>
      <c r="BC1735" t="s">
        <v>75</v>
      </c>
      <c r="BD1735">
        <v>0</v>
      </c>
      <c r="BE1735" t="s">
        <v>61</v>
      </c>
      <c r="BF1735" t="s">
        <v>61</v>
      </c>
      <c r="BG1735">
        <v>1.3</v>
      </c>
      <c r="BH1735">
        <v>0</v>
      </c>
      <c r="BI1735" s="1">
        <v>45799.582011261577</v>
      </c>
      <c r="BJ1735">
        <v>3</v>
      </c>
      <c r="BK1735" s="4">
        <v>1.2437</v>
      </c>
      <c r="BL1735" s="42" t="e">
        <f>HLOOKUP($A1735,차량별코스!$E$1:$AD$20,_xlfn.XLOOKUP(탕데이터!$I1735,차량별코스!$D$2:$D$20,차량별코스!$A$2:$A$20),0)</f>
        <v>#N/A</v>
      </c>
      <c r="BM1735">
        <f t="shared" si="305"/>
        <v>3147.1010000000015</v>
      </c>
      <c r="BN1735">
        <f t="shared" si="306"/>
        <v>11107.727999999996</v>
      </c>
      <c r="BO1735">
        <f>IF(COUNTIFS($BL$2:$BL1735,$BL1735,$O$2:$O1735,$O1735)=1,_xlfn.MAXIFS($BO$2:$BO1734,$O$2:$O1734,$O1735)+1,_xlfn.MAXIFS($BO$2:$BO1734,$O$2:$O1734,$O1735))</f>
        <v>12</v>
      </c>
      <c r="BP1735">
        <f t="shared" si="307"/>
        <v>4352.5920000000006</v>
      </c>
      <c r="BQ1735">
        <f t="shared" si="309"/>
        <v>58.96</v>
      </c>
      <c r="BR1735">
        <f t="shared" si="310"/>
        <v>94.335999999999999</v>
      </c>
      <c r="BS1735">
        <f t="shared" si="311"/>
        <v>94.335999999999999</v>
      </c>
      <c r="BT1735">
        <f t="shared" si="312"/>
        <v>129.71200000000002</v>
      </c>
      <c r="BU1735">
        <f t="shared" si="313"/>
        <v>47.167999999999999</v>
      </c>
      <c r="BV1735">
        <f t="shared" si="314"/>
        <v>0</v>
      </c>
      <c r="BW1735">
        <f t="shared" si="308"/>
        <v>4777.1040000000012</v>
      </c>
    </row>
    <row r="1736" spans="1:75" x14ac:dyDescent="0.3">
      <c r="A1736" s="38">
        <f t="shared" si="304"/>
        <v>45797</v>
      </c>
      <c r="B1736" s="3">
        <v>45797.494687500002</v>
      </c>
      <c r="C1736" t="s">
        <v>61</v>
      </c>
      <c r="D1736" t="s">
        <v>61</v>
      </c>
      <c r="E1736" t="s">
        <v>61</v>
      </c>
      <c r="F1736" t="s">
        <v>62</v>
      </c>
      <c r="G1736" s="2" t="s">
        <v>98</v>
      </c>
      <c r="H1736" t="s">
        <v>99</v>
      </c>
      <c r="I1736" t="s">
        <v>100</v>
      </c>
      <c r="J1736" t="s">
        <v>66</v>
      </c>
      <c r="K1736" t="s">
        <v>67</v>
      </c>
      <c r="L1736">
        <v>20</v>
      </c>
      <c r="M1736">
        <v>13</v>
      </c>
      <c r="N1736">
        <v>169</v>
      </c>
      <c r="O1736" s="41">
        <v>9999</v>
      </c>
      <c r="P1736" t="s">
        <v>61</v>
      </c>
      <c r="Q1736" t="s">
        <v>61</v>
      </c>
      <c r="R1736">
        <v>99.765000000000001</v>
      </c>
      <c r="S1736">
        <v>28.529</v>
      </c>
      <c r="T1736">
        <v>3.4969999999999999</v>
      </c>
      <c r="U1736">
        <v>7843</v>
      </c>
      <c r="V1736">
        <v>55</v>
      </c>
      <c r="W1736">
        <v>2044</v>
      </c>
      <c r="X1736">
        <v>1820</v>
      </c>
      <c r="Y1736">
        <v>3</v>
      </c>
      <c r="Z1736">
        <v>20</v>
      </c>
      <c r="AA1736">
        <v>2</v>
      </c>
      <c r="AB1736">
        <v>159</v>
      </c>
      <c r="AC1736">
        <v>108</v>
      </c>
      <c r="AD1736">
        <v>45.79</v>
      </c>
      <c r="AE1736">
        <v>62.526752999999999</v>
      </c>
      <c r="AF1736">
        <v>90</v>
      </c>
      <c r="AG1736">
        <v>1.6</v>
      </c>
      <c r="AH1736">
        <v>1.9</v>
      </c>
      <c r="AI1736">
        <v>2.7</v>
      </c>
      <c r="AJ1736">
        <v>3.4</v>
      </c>
      <c r="AK1736">
        <v>0.5</v>
      </c>
      <c r="AL1736">
        <v>0</v>
      </c>
      <c r="AM1736">
        <v>2.69</v>
      </c>
      <c r="AN1736">
        <v>62.637</v>
      </c>
      <c r="AO1736">
        <v>0.70099999999999996</v>
      </c>
      <c r="AP1736">
        <v>26.061</v>
      </c>
      <c r="AQ1736">
        <v>0.18</v>
      </c>
      <c r="AR1736">
        <v>3.0070000000000001</v>
      </c>
      <c r="AS1736">
        <v>20.047000000000001</v>
      </c>
      <c r="AT1736">
        <v>117</v>
      </c>
      <c r="AU1736">
        <v>2.08</v>
      </c>
      <c r="AV1736">
        <v>2.4700000000000002</v>
      </c>
      <c r="AW1736">
        <v>3.51</v>
      </c>
      <c r="AX1736">
        <v>4.42</v>
      </c>
      <c r="AY1736">
        <v>0.65</v>
      </c>
      <c r="AZ1736">
        <v>0</v>
      </c>
      <c r="BA1736">
        <v>0</v>
      </c>
      <c r="BB1736">
        <v>179</v>
      </c>
      <c r="BC1736" t="s">
        <v>75</v>
      </c>
      <c r="BD1736">
        <v>0</v>
      </c>
      <c r="BE1736" t="s">
        <v>61</v>
      </c>
      <c r="BF1736" t="s">
        <v>61</v>
      </c>
      <c r="BG1736">
        <v>1.3</v>
      </c>
      <c r="BH1736">
        <v>0</v>
      </c>
      <c r="BI1736" s="1">
        <v>45799.582011261577</v>
      </c>
      <c r="BJ1736">
        <v>3</v>
      </c>
      <c r="BK1736" s="4">
        <v>1.1657</v>
      </c>
      <c r="BL1736" s="42" t="e">
        <f>HLOOKUP($A1736,차량별코스!$E$1:$AD$20,_xlfn.XLOOKUP(탕데이터!$I1736,차량별코스!$D$2:$D$20,차량별코스!$A$2:$A$20),0)</f>
        <v>#N/A</v>
      </c>
      <c r="BM1736">
        <f t="shared" si="305"/>
        <v>3147.1010000000015</v>
      </c>
      <c r="BN1736">
        <f t="shared" si="306"/>
        <v>11107.727999999996</v>
      </c>
      <c r="BO1736">
        <f>IF(COUNTIFS($BL$2:$BL1736,$BL1736,$O$2:$O1736,$O1736)=1,_xlfn.MAXIFS($BO$2:$BO1735,$O$2:$O1735,$O1736)+1,_xlfn.MAXIFS($BO$2:$BO1735,$O$2:$O1735,$O1736))</f>
        <v>12</v>
      </c>
      <c r="BP1736">
        <f t="shared" si="307"/>
        <v>4959.7</v>
      </c>
      <c r="BQ1736">
        <f t="shared" si="309"/>
        <v>125.488</v>
      </c>
      <c r="BR1736">
        <f t="shared" si="310"/>
        <v>149.017</v>
      </c>
      <c r="BS1736">
        <f t="shared" si="311"/>
        <v>211.76100000000002</v>
      </c>
      <c r="BT1736">
        <f t="shared" si="312"/>
        <v>266.66200000000003</v>
      </c>
      <c r="BU1736">
        <f t="shared" si="313"/>
        <v>39.215000000000003</v>
      </c>
      <c r="BV1736">
        <f t="shared" si="314"/>
        <v>0</v>
      </c>
      <c r="BW1736">
        <f t="shared" si="308"/>
        <v>5751.8430000000008</v>
      </c>
    </row>
    <row r="1737" spans="1:75" x14ac:dyDescent="0.3">
      <c r="A1737" s="38">
        <f t="shared" si="304"/>
        <v>45797</v>
      </c>
      <c r="B1737" s="3">
        <v>45797.587916666664</v>
      </c>
      <c r="C1737" t="s">
        <v>61</v>
      </c>
      <c r="D1737" t="s">
        <v>61</v>
      </c>
      <c r="E1737" t="s">
        <v>61</v>
      </c>
      <c r="F1737" t="s">
        <v>62</v>
      </c>
      <c r="G1737" s="2" t="s">
        <v>98</v>
      </c>
      <c r="H1737" t="s">
        <v>99</v>
      </c>
      <c r="I1737" t="s">
        <v>100</v>
      </c>
      <c r="J1737" t="s">
        <v>66</v>
      </c>
      <c r="K1737" t="s">
        <v>67</v>
      </c>
      <c r="L1737">
        <v>20</v>
      </c>
      <c r="M1737">
        <v>13</v>
      </c>
      <c r="N1737">
        <v>169</v>
      </c>
      <c r="O1737" s="41">
        <v>9999</v>
      </c>
      <c r="P1737" t="s">
        <v>61</v>
      </c>
      <c r="Q1737" t="s">
        <v>61</v>
      </c>
      <c r="R1737">
        <v>9.2999999999999999E-2</v>
      </c>
      <c r="S1737">
        <v>9.8000000000000004E-2</v>
      </c>
      <c r="T1737">
        <v>0.94899999999999995</v>
      </c>
      <c r="U1737">
        <v>106</v>
      </c>
      <c r="V1737">
        <v>23</v>
      </c>
      <c r="W1737">
        <v>29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15</v>
      </c>
      <c r="AD1737">
        <v>3.16</v>
      </c>
      <c r="AE1737">
        <v>6.199586</v>
      </c>
      <c r="AF1737">
        <v>100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0.73</v>
      </c>
      <c r="AN1737">
        <v>18.515999999999998</v>
      </c>
      <c r="AO1737">
        <v>21.695</v>
      </c>
      <c r="AP1737">
        <v>27.356999999999999</v>
      </c>
      <c r="AQ1737">
        <v>0</v>
      </c>
      <c r="AR1737">
        <v>0</v>
      </c>
      <c r="AS1737">
        <v>0</v>
      </c>
      <c r="AT1737">
        <v>1.667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 t="s">
        <v>75</v>
      </c>
      <c r="BD1737">
        <v>0</v>
      </c>
      <c r="BE1737" t="s">
        <v>61</v>
      </c>
      <c r="BF1737" t="s">
        <v>61</v>
      </c>
      <c r="BG1737">
        <v>1.3</v>
      </c>
      <c r="BH1737">
        <v>0</v>
      </c>
      <c r="BI1737" s="1">
        <v>45799.582011261577</v>
      </c>
      <c r="BJ1737">
        <v>3</v>
      </c>
      <c r="BK1737" s="4">
        <v>0.31630000000000003</v>
      </c>
      <c r="BL1737" s="42" t="e">
        <f>HLOOKUP($A1737,차량별코스!$E$1:$AD$20,_xlfn.XLOOKUP(탕데이터!$I1737,차량별코스!$D$2:$D$20,차량별코스!$A$2:$A$20),0)</f>
        <v>#N/A</v>
      </c>
      <c r="BM1737">
        <f t="shared" si="305"/>
        <v>3147.1010000000015</v>
      </c>
      <c r="BN1737">
        <f t="shared" si="306"/>
        <v>11107.727999999996</v>
      </c>
      <c r="BO1737">
        <f>IF(COUNTIFS($BL$2:$BL1737,$BL1737,$O$2:$O1737,$O1737)=1,_xlfn.MAXIFS($BO$2:$BO1736,$O$2:$O1736,$O1737)+1,_xlfn.MAXIFS($BO$2:$BO1736,$O$2:$O1736,$O1737))</f>
        <v>12</v>
      </c>
      <c r="BP1737">
        <f t="shared" si="307"/>
        <v>54</v>
      </c>
      <c r="BQ1737">
        <f t="shared" si="309"/>
        <v>0</v>
      </c>
      <c r="BR1737">
        <f t="shared" si="310"/>
        <v>0</v>
      </c>
      <c r="BS1737">
        <f t="shared" si="311"/>
        <v>0</v>
      </c>
      <c r="BT1737">
        <f t="shared" si="312"/>
        <v>0</v>
      </c>
      <c r="BU1737">
        <f t="shared" si="313"/>
        <v>0</v>
      </c>
      <c r="BV1737">
        <f t="shared" si="314"/>
        <v>0</v>
      </c>
      <c r="BW1737">
        <f t="shared" si="308"/>
        <v>54</v>
      </c>
    </row>
    <row r="1738" spans="1:75" x14ac:dyDescent="0.3">
      <c r="A1738" s="38">
        <f t="shared" si="304"/>
        <v>45797</v>
      </c>
      <c r="B1738" s="3">
        <v>45797.595983796295</v>
      </c>
      <c r="C1738" t="s">
        <v>61</v>
      </c>
      <c r="D1738" t="s">
        <v>61</v>
      </c>
      <c r="E1738" t="s">
        <v>61</v>
      </c>
      <c r="F1738" t="s">
        <v>62</v>
      </c>
      <c r="G1738" s="2" t="s">
        <v>98</v>
      </c>
      <c r="H1738" t="s">
        <v>99</v>
      </c>
      <c r="I1738" t="s">
        <v>100</v>
      </c>
      <c r="J1738" t="s">
        <v>66</v>
      </c>
      <c r="K1738" t="s">
        <v>67</v>
      </c>
      <c r="L1738">
        <v>20</v>
      </c>
      <c r="M1738">
        <v>13</v>
      </c>
      <c r="N1738">
        <v>169</v>
      </c>
      <c r="O1738" s="41">
        <v>9999</v>
      </c>
      <c r="P1738" t="s">
        <v>61</v>
      </c>
      <c r="Q1738" t="s">
        <v>61</v>
      </c>
      <c r="R1738">
        <v>17.23</v>
      </c>
      <c r="S1738">
        <v>3.8980000000000001</v>
      </c>
      <c r="T1738">
        <v>4.42</v>
      </c>
      <c r="U1738">
        <v>1139</v>
      </c>
      <c r="V1738">
        <v>3</v>
      </c>
      <c r="W1738">
        <v>79</v>
      </c>
      <c r="X1738">
        <v>486</v>
      </c>
      <c r="Y1738">
        <v>0</v>
      </c>
      <c r="Z1738">
        <v>1</v>
      </c>
      <c r="AA1738">
        <v>0</v>
      </c>
      <c r="AB1738">
        <v>0</v>
      </c>
      <c r="AC1738">
        <v>90</v>
      </c>
      <c r="AD1738">
        <v>54.46</v>
      </c>
      <c r="AE1738">
        <v>58.683087</v>
      </c>
      <c r="AF1738">
        <v>97.8</v>
      </c>
      <c r="AG1738">
        <v>0.3</v>
      </c>
      <c r="AH1738">
        <v>0.3</v>
      </c>
      <c r="AI1738">
        <v>1.2</v>
      </c>
      <c r="AJ1738">
        <v>0.3</v>
      </c>
      <c r="AK1738">
        <v>0</v>
      </c>
      <c r="AL1738">
        <v>0</v>
      </c>
      <c r="AM1738">
        <v>3.4</v>
      </c>
      <c r="AN1738">
        <v>44.723999999999997</v>
      </c>
      <c r="AO1738">
        <v>0.26300000000000001</v>
      </c>
      <c r="AP1738">
        <v>6.9359999999999999</v>
      </c>
      <c r="AQ1738">
        <v>0.23200000000000001</v>
      </c>
      <c r="AR1738">
        <v>0</v>
      </c>
      <c r="AS1738">
        <v>5.8040000000000003</v>
      </c>
      <c r="AT1738">
        <v>17.93</v>
      </c>
      <c r="AU1738">
        <v>5.5E-2</v>
      </c>
      <c r="AV1738">
        <v>5.5E-2</v>
      </c>
      <c r="AW1738">
        <v>0.22</v>
      </c>
      <c r="AX1738">
        <v>5.5E-2</v>
      </c>
      <c r="AY1738">
        <v>0</v>
      </c>
      <c r="AZ1738">
        <v>0</v>
      </c>
      <c r="BA1738">
        <v>0</v>
      </c>
      <c r="BB1738">
        <v>21</v>
      </c>
      <c r="BC1738" t="s">
        <v>75</v>
      </c>
      <c r="BD1738">
        <v>0</v>
      </c>
      <c r="BE1738" t="s">
        <v>61</v>
      </c>
      <c r="BF1738" t="s">
        <v>61</v>
      </c>
      <c r="BG1738">
        <v>1.3</v>
      </c>
      <c r="BH1738">
        <v>0</v>
      </c>
      <c r="BI1738" s="1">
        <v>45799.582011261577</v>
      </c>
      <c r="BJ1738">
        <v>3</v>
      </c>
      <c r="BK1738" s="4">
        <v>1.4734</v>
      </c>
      <c r="BL1738" s="42" t="e">
        <f>HLOOKUP($A1738,차량별코스!$E$1:$AD$20,_xlfn.XLOOKUP(탕데이터!$I1738,차량별코스!$D$2:$D$20,차량별코스!$A$2:$A$20),0)</f>
        <v>#N/A</v>
      </c>
      <c r="BM1738">
        <f t="shared" si="305"/>
        <v>3147.1010000000015</v>
      </c>
      <c r="BN1738">
        <f t="shared" si="306"/>
        <v>11107.727999999996</v>
      </c>
      <c r="BO1738">
        <f>IF(COUNTIFS($BL$2:$BL1738,$BL1738,$O$2:$O1738,$O1738)=1,_xlfn.MAXIFS($BO$2:$BO1737,$O$2:$O1737,$O1738)+1,_xlfn.MAXIFS($BO$2:$BO1737,$O$2:$O1737,$O1738))</f>
        <v>12</v>
      </c>
      <c r="BP1738">
        <f t="shared" si="307"/>
        <v>1031.942</v>
      </c>
      <c r="BQ1738">
        <f t="shared" si="309"/>
        <v>3.4170000000000003</v>
      </c>
      <c r="BR1738">
        <f t="shared" si="310"/>
        <v>3.4170000000000003</v>
      </c>
      <c r="BS1738">
        <f t="shared" si="311"/>
        <v>13.668000000000001</v>
      </c>
      <c r="BT1738">
        <f t="shared" si="312"/>
        <v>3.4170000000000003</v>
      </c>
      <c r="BU1738">
        <f t="shared" si="313"/>
        <v>0</v>
      </c>
      <c r="BV1738">
        <f t="shared" si="314"/>
        <v>0</v>
      </c>
      <c r="BW1738">
        <f t="shared" si="308"/>
        <v>1055.8609999999996</v>
      </c>
    </row>
    <row r="1739" spans="1:75" x14ac:dyDescent="0.3">
      <c r="A1739" s="38">
        <f t="shared" si="304"/>
        <v>45797</v>
      </c>
      <c r="B1739" s="3">
        <v>45797.701111111113</v>
      </c>
      <c r="C1739" t="s">
        <v>61</v>
      </c>
      <c r="D1739" t="s">
        <v>61</v>
      </c>
      <c r="E1739" t="s">
        <v>61</v>
      </c>
      <c r="F1739" t="s">
        <v>62</v>
      </c>
      <c r="G1739" s="2" t="s">
        <v>98</v>
      </c>
      <c r="H1739" t="s">
        <v>99</v>
      </c>
      <c r="I1739" t="s">
        <v>100</v>
      </c>
      <c r="J1739" t="s">
        <v>66</v>
      </c>
      <c r="K1739" t="s">
        <v>67</v>
      </c>
      <c r="L1739">
        <v>20</v>
      </c>
      <c r="M1739">
        <v>13</v>
      </c>
      <c r="N1739">
        <v>169</v>
      </c>
      <c r="O1739" s="41">
        <v>9999</v>
      </c>
      <c r="P1739" t="s">
        <v>61</v>
      </c>
      <c r="Q1739" t="s">
        <v>61</v>
      </c>
      <c r="R1739">
        <v>6.2E-2</v>
      </c>
      <c r="S1739">
        <v>7.8E-2</v>
      </c>
      <c r="T1739">
        <v>0.79500000000000004</v>
      </c>
      <c r="U1739">
        <v>78</v>
      </c>
      <c r="V1739">
        <v>49</v>
      </c>
      <c r="W1739">
        <v>4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13</v>
      </c>
      <c r="AD1739">
        <v>2.86</v>
      </c>
      <c r="AE1739">
        <v>8.9285709999999998</v>
      </c>
      <c r="AF1739">
        <v>100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0.61</v>
      </c>
      <c r="AN1739">
        <v>36.680999999999997</v>
      </c>
      <c r="AO1739">
        <v>62.822000000000003</v>
      </c>
      <c r="AP1739">
        <v>5.1280000000000001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 t="s">
        <v>75</v>
      </c>
      <c r="BD1739">
        <v>0</v>
      </c>
      <c r="BE1739" t="s">
        <v>61</v>
      </c>
      <c r="BF1739" t="s">
        <v>61</v>
      </c>
      <c r="BG1739">
        <v>1.3</v>
      </c>
      <c r="BH1739">
        <v>0</v>
      </c>
      <c r="BI1739" s="1">
        <v>45799.582011261577</v>
      </c>
      <c r="BJ1739">
        <v>3</v>
      </c>
      <c r="BK1739" s="4">
        <v>0.26500000000000001</v>
      </c>
      <c r="BL1739" s="42" t="e">
        <f>HLOOKUP($A1739,차량별코스!$E$1:$AD$20,_xlfn.XLOOKUP(탕데이터!$I1739,차량별코스!$D$2:$D$20,차량별코스!$A$2:$A$20),0)</f>
        <v>#N/A</v>
      </c>
      <c r="BM1739">
        <f t="shared" si="305"/>
        <v>3147.1010000000015</v>
      </c>
      <c r="BN1739">
        <f t="shared" si="306"/>
        <v>11107.727999999996</v>
      </c>
      <c r="BO1739">
        <f>IF(COUNTIFS($BL$2:$BL1739,$BL1739,$O$2:$O1739,$O1739)=1,_xlfn.MAXIFS($BO$2:$BO1738,$O$2:$O1738,$O1739)+1,_xlfn.MAXIFS($BO$2:$BO1738,$O$2:$O1738,$O1739))</f>
        <v>12</v>
      </c>
      <c r="BP1739">
        <f t="shared" si="307"/>
        <v>25</v>
      </c>
      <c r="BQ1739">
        <f t="shared" si="309"/>
        <v>0</v>
      </c>
      <c r="BR1739">
        <f t="shared" si="310"/>
        <v>0</v>
      </c>
      <c r="BS1739">
        <f t="shared" si="311"/>
        <v>0</v>
      </c>
      <c r="BT1739">
        <f t="shared" si="312"/>
        <v>0</v>
      </c>
      <c r="BU1739">
        <f t="shared" si="313"/>
        <v>0</v>
      </c>
      <c r="BV1739">
        <f t="shared" si="314"/>
        <v>0</v>
      </c>
      <c r="BW1739">
        <f t="shared" si="308"/>
        <v>25</v>
      </c>
    </row>
    <row r="1740" spans="1:75" x14ac:dyDescent="0.3">
      <c r="A1740" s="38">
        <f t="shared" si="304"/>
        <v>45797</v>
      </c>
      <c r="B1740" s="3">
        <v>45797.704293981478</v>
      </c>
      <c r="C1740" t="s">
        <v>61</v>
      </c>
      <c r="D1740" t="s">
        <v>61</v>
      </c>
      <c r="E1740" t="s">
        <v>61</v>
      </c>
      <c r="F1740" t="s">
        <v>62</v>
      </c>
      <c r="G1740" s="2" t="s">
        <v>98</v>
      </c>
      <c r="H1740" t="s">
        <v>99</v>
      </c>
      <c r="I1740" t="s">
        <v>100</v>
      </c>
      <c r="J1740" t="s">
        <v>66</v>
      </c>
      <c r="K1740" t="s">
        <v>67</v>
      </c>
      <c r="L1740">
        <v>20</v>
      </c>
      <c r="M1740">
        <v>13</v>
      </c>
      <c r="N1740">
        <v>169</v>
      </c>
      <c r="O1740" s="41">
        <v>9999</v>
      </c>
      <c r="P1740" t="s">
        <v>61</v>
      </c>
      <c r="Q1740" t="s">
        <v>61</v>
      </c>
      <c r="R1740">
        <v>17.655999999999999</v>
      </c>
      <c r="S1740">
        <v>4.9210000000000003</v>
      </c>
      <c r="T1740">
        <v>3.5880000000000001</v>
      </c>
      <c r="U1740">
        <v>1381</v>
      </c>
      <c r="V1740">
        <v>46</v>
      </c>
      <c r="W1740">
        <v>171</v>
      </c>
      <c r="X1740">
        <v>344</v>
      </c>
      <c r="Y1740">
        <v>2</v>
      </c>
      <c r="Z1740">
        <v>2</v>
      </c>
      <c r="AA1740">
        <v>0</v>
      </c>
      <c r="AB1740">
        <v>0</v>
      </c>
      <c r="AC1740">
        <v>91</v>
      </c>
      <c r="AD1740">
        <v>46.03</v>
      </c>
      <c r="AE1740">
        <v>54.606071999999998</v>
      </c>
      <c r="AF1740">
        <v>96.2</v>
      </c>
      <c r="AG1740">
        <v>0.9</v>
      </c>
      <c r="AH1740">
        <v>0.6</v>
      </c>
      <c r="AI1740">
        <v>1.8</v>
      </c>
      <c r="AJ1740">
        <v>0.5</v>
      </c>
      <c r="AK1740">
        <v>0</v>
      </c>
      <c r="AL1740">
        <v>0</v>
      </c>
      <c r="AM1740">
        <v>2.76</v>
      </c>
      <c r="AN1740">
        <v>52.320999999999998</v>
      </c>
      <c r="AO1740">
        <v>3.331</v>
      </c>
      <c r="AP1740">
        <v>12.382</v>
      </c>
      <c r="AQ1740">
        <v>0.17</v>
      </c>
      <c r="AR1740">
        <v>11.327999999999999</v>
      </c>
      <c r="AS1740">
        <v>11.327999999999999</v>
      </c>
      <c r="AT1740">
        <v>20.843</v>
      </c>
      <c r="AU1740">
        <v>0.19500000000000001</v>
      </c>
      <c r="AV1740">
        <v>0.13</v>
      </c>
      <c r="AW1740">
        <v>0.39</v>
      </c>
      <c r="AX1740">
        <v>0.108</v>
      </c>
      <c r="AY1740">
        <v>0</v>
      </c>
      <c r="AZ1740">
        <v>0</v>
      </c>
      <c r="BA1740">
        <v>0</v>
      </c>
      <c r="BB1740">
        <v>22</v>
      </c>
      <c r="BC1740" t="s">
        <v>75</v>
      </c>
      <c r="BD1740">
        <v>0</v>
      </c>
      <c r="BE1740" t="s">
        <v>61</v>
      </c>
      <c r="BF1740" t="s">
        <v>61</v>
      </c>
      <c r="BG1740">
        <v>1.3</v>
      </c>
      <c r="BH1740">
        <v>0</v>
      </c>
      <c r="BI1740" s="1">
        <v>45799.582011261577</v>
      </c>
      <c r="BJ1740">
        <v>3</v>
      </c>
      <c r="BK1740" s="4">
        <v>1.196</v>
      </c>
      <c r="BL1740" s="42" t="e">
        <f>HLOOKUP($A1740,차량별코스!$E$1:$AD$20,_xlfn.XLOOKUP(탕데이터!$I1740,차량별코스!$D$2:$D$20,차량별코스!$A$2:$A$20),0)</f>
        <v>#N/A</v>
      </c>
      <c r="BM1740">
        <f t="shared" si="305"/>
        <v>3147.1010000000015</v>
      </c>
      <c r="BN1740">
        <f t="shared" si="306"/>
        <v>11107.727999999996</v>
      </c>
      <c r="BO1740">
        <f>IF(COUNTIFS($BL$2:$BL1740,$BL1740,$O$2:$O1740,$O1740)=1,_xlfn.MAXIFS($BO$2:$BO1739,$O$2:$O1739,$O1740)+1,_xlfn.MAXIFS($BO$2:$BO1739,$O$2:$O1739,$O1740))</f>
        <v>12</v>
      </c>
      <c r="BP1740">
        <f t="shared" si="307"/>
        <v>1111.5220000000002</v>
      </c>
      <c r="BQ1740">
        <f t="shared" si="309"/>
        <v>12.429000000000002</v>
      </c>
      <c r="BR1740">
        <f t="shared" si="310"/>
        <v>8.2859999999999996</v>
      </c>
      <c r="BS1740">
        <f t="shared" si="311"/>
        <v>24.858000000000004</v>
      </c>
      <c r="BT1740">
        <f t="shared" si="312"/>
        <v>6.9050000000000002</v>
      </c>
      <c r="BU1740">
        <f t="shared" si="313"/>
        <v>0</v>
      </c>
      <c r="BV1740">
        <f t="shared" si="314"/>
        <v>0</v>
      </c>
      <c r="BW1740">
        <f t="shared" si="308"/>
        <v>1164.0000000000002</v>
      </c>
    </row>
    <row r="1741" spans="1:75" x14ac:dyDescent="0.3">
      <c r="A1741" s="38">
        <f t="shared" si="304"/>
        <v>45797</v>
      </c>
      <c r="B1741" s="3">
        <v>45797.724976851852</v>
      </c>
      <c r="C1741" t="s">
        <v>61</v>
      </c>
      <c r="D1741" t="s">
        <v>61</v>
      </c>
      <c r="E1741" t="s">
        <v>61</v>
      </c>
      <c r="F1741" t="s">
        <v>62</v>
      </c>
      <c r="G1741" s="2" t="s">
        <v>98</v>
      </c>
      <c r="H1741" t="s">
        <v>99</v>
      </c>
      <c r="I1741" t="s">
        <v>100</v>
      </c>
      <c r="J1741" t="s">
        <v>66</v>
      </c>
      <c r="K1741" t="s">
        <v>67</v>
      </c>
      <c r="L1741">
        <v>20</v>
      </c>
      <c r="M1741">
        <v>13</v>
      </c>
      <c r="N1741">
        <v>169</v>
      </c>
      <c r="O1741" s="41">
        <v>9999</v>
      </c>
      <c r="P1741" t="s">
        <v>61</v>
      </c>
      <c r="Q1741" t="s">
        <v>61</v>
      </c>
      <c r="R1741">
        <v>17.387</v>
      </c>
      <c r="S1741">
        <v>3.8769999999999998</v>
      </c>
      <c r="T1741">
        <v>4.4850000000000003</v>
      </c>
      <c r="U1741">
        <v>1512</v>
      </c>
      <c r="V1741">
        <v>59</v>
      </c>
      <c r="W1741">
        <v>239</v>
      </c>
      <c r="X1741">
        <v>280</v>
      </c>
      <c r="Y1741">
        <v>0</v>
      </c>
      <c r="Z1741">
        <v>2</v>
      </c>
      <c r="AA1741">
        <v>0</v>
      </c>
      <c r="AB1741">
        <v>0</v>
      </c>
      <c r="AC1741">
        <v>84</v>
      </c>
      <c r="AD1741">
        <v>41.4</v>
      </c>
      <c r="AE1741">
        <v>51.559201000000002</v>
      </c>
      <c r="AF1741">
        <v>98.4</v>
      </c>
      <c r="AG1741">
        <v>0.4</v>
      </c>
      <c r="AH1741">
        <v>0.3</v>
      </c>
      <c r="AI1741">
        <v>0.8</v>
      </c>
      <c r="AJ1741">
        <v>0.1</v>
      </c>
      <c r="AK1741">
        <v>0</v>
      </c>
      <c r="AL1741">
        <v>0</v>
      </c>
      <c r="AM1741">
        <v>3.45</v>
      </c>
      <c r="AN1741">
        <v>37.837000000000003</v>
      </c>
      <c r="AO1741">
        <v>3.9020000000000001</v>
      </c>
      <c r="AP1741">
        <v>15.807</v>
      </c>
      <c r="AQ1741">
        <v>0.115</v>
      </c>
      <c r="AR1741">
        <v>0</v>
      </c>
      <c r="AS1741">
        <v>11.503</v>
      </c>
      <c r="AT1741">
        <v>24.6</v>
      </c>
      <c r="AU1741">
        <v>0.1</v>
      </c>
      <c r="AV1741">
        <v>7.4999999999999997E-2</v>
      </c>
      <c r="AW1741">
        <v>0.2</v>
      </c>
      <c r="AX1741">
        <v>2.5000000000000001E-2</v>
      </c>
      <c r="AY1741">
        <v>0</v>
      </c>
      <c r="AZ1741">
        <v>0</v>
      </c>
      <c r="BA1741">
        <v>0</v>
      </c>
      <c r="BB1741">
        <v>25</v>
      </c>
      <c r="BC1741" t="s">
        <v>75</v>
      </c>
      <c r="BD1741">
        <v>0</v>
      </c>
      <c r="BE1741" t="s">
        <v>61</v>
      </c>
      <c r="BF1741" t="s">
        <v>61</v>
      </c>
      <c r="BG1741">
        <v>1.3</v>
      </c>
      <c r="BH1741">
        <v>0</v>
      </c>
      <c r="BI1741" s="1">
        <v>45799.582011261577</v>
      </c>
      <c r="BJ1741">
        <v>3</v>
      </c>
      <c r="BK1741" s="4">
        <v>1.4948999999999999</v>
      </c>
      <c r="BL1741" s="42" t="e">
        <f>HLOOKUP($A1741,차량별코스!$E$1:$AD$20,_xlfn.XLOOKUP(탕데이터!$I1741,차량별코스!$D$2:$D$20,차량별코스!$A$2:$A$20),0)</f>
        <v>#N/A</v>
      </c>
      <c r="BM1741">
        <f t="shared" si="305"/>
        <v>3147.1010000000015</v>
      </c>
      <c r="BN1741">
        <f t="shared" si="306"/>
        <v>11107.727999999996</v>
      </c>
      <c r="BO1741">
        <f>IF(COUNTIFS($BL$2:$BL1741,$BL1741,$O$2:$O1741,$O1741)=1,_xlfn.MAXIFS($BO$2:$BO1740,$O$2:$O1740,$O1741)+1,_xlfn.MAXIFS($BO$2:$BO1740,$O$2:$O1740,$O1741))</f>
        <v>12</v>
      </c>
      <c r="BP1741">
        <f t="shared" si="307"/>
        <v>1189.8080000000002</v>
      </c>
      <c r="BQ1741">
        <f t="shared" si="309"/>
        <v>6.048</v>
      </c>
      <c r="BR1741">
        <f t="shared" si="310"/>
        <v>4.5360000000000005</v>
      </c>
      <c r="BS1741">
        <f t="shared" si="311"/>
        <v>12.096</v>
      </c>
      <c r="BT1741">
        <f t="shared" si="312"/>
        <v>1.512</v>
      </c>
      <c r="BU1741">
        <f t="shared" si="313"/>
        <v>0</v>
      </c>
      <c r="BV1741">
        <f t="shared" si="314"/>
        <v>0</v>
      </c>
      <c r="BW1741">
        <f t="shared" si="308"/>
        <v>1214.0000000000002</v>
      </c>
    </row>
    <row r="1742" spans="1:75" x14ac:dyDescent="0.3">
      <c r="A1742" s="38">
        <f t="shared" si="304"/>
        <v>45797</v>
      </c>
      <c r="B1742" s="3">
        <v>45797.748900462961</v>
      </c>
      <c r="C1742" t="s">
        <v>61</v>
      </c>
      <c r="D1742" t="s">
        <v>61</v>
      </c>
      <c r="E1742" t="s">
        <v>61</v>
      </c>
      <c r="F1742" t="s">
        <v>62</v>
      </c>
      <c r="G1742" s="2" t="s">
        <v>98</v>
      </c>
      <c r="H1742" t="s">
        <v>99</v>
      </c>
      <c r="I1742" t="s">
        <v>100</v>
      </c>
      <c r="J1742" t="s">
        <v>66</v>
      </c>
      <c r="K1742" t="s">
        <v>67</v>
      </c>
      <c r="L1742">
        <v>20</v>
      </c>
      <c r="M1742">
        <v>13</v>
      </c>
      <c r="N1742">
        <v>169</v>
      </c>
      <c r="O1742" s="41">
        <v>9999</v>
      </c>
      <c r="P1742" t="s">
        <v>61</v>
      </c>
      <c r="Q1742" t="s">
        <v>61</v>
      </c>
      <c r="R1742">
        <v>82.977999999999994</v>
      </c>
      <c r="S1742">
        <v>25.43</v>
      </c>
      <c r="T1742">
        <v>3.2629999999999999</v>
      </c>
      <c r="U1742">
        <v>8297</v>
      </c>
      <c r="V1742">
        <v>87</v>
      </c>
      <c r="W1742">
        <v>3523</v>
      </c>
      <c r="X1742">
        <v>1723</v>
      </c>
      <c r="Y1742">
        <v>5</v>
      </c>
      <c r="Z1742">
        <v>18</v>
      </c>
      <c r="AA1742">
        <v>2</v>
      </c>
      <c r="AB1742">
        <v>1844</v>
      </c>
      <c r="AC1742">
        <v>108</v>
      </c>
      <c r="AD1742">
        <v>36</v>
      </c>
      <c r="AE1742">
        <v>63.733874999999998</v>
      </c>
      <c r="AF1742">
        <v>68.900000000000006</v>
      </c>
      <c r="AG1742">
        <v>3.7</v>
      </c>
      <c r="AH1742">
        <v>7.4</v>
      </c>
      <c r="AI1742">
        <v>7.2</v>
      </c>
      <c r="AJ1742">
        <v>10.4</v>
      </c>
      <c r="AK1742">
        <v>2.2999999999999998</v>
      </c>
      <c r="AL1742">
        <v>0</v>
      </c>
      <c r="AM1742">
        <v>2.5099999999999998</v>
      </c>
      <c r="AN1742">
        <v>69.119</v>
      </c>
      <c r="AO1742">
        <v>1.0489999999999999</v>
      </c>
      <c r="AP1742">
        <v>42.460999999999999</v>
      </c>
      <c r="AQ1742">
        <v>0.20499999999999999</v>
      </c>
      <c r="AR1742">
        <v>6.0259999999999998</v>
      </c>
      <c r="AS1742">
        <v>21.692</v>
      </c>
      <c r="AT1742">
        <v>94.162999999999997</v>
      </c>
      <c r="AU1742">
        <v>5.0570000000000004</v>
      </c>
      <c r="AV1742">
        <v>10.113</v>
      </c>
      <c r="AW1742">
        <v>9.84</v>
      </c>
      <c r="AX1742">
        <v>14.212999999999999</v>
      </c>
      <c r="AY1742">
        <v>3.1429999999999998</v>
      </c>
      <c r="AZ1742">
        <v>0</v>
      </c>
      <c r="BA1742">
        <v>0</v>
      </c>
      <c r="BB1742">
        <v>167</v>
      </c>
      <c r="BC1742" t="s">
        <v>75</v>
      </c>
      <c r="BD1742">
        <v>0</v>
      </c>
      <c r="BE1742" t="s">
        <v>61</v>
      </c>
      <c r="BF1742" t="s">
        <v>61</v>
      </c>
      <c r="BG1742">
        <v>1.3</v>
      </c>
      <c r="BH1742">
        <v>0</v>
      </c>
      <c r="BI1742" s="1">
        <v>45799.582011261577</v>
      </c>
      <c r="BJ1742">
        <v>3</v>
      </c>
      <c r="BK1742" s="4">
        <v>1.0876999999999999</v>
      </c>
      <c r="BL1742" s="42" t="e">
        <f>HLOOKUP($A1742,차량별코스!$E$1:$AD$20,_xlfn.XLOOKUP(탕데이터!$I1742,차량별코스!$D$2:$D$20,차량별코스!$A$2:$A$20),0)</f>
        <v>#N/A</v>
      </c>
      <c r="BM1742">
        <f t="shared" si="305"/>
        <v>3147.1010000000015</v>
      </c>
      <c r="BN1742">
        <f t="shared" si="306"/>
        <v>11107.727999999996</v>
      </c>
      <c r="BO1742">
        <f>IF(COUNTIFS($BL$2:$BL1742,$BL1742,$O$2:$O1742,$O1742)=1,_xlfn.MAXIFS($BO$2:$BO1741,$O$2:$O1741,$O1742)+1,_xlfn.MAXIFS($BO$2:$BO1741,$O$2:$O1741,$O1742))</f>
        <v>12</v>
      </c>
      <c r="BP1742">
        <f t="shared" si="307"/>
        <v>2106.6330000000007</v>
      </c>
      <c r="BQ1742">
        <f t="shared" si="309"/>
        <v>306.98900000000003</v>
      </c>
      <c r="BR1742">
        <f t="shared" si="310"/>
        <v>613.97800000000007</v>
      </c>
      <c r="BS1742">
        <f t="shared" si="311"/>
        <v>597.38400000000001</v>
      </c>
      <c r="BT1742">
        <f t="shared" si="312"/>
        <v>862.88800000000003</v>
      </c>
      <c r="BU1742">
        <f t="shared" si="313"/>
        <v>190.83099999999999</v>
      </c>
      <c r="BV1742">
        <f t="shared" si="314"/>
        <v>0</v>
      </c>
      <c r="BW1742">
        <f t="shared" si="308"/>
        <v>4678.7030000000013</v>
      </c>
    </row>
    <row r="1743" spans="1:75" x14ac:dyDescent="0.3">
      <c r="A1743" s="38">
        <f t="shared" si="304"/>
        <v>45797</v>
      </c>
      <c r="B1743" s="3">
        <v>45797.868009259262</v>
      </c>
      <c r="C1743" t="s">
        <v>61</v>
      </c>
      <c r="D1743" t="s">
        <v>61</v>
      </c>
      <c r="E1743" t="s">
        <v>61</v>
      </c>
      <c r="F1743" t="s">
        <v>62</v>
      </c>
      <c r="G1743" s="2" t="s">
        <v>98</v>
      </c>
      <c r="H1743" t="s">
        <v>99</v>
      </c>
      <c r="I1743" t="s">
        <v>100</v>
      </c>
      <c r="J1743" t="s">
        <v>66</v>
      </c>
      <c r="K1743" t="s">
        <v>67</v>
      </c>
      <c r="L1743">
        <v>20</v>
      </c>
      <c r="M1743">
        <v>13</v>
      </c>
      <c r="N1743">
        <v>169</v>
      </c>
      <c r="O1743" s="41">
        <v>9999</v>
      </c>
      <c r="P1743" t="s">
        <v>61</v>
      </c>
      <c r="Q1743" t="s">
        <v>61</v>
      </c>
      <c r="R1743">
        <v>2.7E-2</v>
      </c>
      <c r="S1743">
        <v>3.9E-2</v>
      </c>
      <c r="T1743">
        <v>0.69199999999999995</v>
      </c>
      <c r="U1743">
        <v>50</v>
      </c>
      <c r="V1743">
        <v>26</v>
      </c>
      <c r="W1743">
        <v>13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13</v>
      </c>
      <c r="AD1743">
        <v>1.94</v>
      </c>
      <c r="AE1743">
        <v>8.8379700000000003</v>
      </c>
      <c r="AF1743">
        <v>100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0.53</v>
      </c>
      <c r="AN1743">
        <v>43.006</v>
      </c>
      <c r="AO1743">
        <v>52.002000000000002</v>
      </c>
      <c r="AP1743">
        <v>26.001000000000001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 t="s">
        <v>75</v>
      </c>
      <c r="BD1743">
        <v>0</v>
      </c>
      <c r="BE1743" t="s">
        <v>61</v>
      </c>
      <c r="BF1743" t="s">
        <v>61</v>
      </c>
      <c r="BG1743">
        <v>1.3</v>
      </c>
      <c r="BH1743">
        <v>0</v>
      </c>
      <c r="BI1743" s="1">
        <v>45799.582011261577</v>
      </c>
      <c r="BJ1743">
        <v>3</v>
      </c>
      <c r="BK1743" s="4">
        <v>0.23080000000000001</v>
      </c>
      <c r="BL1743" s="42" t="e">
        <f>HLOOKUP($A1743,차량별코스!$E$1:$AD$20,_xlfn.XLOOKUP(탕데이터!$I1743,차량별코스!$D$2:$D$20,차량별코스!$A$2:$A$20),0)</f>
        <v>#N/A</v>
      </c>
      <c r="BM1743">
        <f t="shared" si="305"/>
        <v>3147.1010000000015</v>
      </c>
      <c r="BN1743">
        <f t="shared" si="306"/>
        <v>11107.727999999996</v>
      </c>
      <c r="BO1743">
        <f>IF(COUNTIFS($BL$2:$BL1743,$BL1743,$O$2:$O1743,$O1743)=1,_xlfn.MAXIFS($BO$2:$BO1742,$O$2:$O1742,$O1743)+1,_xlfn.MAXIFS($BO$2:$BO1742,$O$2:$O1742,$O1743))</f>
        <v>12</v>
      </c>
      <c r="BP1743">
        <f t="shared" si="307"/>
        <v>11</v>
      </c>
      <c r="BQ1743">
        <f t="shared" si="309"/>
        <v>0</v>
      </c>
      <c r="BR1743">
        <f t="shared" si="310"/>
        <v>0</v>
      </c>
      <c r="BS1743">
        <f t="shared" si="311"/>
        <v>0</v>
      </c>
      <c r="BT1743">
        <f t="shared" si="312"/>
        <v>0</v>
      </c>
      <c r="BU1743">
        <f t="shared" si="313"/>
        <v>0</v>
      </c>
      <c r="BV1743">
        <f t="shared" si="314"/>
        <v>0</v>
      </c>
      <c r="BW1743">
        <f t="shared" si="308"/>
        <v>11</v>
      </c>
    </row>
    <row r="1744" spans="1:75" x14ac:dyDescent="0.3">
      <c r="A1744" s="38">
        <f t="shared" si="304"/>
        <v>45797</v>
      </c>
      <c r="B1744" s="3">
        <v>45797.872002314813</v>
      </c>
      <c r="C1744" t="s">
        <v>61</v>
      </c>
      <c r="D1744" t="s">
        <v>61</v>
      </c>
      <c r="E1744" t="s">
        <v>61</v>
      </c>
      <c r="F1744" t="s">
        <v>62</v>
      </c>
      <c r="G1744" s="2" t="s">
        <v>98</v>
      </c>
      <c r="H1744" t="s">
        <v>99</v>
      </c>
      <c r="I1744" t="s">
        <v>100</v>
      </c>
      <c r="J1744" t="s">
        <v>66</v>
      </c>
      <c r="K1744" t="s">
        <v>67</v>
      </c>
      <c r="L1744">
        <v>20</v>
      </c>
      <c r="M1744">
        <v>13</v>
      </c>
      <c r="N1744">
        <v>169</v>
      </c>
      <c r="O1744" s="41">
        <v>9999</v>
      </c>
      <c r="P1744" t="s">
        <v>61</v>
      </c>
      <c r="Q1744" t="s">
        <v>61</v>
      </c>
      <c r="R1744">
        <v>99.686999999999998</v>
      </c>
      <c r="S1744">
        <v>25.141999999999999</v>
      </c>
      <c r="T1744">
        <v>3.9649999999999999</v>
      </c>
      <c r="U1744">
        <v>6669</v>
      </c>
      <c r="V1744">
        <v>279</v>
      </c>
      <c r="W1744">
        <v>1059</v>
      </c>
      <c r="X1744">
        <v>1974</v>
      </c>
      <c r="Y1744">
        <v>3</v>
      </c>
      <c r="Z1744">
        <v>12</v>
      </c>
      <c r="AA1744">
        <v>0</v>
      </c>
      <c r="AB1744">
        <v>0</v>
      </c>
      <c r="AC1744">
        <v>109</v>
      </c>
      <c r="AD1744">
        <v>53.81</v>
      </c>
      <c r="AE1744">
        <v>67.318145999999999</v>
      </c>
      <c r="AF1744">
        <v>63.6</v>
      </c>
      <c r="AG1744">
        <v>4.7</v>
      </c>
      <c r="AH1744">
        <v>5.8</v>
      </c>
      <c r="AI1744">
        <v>8.6999999999999993</v>
      </c>
      <c r="AJ1744">
        <v>14</v>
      </c>
      <c r="AK1744">
        <v>3.2</v>
      </c>
      <c r="AL1744">
        <v>0</v>
      </c>
      <c r="AM1744">
        <v>3.05</v>
      </c>
      <c r="AN1744">
        <v>59.302</v>
      </c>
      <c r="AO1744">
        <v>4.1840000000000002</v>
      </c>
      <c r="AP1744">
        <v>15.879</v>
      </c>
      <c r="AQ1744">
        <v>0.191</v>
      </c>
      <c r="AR1744">
        <v>3.0089999999999999</v>
      </c>
      <c r="AS1744">
        <v>12.038</v>
      </c>
      <c r="AT1744">
        <v>69.959999999999994</v>
      </c>
      <c r="AU1744">
        <v>5.17</v>
      </c>
      <c r="AV1744">
        <v>6.38</v>
      </c>
      <c r="AW1744">
        <v>9.57</v>
      </c>
      <c r="AX1744">
        <v>15.4</v>
      </c>
      <c r="AY1744">
        <v>3.52</v>
      </c>
      <c r="AZ1744">
        <v>0</v>
      </c>
      <c r="BA1744">
        <v>0</v>
      </c>
      <c r="BB1744">
        <v>139</v>
      </c>
      <c r="BC1744" t="s">
        <v>75</v>
      </c>
      <c r="BD1744">
        <v>0</v>
      </c>
      <c r="BE1744" t="s">
        <v>61</v>
      </c>
      <c r="BF1744" t="s">
        <v>61</v>
      </c>
      <c r="BG1744">
        <v>1.3</v>
      </c>
      <c r="BH1744">
        <v>0</v>
      </c>
      <c r="BI1744" s="1">
        <v>45799.582011261577</v>
      </c>
      <c r="BJ1744">
        <v>3</v>
      </c>
      <c r="BK1744" s="4">
        <v>1.3217000000000001</v>
      </c>
      <c r="BL1744" s="42" t="e">
        <f>HLOOKUP($A1744,차량별코스!$E$1:$AD$20,_xlfn.XLOOKUP(탕데이터!$I1744,차량별코스!$D$2:$D$20,차량별코스!$A$2:$A$20),0)</f>
        <v>#N/A</v>
      </c>
      <c r="BM1744">
        <f t="shared" si="305"/>
        <v>3147.1010000000015</v>
      </c>
      <c r="BN1744">
        <f t="shared" si="306"/>
        <v>11107.727999999996</v>
      </c>
      <c r="BO1744">
        <f>IF(COUNTIFS($BL$2:$BL1744,$BL1744,$O$2:$O1744,$O1744)=1,_xlfn.MAXIFS($BO$2:$BO1743,$O$2:$O1743,$O1744)+1,_xlfn.MAXIFS($BO$2:$BO1743,$O$2:$O1743,$O1744))</f>
        <v>12</v>
      </c>
      <c r="BP1744">
        <f t="shared" si="307"/>
        <v>2903.4840000000004</v>
      </c>
      <c r="BQ1744">
        <f t="shared" si="309"/>
        <v>313.44299999999998</v>
      </c>
      <c r="BR1744">
        <f t="shared" si="310"/>
        <v>386.80199999999996</v>
      </c>
      <c r="BS1744">
        <f t="shared" si="311"/>
        <v>580.20299999999997</v>
      </c>
      <c r="BT1744">
        <f t="shared" si="312"/>
        <v>933.66000000000008</v>
      </c>
      <c r="BU1744">
        <f t="shared" si="313"/>
        <v>213.40800000000002</v>
      </c>
      <c r="BV1744">
        <f t="shared" si="314"/>
        <v>0</v>
      </c>
      <c r="BW1744">
        <f t="shared" si="308"/>
        <v>5331.0000000000009</v>
      </c>
    </row>
    <row r="1745" spans="1:75" x14ac:dyDescent="0.3">
      <c r="A1745" s="38">
        <f t="shared" si="304"/>
        <v>45798</v>
      </c>
      <c r="B1745" s="3">
        <v>45798.296736111108</v>
      </c>
      <c r="C1745" t="s">
        <v>61</v>
      </c>
      <c r="D1745" t="s">
        <v>61</v>
      </c>
      <c r="E1745" t="s">
        <v>61</v>
      </c>
      <c r="F1745" t="s">
        <v>62</v>
      </c>
      <c r="G1745" s="2" t="s">
        <v>98</v>
      </c>
      <c r="H1745" t="s">
        <v>99</v>
      </c>
      <c r="I1745" t="s">
        <v>100</v>
      </c>
      <c r="J1745" t="s">
        <v>66</v>
      </c>
      <c r="K1745" t="s">
        <v>67</v>
      </c>
      <c r="L1745">
        <v>20</v>
      </c>
      <c r="M1745">
        <v>13</v>
      </c>
      <c r="N1745">
        <v>169</v>
      </c>
      <c r="O1745" s="41">
        <v>9999</v>
      </c>
      <c r="P1745" t="s">
        <v>61</v>
      </c>
      <c r="Q1745" t="s">
        <v>61</v>
      </c>
      <c r="R1745">
        <v>4.2999999999999997E-2</v>
      </c>
      <c r="S1745">
        <v>0.254</v>
      </c>
      <c r="T1745">
        <v>0.16900000000000001</v>
      </c>
      <c r="U1745">
        <v>443</v>
      </c>
      <c r="V1745">
        <v>402</v>
      </c>
      <c r="W1745">
        <v>7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7</v>
      </c>
      <c r="AD1745">
        <v>0.35</v>
      </c>
      <c r="AE1745">
        <v>4.5526730000000004</v>
      </c>
      <c r="AF1745">
        <v>100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0.13</v>
      </c>
      <c r="AN1745">
        <v>97.228999999999999</v>
      </c>
      <c r="AO1745">
        <v>90.745000000000005</v>
      </c>
      <c r="AP1745">
        <v>1.58</v>
      </c>
      <c r="AQ1745">
        <v>0</v>
      </c>
      <c r="AR1745">
        <v>0</v>
      </c>
      <c r="AS1745">
        <v>0</v>
      </c>
      <c r="AT1745">
        <v>6.6669999999999998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 t="s">
        <v>75</v>
      </c>
      <c r="BD1745">
        <v>0</v>
      </c>
      <c r="BE1745" t="s">
        <v>61</v>
      </c>
      <c r="BF1745" t="s">
        <v>61</v>
      </c>
      <c r="BG1745">
        <v>1.3</v>
      </c>
      <c r="BH1745">
        <v>0</v>
      </c>
      <c r="BI1745" s="1">
        <v>45799.582011261577</v>
      </c>
      <c r="BJ1745">
        <v>3</v>
      </c>
      <c r="BK1745" s="4">
        <v>5.6399999999999999E-2</v>
      </c>
      <c r="BL1745" s="42" t="e">
        <f>HLOOKUP($A1745,차량별코스!$E$1:$AD$20,_xlfn.XLOOKUP(탕데이터!$I1745,차량별코스!$D$2:$D$20,차량별코스!$A$2:$A$20),0)</f>
        <v>#N/A</v>
      </c>
      <c r="BM1745">
        <f t="shared" si="305"/>
        <v>3147.1010000000015</v>
      </c>
      <c r="BN1745">
        <f t="shared" si="306"/>
        <v>11107.727999999996</v>
      </c>
      <c r="BO1745">
        <f>IF(COUNTIFS($BL$2:$BL1745,$BL1745,$O$2:$O1745,$O1745)=1,_xlfn.MAXIFS($BO$2:$BO1744,$O$2:$O1744,$O1745)+1,_xlfn.MAXIFS($BO$2:$BO1744,$O$2:$O1744,$O1745))</f>
        <v>12</v>
      </c>
      <c r="BP1745">
        <f t="shared" si="307"/>
        <v>34</v>
      </c>
      <c r="BQ1745">
        <f t="shared" si="309"/>
        <v>0</v>
      </c>
      <c r="BR1745">
        <f t="shared" si="310"/>
        <v>0</v>
      </c>
      <c r="BS1745">
        <f t="shared" si="311"/>
        <v>0</v>
      </c>
      <c r="BT1745">
        <f t="shared" si="312"/>
        <v>0</v>
      </c>
      <c r="BU1745">
        <f t="shared" si="313"/>
        <v>0</v>
      </c>
      <c r="BV1745">
        <f t="shared" si="314"/>
        <v>0</v>
      </c>
      <c r="BW1745">
        <f t="shared" si="308"/>
        <v>34</v>
      </c>
    </row>
    <row r="1746" spans="1:75" x14ac:dyDescent="0.3">
      <c r="A1746" s="38">
        <f t="shared" si="304"/>
        <v>45798</v>
      </c>
      <c r="B1746" s="3">
        <v>45798.307662037034</v>
      </c>
      <c r="C1746" t="s">
        <v>61</v>
      </c>
      <c r="D1746" t="s">
        <v>61</v>
      </c>
      <c r="E1746" t="s">
        <v>61</v>
      </c>
      <c r="F1746" t="s">
        <v>62</v>
      </c>
      <c r="G1746" s="2" t="s">
        <v>98</v>
      </c>
      <c r="H1746" t="s">
        <v>99</v>
      </c>
      <c r="I1746" t="s">
        <v>100</v>
      </c>
      <c r="J1746" t="s">
        <v>66</v>
      </c>
      <c r="K1746" t="s">
        <v>67</v>
      </c>
      <c r="L1746">
        <v>20</v>
      </c>
      <c r="M1746">
        <v>13</v>
      </c>
      <c r="N1746">
        <v>169</v>
      </c>
      <c r="O1746" s="41">
        <v>9999</v>
      </c>
      <c r="P1746" t="s">
        <v>61</v>
      </c>
      <c r="Q1746" t="s">
        <v>61</v>
      </c>
      <c r="R1746">
        <v>17.425000000000001</v>
      </c>
      <c r="S1746">
        <v>4.05</v>
      </c>
      <c r="T1746">
        <v>4.3019999999999996</v>
      </c>
      <c r="U1746">
        <v>1537</v>
      </c>
      <c r="V1746">
        <v>120</v>
      </c>
      <c r="W1746">
        <v>262</v>
      </c>
      <c r="X1746">
        <v>274</v>
      </c>
      <c r="Y1746">
        <v>1</v>
      </c>
      <c r="Z1746">
        <v>4</v>
      </c>
      <c r="AA1746">
        <v>0</v>
      </c>
      <c r="AB1746">
        <v>0</v>
      </c>
      <c r="AC1746">
        <v>87</v>
      </c>
      <c r="AD1746">
        <v>40.81</v>
      </c>
      <c r="AE1746">
        <v>54.311574999999998</v>
      </c>
      <c r="AF1746">
        <v>94.2</v>
      </c>
      <c r="AG1746">
        <v>0.7</v>
      </c>
      <c r="AH1746">
        <v>1.4</v>
      </c>
      <c r="AI1746">
        <v>3.3</v>
      </c>
      <c r="AJ1746">
        <v>0.3</v>
      </c>
      <c r="AK1746">
        <v>0</v>
      </c>
      <c r="AL1746">
        <v>0</v>
      </c>
      <c r="AM1746">
        <v>3.31</v>
      </c>
      <c r="AN1746">
        <v>42.237000000000002</v>
      </c>
      <c r="AO1746">
        <v>7.8070000000000004</v>
      </c>
      <c r="AP1746">
        <v>17.045999999999999</v>
      </c>
      <c r="AQ1746">
        <v>0.115</v>
      </c>
      <c r="AR1746">
        <v>5.7389999999999999</v>
      </c>
      <c r="AS1746">
        <v>22.956</v>
      </c>
      <c r="AT1746">
        <v>23.55</v>
      </c>
      <c r="AU1746">
        <v>0.17499999999999999</v>
      </c>
      <c r="AV1746">
        <v>0.35</v>
      </c>
      <c r="AW1746">
        <v>0.82499999999999996</v>
      </c>
      <c r="AX1746">
        <v>7.4999999999999997E-2</v>
      </c>
      <c r="AY1746">
        <v>0</v>
      </c>
      <c r="AZ1746">
        <v>0</v>
      </c>
      <c r="BA1746">
        <v>0</v>
      </c>
      <c r="BB1746">
        <v>23</v>
      </c>
      <c r="BC1746" t="s">
        <v>75</v>
      </c>
      <c r="BD1746">
        <v>0</v>
      </c>
      <c r="BE1746" t="s">
        <v>61</v>
      </c>
      <c r="BF1746" t="s">
        <v>61</v>
      </c>
      <c r="BG1746">
        <v>1.3</v>
      </c>
      <c r="BH1746">
        <v>0</v>
      </c>
      <c r="BI1746" s="1">
        <v>45799.582011261577</v>
      </c>
      <c r="BJ1746">
        <v>3</v>
      </c>
      <c r="BK1746" s="4">
        <v>1.4341999999999999</v>
      </c>
      <c r="BL1746" s="42" t="e">
        <f>HLOOKUP($A1746,차량별코스!$E$1:$AD$20,_xlfn.XLOOKUP(탕데이터!$I1746,차량별코스!$D$2:$D$20,차량별코스!$A$2:$A$20),0)</f>
        <v>#N/A</v>
      </c>
      <c r="BM1746">
        <f t="shared" si="305"/>
        <v>3147.1010000000015</v>
      </c>
      <c r="BN1746">
        <f t="shared" si="306"/>
        <v>11107.727999999996</v>
      </c>
      <c r="BO1746">
        <f>IF(COUNTIFS($BL$2:$BL1746,$BL1746,$O$2:$O1746,$O1746)=1,_xlfn.MAXIFS($BO$2:$BO1745,$O$2:$O1745,$O1746)+1,_xlfn.MAXIFS($BO$2:$BO1745,$O$2:$O1745,$O1746))</f>
        <v>12</v>
      </c>
      <c r="BP1746">
        <f t="shared" si="307"/>
        <v>1065.854</v>
      </c>
      <c r="BQ1746">
        <f t="shared" si="309"/>
        <v>10.758999999999999</v>
      </c>
      <c r="BR1746">
        <f t="shared" si="310"/>
        <v>21.517999999999997</v>
      </c>
      <c r="BS1746">
        <f t="shared" si="311"/>
        <v>50.721000000000004</v>
      </c>
      <c r="BT1746">
        <f t="shared" si="312"/>
        <v>4.6109999999999998</v>
      </c>
      <c r="BU1746">
        <f t="shared" si="313"/>
        <v>0</v>
      </c>
      <c r="BV1746">
        <f t="shared" si="314"/>
        <v>0</v>
      </c>
      <c r="BW1746">
        <f t="shared" si="308"/>
        <v>1153.4630000000002</v>
      </c>
    </row>
    <row r="1747" spans="1:75" x14ac:dyDescent="0.3">
      <c r="A1747" s="38">
        <f t="shared" si="304"/>
        <v>45798</v>
      </c>
      <c r="B1747" s="3">
        <v>45798.332499999997</v>
      </c>
      <c r="C1747" t="s">
        <v>61</v>
      </c>
      <c r="D1747" t="s">
        <v>61</v>
      </c>
      <c r="E1747" t="s">
        <v>61</v>
      </c>
      <c r="F1747" t="s">
        <v>62</v>
      </c>
      <c r="G1747" s="2" t="s">
        <v>98</v>
      </c>
      <c r="H1747" t="s">
        <v>99</v>
      </c>
      <c r="I1747" t="s">
        <v>100</v>
      </c>
      <c r="J1747" t="s">
        <v>66</v>
      </c>
      <c r="K1747" t="s">
        <v>67</v>
      </c>
      <c r="L1747">
        <v>20</v>
      </c>
      <c r="M1747">
        <v>13</v>
      </c>
      <c r="N1747">
        <v>169</v>
      </c>
      <c r="O1747" s="41">
        <v>9999</v>
      </c>
      <c r="P1747" t="s">
        <v>61</v>
      </c>
      <c r="Q1747" t="s">
        <v>61</v>
      </c>
      <c r="R1747">
        <v>83.084000000000003</v>
      </c>
      <c r="S1747">
        <v>22.907</v>
      </c>
      <c r="T1747">
        <v>3.6269999999999998</v>
      </c>
      <c r="U1747">
        <v>6070</v>
      </c>
      <c r="V1747">
        <v>75</v>
      </c>
      <c r="W1747">
        <v>1264</v>
      </c>
      <c r="X1747">
        <v>1662</v>
      </c>
      <c r="Y1747">
        <v>3</v>
      </c>
      <c r="Z1747">
        <v>20</v>
      </c>
      <c r="AA1747">
        <v>0</v>
      </c>
      <c r="AB1747">
        <v>0</v>
      </c>
      <c r="AC1747">
        <v>109</v>
      </c>
      <c r="AD1747">
        <v>49.28</v>
      </c>
      <c r="AE1747">
        <v>63.221797000000002</v>
      </c>
      <c r="AF1747">
        <v>89.9</v>
      </c>
      <c r="AG1747">
        <v>1.3</v>
      </c>
      <c r="AH1747">
        <v>2.5</v>
      </c>
      <c r="AI1747">
        <v>1.9</v>
      </c>
      <c r="AJ1747">
        <v>3.3</v>
      </c>
      <c r="AK1747">
        <v>1</v>
      </c>
      <c r="AL1747">
        <v>0</v>
      </c>
      <c r="AM1747">
        <v>2.79</v>
      </c>
      <c r="AN1747">
        <v>61</v>
      </c>
      <c r="AO1747">
        <v>1.236</v>
      </c>
      <c r="AP1747">
        <v>20.824000000000002</v>
      </c>
      <c r="AQ1747">
        <v>0.193</v>
      </c>
      <c r="AR1747">
        <v>3.6110000000000002</v>
      </c>
      <c r="AS1747">
        <v>24.071999999999999</v>
      </c>
      <c r="AT1747">
        <v>89.9</v>
      </c>
      <c r="AU1747">
        <v>1.3</v>
      </c>
      <c r="AV1747">
        <v>2.5</v>
      </c>
      <c r="AW1747">
        <v>1.9</v>
      </c>
      <c r="AX1747">
        <v>3.3</v>
      </c>
      <c r="AY1747">
        <v>1</v>
      </c>
      <c r="AZ1747">
        <v>0</v>
      </c>
      <c r="BA1747">
        <v>0</v>
      </c>
      <c r="BB1747">
        <v>137</v>
      </c>
      <c r="BC1747" t="s">
        <v>75</v>
      </c>
      <c r="BD1747">
        <v>0</v>
      </c>
      <c r="BE1747" t="s">
        <v>61</v>
      </c>
      <c r="BF1747" t="s">
        <v>61</v>
      </c>
      <c r="BG1747">
        <v>1.3</v>
      </c>
      <c r="BH1747">
        <v>0</v>
      </c>
      <c r="BI1747" s="1">
        <v>45799.582011261577</v>
      </c>
      <c r="BJ1747">
        <v>3</v>
      </c>
      <c r="BK1747" s="4">
        <v>1.2090000000000001</v>
      </c>
      <c r="BL1747" s="42" t="e">
        <f>HLOOKUP($A1747,차량별코스!$E$1:$AD$20,_xlfn.XLOOKUP(탕데이터!$I1747,차량별코스!$D$2:$D$20,차량별코스!$A$2:$A$20),0)</f>
        <v>#N/A</v>
      </c>
      <c r="BM1747">
        <f t="shared" si="305"/>
        <v>3147.1010000000015</v>
      </c>
      <c r="BN1747">
        <f t="shared" si="306"/>
        <v>11107.727999999996</v>
      </c>
      <c r="BO1747">
        <f>IF(COUNTIFS($BL$2:$BL1747,$BL1747,$O$2:$O1747,$O1747)=1,_xlfn.MAXIFS($BO$2:$BO1746,$O$2:$O1746,$O1747)+1,_xlfn.MAXIFS($BO$2:$BO1746,$O$2:$O1746,$O1747))</f>
        <v>12</v>
      </c>
      <c r="BP1747">
        <f t="shared" si="307"/>
        <v>4117.93</v>
      </c>
      <c r="BQ1747">
        <f t="shared" si="309"/>
        <v>78.910000000000011</v>
      </c>
      <c r="BR1747">
        <f t="shared" si="310"/>
        <v>151.75</v>
      </c>
      <c r="BS1747">
        <f t="shared" si="311"/>
        <v>115.33</v>
      </c>
      <c r="BT1747">
        <f t="shared" si="312"/>
        <v>200.31</v>
      </c>
      <c r="BU1747">
        <f t="shared" si="313"/>
        <v>60.7</v>
      </c>
      <c r="BV1747">
        <f t="shared" si="314"/>
        <v>0</v>
      </c>
      <c r="BW1747">
        <f t="shared" si="308"/>
        <v>4724.93</v>
      </c>
    </row>
    <row r="1748" spans="1:75" x14ac:dyDescent="0.3">
      <c r="A1748" s="38">
        <f t="shared" si="304"/>
        <v>45798</v>
      </c>
      <c r="B1748" s="3">
        <v>45798.452384259261</v>
      </c>
      <c r="C1748" t="s">
        <v>61</v>
      </c>
      <c r="D1748" t="s">
        <v>61</v>
      </c>
      <c r="E1748" t="s">
        <v>61</v>
      </c>
      <c r="F1748" t="s">
        <v>62</v>
      </c>
      <c r="G1748" s="2" t="s">
        <v>98</v>
      </c>
      <c r="H1748" t="s">
        <v>99</v>
      </c>
      <c r="I1748" t="s">
        <v>100</v>
      </c>
      <c r="J1748" t="s">
        <v>66</v>
      </c>
      <c r="K1748" t="s">
        <v>67</v>
      </c>
      <c r="L1748">
        <v>20</v>
      </c>
      <c r="M1748">
        <v>13</v>
      </c>
      <c r="N1748">
        <v>169</v>
      </c>
      <c r="O1748" s="41">
        <v>9999</v>
      </c>
      <c r="P1748" t="s">
        <v>61</v>
      </c>
      <c r="Q1748" t="s">
        <v>61</v>
      </c>
      <c r="R1748">
        <v>99.703000000000003</v>
      </c>
      <c r="S1748">
        <v>26.63</v>
      </c>
      <c r="T1748">
        <v>3.7440000000000002</v>
      </c>
      <c r="U1748">
        <v>8135</v>
      </c>
      <c r="V1748">
        <v>13</v>
      </c>
      <c r="W1748">
        <v>2254</v>
      </c>
      <c r="X1748">
        <v>2082</v>
      </c>
      <c r="Y1748">
        <v>4</v>
      </c>
      <c r="Z1748">
        <v>22</v>
      </c>
      <c r="AA1748">
        <v>1</v>
      </c>
      <c r="AB1748">
        <v>183</v>
      </c>
      <c r="AC1748">
        <v>108</v>
      </c>
      <c r="AD1748">
        <v>44.12</v>
      </c>
      <c r="AE1748">
        <v>61.167484000000002</v>
      </c>
      <c r="AF1748">
        <v>88</v>
      </c>
      <c r="AG1748">
        <v>2.1</v>
      </c>
      <c r="AH1748">
        <v>2.2999999999999998</v>
      </c>
      <c r="AI1748">
        <v>3.2</v>
      </c>
      <c r="AJ1748">
        <v>3.9</v>
      </c>
      <c r="AK1748">
        <v>0.5</v>
      </c>
      <c r="AL1748">
        <v>0</v>
      </c>
      <c r="AM1748">
        <v>2.88</v>
      </c>
      <c r="AN1748">
        <v>56.771000000000001</v>
      </c>
      <c r="AO1748">
        <v>0.16</v>
      </c>
      <c r="AP1748">
        <v>27.707000000000001</v>
      </c>
      <c r="AQ1748">
        <v>0.20100000000000001</v>
      </c>
      <c r="AR1748">
        <v>4.0119999999999996</v>
      </c>
      <c r="AS1748">
        <v>22.065999999999999</v>
      </c>
      <c r="AT1748">
        <v>118.8</v>
      </c>
      <c r="AU1748">
        <v>2.835</v>
      </c>
      <c r="AV1748">
        <v>3.105</v>
      </c>
      <c r="AW1748">
        <v>4.32</v>
      </c>
      <c r="AX1748">
        <v>5.2649999999999997</v>
      </c>
      <c r="AY1748">
        <v>0.67500000000000004</v>
      </c>
      <c r="AZ1748">
        <v>0</v>
      </c>
      <c r="BA1748">
        <v>0</v>
      </c>
      <c r="BB1748">
        <v>196</v>
      </c>
      <c r="BC1748" t="s">
        <v>75</v>
      </c>
      <c r="BD1748">
        <v>0</v>
      </c>
      <c r="BE1748" t="s">
        <v>61</v>
      </c>
      <c r="BF1748" t="s">
        <v>61</v>
      </c>
      <c r="BG1748">
        <v>1.3</v>
      </c>
      <c r="BH1748">
        <v>0</v>
      </c>
      <c r="BI1748" s="1">
        <v>45799.582011261577</v>
      </c>
      <c r="BJ1748">
        <v>3</v>
      </c>
      <c r="BK1748" s="4">
        <v>1.248</v>
      </c>
      <c r="BL1748" s="42" t="e">
        <f>HLOOKUP($A1748,차량별코스!$E$1:$AD$20,_xlfn.XLOOKUP(탕데이터!$I1748,차량별코스!$D$2:$D$20,차량별코스!$A$2:$A$20),0)</f>
        <v>#N/A</v>
      </c>
      <c r="BM1748">
        <f t="shared" si="305"/>
        <v>3147.1010000000015</v>
      </c>
      <c r="BN1748">
        <f t="shared" si="306"/>
        <v>11107.727999999996</v>
      </c>
      <c r="BO1748">
        <f>IF(COUNTIFS($BL$2:$BL1748,$BL1748,$O$2:$O1748,$O1748)=1,_xlfn.MAXIFS($BO$2:$BO1747,$O$2:$O1747,$O1748)+1,_xlfn.MAXIFS($BO$2:$BO1747,$O$2:$O1747,$O1748))</f>
        <v>12</v>
      </c>
      <c r="BP1748">
        <f t="shared" si="307"/>
        <v>4891.8</v>
      </c>
      <c r="BQ1748">
        <f t="shared" si="309"/>
        <v>170.83500000000001</v>
      </c>
      <c r="BR1748">
        <f t="shared" si="310"/>
        <v>187.10499999999999</v>
      </c>
      <c r="BS1748">
        <f t="shared" si="311"/>
        <v>260.32</v>
      </c>
      <c r="BT1748">
        <f t="shared" si="312"/>
        <v>317.26499999999999</v>
      </c>
      <c r="BU1748">
        <f t="shared" si="313"/>
        <v>40.675000000000004</v>
      </c>
      <c r="BV1748">
        <f t="shared" si="314"/>
        <v>0</v>
      </c>
      <c r="BW1748">
        <f t="shared" si="308"/>
        <v>5868</v>
      </c>
    </row>
    <row r="1749" spans="1:75" x14ac:dyDescent="0.3">
      <c r="A1749" s="38">
        <f t="shared" si="304"/>
        <v>45798</v>
      </c>
      <c r="B1749" s="3">
        <v>45798.548506944448</v>
      </c>
      <c r="C1749" t="s">
        <v>61</v>
      </c>
      <c r="D1749" t="s">
        <v>61</v>
      </c>
      <c r="E1749" t="s">
        <v>61</v>
      </c>
      <c r="F1749" t="s">
        <v>62</v>
      </c>
      <c r="G1749" s="2" t="s">
        <v>98</v>
      </c>
      <c r="H1749" t="s">
        <v>99</v>
      </c>
      <c r="I1749" t="s">
        <v>100</v>
      </c>
      <c r="J1749" t="s">
        <v>66</v>
      </c>
      <c r="K1749" t="s">
        <v>67</v>
      </c>
      <c r="L1749">
        <v>20</v>
      </c>
      <c r="M1749">
        <v>13</v>
      </c>
      <c r="N1749">
        <v>169</v>
      </c>
      <c r="O1749" s="41">
        <v>9999</v>
      </c>
      <c r="P1749" t="s">
        <v>61</v>
      </c>
      <c r="Q1749" t="s">
        <v>61</v>
      </c>
      <c r="R1749">
        <v>2.5999999999999999E-2</v>
      </c>
      <c r="S1749">
        <v>3.1E-2</v>
      </c>
      <c r="T1749">
        <v>0.83899999999999997</v>
      </c>
      <c r="U1749">
        <v>40</v>
      </c>
      <c r="V1749">
        <v>0</v>
      </c>
      <c r="W1749">
        <v>16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8</v>
      </c>
      <c r="AD1749">
        <v>2.34</v>
      </c>
      <c r="AE1749">
        <v>3.8998050000000002</v>
      </c>
      <c r="AF1749">
        <v>100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0.64</v>
      </c>
      <c r="AN1749">
        <v>11.332000000000001</v>
      </c>
      <c r="AO1749">
        <v>0</v>
      </c>
      <c r="AP1749">
        <v>39.996000000000002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 t="s">
        <v>75</v>
      </c>
      <c r="BD1749">
        <v>0</v>
      </c>
      <c r="BE1749" t="s">
        <v>61</v>
      </c>
      <c r="BF1749" t="s">
        <v>61</v>
      </c>
      <c r="BG1749">
        <v>1.3</v>
      </c>
      <c r="BH1749">
        <v>0</v>
      </c>
      <c r="BI1749" s="1">
        <v>45799.582011261577</v>
      </c>
      <c r="BJ1749">
        <v>3</v>
      </c>
      <c r="BK1749" s="4">
        <v>0.27960000000000002</v>
      </c>
      <c r="BL1749" s="42" t="e">
        <f>HLOOKUP($A1749,차량별코스!$E$1:$AD$20,_xlfn.XLOOKUP(탕데이터!$I1749,차량별코스!$D$2:$D$20,차량별코스!$A$2:$A$20),0)</f>
        <v>#N/A</v>
      </c>
      <c r="BM1749">
        <f t="shared" si="305"/>
        <v>3147.1010000000015</v>
      </c>
      <c r="BN1749">
        <f t="shared" si="306"/>
        <v>11107.727999999996</v>
      </c>
      <c r="BO1749">
        <f>IF(COUNTIFS($BL$2:$BL1749,$BL1749,$O$2:$O1749,$O1749)=1,_xlfn.MAXIFS($BO$2:$BO1748,$O$2:$O1748,$O1749)+1,_xlfn.MAXIFS($BO$2:$BO1748,$O$2:$O1748,$O1749))</f>
        <v>12</v>
      </c>
      <c r="BP1749">
        <f t="shared" si="307"/>
        <v>24</v>
      </c>
      <c r="BQ1749">
        <f t="shared" si="309"/>
        <v>0</v>
      </c>
      <c r="BR1749">
        <f t="shared" si="310"/>
        <v>0</v>
      </c>
      <c r="BS1749">
        <f t="shared" si="311"/>
        <v>0</v>
      </c>
      <c r="BT1749">
        <f t="shared" si="312"/>
        <v>0</v>
      </c>
      <c r="BU1749">
        <f t="shared" si="313"/>
        <v>0</v>
      </c>
      <c r="BV1749">
        <f t="shared" si="314"/>
        <v>0</v>
      </c>
      <c r="BW1749">
        <f t="shared" si="308"/>
        <v>24</v>
      </c>
    </row>
    <row r="1750" spans="1:75" x14ac:dyDescent="0.3">
      <c r="A1750" s="38">
        <f t="shared" si="304"/>
        <v>45798</v>
      </c>
      <c r="B1750" s="3">
        <v>45798.634699074071</v>
      </c>
      <c r="C1750" t="s">
        <v>61</v>
      </c>
      <c r="D1750" t="s">
        <v>61</v>
      </c>
      <c r="E1750" t="s">
        <v>61</v>
      </c>
      <c r="F1750" t="s">
        <v>62</v>
      </c>
      <c r="G1750" s="2" t="s">
        <v>98</v>
      </c>
      <c r="H1750" t="s">
        <v>99</v>
      </c>
      <c r="I1750" t="s">
        <v>100</v>
      </c>
      <c r="J1750" t="s">
        <v>66</v>
      </c>
      <c r="K1750" t="s">
        <v>67</v>
      </c>
      <c r="L1750">
        <v>20</v>
      </c>
      <c r="M1750">
        <v>13</v>
      </c>
      <c r="N1750">
        <v>169</v>
      </c>
      <c r="O1750" s="41">
        <v>9999</v>
      </c>
      <c r="P1750" t="s">
        <v>61</v>
      </c>
      <c r="Q1750" t="s">
        <v>61</v>
      </c>
      <c r="R1750">
        <v>96.037999999999997</v>
      </c>
      <c r="S1750">
        <v>31.706</v>
      </c>
      <c r="T1750">
        <v>3.0289999999999999</v>
      </c>
      <c r="U1750">
        <v>10097</v>
      </c>
      <c r="V1750">
        <v>71</v>
      </c>
      <c r="W1750">
        <v>3995</v>
      </c>
      <c r="X1750">
        <v>1682</v>
      </c>
      <c r="Y1750">
        <v>4</v>
      </c>
      <c r="Z1750">
        <v>31</v>
      </c>
      <c r="AA1750">
        <v>3</v>
      </c>
      <c r="AB1750">
        <v>1558</v>
      </c>
      <c r="AC1750">
        <v>109</v>
      </c>
      <c r="AD1750">
        <v>34.24</v>
      </c>
      <c r="AE1750">
        <v>57.326604000000003</v>
      </c>
      <c r="AF1750">
        <v>82.9</v>
      </c>
      <c r="AG1750">
        <v>3</v>
      </c>
      <c r="AH1750">
        <v>4.7</v>
      </c>
      <c r="AI1750">
        <v>4.4000000000000004</v>
      </c>
      <c r="AJ1750">
        <v>3.4</v>
      </c>
      <c r="AK1750">
        <v>1.6</v>
      </c>
      <c r="AL1750">
        <v>0</v>
      </c>
      <c r="AM1750">
        <v>2.33</v>
      </c>
      <c r="AN1750">
        <v>66.664000000000001</v>
      </c>
      <c r="AO1750">
        <v>0.70299999999999996</v>
      </c>
      <c r="AP1750">
        <v>39.566000000000003</v>
      </c>
      <c r="AQ1750">
        <v>0.16700000000000001</v>
      </c>
      <c r="AR1750">
        <v>4.165</v>
      </c>
      <c r="AS1750">
        <v>32.279000000000003</v>
      </c>
      <c r="AT1750">
        <v>138.167</v>
      </c>
      <c r="AU1750">
        <v>5</v>
      </c>
      <c r="AV1750">
        <v>7.8330000000000002</v>
      </c>
      <c r="AW1750">
        <v>7.3330000000000002</v>
      </c>
      <c r="AX1750">
        <v>5.6669999999999998</v>
      </c>
      <c r="AY1750">
        <v>2.6669999999999998</v>
      </c>
      <c r="AZ1750">
        <v>0</v>
      </c>
      <c r="BA1750">
        <v>0</v>
      </c>
      <c r="BB1750">
        <v>238</v>
      </c>
      <c r="BC1750" t="s">
        <v>75</v>
      </c>
      <c r="BD1750">
        <v>0</v>
      </c>
      <c r="BE1750" t="s">
        <v>61</v>
      </c>
      <c r="BF1750" t="s">
        <v>61</v>
      </c>
      <c r="BG1750">
        <v>1.3</v>
      </c>
      <c r="BH1750">
        <v>0</v>
      </c>
      <c r="BI1750" s="1">
        <v>45799.582011261577</v>
      </c>
      <c r="BJ1750">
        <v>3</v>
      </c>
      <c r="BK1750" s="4">
        <v>1.0097</v>
      </c>
      <c r="BL1750" s="42" t="e">
        <f>HLOOKUP($A1750,차량별코스!$E$1:$AD$20,_xlfn.XLOOKUP(탕데이터!$I1750,차량별코스!$D$2:$D$20,차량별코스!$A$2:$A$20),0)</f>
        <v>#N/A</v>
      </c>
      <c r="BM1750">
        <f t="shared" si="305"/>
        <v>3147.1010000000015</v>
      </c>
      <c r="BN1750">
        <f t="shared" si="306"/>
        <v>11107.727999999996</v>
      </c>
      <c r="BO1750">
        <f>IF(COUNTIFS($BL$2:$BL1750,$BL1750,$O$2:$O1750,$O1750)=1,_xlfn.MAXIFS($BO$2:$BO1749,$O$2:$O1749,$O1750)+1,_xlfn.MAXIFS($BO$2:$BO1749,$O$2:$O1749,$O1750))</f>
        <v>12</v>
      </c>
      <c r="BP1750">
        <f t="shared" si="307"/>
        <v>4304.4130000000005</v>
      </c>
      <c r="BQ1750">
        <f t="shared" si="309"/>
        <v>302.90999999999997</v>
      </c>
      <c r="BR1750">
        <f t="shared" si="310"/>
        <v>474.55900000000003</v>
      </c>
      <c r="BS1750">
        <f t="shared" si="311"/>
        <v>444.26800000000003</v>
      </c>
      <c r="BT1750">
        <f t="shared" si="312"/>
        <v>343.298</v>
      </c>
      <c r="BU1750">
        <f t="shared" si="313"/>
        <v>161.55199999999999</v>
      </c>
      <c r="BV1750">
        <f t="shared" si="314"/>
        <v>0</v>
      </c>
      <c r="BW1750">
        <f t="shared" si="308"/>
        <v>6031</v>
      </c>
    </row>
    <row r="1751" spans="1:75" x14ac:dyDescent="0.3">
      <c r="A1751" s="38">
        <f t="shared" si="304"/>
        <v>45798</v>
      </c>
      <c r="B1751" s="3">
        <v>45798.786203703705</v>
      </c>
      <c r="C1751" t="s">
        <v>61</v>
      </c>
      <c r="D1751" t="s">
        <v>61</v>
      </c>
      <c r="E1751" t="s">
        <v>61</v>
      </c>
      <c r="F1751" t="s">
        <v>62</v>
      </c>
      <c r="G1751" s="2" t="s">
        <v>98</v>
      </c>
      <c r="H1751" t="s">
        <v>99</v>
      </c>
      <c r="I1751" t="s">
        <v>100</v>
      </c>
      <c r="J1751" t="s">
        <v>66</v>
      </c>
      <c r="K1751" t="s">
        <v>67</v>
      </c>
      <c r="L1751">
        <v>20</v>
      </c>
      <c r="M1751">
        <v>13</v>
      </c>
      <c r="N1751">
        <v>169</v>
      </c>
      <c r="O1751" s="41">
        <v>9999</v>
      </c>
      <c r="P1751" t="s">
        <v>61</v>
      </c>
      <c r="Q1751" t="s">
        <v>61</v>
      </c>
      <c r="R1751">
        <v>2.8000000000000001E-2</v>
      </c>
      <c r="S1751">
        <v>0.05</v>
      </c>
      <c r="T1751">
        <v>0.56000000000000005</v>
      </c>
      <c r="U1751">
        <v>71</v>
      </c>
      <c r="V1751">
        <v>50</v>
      </c>
      <c r="W1751">
        <v>5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10</v>
      </c>
      <c r="AD1751">
        <v>1.42</v>
      </c>
      <c r="AE1751">
        <v>6.2977949999999998</v>
      </c>
      <c r="AF1751">
        <v>100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0.43</v>
      </c>
      <c r="AN1751">
        <v>37.359000000000002</v>
      </c>
      <c r="AO1751">
        <v>70.418999999999997</v>
      </c>
      <c r="AP1751">
        <v>7.0380000000000003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 t="s">
        <v>75</v>
      </c>
      <c r="BD1751">
        <v>0</v>
      </c>
      <c r="BE1751" t="s">
        <v>61</v>
      </c>
      <c r="BF1751" t="s">
        <v>61</v>
      </c>
      <c r="BG1751">
        <v>1.3</v>
      </c>
      <c r="BH1751">
        <v>0</v>
      </c>
      <c r="BI1751" s="1">
        <v>45799.582011261577</v>
      </c>
      <c r="BJ1751">
        <v>3</v>
      </c>
      <c r="BK1751" s="4">
        <v>0.1867</v>
      </c>
      <c r="BL1751" s="42" t="e">
        <f>HLOOKUP($A1751,차량별코스!$E$1:$AD$20,_xlfn.XLOOKUP(탕데이터!$I1751,차량별코스!$D$2:$D$20,차량별코스!$A$2:$A$20),0)</f>
        <v>#N/A</v>
      </c>
      <c r="BM1751">
        <f t="shared" si="305"/>
        <v>3147.1010000000015</v>
      </c>
      <c r="BN1751">
        <f t="shared" si="306"/>
        <v>11107.727999999996</v>
      </c>
      <c r="BO1751">
        <f>IF(COUNTIFS($BL$2:$BL1751,$BL1751,$O$2:$O1751,$O1751)=1,_xlfn.MAXIFS($BO$2:$BO1750,$O$2:$O1750,$O1751)+1,_xlfn.MAXIFS($BO$2:$BO1750,$O$2:$O1750,$O1751))</f>
        <v>12</v>
      </c>
      <c r="BP1751">
        <f t="shared" si="307"/>
        <v>16</v>
      </c>
      <c r="BQ1751">
        <f t="shared" si="309"/>
        <v>0</v>
      </c>
      <c r="BR1751">
        <f t="shared" si="310"/>
        <v>0</v>
      </c>
      <c r="BS1751">
        <f t="shared" si="311"/>
        <v>0</v>
      </c>
      <c r="BT1751">
        <f t="shared" si="312"/>
        <v>0</v>
      </c>
      <c r="BU1751">
        <f t="shared" si="313"/>
        <v>0</v>
      </c>
      <c r="BV1751">
        <f t="shared" si="314"/>
        <v>0</v>
      </c>
      <c r="BW1751">
        <f t="shared" si="308"/>
        <v>16</v>
      </c>
    </row>
    <row r="1752" spans="1:75" x14ac:dyDescent="0.3">
      <c r="A1752" s="38">
        <f t="shared" si="304"/>
        <v>45798</v>
      </c>
      <c r="B1752" s="3">
        <v>45798.788310185184</v>
      </c>
      <c r="C1752" t="s">
        <v>61</v>
      </c>
      <c r="D1752" t="s">
        <v>61</v>
      </c>
      <c r="E1752" t="s">
        <v>61</v>
      </c>
      <c r="F1752" t="s">
        <v>62</v>
      </c>
      <c r="G1752" s="2" t="s">
        <v>98</v>
      </c>
      <c r="H1752" t="s">
        <v>99</v>
      </c>
      <c r="I1752" t="s">
        <v>100</v>
      </c>
      <c r="J1752" t="s">
        <v>66</v>
      </c>
      <c r="K1752" t="s">
        <v>67</v>
      </c>
      <c r="L1752">
        <v>20</v>
      </c>
      <c r="M1752">
        <v>13</v>
      </c>
      <c r="N1752">
        <v>169</v>
      </c>
      <c r="O1752" s="41">
        <v>9999</v>
      </c>
      <c r="P1752" t="s">
        <v>61</v>
      </c>
      <c r="Q1752" t="s">
        <v>61</v>
      </c>
      <c r="R1752">
        <v>101.23</v>
      </c>
      <c r="S1752">
        <v>26.396000000000001</v>
      </c>
      <c r="T1752">
        <v>3.835</v>
      </c>
      <c r="U1752">
        <v>7416</v>
      </c>
      <c r="V1752">
        <v>289</v>
      </c>
      <c r="W1752">
        <v>1373</v>
      </c>
      <c r="X1752">
        <v>2200</v>
      </c>
      <c r="Y1752">
        <v>2</v>
      </c>
      <c r="Z1752">
        <v>24</v>
      </c>
      <c r="AA1752">
        <v>0</v>
      </c>
      <c r="AB1752">
        <v>0</v>
      </c>
      <c r="AC1752">
        <v>109</v>
      </c>
      <c r="AD1752">
        <v>49.14</v>
      </c>
      <c r="AE1752">
        <v>63.334657</v>
      </c>
      <c r="AF1752">
        <v>73.2</v>
      </c>
      <c r="AG1752">
        <v>3.9</v>
      </c>
      <c r="AH1752">
        <v>4.5</v>
      </c>
      <c r="AI1752">
        <v>8.5</v>
      </c>
      <c r="AJ1752">
        <v>7.3</v>
      </c>
      <c r="AK1752">
        <v>2.6</v>
      </c>
      <c r="AL1752">
        <v>0</v>
      </c>
      <c r="AM1752">
        <v>2.95</v>
      </c>
      <c r="AN1752">
        <v>57.442</v>
      </c>
      <c r="AO1752">
        <v>3.8969999999999998</v>
      </c>
      <c r="AP1752">
        <v>18.513999999999999</v>
      </c>
      <c r="AQ1752">
        <v>0.217</v>
      </c>
      <c r="AR1752">
        <v>1.976</v>
      </c>
      <c r="AS1752">
        <v>23.707999999999998</v>
      </c>
      <c r="AT1752">
        <v>90.28</v>
      </c>
      <c r="AU1752">
        <v>4.8099999999999996</v>
      </c>
      <c r="AV1752">
        <v>5.55</v>
      </c>
      <c r="AW1752">
        <v>10.483000000000001</v>
      </c>
      <c r="AX1752">
        <v>9.0030000000000001</v>
      </c>
      <c r="AY1752">
        <v>3.2069999999999999</v>
      </c>
      <c r="AZ1752">
        <v>0</v>
      </c>
      <c r="BA1752">
        <v>0</v>
      </c>
      <c r="BB1752">
        <v>155</v>
      </c>
      <c r="BC1752" t="s">
        <v>75</v>
      </c>
      <c r="BD1752">
        <v>0</v>
      </c>
      <c r="BE1752" t="s">
        <v>61</v>
      </c>
      <c r="BF1752" t="s">
        <v>61</v>
      </c>
      <c r="BG1752">
        <v>1.3</v>
      </c>
      <c r="BH1752">
        <v>0</v>
      </c>
      <c r="BI1752" s="1">
        <v>45799.582011261577</v>
      </c>
      <c r="BJ1752">
        <v>3</v>
      </c>
      <c r="BK1752" s="4">
        <v>1.2783</v>
      </c>
      <c r="BL1752" s="42" t="e">
        <f>HLOOKUP($A1752,차량별코스!$E$1:$AD$20,_xlfn.XLOOKUP(탕데이터!$I1752,차량별코스!$D$2:$D$20,차량별코스!$A$2:$A$20),0)</f>
        <v>#N/A</v>
      </c>
      <c r="BM1752">
        <f t="shared" si="305"/>
        <v>3147.1010000000015</v>
      </c>
      <c r="BN1752">
        <f t="shared" si="306"/>
        <v>11107.727999999996</v>
      </c>
      <c r="BO1752">
        <f>IF(COUNTIFS($BL$2:$BL1752,$BL1752,$O$2:$O1752,$O1752)=1,_xlfn.MAXIFS($BO$2:$BO1751,$O$2:$O1751,$O1752)+1,_xlfn.MAXIFS($BO$2:$BO1751,$O$2:$O1751,$O1752))</f>
        <v>12</v>
      </c>
      <c r="BP1752">
        <f t="shared" si="307"/>
        <v>3766.5119999999997</v>
      </c>
      <c r="BQ1752">
        <f t="shared" si="309"/>
        <v>289.22399999999999</v>
      </c>
      <c r="BR1752">
        <f t="shared" si="310"/>
        <v>333.71999999999997</v>
      </c>
      <c r="BS1752">
        <f t="shared" si="311"/>
        <v>630.36</v>
      </c>
      <c r="BT1752">
        <f t="shared" si="312"/>
        <v>541.36799999999994</v>
      </c>
      <c r="BU1752">
        <f t="shared" si="313"/>
        <v>192.81600000000003</v>
      </c>
      <c r="BV1752">
        <f t="shared" si="314"/>
        <v>0</v>
      </c>
      <c r="BW1752">
        <f t="shared" si="308"/>
        <v>5753.9999999999991</v>
      </c>
    </row>
    <row r="1753" spans="1:75" x14ac:dyDescent="0.3">
      <c r="A1753" s="38">
        <f t="shared" si="304"/>
        <v>45798</v>
      </c>
      <c r="B1753" s="3">
        <v>45798.880590277775</v>
      </c>
      <c r="C1753" t="s">
        <v>61</v>
      </c>
      <c r="D1753" t="s">
        <v>61</v>
      </c>
      <c r="E1753" t="s">
        <v>61</v>
      </c>
      <c r="F1753" t="s">
        <v>62</v>
      </c>
      <c r="G1753" s="2" t="s">
        <v>98</v>
      </c>
      <c r="H1753" t="s">
        <v>99</v>
      </c>
      <c r="I1753" t="s">
        <v>100</v>
      </c>
      <c r="J1753" t="s">
        <v>66</v>
      </c>
      <c r="K1753" t="s">
        <v>67</v>
      </c>
      <c r="L1753">
        <v>20</v>
      </c>
      <c r="M1753">
        <v>13</v>
      </c>
      <c r="N1753">
        <v>169</v>
      </c>
      <c r="O1753" s="41">
        <v>9999</v>
      </c>
      <c r="P1753" t="s">
        <v>61</v>
      </c>
      <c r="Q1753" t="s">
        <v>61</v>
      </c>
      <c r="R1753">
        <v>29.555</v>
      </c>
      <c r="S1753">
        <v>9.4730000000000008</v>
      </c>
      <c r="T1753">
        <v>3.12</v>
      </c>
      <c r="U1753">
        <v>2293</v>
      </c>
      <c r="V1753">
        <v>122</v>
      </c>
      <c r="W1753">
        <v>455</v>
      </c>
      <c r="X1753">
        <v>704</v>
      </c>
      <c r="Y1753">
        <v>2</v>
      </c>
      <c r="Z1753">
        <v>44</v>
      </c>
      <c r="AA1753">
        <v>0</v>
      </c>
      <c r="AB1753">
        <v>0</v>
      </c>
      <c r="AC1753">
        <v>108</v>
      </c>
      <c r="AD1753">
        <v>46.4</v>
      </c>
      <c r="AE1753">
        <v>62.003323000000002</v>
      </c>
      <c r="AF1753">
        <v>97.1</v>
      </c>
      <c r="AG1753">
        <v>0.5</v>
      </c>
      <c r="AH1753">
        <v>0.6</v>
      </c>
      <c r="AI1753">
        <v>1</v>
      </c>
      <c r="AJ1753">
        <v>0.8</v>
      </c>
      <c r="AK1753">
        <v>0.1</v>
      </c>
      <c r="AL1753">
        <v>0</v>
      </c>
      <c r="AM1753">
        <v>2.4</v>
      </c>
      <c r="AN1753">
        <v>70.501999999999995</v>
      </c>
      <c r="AO1753">
        <v>5.32</v>
      </c>
      <c r="AP1753">
        <v>19.843</v>
      </c>
      <c r="AQ1753">
        <v>0.23699999999999999</v>
      </c>
      <c r="AR1753">
        <v>6.7670000000000003</v>
      </c>
      <c r="AS1753">
        <v>148.875</v>
      </c>
      <c r="AT1753">
        <v>35.603000000000002</v>
      </c>
      <c r="AU1753">
        <v>0.183</v>
      </c>
      <c r="AV1753">
        <v>0.22</v>
      </c>
      <c r="AW1753">
        <v>0.36699999999999999</v>
      </c>
      <c r="AX1753">
        <v>0.29299999999999998</v>
      </c>
      <c r="AY1753">
        <v>3.6999999999999998E-2</v>
      </c>
      <c r="AZ1753">
        <v>0</v>
      </c>
      <c r="BA1753">
        <v>0</v>
      </c>
      <c r="BB1753">
        <v>33</v>
      </c>
      <c r="BC1753" t="s">
        <v>75</v>
      </c>
      <c r="BD1753">
        <v>0</v>
      </c>
      <c r="BE1753" t="s">
        <v>61</v>
      </c>
      <c r="BF1753" t="s">
        <v>61</v>
      </c>
      <c r="BG1753">
        <v>1.3</v>
      </c>
      <c r="BH1753">
        <v>0</v>
      </c>
      <c r="BI1753" s="1">
        <v>45799.582011261577</v>
      </c>
      <c r="BJ1753">
        <v>3</v>
      </c>
      <c r="BK1753" s="4">
        <v>1.04</v>
      </c>
      <c r="BL1753" s="42" t="e">
        <f>HLOOKUP($A1753,차량별코스!$E$1:$AD$20,_xlfn.XLOOKUP(탕데이터!$I1753,차량별코스!$D$2:$D$20,차량별코스!$A$2:$A$20),0)</f>
        <v>#N/A</v>
      </c>
      <c r="BM1753">
        <f t="shared" si="305"/>
        <v>3147.1010000000015</v>
      </c>
      <c r="BN1753">
        <f t="shared" si="306"/>
        <v>11107.727999999996</v>
      </c>
      <c r="BO1753">
        <f>IF(COUNTIFS($BL$2:$BL1753,$BL1753,$O$2:$O1753,$O1753)=1,_xlfn.MAXIFS($BO$2:$BO1752,$O$2:$O1752,$O1753)+1,_xlfn.MAXIFS($BO$2:$BO1752,$O$2:$O1752,$O1753))</f>
        <v>12</v>
      </c>
      <c r="BP1753">
        <f t="shared" si="307"/>
        <v>1649.5030000000002</v>
      </c>
      <c r="BQ1753">
        <f t="shared" si="309"/>
        <v>11.465</v>
      </c>
      <c r="BR1753">
        <f t="shared" si="310"/>
        <v>13.758000000000001</v>
      </c>
      <c r="BS1753">
        <f t="shared" si="311"/>
        <v>22.93</v>
      </c>
      <c r="BT1753">
        <f t="shared" si="312"/>
        <v>18.344000000000001</v>
      </c>
      <c r="BU1753">
        <f t="shared" si="313"/>
        <v>2.2930000000000001</v>
      </c>
      <c r="BV1753">
        <f t="shared" si="314"/>
        <v>0</v>
      </c>
      <c r="BW1753">
        <f t="shared" si="308"/>
        <v>1718.2930000000001</v>
      </c>
    </row>
    <row r="1754" spans="1:75" x14ac:dyDescent="0.3">
      <c r="A1754" s="38">
        <f t="shared" si="304"/>
        <v>45799</v>
      </c>
      <c r="B1754" s="3">
        <v>45799.389305555553</v>
      </c>
      <c r="C1754" t="s">
        <v>61</v>
      </c>
      <c r="D1754" t="s">
        <v>61</v>
      </c>
      <c r="E1754" t="s">
        <v>61</v>
      </c>
      <c r="F1754" t="s">
        <v>62</v>
      </c>
      <c r="G1754" s="2" t="s">
        <v>98</v>
      </c>
      <c r="H1754" t="s">
        <v>99</v>
      </c>
      <c r="I1754" t="s">
        <v>100</v>
      </c>
      <c r="J1754" t="s">
        <v>66</v>
      </c>
      <c r="K1754" t="s">
        <v>67</v>
      </c>
      <c r="L1754">
        <v>20</v>
      </c>
      <c r="M1754">
        <v>13</v>
      </c>
      <c r="N1754">
        <v>169</v>
      </c>
      <c r="O1754" s="41">
        <v>9999</v>
      </c>
      <c r="P1754" t="s">
        <v>61</v>
      </c>
      <c r="Q1754" t="s">
        <v>61</v>
      </c>
      <c r="R1754">
        <v>1E-3</v>
      </c>
      <c r="S1754">
        <v>3.7999999999999999E-2</v>
      </c>
      <c r="T1754">
        <v>2.5999999999999999E-2</v>
      </c>
      <c r="U1754">
        <v>55</v>
      </c>
      <c r="V1754">
        <v>55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7.0000000000000007E-2</v>
      </c>
      <c r="AE1754" t="s">
        <v>61</v>
      </c>
      <c r="AF1754">
        <v>100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0.02</v>
      </c>
      <c r="AN1754" t="s">
        <v>61</v>
      </c>
      <c r="AO1754">
        <v>100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 t="s">
        <v>75</v>
      </c>
      <c r="BD1754">
        <v>0</v>
      </c>
      <c r="BE1754" t="s">
        <v>61</v>
      </c>
      <c r="BF1754" t="s">
        <v>61</v>
      </c>
      <c r="BG1754">
        <v>1.3</v>
      </c>
      <c r="BH1754">
        <v>0</v>
      </c>
      <c r="BI1754" s="1">
        <v>45799.582011261577</v>
      </c>
      <c r="BJ1754">
        <v>3</v>
      </c>
      <c r="BK1754" s="4">
        <v>8.8000000000000005E-3</v>
      </c>
      <c r="BL1754" s="42" t="e">
        <f>HLOOKUP($A1754,차량별코스!$E$1:$AD$20,_xlfn.XLOOKUP(탕데이터!$I1754,차량별코스!$D$2:$D$20,차량별코스!$A$2:$A$20),0)</f>
        <v>#N/A</v>
      </c>
      <c r="BM1754">
        <f t="shared" si="305"/>
        <v>3147.1010000000015</v>
      </c>
      <c r="BN1754">
        <f t="shared" si="306"/>
        <v>11107.727999999996</v>
      </c>
      <c r="BO1754">
        <f>IF(COUNTIFS($BL$2:$BL1754,$BL1754,$O$2:$O1754,$O1754)=1,_xlfn.MAXIFS($BO$2:$BO1753,$O$2:$O1753,$O1754)+1,_xlfn.MAXIFS($BO$2:$BO1753,$O$2:$O1753,$O1754))</f>
        <v>12</v>
      </c>
      <c r="BP1754">
        <f t="shared" si="307"/>
        <v>0</v>
      </c>
      <c r="BQ1754">
        <f t="shared" si="309"/>
        <v>0</v>
      </c>
      <c r="BR1754">
        <f t="shared" si="310"/>
        <v>0</v>
      </c>
      <c r="BS1754">
        <f t="shared" si="311"/>
        <v>0</v>
      </c>
      <c r="BT1754">
        <f t="shared" si="312"/>
        <v>0</v>
      </c>
      <c r="BU1754">
        <f t="shared" si="313"/>
        <v>0</v>
      </c>
      <c r="BV1754">
        <f t="shared" si="314"/>
        <v>0</v>
      </c>
      <c r="BW1754">
        <f t="shared" si="308"/>
        <v>0</v>
      </c>
    </row>
    <row r="1755" spans="1:75" x14ac:dyDescent="0.3">
      <c r="A1755" s="38">
        <f t="shared" si="304"/>
        <v>45799</v>
      </c>
      <c r="B1755" s="3">
        <v>45799.398414351854</v>
      </c>
      <c r="C1755" t="s">
        <v>61</v>
      </c>
      <c r="D1755" t="s">
        <v>61</v>
      </c>
      <c r="E1755" t="s">
        <v>61</v>
      </c>
      <c r="F1755" t="s">
        <v>62</v>
      </c>
      <c r="G1755" s="2" t="s">
        <v>98</v>
      </c>
      <c r="H1755" t="s">
        <v>99</v>
      </c>
      <c r="I1755" t="s">
        <v>100</v>
      </c>
      <c r="J1755" t="s">
        <v>66</v>
      </c>
      <c r="K1755" t="s">
        <v>67</v>
      </c>
      <c r="L1755">
        <v>20</v>
      </c>
      <c r="M1755">
        <v>13</v>
      </c>
      <c r="N1755">
        <v>169</v>
      </c>
      <c r="O1755" s="41">
        <v>9999</v>
      </c>
      <c r="P1755" t="s">
        <v>61</v>
      </c>
      <c r="Q1755" t="s">
        <v>61</v>
      </c>
      <c r="R1755">
        <v>0.03</v>
      </c>
      <c r="S1755">
        <v>8.2000000000000003E-2</v>
      </c>
      <c r="T1755">
        <v>0.36599999999999999</v>
      </c>
      <c r="U1755">
        <v>97</v>
      </c>
      <c r="V1755">
        <v>53</v>
      </c>
      <c r="W1755">
        <v>13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7</v>
      </c>
      <c r="AD1755">
        <v>1.1100000000000001</v>
      </c>
      <c r="AE1755">
        <v>3.4839150000000001</v>
      </c>
      <c r="AF1755">
        <v>100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0.28000000000000003</v>
      </c>
      <c r="AN1755">
        <v>30.547999999999998</v>
      </c>
      <c r="AO1755">
        <v>54.639000000000003</v>
      </c>
      <c r="AP1755">
        <v>13.401999999999999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 t="s">
        <v>75</v>
      </c>
      <c r="BD1755">
        <v>0</v>
      </c>
      <c r="BE1755" t="s">
        <v>61</v>
      </c>
      <c r="BF1755" t="s">
        <v>61</v>
      </c>
      <c r="BG1755">
        <v>1.3</v>
      </c>
      <c r="BH1755">
        <v>0</v>
      </c>
      <c r="BI1755" s="1">
        <v>45799.582011261577</v>
      </c>
      <c r="BJ1755">
        <v>3</v>
      </c>
      <c r="BK1755" s="4">
        <v>0.122</v>
      </c>
      <c r="BL1755" s="42" t="e">
        <f>HLOOKUP($A1755,차량별코스!$E$1:$AD$20,_xlfn.XLOOKUP(탕데이터!$I1755,차량별코스!$D$2:$D$20,차량별코스!$A$2:$A$20),0)</f>
        <v>#N/A</v>
      </c>
      <c r="BM1755">
        <f t="shared" si="305"/>
        <v>3147.1010000000015</v>
      </c>
      <c r="BN1755">
        <f t="shared" si="306"/>
        <v>11107.727999999996</v>
      </c>
      <c r="BO1755">
        <f>IF(COUNTIFS($BL$2:$BL1755,$BL1755,$O$2:$O1755,$O1755)=1,_xlfn.MAXIFS($BO$2:$BO1754,$O$2:$O1754,$O1755)+1,_xlfn.MAXIFS($BO$2:$BO1754,$O$2:$O1754,$O1755))</f>
        <v>12</v>
      </c>
      <c r="BP1755">
        <f t="shared" si="307"/>
        <v>31</v>
      </c>
      <c r="BQ1755">
        <f t="shared" si="309"/>
        <v>0</v>
      </c>
      <c r="BR1755">
        <f t="shared" si="310"/>
        <v>0</v>
      </c>
      <c r="BS1755">
        <f t="shared" si="311"/>
        <v>0</v>
      </c>
      <c r="BT1755">
        <f t="shared" si="312"/>
        <v>0</v>
      </c>
      <c r="BU1755">
        <f t="shared" si="313"/>
        <v>0</v>
      </c>
      <c r="BV1755">
        <f t="shared" si="314"/>
        <v>0</v>
      </c>
      <c r="BW1755">
        <f t="shared" si="308"/>
        <v>31</v>
      </c>
    </row>
    <row r="1756" spans="1:75" x14ac:dyDescent="0.3">
      <c r="A1756" s="38">
        <f t="shared" si="304"/>
        <v>45799</v>
      </c>
      <c r="B1756" s="3">
        <v>45799.401736111111</v>
      </c>
      <c r="C1756" t="s">
        <v>61</v>
      </c>
      <c r="D1756" t="s">
        <v>61</v>
      </c>
      <c r="E1756" t="s">
        <v>61</v>
      </c>
      <c r="F1756" t="s">
        <v>62</v>
      </c>
      <c r="G1756" s="2" t="s">
        <v>98</v>
      </c>
      <c r="H1756" t="s">
        <v>99</v>
      </c>
      <c r="I1756" t="s">
        <v>100</v>
      </c>
      <c r="J1756" t="s">
        <v>66</v>
      </c>
      <c r="K1756" t="s">
        <v>67</v>
      </c>
      <c r="L1756">
        <v>20</v>
      </c>
      <c r="M1756">
        <v>13</v>
      </c>
      <c r="N1756">
        <v>169</v>
      </c>
      <c r="O1756" s="41">
        <v>9999</v>
      </c>
      <c r="P1756" t="s">
        <v>61</v>
      </c>
      <c r="Q1756" t="s">
        <v>61</v>
      </c>
      <c r="R1756">
        <v>29.757000000000001</v>
      </c>
      <c r="S1756">
        <v>8.5730000000000004</v>
      </c>
      <c r="T1756">
        <v>3.4710000000000001</v>
      </c>
      <c r="U1756">
        <v>2410</v>
      </c>
      <c r="V1756">
        <v>91</v>
      </c>
      <c r="W1756">
        <v>360</v>
      </c>
      <c r="X1756">
        <v>683</v>
      </c>
      <c r="Y1756">
        <v>2</v>
      </c>
      <c r="Z1756">
        <v>14</v>
      </c>
      <c r="AA1756">
        <v>0</v>
      </c>
      <c r="AB1756">
        <v>0</v>
      </c>
      <c r="AC1756">
        <v>95</v>
      </c>
      <c r="AD1756">
        <v>44.45</v>
      </c>
      <c r="AE1756">
        <v>54.683579999999999</v>
      </c>
      <c r="AF1756">
        <v>94.4</v>
      </c>
      <c r="AG1756">
        <v>1.2</v>
      </c>
      <c r="AH1756">
        <v>1.4</v>
      </c>
      <c r="AI1756">
        <v>2.1</v>
      </c>
      <c r="AJ1756">
        <v>0.9</v>
      </c>
      <c r="AK1756">
        <v>0</v>
      </c>
      <c r="AL1756">
        <v>0</v>
      </c>
      <c r="AM1756">
        <v>2.67</v>
      </c>
      <c r="AN1756">
        <v>54.511000000000003</v>
      </c>
      <c r="AO1756">
        <v>3.7759999999999998</v>
      </c>
      <c r="AP1756">
        <v>14.938000000000001</v>
      </c>
      <c r="AQ1756">
        <v>0.20200000000000001</v>
      </c>
      <c r="AR1756">
        <v>6.7210000000000001</v>
      </c>
      <c r="AS1756">
        <v>47.048000000000002</v>
      </c>
      <c r="AT1756">
        <v>37.76</v>
      </c>
      <c r="AU1756">
        <v>0.48</v>
      </c>
      <c r="AV1756">
        <v>0.56000000000000005</v>
      </c>
      <c r="AW1756">
        <v>0.84</v>
      </c>
      <c r="AX1756">
        <v>0.36</v>
      </c>
      <c r="AY1756">
        <v>0</v>
      </c>
      <c r="AZ1756">
        <v>0</v>
      </c>
      <c r="BA1756">
        <v>0</v>
      </c>
      <c r="BB1756">
        <v>37</v>
      </c>
      <c r="BC1756" t="s">
        <v>75</v>
      </c>
      <c r="BD1756">
        <v>0</v>
      </c>
      <c r="BE1756" t="s">
        <v>61</v>
      </c>
      <c r="BF1756" t="s">
        <v>61</v>
      </c>
      <c r="BG1756">
        <v>1.3</v>
      </c>
      <c r="BH1756">
        <v>0</v>
      </c>
      <c r="BI1756" s="1">
        <v>45799.582011261577</v>
      </c>
      <c r="BJ1756">
        <v>3</v>
      </c>
      <c r="BK1756" s="4">
        <v>1.157</v>
      </c>
      <c r="BL1756" s="42" t="e">
        <f>HLOOKUP($A1756,차량별코스!$E$1:$AD$20,_xlfn.XLOOKUP(탕데이터!$I1756,차량별코스!$D$2:$D$20,차량별코스!$A$2:$A$20),0)</f>
        <v>#N/A</v>
      </c>
      <c r="BM1756">
        <f t="shared" si="305"/>
        <v>3147.1010000000015</v>
      </c>
      <c r="BN1756">
        <f t="shared" si="306"/>
        <v>11107.727999999996</v>
      </c>
      <c r="BO1756">
        <f>IF(COUNTIFS($BL$2:$BL1756,$BL1756,$O$2:$O1756,$O1756)=1,_xlfn.MAXIFS($BO$2:$BO1755,$O$2:$O1755,$O1756)+1,_xlfn.MAXIFS($BO$2:$BO1755,$O$2:$O1755,$O1756))</f>
        <v>12</v>
      </c>
      <c r="BP1756">
        <f t="shared" si="307"/>
        <v>1824.04</v>
      </c>
      <c r="BQ1756">
        <f t="shared" si="309"/>
        <v>28.92</v>
      </c>
      <c r="BR1756">
        <f t="shared" si="310"/>
        <v>33.739999999999995</v>
      </c>
      <c r="BS1756">
        <f t="shared" si="311"/>
        <v>50.610000000000007</v>
      </c>
      <c r="BT1756">
        <f t="shared" si="312"/>
        <v>21.69</v>
      </c>
      <c r="BU1756">
        <f t="shared" si="313"/>
        <v>0</v>
      </c>
      <c r="BV1756">
        <f t="shared" si="314"/>
        <v>0</v>
      </c>
      <c r="BW1756">
        <f t="shared" si="308"/>
        <v>1959</v>
      </c>
    </row>
    <row r="1757" spans="1:75" x14ac:dyDescent="0.3">
      <c r="A1757" s="38">
        <f t="shared" si="304"/>
        <v>45799</v>
      </c>
      <c r="B1757" s="3">
        <v>45799.433391203704</v>
      </c>
      <c r="C1757" t="s">
        <v>61</v>
      </c>
      <c r="D1757" t="s">
        <v>61</v>
      </c>
      <c r="E1757" t="s">
        <v>61</v>
      </c>
      <c r="F1757" t="s">
        <v>62</v>
      </c>
      <c r="G1757" s="2" t="s">
        <v>98</v>
      </c>
      <c r="H1757" t="s">
        <v>99</v>
      </c>
      <c r="I1757" t="s">
        <v>100</v>
      </c>
      <c r="J1757" t="s">
        <v>66</v>
      </c>
      <c r="K1757" t="s">
        <v>67</v>
      </c>
      <c r="L1757">
        <v>20</v>
      </c>
      <c r="M1757">
        <v>13</v>
      </c>
      <c r="N1757">
        <v>169</v>
      </c>
      <c r="O1757" s="41">
        <v>9999</v>
      </c>
      <c r="P1757" t="s">
        <v>61</v>
      </c>
      <c r="Q1757" t="s">
        <v>61</v>
      </c>
      <c r="R1757">
        <v>17.376000000000001</v>
      </c>
      <c r="S1757">
        <v>3.92</v>
      </c>
      <c r="T1757">
        <v>4.4329999999999998</v>
      </c>
      <c r="U1757">
        <v>1449</v>
      </c>
      <c r="V1757">
        <v>80</v>
      </c>
      <c r="W1757">
        <v>219</v>
      </c>
      <c r="X1757">
        <v>364</v>
      </c>
      <c r="Y1757">
        <v>1</v>
      </c>
      <c r="Z1757">
        <v>0</v>
      </c>
      <c r="AA1757">
        <v>0</v>
      </c>
      <c r="AB1757">
        <v>0</v>
      </c>
      <c r="AC1757">
        <v>89</v>
      </c>
      <c r="AD1757">
        <v>43.17</v>
      </c>
      <c r="AE1757">
        <v>54.39434</v>
      </c>
      <c r="AF1757">
        <v>98.4</v>
      </c>
      <c r="AG1757">
        <v>0.3</v>
      </c>
      <c r="AH1757">
        <v>0.3</v>
      </c>
      <c r="AI1757">
        <v>0.8</v>
      </c>
      <c r="AJ1757">
        <v>0.2</v>
      </c>
      <c r="AK1757">
        <v>0</v>
      </c>
      <c r="AL1757">
        <v>0</v>
      </c>
      <c r="AM1757">
        <v>3.41</v>
      </c>
      <c r="AN1757">
        <v>40.880000000000003</v>
      </c>
      <c r="AO1757">
        <v>5.5209999999999999</v>
      </c>
      <c r="AP1757">
        <v>15.114000000000001</v>
      </c>
      <c r="AQ1757">
        <v>0.17299999999999999</v>
      </c>
      <c r="AR1757">
        <v>5.7549999999999999</v>
      </c>
      <c r="AS1757">
        <v>0</v>
      </c>
      <c r="AT1757">
        <v>22.96</v>
      </c>
      <c r="AU1757">
        <v>7.0000000000000007E-2</v>
      </c>
      <c r="AV1757">
        <v>7.0000000000000007E-2</v>
      </c>
      <c r="AW1757">
        <v>0.187</v>
      </c>
      <c r="AX1757">
        <v>4.7E-2</v>
      </c>
      <c r="AY1757">
        <v>0</v>
      </c>
      <c r="AZ1757">
        <v>0</v>
      </c>
      <c r="BA1757">
        <v>0</v>
      </c>
      <c r="BB1757">
        <v>24</v>
      </c>
      <c r="BC1757" t="s">
        <v>75</v>
      </c>
      <c r="BD1757">
        <v>0</v>
      </c>
      <c r="BE1757" t="s">
        <v>61</v>
      </c>
      <c r="BF1757" t="s">
        <v>61</v>
      </c>
      <c r="BG1757">
        <v>1.3</v>
      </c>
      <c r="BH1757">
        <v>0</v>
      </c>
      <c r="BI1757" s="1">
        <v>45799.582011261577</v>
      </c>
      <c r="BJ1757">
        <v>3</v>
      </c>
      <c r="BK1757" s="4">
        <v>1.4776</v>
      </c>
      <c r="BL1757" s="42" t="e">
        <f>HLOOKUP($A1757,차량별코스!$E$1:$AD$20,_xlfn.XLOOKUP(탕데이터!$I1757,차량별코스!$D$2:$D$20,차량별코스!$A$2:$A$20),0)</f>
        <v>#N/A</v>
      </c>
      <c r="BM1757">
        <f t="shared" si="305"/>
        <v>3147.1010000000015</v>
      </c>
      <c r="BN1757">
        <f t="shared" si="306"/>
        <v>11107.727999999996</v>
      </c>
      <c r="BO1757">
        <f>IF(COUNTIFS($BL$2:$BL1757,$BL1757,$O$2:$O1757,$O1757)=1,_xlfn.MAXIFS($BO$2:$BO1756,$O$2:$O1756,$O1757)+1,_xlfn.MAXIFS($BO$2:$BO1756,$O$2:$O1756,$O1757))</f>
        <v>12</v>
      </c>
      <c r="BP1757">
        <f t="shared" si="307"/>
        <v>1126.816</v>
      </c>
      <c r="BQ1757">
        <f t="shared" si="309"/>
        <v>4.3470000000000004</v>
      </c>
      <c r="BR1757">
        <f t="shared" si="310"/>
        <v>4.3470000000000004</v>
      </c>
      <c r="BS1757">
        <f t="shared" si="311"/>
        <v>11.592000000000001</v>
      </c>
      <c r="BT1757">
        <f t="shared" si="312"/>
        <v>2.8980000000000001</v>
      </c>
      <c r="BU1757">
        <f t="shared" si="313"/>
        <v>0</v>
      </c>
      <c r="BV1757">
        <f t="shared" si="314"/>
        <v>0</v>
      </c>
      <c r="BW1757">
        <f t="shared" si="308"/>
        <v>1150</v>
      </c>
    </row>
    <row r="1758" spans="1:75" x14ac:dyDescent="0.3">
      <c r="A1758" s="38">
        <f t="shared" si="304"/>
        <v>45799</v>
      </c>
      <c r="B1758" s="3">
        <v>45799.456643518519</v>
      </c>
      <c r="C1758" t="s">
        <v>61</v>
      </c>
      <c r="D1758" t="s">
        <v>61</v>
      </c>
      <c r="E1758" t="s">
        <v>61</v>
      </c>
      <c r="F1758" t="s">
        <v>62</v>
      </c>
      <c r="G1758" s="2" t="s">
        <v>98</v>
      </c>
      <c r="H1758" t="s">
        <v>99</v>
      </c>
      <c r="I1758" t="s">
        <v>100</v>
      </c>
      <c r="J1758" t="s">
        <v>66</v>
      </c>
      <c r="K1758" t="s">
        <v>67</v>
      </c>
      <c r="L1758">
        <v>20</v>
      </c>
      <c r="M1758">
        <v>13</v>
      </c>
      <c r="N1758">
        <v>169</v>
      </c>
      <c r="O1758" s="41">
        <v>9999</v>
      </c>
      <c r="P1758" t="s">
        <v>61</v>
      </c>
      <c r="Q1758" t="s">
        <v>61</v>
      </c>
      <c r="R1758">
        <v>84.876000000000005</v>
      </c>
      <c r="S1758">
        <v>22.989000000000001</v>
      </c>
      <c r="T1758">
        <v>3.6920000000000002</v>
      </c>
      <c r="U1758">
        <v>5772</v>
      </c>
      <c r="V1758">
        <v>137</v>
      </c>
      <c r="W1758">
        <v>709</v>
      </c>
      <c r="X1758">
        <v>1873</v>
      </c>
      <c r="Y1758">
        <v>2</v>
      </c>
      <c r="Z1758">
        <v>39</v>
      </c>
      <c r="AA1758">
        <v>0</v>
      </c>
      <c r="AB1758">
        <v>0</v>
      </c>
      <c r="AC1758">
        <v>109</v>
      </c>
      <c r="AD1758">
        <v>52.94</v>
      </c>
      <c r="AE1758">
        <v>62.028714999999998</v>
      </c>
      <c r="AF1758">
        <v>87.8</v>
      </c>
      <c r="AG1758">
        <v>2</v>
      </c>
      <c r="AH1758">
        <v>3.1</v>
      </c>
      <c r="AI1758">
        <v>2.7</v>
      </c>
      <c r="AJ1758">
        <v>2.9</v>
      </c>
      <c r="AK1758">
        <v>1.5</v>
      </c>
      <c r="AL1758">
        <v>0</v>
      </c>
      <c r="AM1758">
        <v>2.84</v>
      </c>
      <c r="AN1758">
        <v>58.616999999999997</v>
      </c>
      <c r="AO1758">
        <v>2.3730000000000002</v>
      </c>
      <c r="AP1758">
        <v>12.282999999999999</v>
      </c>
      <c r="AQ1758">
        <v>0.21199999999999999</v>
      </c>
      <c r="AR1758">
        <v>2.3559999999999999</v>
      </c>
      <c r="AS1758">
        <v>45.948999999999998</v>
      </c>
      <c r="AT1758">
        <v>83.41</v>
      </c>
      <c r="AU1758">
        <v>1.9</v>
      </c>
      <c r="AV1758">
        <v>2.9449999999999998</v>
      </c>
      <c r="AW1758">
        <v>2.5649999999999999</v>
      </c>
      <c r="AX1758">
        <v>2.7549999999999999</v>
      </c>
      <c r="AY1758">
        <v>1.425</v>
      </c>
      <c r="AZ1758">
        <v>0</v>
      </c>
      <c r="BA1758">
        <v>0</v>
      </c>
      <c r="BB1758">
        <v>117</v>
      </c>
      <c r="BC1758" t="s">
        <v>75</v>
      </c>
      <c r="BD1758">
        <v>0</v>
      </c>
      <c r="BE1758" t="s">
        <v>61</v>
      </c>
      <c r="BF1758" t="s">
        <v>61</v>
      </c>
      <c r="BG1758">
        <v>1.3</v>
      </c>
      <c r="BH1758">
        <v>0</v>
      </c>
      <c r="BI1758" s="1">
        <v>45799.582011261577</v>
      </c>
      <c r="BJ1758">
        <v>3</v>
      </c>
      <c r="BK1758" s="4">
        <v>1.2306999999999999</v>
      </c>
      <c r="BL1758" s="42" t="e">
        <f>HLOOKUP($A1758,차량별코스!$E$1:$AD$20,_xlfn.XLOOKUP(탕데이터!$I1758,차량별코스!$D$2:$D$20,차량별코스!$A$2:$A$20),0)</f>
        <v>#N/A</v>
      </c>
      <c r="BM1758">
        <f t="shared" si="305"/>
        <v>3147.1010000000015</v>
      </c>
      <c r="BN1758">
        <f t="shared" si="306"/>
        <v>11107.727999999996</v>
      </c>
      <c r="BO1758">
        <f>IF(COUNTIFS($BL$2:$BL1758,$BL1758,$O$2:$O1758,$O1758)=1,_xlfn.MAXIFS($BO$2:$BO1757,$O$2:$O1757,$O1758)+1,_xlfn.MAXIFS($BO$2:$BO1757,$O$2:$O1757,$O1758))</f>
        <v>12</v>
      </c>
      <c r="BP1758">
        <f t="shared" si="307"/>
        <v>4221.8159999999998</v>
      </c>
      <c r="BQ1758">
        <f t="shared" si="309"/>
        <v>115.44</v>
      </c>
      <c r="BR1758">
        <f t="shared" si="310"/>
        <v>178.93199999999999</v>
      </c>
      <c r="BS1758">
        <f t="shared" si="311"/>
        <v>155.84400000000002</v>
      </c>
      <c r="BT1758">
        <f t="shared" si="312"/>
        <v>167.38799999999998</v>
      </c>
      <c r="BU1758">
        <f t="shared" si="313"/>
        <v>86.58</v>
      </c>
      <c r="BV1758">
        <f t="shared" si="314"/>
        <v>0</v>
      </c>
      <c r="BW1758">
        <f t="shared" si="308"/>
        <v>4925.9999999999991</v>
      </c>
    </row>
    <row r="1759" spans="1:75" x14ac:dyDescent="0.3">
      <c r="A1759" s="38">
        <f t="shared" si="304"/>
        <v>45799</v>
      </c>
      <c r="B1759" s="3">
        <v>45799.525995370372</v>
      </c>
      <c r="C1759" t="s">
        <v>61</v>
      </c>
      <c r="D1759" t="s">
        <v>61</v>
      </c>
      <c r="E1759" t="s">
        <v>61</v>
      </c>
      <c r="F1759" t="s">
        <v>62</v>
      </c>
      <c r="G1759" s="2" t="s">
        <v>98</v>
      </c>
      <c r="H1759" t="s">
        <v>99</v>
      </c>
      <c r="I1759" t="s">
        <v>100</v>
      </c>
      <c r="J1759" t="s">
        <v>66</v>
      </c>
      <c r="K1759" t="s">
        <v>67</v>
      </c>
      <c r="L1759">
        <v>20</v>
      </c>
      <c r="M1759">
        <v>13</v>
      </c>
      <c r="N1759">
        <v>169</v>
      </c>
      <c r="O1759" s="41">
        <v>9999</v>
      </c>
      <c r="P1759" t="s">
        <v>61</v>
      </c>
      <c r="Q1759" t="s">
        <v>61</v>
      </c>
      <c r="R1759">
        <v>0.129</v>
      </c>
      <c r="S1759">
        <v>0.09</v>
      </c>
      <c r="T1759">
        <v>1.4330000000000001</v>
      </c>
      <c r="U1759">
        <v>115</v>
      </c>
      <c r="V1759">
        <v>49</v>
      </c>
      <c r="W1759">
        <v>13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15</v>
      </c>
      <c r="AD1759">
        <v>4.04</v>
      </c>
      <c r="AE1759">
        <v>8.7623960000000007</v>
      </c>
      <c r="AF1759">
        <v>100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1.1000000000000001</v>
      </c>
      <c r="AN1759">
        <v>16.867999999999999</v>
      </c>
      <c r="AO1759">
        <v>42.609000000000002</v>
      </c>
      <c r="AP1759">
        <v>11.304</v>
      </c>
      <c r="AQ1759">
        <v>0</v>
      </c>
      <c r="AR1759">
        <v>0</v>
      </c>
      <c r="AS1759">
        <v>0</v>
      </c>
      <c r="AT1759">
        <v>1.667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 t="s">
        <v>75</v>
      </c>
      <c r="BD1759">
        <v>0</v>
      </c>
      <c r="BE1759" t="s">
        <v>61</v>
      </c>
      <c r="BF1759" t="s">
        <v>61</v>
      </c>
      <c r="BG1759">
        <v>1.3</v>
      </c>
      <c r="BH1759">
        <v>0</v>
      </c>
      <c r="BI1759" s="1">
        <v>45799.582011261577</v>
      </c>
      <c r="BJ1759">
        <v>3</v>
      </c>
      <c r="BK1759" s="4">
        <v>0.4778</v>
      </c>
      <c r="BL1759" s="42" t="e">
        <f>HLOOKUP($A1759,차량별코스!$E$1:$AD$20,_xlfn.XLOOKUP(탕데이터!$I1759,차량별코스!$D$2:$D$20,차량별코스!$A$2:$A$20),0)</f>
        <v>#N/A</v>
      </c>
      <c r="BM1759">
        <f t="shared" si="305"/>
        <v>3147.1010000000015</v>
      </c>
      <c r="BN1759">
        <f t="shared" si="306"/>
        <v>11107.727999999996</v>
      </c>
      <c r="BO1759">
        <f>IF(COUNTIFS($BL$2:$BL1759,$BL1759,$O$2:$O1759,$O1759)=1,_xlfn.MAXIFS($BO$2:$BO1758,$O$2:$O1758,$O1759)+1,_xlfn.MAXIFS($BO$2:$BO1758,$O$2:$O1758,$O1759))</f>
        <v>12</v>
      </c>
      <c r="BP1759">
        <f t="shared" si="307"/>
        <v>53</v>
      </c>
      <c r="BQ1759">
        <f t="shared" si="309"/>
        <v>0</v>
      </c>
      <c r="BR1759">
        <f t="shared" si="310"/>
        <v>0</v>
      </c>
      <c r="BS1759">
        <f t="shared" si="311"/>
        <v>0</v>
      </c>
      <c r="BT1759">
        <f t="shared" si="312"/>
        <v>0</v>
      </c>
      <c r="BU1759">
        <f t="shared" si="313"/>
        <v>0</v>
      </c>
      <c r="BV1759">
        <f t="shared" si="314"/>
        <v>0</v>
      </c>
      <c r="BW1759">
        <f t="shared" si="308"/>
        <v>53</v>
      </c>
    </row>
    <row r="1760" spans="1:75" x14ac:dyDescent="0.3">
      <c r="A1760" s="38">
        <f t="shared" si="304"/>
        <v>45799</v>
      </c>
      <c r="B1760" s="3">
        <v>45799.576828703706</v>
      </c>
      <c r="C1760" t="s">
        <v>61</v>
      </c>
      <c r="D1760" t="s">
        <v>61</v>
      </c>
      <c r="E1760" t="s">
        <v>61</v>
      </c>
      <c r="F1760" t="s">
        <v>62</v>
      </c>
      <c r="G1760" s="2" t="s">
        <v>98</v>
      </c>
      <c r="H1760" t="s">
        <v>99</v>
      </c>
      <c r="I1760" t="s">
        <v>100</v>
      </c>
      <c r="J1760" t="s">
        <v>66</v>
      </c>
      <c r="K1760" t="s">
        <v>67</v>
      </c>
      <c r="L1760">
        <v>20</v>
      </c>
      <c r="M1760">
        <v>13</v>
      </c>
      <c r="N1760">
        <v>169</v>
      </c>
      <c r="O1760" s="41">
        <v>9999</v>
      </c>
      <c r="P1760" t="s">
        <v>61</v>
      </c>
      <c r="Q1760" t="s">
        <v>61</v>
      </c>
      <c r="R1760">
        <v>2.7E-2</v>
      </c>
      <c r="S1760">
        <v>2.7E-2</v>
      </c>
      <c r="T1760">
        <v>1</v>
      </c>
      <c r="U1760">
        <v>31</v>
      </c>
      <c r="V1760">
        <v>15</v>
      </c>
      <c r="W1760">
        <v>4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13</v>
      </c>
      <c r="AD1760">
        <v>3.14</v>
      </c>
      <c r="AE1760">
        <v>8.0983800000000006</v>
      </c>
      <c r="AF1760">
        <v>100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0.78</v>
      </c>
      <c r="AN1760">
        <v>23.992999999999999</v>
      </c>
      <c r="AO1760">
        <v>48.38</v>
      </c>
      <c r="AP1760">
        <v>12.901999999999999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 t="s">
        <v>75</v>
      </c>
      <c r="BD1760">
        <v>0</v>
      </c>
      <c r="BE1760" t="s">
        <v>61</v>
      </c>
      <c r="BF1760" t="s">
        <v>61</v>
      </c>
      <c r="BG1760">
        <v>1.3</v>
      </c>
      <c r="BH1760">
        <v>0</v>
      </c>
      <c r="BI1760" s="1">
        <v>45799.582011261577</v>
      </c>
      <c r="BJ1760">
        <v>3</v>
      </c>
      <c r="BK1760" s="4">
        <v>0.33329999999999999</v>
      </c>
      <c r="BL1760" s="42" t="e">
        <f>HLOOKUP($A1760,차량별코스!$E$1:$AD$20,_xlfn.XLOOKUP(탕데이터!$I1760,차량별코스!$D$2:$D$20,차량별코스!$A$2:$A$20),0)</f>
        <v>#N/A</v>
      </c>
      <c r="BM1760">
        <f t="shared" si="305"/>
        <v>3147.1010000000015</v>
      </c>
      <c r="BN1760">
        <f t="shared" si="306"/>
        <v>11107.727999999996</v>
      </c>
      <c r="BO1760">
        <f>IF(COUNTIFS($BL$2:$BL1760,$BL1760,$O$2:$O1760,$O1760)=1,_xlfn.MAXIFS($BO$2:$BO1759,$O$2:$O1759,$O1760)+1,_xlfn.MAXIFS($BO$2:$BO1759,$O$2:$O1759,$O1760))</f>
        <v>12</v>
      </c>
      <c r="BP1760">
        <f t="shared" si="307"/>
        <v>12</v>
      </c>
      <c r="BQ1760">
        <f t="shared" si="309"/>
        <v>0</v>
      </c>
      <c r="BR1760">
        <f t="shared" si="310"/>
        <v>0</v>
      </c>
      <c r="BS1760">
        <f t="shared" si="311"/>
        <v>0</v>
      </c>
      <c r="BT1760">
        <f t="shared" si="312"/>
        <v>0</v>
      </c>
      <c r="BU1760">
        <f t="shared" si="313"/>
        <v>0</v>
      </c>
      <c r="BV1760">
        <f t="shared" si="314"/>
        <v>0</v>
      </c>
      <c r="BW1760">
        <f t="shared" si="308"/>
        <v>12</v>
      </c>
    </row>
    <row r="1761" spans="1:75" x14ac:dyDescent="0.3">
      <c r="A1761" s="38">
        <f t="shared" si="304"/>
        <v>45799</v>
      </c>
      <c r="B1761" s="3">
        <v>45799.580682870372</v>
      </c>
      <c r="C1761" t="s">
        <v>61</v>
      </c>
      <c r="D1761" t="s">
        <v>61</v>
      </c>
      <c r="E1761" t="s">
        <v>61</v>
      </c>
      <c r="F1761" t="s">
        <v>62</v>
      </c>
      <c r="G1761" s="2" t="s">
        <v>98</v>
      </c>
      <c r="H1761" t="s">
        <v>99</v>
      </c>
      <c r="I1761" t="s">
        <v>100</v>
      </c>
      <c r="J1761" t="s">
        <v>66</v>
      </c>
      <c r="K1761" t="s">
        <v>67</v>
      </c>
      <c r="L1761">
        <v>20</v>
      </c>
      <c r="M1761">
        <v>13</v>
      </c>
      <c r="N1761">
        <v>169</v>
      </c>
      <c r="O1761" s="41">
        <v>9999</v>
      </c>
      <c r="P1761" t="s">
        <v>61</v>
      </c>
      <c r="Q1761" t="s">
        <v>61</v>
      </c>
      <c r="R1761">
        <v>1E-3</v>
      </c>
      <c r="S1761">
        <v>7.6999999999999999E-2</v>
      </c>
      <c r="T1761">
        <v>1.2999999999999999E-2</v>
      </c>
      <c r="U1761">
        <v>103</v>
      </c>
      <c r="V1761">
        <v>103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0.03</v>
      </c>
      <c r="AE1761" t="s">
        <v>61</v>
      </c>
      <c r="AF1761">
        <v>100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0.01</v>
      </c>
      <c r="AN1761" t="s">
        <v>61</v>
      </c>
      <c r="AO1761">
        <v>100</v>
      </c>
      <c r="AP1761">
        <v>0</v>
      </c>
      <c r="AQ1761">
        <v>0</v>
      </c>
      <c r="AR1761">
        <v>0</v>
      </c>
      <c r="AS1761">
        <v>0</v>
      </c>
      <c r="AT1761">
        <v>1.667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1</v>
      </c>
      <c r="BC1761" t="s">
        <v>75</v>
      </c>
      <c r="BD1761">
        <v>0</v>
      </c>
      <c r="BE1761" t="s">
        <v>61</v>
      </c>
      <c r="BF1761" t="s">
        <v>61</v>
      </c>
      <c r="BG1761">
        <v>1.3</v>
      </c>
      <c r="BH1761">
        <v>0</v>
      </c>
      <c r="BI1761" s="1">
        <v>45799.582011261577</v>
      </c>
      <c r="BJ1761">
        <v>3</v>
      </c>
      <c r="BK1761" s="4">
        <v>4.3E-3</v>
      </c>
      <c r="BL1761" s="42" t="e">
        <f>HLOOKUP($A1761,차량별코스!$E$1:$AD$20,_xlfn.XLOOKUP(탕데이터!$I1761,차량별코스!$D$2:$D$20,차량별코스!$A$2:$A$20),0)</f>
        <v>#N/A</v>
      </c>
      <c r="BM1761">
        <f t="shared" si="305"/>
        <v>3147.1010000000015</v>
      </c>
      <c r="BN1761">
        <f t="shared" si="306"/>
        <v>11107.727999999996</v>
      </c>
      <c r="BO1761">
        <f>IF(COUNTIFS($BL$2:$BL1761,$BL1761,$O$2:$O1761,$O1761)=1,_xlfn.MAXIFS($BO$2:$BO1760,$O$2:$O1760,$O1761)+1,_xlfn.MAXIFS($BO$2:$BO1760,$O$2:$O1760,$O1761))</f>
        <v>12</v>
      </c>
      <c r="BP1761">
        <f t="shared" si="307"/>
        <v>0</v>
      </c>
      <c r="BQ1761">
        <f t="shared" si="309"/>
        <v>0</v>
      </c>
      <c r="BR1761">
        <f t="shared" si="310"/>
        <v>0</v>
      </c>
      <c r="BS1761">
        <f t="shared" si="311"/>
        <v>0</v>
      </c>
      <c r="BT1761">
        <f t="shared" si="312"/>
        <v>0</v>
      </c>
      <c r="BU1761">
        <f t="shared" si="313"/>
        <v>0</v>
      </c>
      <c r="BV1761">
        <f t="shared" si="314"/>
        <v>0</v>
      </c>
      <c r="BW1761">
        <f t="shared" si="308"/>
        <v>0</v>
      </c>
    </row>
    <row r="1762" spans="1:75" x14ac:dyDescent="0.3">
      <c r="A1762" s="38">
        <f t="shared" si="304"/>
        <v>45791</v>
      </c>
      <c r="B1762" s="3">
        <v>45791.786365740743</v>
      </c>
      <c r="C1762" t="s">
        <v>61</v>
      </c>
      <c r="D1762" t="s">
        <v>61</v>
      </c>
      <c r="E1762" t="s">
        <v>61</v>
      </c>
      <c r="F1762" t="s">
        <v>62</v>
      </c>
      <c r="G1762" s="2" t="s">
        <v>98</v>
      </c>
      <c r="H1762" t="s">
        <v>99</v>
      </c>
      <c r="I1762" t="s">
        <v>101</v>
      </c>
      <c r="J1762" t="s">
        <v>66</v>
      </c>
      <c r="K1762" t="s">
        <v>67</v>
      </c>
      <c r="L1762">
        <v>20</v>
      </c>
      <c r="M1762">
        <v>13</v>
      </c>
      <c r="N1762">
        <v>169</v>
      </c>
      <c r="O1762" s="41">
        <v>9999</v>
      </c>
      <c r="P1762" t="s">
        <v>61</v>
      </c>
      <c r="Q1762" t="s">
        <v>61</v>
      </c>
      <c r="R1762">
        <v>0.03</v>
      </c>
      <c r="S1762">
        <v>2.5999999999999999E-2</v>
      </c>
      <c r="T1762">
        <v>1.1539999999999999</v>
      </c>
      <c r="U1762">
        <v>33</v>
      </c>
      <c r="V1762">
        <v>9</v>
      </c>
      <c r="W1762">
        <v>5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9</v>
      </c>
      <c r="AD1762">
        <v>3.27</v>
      </c>
      <c r="AE1762">
        <v>5.6839709999999997</v>
      </c>
      <c r="AF1762">
        <v>100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0.89</v>
      </c>
      <c r="AN1762">
        <v>12.103</v>
      </c>
      <c r="AO1762">
        <v>27.274999999999999</v>
      </c>
      <c r="AP1762">
        <v>15.143000000000001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 t="s">
        <v>75</v>
      </c>
      <c r="BD1762">
        <v>0</v>
      </c>
      <c r="BE1762" t="s">
        <v>61</v>
      </c>
      <c r="BF1762" t="s">
        <v>61</v>
      </c>
      <c r="BG1762">
        <v>1.3</v>
      </c>
      <c r="BH1762">
        <v>0</v>
      </c>
      <c r="BI1762" s="1">
        <v>45799.571955520834</v>
      </c>
      <c r="BJ1762">
        <v>3</v>
      </c>
      <c r="BK1762" s="4">
        <v>0.3846</v>
      </c>
      <c r="BL1762" s="42" t="e">
        <f>HLOOKUP($A1762,차량별코스!$E$1:$AD$20,_xlfn.XLOOKUP(탕데이터!$I1762,차량별코스!$D$2:$D$20,차량별코스!$A$2:$A$20),0)</f>
        <v>#N/A</v>
      </c>
      <c r="BM1762">
        <f t="shared" si="305"/>
        <v>3007.1420000000012</v>
      </c>
      <c r="BN1762">
        <f t="shared" si="306"/>
        <v>11107.727999999996</v>
      </c>
      <c r="BO1762">
        <f>IF(COUNTIFS($BL$2:$BL1762,$BL1762,$O$2:$O1762,$O1762)=1,_xlfn.MAXIFS($BO$2:$BO1761,$O$2:$O1761,$O1762)+1,_xlfn.MAXIFS($BO$2:$BO1761,$O$2:$O1761,$O1762))</f>
        <v>12</v>
      </c>
      <c r="BP1762">
        <f t="shared" si="307"/>
        <v>19</v>
      </c>
      <c r="BQ1762">
        <f t="shared" si="309"/>
        <v>0</v>
      </c>
      <c r="BR1762">
        <f t="shared" si="310"/>
        <v>0</v>
      </c>
      <c r="BS1762">
        <f t="shared" si="311"/>
        <v>0</v>
      </c>
      <c r="BT1762">
        <f t="shared" si="312"/>
        <v>0</v>
      </c>
      <c r="BU1762">
        <f t="shared" si="313"/>
        <v>0</v>
      </c>
      <c r="BV1762">
        <f t="shared" si="314"/>
        <v>0</v>
      </c>
      <c r="BW1762">
        <f t="shared" si="308"/>
        <v>19</v>
      </c>
    </row>
    <row r="1763" spans="1:75" x14ac:dyDescent="0.3">
      <c r="A1763" s="38">
        <f t="shared" si="304"/>
        <v>45791</v>
      </c>
      <c r="B1763" s="3">
        <v>45791.791030092594</v>
      </c>
      <c r="C1763" t="s">
        <v>61</v>
      </c>
      <c r="D1763" t="s">
        <v>61</v>
      </c>
      <c r="E1763" t="s">
        <v>61</v>
      </c>
      <c r="F1763" t="s">
        <v>62</v>
      </c>
      <c r="G1763" s="2" t="s">
        <v>98</v>
      </c>
      <c r="H1763" t="s">
        <v>99</v>
      </c>
      <c r="I1763" t="s">
        <v>101</v>
      </c>
      <c r="J1763" t="s">
        <v>66</v>
      </c>
      <c r="K1763" t="s">
        <v>67</v>
      </c>
      <c r="L1763">
        <v>20</v>
      </c>
      <c r="M1763">
        <v>13</v>
      </c>
      <c r="N1763">
        <v>169</v>
      </c>
      <c r="O1763" s="41">
        <v>9999</v>
      </c>
      <c r="P1763" t="s">
        <v>61</v>
      </c>
      <c r="Q1763" t="s">
        <v>61</v>
      </c>
      <c r="R1763">
        <v>17.678999999999998</v>
      </c>
      <c r="S1763">
        <v>4.6890000000000001</v>
      </c>
      <c r="T1763">
        <v>3.77</v>
      </c>
      <c r="U1763">
        <v>2123</v>
      </c>
      <c r="V1763">
        <v>56</v>
      </c>
      <c r="W1763">
        <v>499</v>
      </c>
      <c r="X1763">
        <v>533</v>
      </c>
      <c r="Y1763">
        <v>0</v>
      </c>
      <c r="Z1763">
        <v>1</v>
      </c>
      <c r="AA1763">
        <v>0</v>
      </c>
      <c r="AB1763">
        <v>0</v>
      </c>
      <c r="AC1763">
        <v>78</v>
      </c>
      <c r="AD1763">
        <v>29.98</v>
      </c>
      <c r="AE1763">
        <v>40.589499000000004</v>
      </c>
      <c r="AF1763">
        <v>96.2</v>
      </c>
      <c r="AG1763">
        <v>1.4</v>
      </c>
      <c r="AH1763">
        <v>1.3</v>
      </c>
      <c r="AI1763">
        <v>1.1000000000000001</v>
      </c>
      <c r="AJ1763">
        <v>0</v>
      </c>
      <c r="AK1763">
        <v>0</v>
      </c>
      <c r="AL1763">
        <v>0</v>
      </c>
      <c r="AM1763">
        <v>2.9</v>
      </c>
      <c r="AN1763">
        <v>34.972999999999999</v>
      </c>
      <c r="AO1763">
        <v>2.6379999999999999</v>
      </c>
      <c r="AP1763">
        <v>23.504000000000001</v>
      </c>
      <c r="AQ1763">
        <v>0.28299999999999997</v>
      </c>
      <c r="AR1763">
        <v>0</v>
      </c>
      <c r="AS1763">
        <v>5.6559999999999997</v>
      </c>
      <c r="AT1763">
        <v>33.67</v>
      </c>
      <c r="AU1763">
        <v>0.49</v>
      </c>
      <c r="AV1763">
        <v>0.45500000000000002</v>
      </c>
      <c r="AW1763">
        <v>0.38500000000000001</v>
      </c>
      <c r="AX1763">
        <v>0</v>
      </c>
      <c r="AY1763">
        <v>0</v>
      </c>
      <c r="AZ1763">
        <v>0</v>
      </c>
      <c r="BA1763">
        <v>0</v>
      </c>
      <c r="BB1763">
        <v>35</v>
      </c>
      <c r="BC1763" t="s">
        <v>75</v>
      </c>
      <c r="BD1763">
        <v>0</v>
      </c>
      <c r="BE1763" t="s">
        <v>61</v>
      </c>
      <c r="BF1763" t="s">
        <v>61</v>
      </c>
      <c r="BG1763">
        <v>1.3</v>
      </c>
      <c r="BH1763">
        <v>0</v>
      </c>
      <c r="BI1763" s="1">
        <v>45799.571955520834</v>
      </c>
      <c r="BJ1763">
        <v>3</v>
      </c>
      <c r="BK1763" s="4">
        <v>1.2567999999999999</v>
      </c>
      <c r="BL1763" s="42" t="e">
        <f>HLOOKUP($A1763,차량별코스!$E$1:$AD$20,_xlfn.XLOOKUP(탕데이터!$I1763,차량별코스!$D$2:$D$20,차량별코스!$A$2:$A$20),0)</f>
        <v>#N/A</v>
      </c>
      <c r="BM1763">
        <f t="shared" si="305"/>
        <v>3007.1420000000012</v>
      </c>
      <c r="BN1763">
        <f t="shared" si="306"/>
        <v>11107.727999999996</v>
      </c>
      <c r="BO1763">
        <f>IF(COUNTIFS($BL$2:$BL1763,$BL1763,$O$2:$O1763,$O1763)=1,_xlfn.MAXIFS($BO$2:$BO1762,$O$2:$O1762,$O1763)+1,_xlfn.MAXIFS($BO$2:$BO1762,$O$2:$O1762,$O1763))</f>
        <v>12</v>
      </c>
      <c r="BP1763">
        <f t="shared" si="307"/>
        <v>1487.3260000000002</v>
      </c>
      <c r="BQ1763">
        <f t="shared" si="309"/>
        <v>29.721999999999998</v>
      </c>
      <c r="BR1763">
        <f t="shared" si="310"/>
        <v>27.599000000000004</v>
      </c>
      <c r="BS1763">
        <f t="shared" si="311"/>
        <v>23.353000000000002</v>
      </c>
      <c r="BT1763">
        <f t="shared" si="312"/>
        <v>0</v>
      </c>
      <c r="BU1763">
        <f t="shared" si="313"/>
        <v>0</v>
      </c>
      <c r="BV1763">
        <f t="shared" si="314"/>
        <v>0</v>
      </c>
      <c r="BW1763">
        <f t="shared" si="308"/>
        <v>1568.0000000000002</v>
      </c>
    </row>
    <row r="1764" spans="1:75" x14ac:dyDescent="0.3">
      <c r="A1764" s="38">
        <f t="shared" si="304"/>
        <v>45791</v>
      </c>
      <c r="B1764" s="3">
        <v>45791.81931712963</v>
      </c>
      <c r="C1764" t="s">
        <v>61</v>
      </c>
      <c r="D1764" t="s">
        <v>61</v>
      </c>
      <c r="E1764" t="s">
        <v>61</v>
      </c>
      <c r="F1764" t="s">
        <v>62</v>
      </c>
      <c r="G1764" s="2" t="s">
        <v>98</v>
      </c>
      <c r="H1764" t="s">
        <v>99</v>
      </c>
      <c r="I1764" t="s">
        <v>101</v>
      </c>
      <c r="J1764" t="s">
        <v>66</v>
      </c>
      <c r="K1764" t="s">
        <v>67</v>
      </c>
      <c r="L1764">
        <v>20</v>
      </c>
      <c r="M1764">
        <v>13</v>
      </c>
      <c r="N1764">
        <v>169</v>
      </c>
      <c r="O1764" s="41">
        <v>9999</v>
      </c>
      <c r="P1764" t="s">
        <v>61</v>
      </c>
      <c r="Q1764" t="s">
        <v>61</v>
      </c>
      <c r="R1764">
        <v>112.955</v>
      </c>
      <c r="S1764">
        <v>24.001999999999999</v>
      </c>
      <c r="T1764">
        <v>4.7060000000000004</v>
      </c>
      <c r="U1764">
        <v>7657</v>
      </c>
      <c r="V1764">
        <v>13</v>
      </c>
      <c r="W1764">
        <v>843</v>
      </c>
      <c r="X1764">
        <v>3147</v>
      </c>
      <c r="Y1764">
        <v>0</v>
      </c>
      <c r="Z1764">
        <v>12</v>
      </c>
      <c r="AA1764">
        <v>0</v>
      </c>
      <c r="AB1764">
        <v>0</v>
      </c>
      <c r="AC1764">
        <v>98</v>
      </c>
      <c r="AD1764">
        <v>53.11</v>
      </c>
      <c r="AE1764">
        <v>59.790902000000003</v>
      </c>
      <c r="AF1764">
        <v>89.1</v>
      </c>
      <c r="AG1764">
        <v>1.6</v>
      </c>
      <c r="AH1764">
        <v>2.2000000000000002</v>
      </c>
      <c r="AI1764">
        <v>4.3</v>
      </c>
      <c r="AJ1764">
        <v>2.8</v>
      </c>
      <c r="AK1764">
        <v>0</v>
      </c>
      <c r="AL1764">
        <v>0</v>
      </c>
      <c r="AM1764">
        <v>3.62</v>
      </c>
      <c r="AN1764">
        <v>42.537999999999997</v>
      </c>
      <c r="AO1764">
        <v>0.17</v>
      </c>
      <c r="AP1764">
        <v>11.01</v>
      </c>
      <c r="AQ1764">
        <v>0.27400000000000002</v>
      </c>
      <c r="AR1764">
        <v>0</v>
      </c>
      <c r="AS1764">
        <v>10.624000000000001</v>
      </c>
      <c r="AT1764">
        <v>112.86</v>
      </c>
      <c r="AU1764">
        <v>2.0270000000000001</v>
      </c>
      <c r="AV1764">
        <v>2.7869999999999999</v>
      </c>
      <c r="AW1764">
        <v>5.4470000000000001</v>
      </c>
      <c r="AX1764">
        <v>3.5470000000000002</v>
      </c>
      <c r="AY1764">
        <v>0</v>
      </c>
      <c r="AZ1764">
        <v>0</v>
      </c>
      <c r="BA1764">
        <v>0</v>
      </c>
      <c r="BB1764">
        <v>154</v>
      </c>
      <c r="BC1764" t="s">
        <v>75</v>
      </c>
      <c r="BD1764">
        <v>0</v>
      </c>
      <c r="BE1764" t="s">
        <v>61</v>
      </c>
      <c r="BF1764" t="s">
        <v>61</v>
      </c>
      <c r="BG1764">
        <v>1.3</v>
      </c>
      <c r="BH1764">
        <v>0</v>
      </c>
      <c r="BI1764" s="1">
        <v>45799.571955520834</v>
      </c>
      <c r="BJ1764">
        <v>3</v>
      </c>
      <c r="BK1764" s="4">
        <v>1.5687</v>
      </c>
      <c r="BL1764" s="42" t="e">
        <f>HLOOKUP($A1764,차량별코스!$E$1:$AD$20,_xlfn.XLOOKUP(탕데이터!$I1764,차량별코스!$D$2:$D$20,차량별코스!$A$2:$A$20),0)</f>
        <v>#N/A</v>
      </c>
      <c r="BM1764">
        <f t="shared" si="305"/>
        <v>3007.1420000000012</v>
      </c>
      <c r="BN1764">
        <f t="shared" si="306"/>
        <v>11107.727999999996</v>
      </c>
      <c r="BO1764">
        <f>IF(COUNTIFS($BL$2:$BL1764,$BL1764,$O$2:$O1764,$O1764)=1,_xlfn.MAXIFS($BO$2:$BO1763,$O$2:$O1763,$O1764)+1,_xlfn.MAXIFS($BO$2:$BO1763,$O$2:$O1763,$O1764))</f>
        <v>12</v>
      </c>
      <c r="BP1764">
        <f t="shared" si="307"/>
        <v>5966.3869999999988</v>
      </c>
      <c r="BQ1764">
        <f t="shared" si="309"/>
        <v>122.512</v>
      </c>
      <c r="BR1764">
        <f t="shared" si="310"/>
        <v>168.45400000000001</v>
      </c>
      <c r="BS1764">
        <f t="shared" si="311"/>
        <v>329.25099999999998</v>
      </c>
      <c r="BT1764">
        <f t="shared" si="312"/>
        <v>214.39599999999999</v>
      </c>
      <c r="BU1764">
        <f t="shared" si="313"/>
        <v>0</v>
      </c>
      <c r="BV1764">
        <f t="shared" si="314"/>
        <v>0</v>
      </c>
      <c r="BW1764">
        <f t="shared" si="308"/>
        <v>6800.9999999999982</v>
      </c>
    </row>
    <row r="1765" spans="1:75" x14ac:dyDescent="0.3">
      <c r="A1765" s="38">
        <f t="shared" si="304"/>
        <v>45792</v>
      </c>
      <c r="B1765" s="3">
        <v>45792.399467592593</v>
      </c>
      <c r="C1765" t="s">
        <v>61</v>
      </c>
      <c r="D1765" t="s">
        <v>61</v>
      </c>
      <c r="E1765" t="s">
        <v>61</v>
      </c>
      <c r="F1765" t="s">
        <v>62</v>
      </c>
      <c r="G1765" s="2" t="s">
        <v>98</v>
      </c>
      <c r="H1765" t="s">
        <v>99</v>
      </c>
      <c r="I1765" t="s">
        <v>101</v>
      </c>
      <c r="J1765" t="s">
        <v>66</v>
      </c>
      <c r="K1765" t="s">
        <v>67</v>
      </c>
      <c r="L1765">
        <v>20</v>
      </c>
      <c r="M1765">
        <v>13</v>
      </c>
      <c r="N1765">
        <v>169</v>
      </c>
      <c r="O1765" s="41">
        <v>9999</v>
      </c>
      <c r="P1765" t="s">
        <v>61</v>
      </c>
      <c r="Q1765" t="s">
        <v>61</v>
      </c>
      <c r="R1765">
        <v>2.9000000000000001E-2</v>
      </c>
      <c r="S1765">
        <v>0.13100000000000001</v>
      </c>
      <c r="T1765">
        <v>0.221</v>
      </c>
      <c r="U1765">
        <v>141</v>
      </c>
      <c r="V1765">
        <v>73</v>
      </c>
      <c r="W1765">
        <v>28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5</v>
      </c>
      <c r="AD1765">
        <v>0.74</v>
      </c>
      <c r="AE1765">
        <v>2.609791</v>
      </c>
      <c r="AF1765">
        <v>100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0.17</v>
      </c>
      <c r="AN1765">
        <v>38.820999999999998</v>
      </c>
      <c r="AO1765">
        <v>51.771999999999998</v>
      </c>
      <c r="AP1765">
        <v>19.856999999999999</v>
      </c>
      <c r="AQ1765">
        <v>0</v>
      </c>
      <c r="AR1765">
        <v>0</v>
      </c>
      <c r="AS1765">
        <v>0</v>
      </c>
      <c r="AT1765">
        <v>1.667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 t="s">
        <v>75</v>
      </c>
      <c r="BD1765">
        <v>0</v>
      </c>
      <c r="BE1765" t="s">
        <v>61</v>
      </c>
      <c r="BF1765" t="s">
        <v>61</v>
      </c>
      <c r="BG1765">
        <v>1.3</v>
      </c>
      <c r="BH1765">
        <v>0</v>
      </c>
      <c r="BI1765" s="1">
        <v>45799.571955520834</v>
      </c>
      <c r="BJ1765">
        <v>3</v>
      </c>
      <c r="BK1765" s="4">
        <v>7.3800000000000004E-2</v>
      </c>
      <c r="BL1765" s="42" t="e">
        <f>HLOOKUP($A1765,차량별코스!$E$1:$AD$20,_xlfn.XLOOKUP(탕데이터!$I1765,차량별코스!$D$2:$D$20,차량별코스!$A$2:$A$20),0)</f>
        <v>#N/A</v>
      </c>
      <c r="BM1765">
        <f t="shared" si="305"/>
        <v>3007.1420000000012</v>
      </c>
      <c r="BN1765">
        <f t="shared" si="306"/>
        <v>11107.727999999996</v>
      </c>
      <c r="BO1765">
        <f>IF(COUNTIFS($BL$2:$BL1765,$BL1765,$O$2:$O1765,$O1765)=1,_xlfn.MAXIFS($BO$2:$BO1764,$O$2:$O1764,$O1765)+1,_xlfn.MAXIFS($BO$2:$BO1764,$O$2:$O1764,$O1765))</f>
        <v>12</v>
      </c>
      <c r="BP1765">
        <f t="shared" si="307"/>
        <v>40</v>
      </c>
      <c r="BQ1765">
        <f t="shared" si="309"/>
        <v>0</v>
      </c>
      <c r="BR1765">
        <f t="shared" si="310"/>
        <v>0</v>
      </c>
      <c r="BS1765">
        <f t="shared" si="311"/>
        <v>0</v>
      </c>
      <c r="BT1765">
        <f t="shared" si="312"/>
        <v>0</v>
      </c>
      <c r="BU1765">
        <f t="shared" si="313"/>
        <v>0</v>
      </c>
      <c r="BV1765">
        <f t="shared" si="314"/>
        <v>0</v>
      </c>
      <c r="BW1765">
        <f t="shared" si="308"/>
        <v>40</v>
      </c>
    </row>
    <row r="1766" spans="1:75" x14ac:dyDescent="0.3">
      <c r="A1766" s="38">
        <f t="shared" si="304"/>
        <v>45792</v>
      </c>
      <c r="B1766" s="3">
        <v>45792.403009259258</v>
      </c>
      <c r="C1766" t="s">
        <v>61</v>
      </c>
      <c r="D1766" t="s">
        <v>61</v>
      </c>
      <c r="E1766" t="s">
        <v>61</v>
      </c>
      <c r="F1766" t="s">
        <v>62</v>
      </c>
      <c r="G1766" s="2" t="s">
        <v>98</v>
      </c>
      <c r="H1766" t="s">
        <v>99</v>
      </c>
      <c r="I1766" t="s">
        <v>101</v>
      </c>
      <c r="J1766" t="s">
        <v>66</v>
      </c>
      <c r="K1766" t="s">
        <v>67</v>
      </c>
      <c r="L1766">
        <v>20</v>
      </c>
      <c r="M1766">
        <v>13</v>
      </c>
      <c r="N1766">
        <v>169</v>
      </c>
      <c r="O1766" s="41">
        <v>9999</v>
      </c>
      <c r="P1766" t="s">
        <v>61</v>
      </c>
      <c r="Q1766" t="s">
        <v>61</v>
      </c>
      <c r="R1766">
        <v>47.03</v>
      </c>
      <c r="S1766">
        <v>11.412000000000001</v>
      </c>
      <c r="T1766">
        <v>4.1210000000000004</v>
      </c>
      <c r="U1766">
        <v>4213</v>
      </c>
      <c r="V1766">
        <v>11</v>
      </c>
      <c r="W1766">
        <v>706</v>
      </c>
      <c r="X1766">
        <v>1097</v>
      </c>
      <c r="Y1766">
        <v>0</v>
      </c>
      <c r="Z1766">
        <v>14</v>
      </c>
      <c r="AA1766">
        <v>0</v>
      </c>
      <c r="AB1766">
        <v>0</v>
      </c>
      <c r="AC1766">
        <v>84</v>
      </c>
      <c r="AD1766">
        <v>40.19</v>
      </c>
      <c r="AE1766">
        <v>48.429067000000003</v>
      </c>
      <c r="AF1766">
        <v>93.9</v>
      </c>
      <c r="AG1766">
        <v>1.6</v>
      </c>
      <c r="AH1766">
        <v>1.8</v>
      </c>
      <c r="AI1766">
        <v>2.7</v>
      </c>
      <c r="AJ1766">
        <v>0</v>
      </c>
      <c r="AK1766">
        <v>0</v>
      </c>
      <c r="AL1766">
        <v>0</v>
      </c>
      <c r="AM1766">
        <v>3.17</v>
      </c>
      <c r="AN1766">
        <v>38.792999999999999</v>
      </c>
      <c r="AO1766">
        <v>0.26100000000000001</v>
      </c>
      <c r="AP1766">
        <v>16.757999999999999</v>
      </c>
      <c r="AQ1766">
        <v>0.21299999999999999</v>
      </c>
      <c r="AR1766">
        <v>0</v>
      </c>
      <c r="AS1766">
        <v>29.768000000000001</v>
      </c>
      <c r="AT1766">
        <v>65.73</v>
      </c>
      <c r="AU1766">
        <v>1.1200000000000001</v>
      </c>
      <c r="AV1766">
        <v>1.26</v>
      </c>
      <c r="AW1766">
        <v>1.89</v>
      </c>
      <c r="AX1766">
        <v>0</v>
      </c>
      <c r="AY1766">
        <v>0</v>
      </c>
      <c r="AZ1766">
        <v>0</v>
      </c>
      <c r="BA1766">
        <v>0</v>
      </c>
      <c r="BB1766">
        <v>68</v>
      </c>
      <c r="BC1766" t="s">
        <v>75</v>
      </c>
      <c r="BD1766">
        <v>0</v>
      </c>
      <c r="BE1766" t="s">
        <v>61</v>
      </c>
      <c r="BF1766" t="s">
        <v>61</v>
      </c>
      <c r="BG1766">
        <v>1.3</v>
      </c>
      <c r="BH1766">
        <v>0</v>
      </c>
      <c r="BI1766" s="1">
        <v>45799.571955520834</v>
      </c>
      <c r="BJ1766">
        <v>3</v>
      </c>
      <c r="BK1766" s="4">
        <v>1.3736999999999999</v>
      </c>
      <c r="BL1766" s="42" t="e">
        <f>HLOOKUP($A1766,차량별코스!$E$1:$AD$20,_xlfn.XLOOKUP(탕데이터!$I1766,차량별코스!$D$2:$D$20,차량별코스!$A$2:$A$20),0)</f>
        <v>#N/A</v>
      </c>
      <c r="BM1766">
        <f t="shared" si="305"/>
        <v>3007.1420000000012</v>
      </c>
      <c r="BN1766">
        <f t="shared" si="306"/>
        <v>11107.727999999996</v>
      </c>
      <c r="BO1766">
        <f>IF(COUNTIFS($BL$2:$BL1766,$BL1766,$O$2:$O1766,$O1766)=1,_xlfn.MAXIFS($BO$2:$BO1765,$O$2:$O1765,$O1766)+1,_xlfn.MAXIFS($BO$2:$BO1765,$O$2:$O1765,$O1766))</f>
        <v>12</v>
      </c>
      <c r="BP1766">
        <f t="shared" si="307"/>
        <v>3239.0070000000001</v>
      </c>
      <c r="BQ1766">
        <f t="shared" si="309"/>
        <v>67.408000000000001</v>
      </c>
      <c r="BR1766">
        <f t="shared" si="310"/>
        <v>75.834000000000003</v>
      </c>
      <c r="BS1766">
        <f t="shared" si="311"/>
        <v>113.75100000000002</v>
      </c>
      <c r="BT1766">
        <f t="shared" si="312"/>
        <v>0</v>
      </c>
      <c r="BU1766">
        <f t="shared" si="313"/>
        <v>0</v>
      </c>
      <c r="BV1766">
        <f t="shared" si="314"/>
        <v>0</v>
      </c>
      <c r="BW1766">
        <f t="shared" si="308"/>
        <v>3496</v>
      </c>
    </row>
    <row r="1767" spans="1:75" x14ac:dyDescent="0.3">
      <c r="A1767" s="38">
        <f t="shared" si="304"/>
        <v>45792</v>
      </c>
      <c r="B1767" s="3">
        <v>45792.457974537036</v>
      </c>
      <c r="C1767" t="s">
        <v>61</v>
      </c>
      <c r="D1767" t="s">
        <v>61</v>
      </c>
      <c r="E1767" t="s">
        <v>61</v>
      </c>
      <c r="F1767" t="s">
        <v>62</v>
      </c>
      <c r="G1767" s="2" t="s">
        <v>98</v>
      </c>
      <c r="H1767" t="s">
        <v>99</v>
      </c>
      <c r="I1767" t="s">
        <v>101</v>
      </c>
      <c r="J1767" t="s">
        <v>66</v>
      </c>
      <c r="K1767" t="s">
        <v>67</v>
      </c>
      <c r="L1767">
        <v>20</v>
      </c>
      <c r="M1767">
        <v>13</v>
      </c>
      <c r="N1767">
        <v>169</v>
      </c>
      <c r="O1767" s="41">
        <v>9999</v>
      </c>
      <c r="P1767" t="s">
        <v>61</v>
      </c>
      <c r="Q1767" t="s">
        <v>61</v>
      </c>
      <c r="R1767">
        <v>82.998000000000005</v>
      </c>
      <c r="S1767">
        <v>18.346</v>
      </c>
      <c r="T1767">
        <v>4.524</v>
      </c>
      <c r="U1767">
        <v>6282</v>
      </c>
      <c r="V1767">
        <v>34</v>
      </c>
      <c r="W1767">
        <v>1214</v>
      </c>
      <c r="X1767">
        <v>2149</v>
      </c>
      <c r="Y1767">
        <v>0</v>
      </c>
      <c r="Z1767">
        <v>21</v>
      </c>
      <c r="AA1767">
        <v>0</v>
      </c>
      <c r="AB1767">
        <v>0</v>
      </c>
      <c r="AC1767">
        <v>105</v>
      </c>
      <c r="AD1767">
        <v>47.56</v>
      </c>
      <c r="AE1767">
        <v>59.354917999999998</v>
      </c>
      <c r="AF1767">
        <v>88.7</v>
      </c>
      <c r="AG1767">
        <v>1.8</v>
      </c>
      <c r="AH1767">
        <v>2</v>
      </c>
      <c r="AI1767">
        <v>3.1</v>
      </c>
      <c r="AJ1767">
        <v>4.2</v>
      </c>
      <c r="AK1767">
        <v>0</v>
      </c>
      <c r="AL1767">
        <v>0</v>
      </c>
      <c r="AM1767">
        <v>3.48</v>
      </c>
      <c r="AN1767">
        <v>44.164000000000001</v>
      </c>
      <c r="AO1767">
        <v>0.54100000000000004</v>
      </c>
      <c r="AP1767">
        <v>19.324999999999999</v>
      </c>
      <c r="AQ1767">
        <v>0.253</v>
      </c>
      <c r="AR1767">
        <v>0</v>
      </c>
      <c r="AS1767">
        <v>25.302</v>
      </c>
      <c r="AT1767">
        <v>91.656999999999996</v>
      </c>
      <c r="AU1767">
        <v>1.86</v>
      </c>
      <c r="AV1767">
        <v>2.0670000000000002</v>
      </c>
      <c r="AW1767">
        <v>3.2029999999999998</v>
      </c>
      <c r="AX1767">
        <v>4.34</v>
      </c>
      <c r="AY1767">
        <v>0</v>
      </c>
      <c r="AZ1767">
        <v>0</v>
      </c>
      <c r="BA1767">
        <v>0</v>
      </c>
      <c r="BB1767">
        <v>106</v>
      </c>
      <c r="BC1767" t="s">
        <v>75</v>
      </c>
      <c r="BD1767">
        <v>0</v>
      </c>
      <c r="BE1767" t="s">
        <v>61</v>
      </c>
      <c r="BF1767" t="s">
        <v>61</v>
      </c>
      <c r="BG1767">
        <v>1.3</v>
      </c>
      <c r="BH1767">
        <v>0</v>
      </c>
      <c r="BI1767" s="1">
        <v>45799.571955520834</v>
      </c>
      <c r="BJ1767">
        <v>3</v>
      </c>
      <c r="BK1767" s="4">
        <v>1.508</v>
      </c>
      <c r="BL1767" s="42" t="e">
        <f>HLOOKUP($A1767,차량별코스!$E$1:$AD$20,_xlfn.XLOOKUP(탕데이터!$I1767,차량별코스!$D$2:$D$20,차량별코스!$A$2:$A$20),0)</f>
        <v>#N/A</v>
      </c>
      <c r="BM1767">
        <f t="shared" si="305"/>
        <v>3007.1420000000012</v>
      </c>
      <c r="BN1767">
        <f t="shared" si="306"/>
        <v>11107.727999999996</v>
      </c>
      <c r="BO1767">
        <f>IF(COUNTIFS($BL$2:$BL1767,$BL1767,$O$2:$O1767,$O1767)=1,_xlfn.MAXIFS($BO$2:$BO1766,$O$2:$O1766,$O1767)+1,_xlfn.MAXIFS($BO$2:$BO1766,$O$2:$O1766,$O1767))</f>
        <v>12</v>
      </c>
      <c r="BP1767">
        <f t="shared" si="307"/>
        <v>4324.134</v>
      </c>
      <c r="BQ1767">
        <f t="shared" si="309"/>
        <v>113.07600000000001</v>
      </c>
      <c r="BR1767">
        <f t="shared" si="310"/>
        <v>125.64</v>
      </c>
      <c r="BS1767">
        <f t="shared" si="311"/>
        <v>194.74199999999999</v>
      </c>
      <c r="BT1767">
        <f t="shared" si="312"/>
        <v>263.84399999999999</v>
      </c>
      <c r="BU1767">
        <f t="shared" si="313"/>
        <v>0</v>
      </c>
      <c r="BV1767">
        <f t="shared" si="314"/>
        <v>0</v>
      </c>
      <c r="BW1767">
        <f t="shared" si="308"/>
        <v>5021.4360000000006</v>
      </c>
    </row>
    <row r="1768" spans="1:75" x14ac:dyDescent="0.3">
      <c r="A1768" s="38">
        <f t="shared" si="304"/>
        <v>45792</v>
      </c>
      <c r="B1768" s="3">
        <v>45792.577175925922</v>
      </c>
      <c r="C1768" t="s">
        <v>61</v>
      </c>
      <c r="D1768" t="s">
        <v>61</v>
      </c>
      <c r="E1768" t="s">
        <v>61</v>
      </c>
      <c r="F1768" t="s">
        <v>62</v>
      </c>
      <c r="G1768" s="2" t="s">
        <v>98</v>
      </c>
      <c r="H1768" t="s">
        <v>99</v>
      </c>
      <c r="I1768" t="s">
        <v>101</v>
      </c>
      <c r="J1768" t="s">
        <v>66</v>
      </c>
      <c r="K1768" t="s">
        <v>67</v>
      </c>
      <c r="L1768">
        <v>20</v>
      </c>
      <c r="M1768">
        <v>13</v>
      </c>
      <c r="N1768">
        <v>169</v>
      </c>
      <c r="O1768" s="41">
        <v>9999</v>
      </c>
      <c r="P1768" t="s">
        <v>61</v>
      </c>
      <c r="Q1768" t="s">
        <v>61</v>
      </c>
      <c r="R1768">
        <v>2.7E-2</v>
      </c>
      <c r="S1768">
        <v>3.3000000000000002E-2</v>
      </c>
      <c r="T1768">
        <v>0.81799999999999995</v>
      </c>
      <c r="U1768">
        <v>47</v>
      </c>
      <c r="V1768">
        <v>14</v>
      </c>
      <c r="W1768">
        <v>8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6</v>
      </c>
      <c r="AD1768">
        <v>2.0699999999999998</v>
      </c>
      <c r="AE1768">
        <v>3.8876879999999998</v>
      </c>
      <c r="AF1768">
        <v>100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0.62</v>
      </c>
      <c r="AN1768">
        <v>11.798</v>
      </c>
      <c r="AO1768">
        <v>29.782</v>
      </c>
      <c r="AP1768">
        <v>17.02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 t="s">
        <v>75</v>
      </c>
      <c r="BD1768">
        <v>0</v>
      </c>
      <c r="BE1768" t="s">
        <v>61</v>
      </c>
      <c r="BF1768" t="s">
        <v>61</v>
      </c>
      <c r="BG1768">
        <v>1.3</v>
      </c>
      <c r="BH1768">
        <v>0</v>
      </c>
      <c r="BI1768" s="1">
        <v>45799.571955520834</v>
      </c>
      <c r="BJ1768">
        <v>3</v>
      </c>
      <c r="BK1768" s="4">
        <v>0.2727</v>
      </c>
      <c r="BL1768" s="42" t="e">
        <f>HLOOKUP($A1768,차량별코스!$E$1:$AD$20,_xlfn.XLOOKUP(탕데이터!$I1768,차량별코스!$D$2:$D$20,차량별코스!$A$2:$A$20),0)</f>
        <v>#N/A</v>
      </c>
      <c r="BM1768">
        <f t="shared" si="305"/>
        <v>3007.1420000000012</v>
      </c>
      <c r="BN1768">
        <f t="shared" si="306"/>
        <v>11107.727999999996</v>
      </c>
      <c r="BO1768">
        <f>IF(COUNTIFS($BL$2:$BL1768,$BL1768,$O$2:$O1768,$O1768)=1,_xlfn.MAXIFS($BO$2:$BO1767,$O$2:$O1767,$O1768)+1,_xlfn.MAXIFS($BO$2:$BO1767,$O$2:$O1767,$O1768))</f>
        <v>12</v>
      </c>
      <c r="BP1768">
        <f t="shared" si="307"/>
        <v>25</v>
      </c>
      <c r="BQ1768">
        <f t="shared" si="309"/>
        <v>0</v>
      </c>
      <c r="BR1768">
        <f t="shared" si="310"/>
        <v>0</v>
      </c>
      <c r="BS1768">
        <f t="shared" si="311"/>
        <v>0</v>
      </c>
      <c r="BT1768">
        <f t="shared" si="312"/>
        <v>0</v>
      </c>
      <c r="BU1768">
        <f t="shared" si="313"/>
        <v>0</v>
      </c>
      <c r="BV1768">
        <f t="shared" si="314"/>
        <v>0</v>
      </c>
      <c r="BW1768">
        <f t="shared" si="308"/>
        <v>25</v>
      </c>
    </row>
    <row r="1769" spans="1:75" x14ac:dyDescent="0.3">
      <c r="A1769" s="38">
        <f t="shared" si="304"/>
        <v>45792</v>
      </c>
      <c r="B1769" s="3">
        <v>45792.582800925928</v>
      </c>
      <c r="C1769" t="s">
        <v>61</v>
      </c>
      <c r="D1769" t="s">
        <v>61</v>
      </c>
      <c r="E1769" t="s">
        <v>61</v>
      </c>
      <c r="F1769" t="s">
        <v>62</v>
      </c>
      <c r="G1769" s="2" t="s">
        <v>98</v>
      </c>
      <c r="H1769" t="s">
        <v>99</v>
      </c>
      <c r="I1769" t="s">
        <v>101</v>
      </c>
      <c r="J1769" t="s">
        <v>66</v>
      </c>
      <c r="K1769" t="s">
        <v>67</v>
      </c>
      <c r="L1769">
        <v>20</v>
      </c>
      <c r="M1769">
        <v>13</v>
      </c>
      <c r="N1769">
        <v>169</v>
      </c>
      <c r="O1769" s="41">
        <v>9999</v>
      </c>
      <c r="P1769" t="s">
        <v>61</v>
      </c>
      <c r="Q1769" t="s">
        <v>61</v>
      </c>
      <c r="R1769">
        <v>130.62100000000001</v>
      </c>
      <c r="S1769">
        <v>36.274000000000001</v>
      </c>
      <c r="T1769">
        <v>3.601</v>
      </c>
      <c r="U1769">
        <v>12417</v>
      </c>
      <c r="V1769">
        <v>64</v>
      </c>
      <c r="W1769">
        <v>3776</v>
      </c>
      <c r="X1769">
        <v>3738</v>
      </c>
      <c r="Y1769">
        <v>0</v>
      </c>
      <c r="Z1769">
        <v>19</v>
      </c>
      <c r="AA1769">
        <v>1</v>
      </c>
      <c r="AB1769">
        <v>1288</v>
      </c>
      <c r="AC1769">
        <v>97</v>
      </c>
      <c r="AD1769">
        <v>37.869999999999997</v>
      </c>
      <c r="AE1769">
        <v>54.825159999999997</v>
      </c>
      <c r="AF1769">
        <v>69.3</v>
      </c>
      <c r="AG1769">
        <v>6.5</v>
      </c>
      <c r="AH1769">
        <v>7.5</v>
      </c>
      <c r="AI1769">
        <v>10.4</v>
      </c>
      <c r="AJ1769">
        <v>6.2</v>
      </c>
      <c r="AK1769">
        <v>0</v>
      </c>
      <c r="AL1769">
        <v>0</v>
      </c>
      <c r="AM1769">
        <v>2.77</v>
      </c>
      <c r="AN1769">
        <v>52.356000000000002</v>
      </c>
      <c r="AO1769">
        <v>0.51500000000000001</v>
      </c>
      <c r="AP1769">
        <v>30.41</v>
      </c>
      <c r="AQ1769">
        <v>0.28299999999999997</v>
      </c>
      <c r="AR1769">
        <v>0</v>
      </c>
      <c r="AS1769">
        <v>14.545999999999999</v>
      </c>
      <c r="AT1769">
        <v>143.22</v>
      </c>
      <c r="AU1769">
        <v>13.433</v>
      </c>
      <c r="AV1769">
        <v>15.5</v>
      </c>
      <c r="AW1769">
        <v>21.492999999999999</v>
      </c>
      <c r="AX1769">
        <v>12.813000000000001</v>
      </c>
      <c r="AY1769">
        <v>0</v>
      </c>
      <c r="AZ1769">
        <v>0</v>
      </c>
      <c r="BA1769">
        <v>0</v>
      </c>
      <c r="BB1769">
        <v>232</v>
      </c>
      <c r="BC1769" t="s">
        <v>75</v>
      </c>
      <c r="BD1769">
        <v>0</v>
      </c>
      <c r="BE1769" t="s">
        <v>61</v>
      </c>
      <c r="BF1769" t="s">
        <v>61</v>
      </c>
      <c r="BG1769">
        <v>1.3</v>
      </c>
      <c r="BH1769">
        <v>0</v>
      </c>
      <c r="BI1769" s="1">
        <v>45799.571955520834</v>
      </c>
      <c r="BJ1769">
        <v>3</v>
      </c>
      <c r="BK1769" s="4">
        <v>1.2002999999999999</v>
      </c>
      <c r="BL1769" s="42" t="e">
        <f>HLOOKUP($A1769,차량별코스!$E$1:$AD$20,_xlfn.XLOOKUP(탕데이터!$I1769,차량별코스!$D$2:$D$20,차량별코스!$A$2:$A$20),0)</f>
        <v>#N/A</v>
      </c>
      <c r="BM1769">
        <f t="shared" si="305"/>
        <v>3007.1420000000012</v>
      </c>
      <c r="BN1769">
        <f t="shared" si="306"/>
        <v>11107.727999999996</v>
      </c>
      <c r="BO1769">
        <f>IF(COUNTIFS($BL$2:$BL1769,$BL1769,$O$2:$O1769,$O1769)=1,_xlfn.MAXIFS($BO$2:$BO1768,$O$2:$O1768,$O1769)+1,_xlfn.MAXIFS($BO$2:$BO1768,$O$2:$O1768,$O1769))</f>
        <v>12</v>
      </c>
      <c r="BP1769">
        <f t="shared" si="307"/>
        <v>4764.9809999999998</v>
      </c>
      <c r="BQ1769">
        <f t="shared" si="309"/>
        <v>807.10500000000002</v>
      </c>
      <c r="BR1769">
        <f t="shared" si="310"/>
        <v>931.27499999999998</v>
      </c>
      <c r="BS1769">
        <f t="shared" si="311"/>
        <v>1291.3680000000002</v>
      </c>
      <c r="BT1769">
        <f t="shared" si="312"/>
        <v>769.85400000000004</v>
      </c>
      <c r="BU1769">
        <f t="shared" si="313"/>
        <v>0</v>
      </c>
      <c r="BV1769">
        <f t="shared" si="314"/>
        <v>0</v>
      </c>
      <c r="BW1769">
        <f t="shared" si="308"/>
        <v>8564.5829999999987</v>
      </c>
    </row>
    <row r="1770" spans="1:75" x14ac:dyDescent="0.3">
      <c r="A1770" s="38">
        <f t="shared" si="304"/>
        <v>45792</v>
      </c>
      <c r="B1770" s="3">
        <v>45792.734560185185</v>
      </c>
      <c r="C1770" t="s">
        <v>61</v>
      </c>
      <c r="D1770" t="s">
        <v>61</v>
      </c>
      <c r="E1770" t="s">
        <v>61</v>
      </c>
      <c r="F1770" t="s">
        <v>62</v>
      </c>
      <c r="G1770" s="2" t="s">
        <v>98</v>
      </c>
      <c r="H1770" t="s">
        <v>99</v>
      </c>
      <c r="I1770" t="s">
        <v>101</v>
      </c>
      <c r="J1770" t="s">
        <v>66</v>
      </c>
      <c r="K1770" t="s">
        <v>67</v>
      </c>
      <c r="L1770">
        <v>20</v>
      </c>
      <c r="M1770">
        <v>13</v>
      </c>
      <c r="N1770">
        <v>169</v>
      </c>
      <c r="O1770" s="41">
        <v>9999</v>
      </c>
      <c r="P1770" t="s">
        <v>61</v>
      </c>
      <c r="Q1770" t="s">
        <v>61</v>
      </c>
      <c r="R1770">
        <v>29.696000000000002</v>
      </c>
      <c r="S1770">
        <v>7.3209999999999997</v>
      </c>
      <c r="T1770">
        <v>4.056</v>
      </c>
      <c r="U1770">
        <v>2635</v>
      </c>
      <c r="V1770">
        <v>415</v>
      </c>
      <c r="W1770">
        <v>282</v>
      </c>
      <c r="X1770">
        <v>873</v>
      </c>
      <c r="Y1770">
        <v>0</v>
      </c>
      <c r="Z1770">
        <v>11</v>
      </c>
      <c r="AA1770">
        <v>0</v>
      </c>
      <c r="AB1770">
        <v>0</v>
      </c>
      <c r="AC1770">
        <v>98</v>
      </c>
      <c r="AD1770">
        <v>40.57</v>
      </c>
      <c r="AE1770">
        <v>55.162779</v>
      </c>
      <c r="AF1770">
        <v>96.3</v>
      </c>
      <c r="AG1770">
        <v>0.7</v>
      </c>
      <c r="AH1770">
        <v>0.8</v>
      </c>
      <c r="AI1770">
        <v>1.2</v>
      </c>
      <c r="AJ1770">
        <v>1</v>
      </c>
      <c r="AK1770">
        <v>0</v>
      </c>
      <c r="AL1770">
        <v>0</v>
      </c>
      <c r="AM1770">
        <v>3.12</v>
      </c>
      <c r="AN1770">
        <v>46.026000000000003</v>
      </c>
      <c r="AO1770">
        <v>15.749000000000001</v>
      </c>
      <c r="AP1770">
        <v>10.702</v>
      </c>
      <c r="AQ1770">
        <v>0.26900000000000002</v>
      </c>
      <c r="AR1770">
        <v>0</v>
      </c>
      <c r="AS1770">
        <v>37.042000000000002</v>
      </c>
      <c r="AT1770">
        <v>41.73</v>
      </c>
      <c r="AU1770">
        <v>0.30299999999999999</v>
      </c>
      <c r="AV1770">
        <v>0.34699999999999998</v>
      </c>
      <c r="AW1770">
        <v>0.52</v>
      </c>
      <c r="AX1770">
        <v>0.433</v>
      </c>
      <c r="AY1770">
        <v>0</v>
      </c>
      <c r="AZ1770">
        <v>0</v>
      </c>
      <c r="BA1770">
        <v>0</v>
      </c>
      <c r="BB1770">
        <v>41</v>
      </c>
      <c r="BC1770" t="s">
        <v>75</v>
      </c>
      <c r="BD1770">
        <v>0</v>
      </c>
      <c r="BE1770" t="s">
        <v>61</v>
      </c>
      <c r="BF1770" t="s">
        <v>61</v>
      </c>
      <c r="BG1770">
        <v>1.3</v>
      </c>
      <c r="BH1770">
        <v>0</v>
      </c>
      <c r="BI1770" s="1">
        <v>45799.571955520834</v>
      </c>
      <c r="BJ1770">
        <v>3</v>
      </c>
      <c r="BK1770" s="4">
        <v>1.3521000000000001</v>
      </c>
      <c r="BL1770" s="42" t="e">
        <f>HLOOKUP($A1770,차량별코스!$E$1:$AD$20,_xlfn.XLOOKUP(탕데이터!$I1770,차량별코스!$D$2:$D$20,차량별코스!$A$2:$A$20),0)</f>
        <v>#N/A</v>
      </c>
      <c r="BM1770">
        <f t="shared" si="305"/>
        <v>3007.1420000000012</v>
      </c>
      <c r="BN1770">
        <f t="shared" si="306"/>
        <v>11107.727999999996</v>
      </c>
      <c r="BO1770">
        <f>IF(COUNTIFS($BL$2:$BL1770,$BL1770,$O$2:$O1770,$O1770)=1,_xlfn.MAXIFS($BO$2:$BO1769,$O$2:$O1769,$O1770)+1,_xlfn.MAXIFS($BO$2:$BO1769,$O$2:$O1769,$O1770))</f>
        <v>12</v>
      </c>
      <c r="BP1770">
        <f t="shared" si="307"/>
        <v>1840.5050000000001</v>
      </c>
      <c r="BQ1770">
        <f t="shared" si="309"/>
        <v>18.444999999999997</v>
      </c>
      <c r="BR1770">
        <f t="shared" si="310"/>
        <v>21.080000000000002</v>
      </c>
      <c r="BS1770">
        <f t="shared" si="311"/>
        <v>31.62</v>
      </c>
      <c r="BT1770">
        <f t="shared" si="312"/>
        <v>26.35</v>
      </c>
      <c r="BU1770">
        <f t="shared" si="313"/>
        <v>0</v>
      </c>
      <c r="BV1770">
        <f t="shared" si="314"/>
        <v>0</v>
      </c>
      <c r="BW1770">
        <f t="shared" si="308"/>
        <v>1937.9999999999998</v>
      </c>
    </row>
    <row r="1771" spans="1:75" x14ac:dyDescent="0.3">
      <c r="A1771" s="38">
        <f t="shared" si="304"/>
        <v>45792</v>
      </c>
      <c r="B1771" s="3">
        <v>45792.767314814817</v>
      </c>
      <c r="C1771" t="s">
        <v>61</v>
      </c>
      <c r="D1771" t="s">
        <v>61</v>
      </c>
      <c r="E1771" t="s">
        <v>61</v>
      </c>
      <c r="F1771" t="s">
        <v>62</v>
      </c>
      <c r="G1771" s="2" t="s">
        <v>98</v>
      </c>
      <c r="H1771" t="s">
        <v>99</v>
      </c>
      <c r="I1771" t="s">
        <v>101</v>
      </c>
      <c r="J1771" t="s">
        <v>66</v>
      </c>
      <c r="K1771" t="s">
        <v>67</v>
      </c>
      <c r="L1771">
        <v>20</v>
      </c>
      <c r="M1771">
        <v>13</v>
      </c>
      <c r="N1771">
        <v>169</v>
      </c>
      <c r="O1771" s="41">
        <v>9999</v>
      </c>
      <c r="P1771" t="s">
        <v>61</v>
      </c>
      <c r="Q1771" t="s">
        <v>61</v>
      </c>
      <c r="R1771">
        <v>17.334</v>
      </c>
      <c r="S1771">
        <v>4.0650000000000004</v>
      </c>
      <c r="T1771">
        <v>4.2640000000000002</v>
      </c>
      <c r="U1771">
        <v>1678</v>
      </c>
      <c r="V1771">
        <v>18</v>
      </c>
      <c r="W1771">
        <v>385</v>
      </c>
      <c r="X1771">
        <v>467</v>
      </c>
      <c r="Y1771">
        <v>0</v>
      </c>
      <c r="Z1771">
        <v>2</v>
      </c>
      <c r="AA1771">
        <v>0</v>
      </c>
      <c r="AB1771">
        <v>0</v>
      </c>
      <c r="AC1771">
        <v>88</v>
      </c>
      <c r="AD1771">
        <v>37.19</v>
      </c>
      <c r="AE1771">
        <v>48.943012000000003</v>
      </c>
      <c r="AF1771">
        <v>97.4</v>
      </c>
      <c r="AG1771">
        <v>0.5</v>
      </c>
      <c r="AH1771">
        <v>0.9</v>
      </c>
      <c r="AI1771">
        <v>1.1000000000000001</v>
      </c>
      <c r="AJ1771">
        <v>0.2</v>
      </c>
      <c r="AK1771">
        <v>0</v>
      </c>
      <c r="AL1771">
        <v>0</v>
      </c>
      <c r="AM1771">
        <v>3.28</v>
      </c>
      <c r="AN1771">
        <v>37.747</v>
      </c>
      <c r="AO1771">
        <v>1.073</v>
      </c>
      <c r="AP1771">
        <v>22.943999999999999</v>
      </c>
      <c r="AQ1771">
        <v>0.23100000000000001</v>
      </c>
      <c r="AR1771">
        <v>0</v>
      </c>
      <c r="AS1771">
        <v>11.538</v>
      </c>
      <c r="AT1771">
        <v>25.972999999999999</v>
      </c>
      <c r="AU1771">
        <v>0.13300000000000001</v>
      </c>
      <c r="AV1771">
        <v>0.24</v>
      </c>
      <c r="AW1771">
        <v>0.29299999999999998</v>
      </c>
      <c r="AX1771">
        <v>5.2999999999999999E-2</v>
      </c>
      <c r="AY1771">
        <v>0</v>
      </c>
      <c r="AZ1771">
        <v>0</v>
      </c>
      <c r="BA1771">
        <v>0</v>
      </c>
      <c r="BB1771">
        <v>25</v>
      </c>
      <c r="BC1771" t="s">
        <v>75</v>
      </c>
      <c r="BD1771">
        <v>0</v>
      </c>
      <c r="BE1771" t="s">
        <v>61</v>
      </c>
      <c r="BF1771" t="s">
        <v>61</v>
      </c>
      <c r="BG1771">
        <v>1.3</v>
      </c>
      <c r="BH1771">
        <v>0</v>
      </c>
      <c r="BI1771" s="1">
        <v>45799.571955520834</v>
      </c>
      <c r="BJ1771">
        <v>3</v>
      </c>
      <c r="BK1771" s="4">
        <v>1.4214</v>
      </c>
      <c r="BL1771" s="42" t="e">
        <f>HLOOKUP($A1771,차량별코스!$E$1:$AD$20,_xlfn.XLOOKUP(탕데이터!$I1771,차량별코스!$D$2:$D$20,차량별코스!$A$2:$A$20),0)</f>
        <v>#N/A</v>
      </c>
      <c r="BM1771">
        <f t="shared" si="305"/>
        <v>3007.1420000000012</v>
      </c>
      <c r="BN1771">
        <f t="shared" si="306"/>
        <v>11107.727999999996</v>
      </c>
      <c r="BO1771">
        <f>IF(COUNTIFS($BL$2:$BL1771,$BL1771,$O$2:$O1771,$O1771)=1,_xlfn.MAXIFS($BO$2:$BO1770,$O$2:$O1770,$O1771)+1,_xlfn.MAXIFS($BO$2:$BO1770,$O$2:$O1770,$O1771))</f>
        <v>12</v>
      </c>
      <c r="BP1771">
        <f t="shared" si="307"/>
        <v>1231.3720000000001</v>
      </c>
      <c r="BQ1771">
        <f t="shared" si="309"/>
        <v>8.39</v>
      </c>
      <c r="BR1771">
        <f t="shared" si="310"/>
        <v>15.102000000000002</v>
      </c>
      <c r="BS1771">
        <f t="shared" si="311"/>
        <v>18.458000000000002</v>
      </c>
      <c r="BT1771">
        <f t="shared" si="312"/>
        <v>3.3559999999999999</v>
      </c>
      <c r="BU1771">
        <f t="shared" si="313"/>
        <v>0</v>
      </c>
      <c r="BV1771">
        <f t="shared" si="314"/>
        <v>0</v>
      </c>
      <c r="BW1771">
        <f t="shared" si="308"/>
        <v>1276.6780000000003</v>
      </c>
    </row>
    <row r="1772" spans="1:75" x14ac:dyDescent="0.3">
      <c r="A1772" s="38">
        <f t="shared" si="304"/>
        <v>45792</v>
      </c>
      <c r="B1772" s="3">
        <v>45792.792175925926</v>
      </c>
      <c r="C1772" t="s">
        <v>61</v>
      </c>
      <c r="D1772" t="s">
        <v>61</v>
      </c>
      <c r="E1772" t="s">
        <v>61</v>
      </c>
      <c r="F1772" t="s">
        <v>62</v>
      </c>
      <c r="G1772" s="2" t="s">
        <v>98</v>
      </c>
      <c r="H1772" t="s">
        <v>99</v>
      </c>
      <c r="I1772" t="s">
        <v>101</v>
      </c>
      <c r="J1772" t="s">
        <v>66</v>
      </c>
      <c r="K1772" t="s">
        <v>67</v>
      </c>
      <c r="L1772">
        <v>20</v>
      </c>
      <c r="M1772">
        <v>13</v>
      </c>
      <c r="N1772">
        <v>169</v>
      </c>
      <c r="O1772" s="41">
        <v>9999</v>
      </c>
      <c r="P1772" t="s">
        <v>61</v>
      </c>
      <c r="Q1772" t="s">
        <v>61</v>
      </c>
      <c r="R1772">
        <v>84.796000000000006</v>
      </c>
      <c r="S1772">
        <v>19.826000000000001</v>
      </c>
      <c r="T1772">
        <v>4.2770000000000001</v>
      </c>
      <c r="U1772">
        <v>6195</v>
      </c>
      <c r="V1772">
        <v>24</v>
      </c>
      <c r="W1772">
        <v>978</v>
      </c>
      <c r="X1772">
        <v>2345</v>
      </c>
      <c r="Y1772">
        <v>3</v>
      </c>
      <c r="Z1772">
        <v>24</v>
      </c>
      <c r="AA1772">
        <v>0</v>
      </c>
      <c r="AB1772">
        <v>0</v>
      </c>
      <c r="AC1772">
        <v>106</v>
      </c>
      <c r="AD1772">
        <v>49.28</v>
      </c>
      <c r="AE1772">
        <v>58.784013999999999</v>
      </c>
      <c r="AF1772">
        <v>90.2</v>
      </c>
      <c r="AG1772">
        <v>1.6</v>
      </c>
      <c r="AH1772">
        <v>2.4</v>
      </c>
      <c r="AI1772">
        <v>1.9</v>
      </c>
      <c r="AJ1772">
        <v>3.9</v>
      </c>
      <c r="AK1772">
        <v>0.1</v>
      </c>
      <c r="AL1772">
        <v>0</v>
      </c>
      <c r="AM1772">
        <v>3.29</v>
      </c>
      <c r="AN1772">
        <v>46.683</v>
      </c>
      <c r="AO1772">
        <v>0.38700000000000001</v>
      </c>
      <c r="AP1772">
        <v>15.787000000000001</v>
      </c>
      <c r="AQ1772">
        <v>0.27100000000000002</v>
      </c>
      <c r="AR1772">
        <v>3.5379999999999998</v>
      </c>
      <c r="AS1772">
        <v>28.303000000000001</v>
      </c>
      <c r="AT1772">
        <v>91.703000000000003</v>
      </c>
      <c r="AU1772">
        <v>1.627</v>
      </c>
      <c r="AV1772">
        <v>2.44</v>
      </c>
      <c r="AW1772">
        <v>1.9319999999999999</v>
      </c>
      <c r="AX1772">
        <v>3.9649999999999999</v>
      </c>
      <c r="AY1772">
        <v>0.10199999999999999</v>
      </c>
      <c r="AZ1772">
        <v>0</v>
      </c>
      <c r="BA1772">
        <v>0</v>
      </c>
      <c r="BB1772">
        <v>108</v>
      </c>
      <c r="BC1772" t="s">
        <v>75</v>
      </c>
      <c r="BD1772">
        <v>0</v>
      </c>
      <c r="BE1772" t="s">
        <v>61</v>
      </c>
      <c r="BF1772" t="s">
        <v>61</v>
      </c>
      <c r="BG1772">
        <v>1.3</v>
      </c>
      <c r="BH1772">
        <v>0</v>
      </c>
      <c r="BI1772" s="1">
        <v>45799.571955520834</v>
      </c>
      <c r="BJ1772">
        <v>3</v>
      </c>
      <c r="BK1772" s="4">
        <v>1.4257</v>
      </c>
      <c r="BL1772" s="42" t="e">
        <f>HLOOKUP($A1772,차량별코스!$E$1:$AD$20,_xlfn.XLOOKUP(탕데이터!$I1772,차량별코스!$D$2:$D$20,차량별코스!$A$2:$A$20),0)</f>
        <v>#N/A</v>
      </c>
      <c r="BM1772">
        <f t="shared" si="305"/>
        <v>3007.1420000000012</v>
      </c>
      <c r="BN1772">
        <f t="shared" si="306"/>
        <v>11107.727999999996</v>
      </c>
      <c r="BO1772">
        <f>IF(COUNTIFS($BL$2:$BL1772,$BL1772,$O$2:$O1772,$O1772)=1,_xlfn.MAXIFS($BO$2:$BO1771,$O$2:$O1771,$O1772)+1,_xlfn.MAXIFS($BO$2:$BO1771,$O$2:$O1771,$O1772))</f>
        <v>12</v>
      </c>
      <c r="BP1772">
        <f t="shared" si="307"/>
        <v>4585.8900000000003</v>
      </c>
      <c r="BQ1772">
        <f t="shared" si="309"/>
        <v>99.12</v>
      </c>
      <c r="BR1772">
        <f t="shared" si="310"/>
        <v>148.68</v>
      </c>
      <c r="BS1772">
        <f t="shared" si="311"/>
        <v>117.705</v>
      </c>
      <c r="BT1772">
        <f t="shared" si="312"/>
        <v>241.60499999999999</v>
      </c>
      <c r="BU1772">
        <f t="shared" si="313"/>
        <v>6.1950000000000003</v>
      </c>
      <c r="BV1772">
        <f t="shared" si="314"/>
        <v>0</v>
      </c>
      <c r="BW1772">
        <f t="shared" si="308"/>
        <v>5199.1949999999997</v>
      </c>
    </row>
    <row r="1773" spans="1:75" x14ac:dyDescent="0.3">
      <c r="A1773" s="38">
        <f t="shared" si="304"/>
        <v>45793</v>
      </c>
      <c r="B1773" s="3">
        <v>45793.277708333335</v>
      </c>
      <c r="C1773" t="s">
        <v>61</v>
      </c>
      <c r="D1773" t="s">
        <v>61</v>
      </c>
      <c r="E1773" t="s">
        <v>61</v>
      </c>
      <c r="F1773" t="s">
        <v>62</v>
      </c>
      <c r="G1773" s="2" t="s">
        <v>98</v>
      </c>
      <c r="H1773" t="s">
        <v>99</v>
      </c>
      <c r="I1773" t="s">
        <v>101</v>
      </c>
      <c r="J1773" t="s">
        <v>66</v>
      </c>
      <c r="K1773" t="s">
        <v>67</v>
      </c>
      <c r="L1773">
        <v>20</v>
      </c>
      <c r="M1773">
        <v>13</v>
      </c>
      <c r="N1773">
        <v>169</v>
      </c>
      <c r="O1773" s="41">
        <v>9999</v>
      </c>
      <c r="P1773" t="s">
        <v>61</v>
      </c>
      <c r="Q1773" t="s">
        <v>61</v>
      </c>
      <c r="R1773">
        <v>0.128</v>
      </c>
      <c r="S1773">
        <v>0.156</v>
      </c>
      <c r="T1773">
        <v>0.82099999999999995</v>
      </c>
      <c r="U1773">
        <v>169</v>
      </c>
      <c r="V1773">
        <v>12</v>
      </c>
      <c r="W1773">
        <v>60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14</v>
      </c>
      <c r="AD1773">
        <v>2.73</v>
      </c>
      <c r="AE1773">
        <v>4.7504169999999997</v>
      </c>
      <c r="AF1773">
        <v>100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0.63</v>
      </c>
      <c r="AN1773">
        <v>15.648999999999999</v>
      </c>
      <c r="AO1773">
        <v>7.1</v>
      </c>
      <c r="AP1773">
        <v>35.502000000000002</v>
      </c>
      <c r="AQ1773">
        <v>0</v>
      </c>
      <c r="AR1773">
        <v>0</v>
      </c>
      <c r="AS1773">
        <v>0</v>
      </c>
      <c r="AT1773">
        <v>1.667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 t="s">
        <v>75</v>
      </c>
      <c r="BD1773">
        <v>0</v>
      </c>
      <c r="BE1773" t="s">
        <v>61</v>
      </c>
      <c r="BF1773" t="s">
        <v>61</v>
      </c>
      <c r="BG1773">
        <v>1.3</v>
      </c>
      <c r="BH1773">
        <v>0</v>
      </c>
      <c r="BI1773" s="1">
        <v>45799.571955520834</v>
      </c>
      <c r="BJ1773">
        <v>3</v>
      </c>
      <c r="BK1773" s="4">
        <v>0.27350000000000002</v>
      </c>
      <c r="BL1773" s="42" t="e">
        <f>HLOOKUP($A1773,차량별코스!$E$1:$AD$20,_xlfn.XLOOKUP(탕데이터!$I1773,차량별코스!$D$2:$D$20,차량별코스!$A$2:$A$20),0)</f>
        <v>#N/A</v>
      </c>
      <c r="BM1773">
        <f t="shared" si="305"/>
        <v>3007.1420000000012</v>
      </c>
      <c r="BN1773">
        <f t="shared" si="306"/>
        <v>11107.727999999996</v>
      </c>
      <c r="BO1773">
        <f>IF(COUNTIFS($BL$2:$BL1773,$BL1773,$O$2:$O1773,$O1773)=1,_xlfn.MAXIFS($BO$2:$BO1772,$O$2:$O1772,$O1773)+1,_xlfn.MAXIFS($BO$2:$BO1772,$O$2:$O1772,$O1773))</f>
        <v>12</v>
      </c>
      <c r="BP1773">
        <f t="shared" si="307"/>
        <v>97</v>
      </c>
      <c r="BQ1773">
        <f t="shared" si="309"/>
        <v>0</v>
      </c>
      <c r="BR1773">
        <f t="shared" si="310"/>
        <v>0</v>
      </c>
      <c r="BS1773">
        <f t="shared" si="311"/>
        <v>0</v>
      </c>
      <c r="BT1773">
        <f t="shared" si="312"/>
        <v>0</v>
      </c>
      <c r="BU1773">
        <f t="shared" si="313"/>
        <v>0</v>
      </c>
      <c r="BV1773">
        <f t="shared" si="314"/>
        <v>0</v>
      </c>
      <c r="BW1773">
        <f t="shared" si="308"/>
        <v>97</v>
      </c>
    </row>
    <row r="1774" spans="1:75" x14ac:dyDescent="0.3">
      <c r="A1774" s="38">
        <f t="shared" si="304"/>
        <v>45793</v>
      </c>
      <c r="B1774" s="3">
        <v>45793.291631944441</v>
      </c>
      <c r="C1774" t="s">
        <v>61</v>
      </c>
      <c r="D1774" t="s">
        <v>61</v>
      </c>
      <c r="E1774" t="s">
        <v>61</v>
      </c>
      <c r="F1774" t="s">
        <v>62</v>
      </c>
      <c r="G1774" s="2" t="s">
        <v>98</v>
      </c>
      <c r="H1774" t="s">
        <v>99</v>
      </c>
      <c r="I1774" t="s">
        <v>101</v>
      </c>
      <c r="J1774" t="s">
        <v>66</v>
      </c>
      <c r="K1774" t="s">
        <v>67</v>
      </c>
      <c r="L1774">
        <v>20</v>
      </c>
      <c r="M1774">
        <v>13</v>
      </c>
      <c r="N1774">
        <v>169</v>
      </c>
      <c r="O1774" s="41">
        <v>9999</v>
      </c>
      <c r="P1774" t="s">
        <v>61</v>
      </c>
      <c r="Q1774" t="s">
        <v>61</v>
      </c>
      <c r="R1774">
        <v>95.102000000000004</v>
      </c>
      <c r="S1774">
        <v>21.902999999999999</v>
      </c>
      <c r="T1774">
        <v>4.3419999999999996</v>
      </c>
      <c r="U1774">
        <v>8312</v>
      </c>
      <c r="V1774">
        <v>7</v>
      </c>
      <c r="W1774">
        <v>1855</v>
      </c>
      <c r="X1774">
        <v>2263</v>
      </c>
      <c r="Y1774">
        <v>0</v>
      </c>
      <c r="Z1774">
        <v>20</v>
      </c>
      <c r="AA1774">
        <v>1</v>
      </c>
      <c r="AB1774">
        <v>10</v>
      </c>
      <c r="AC1774">
        <v>99</v>
      </c>
      <c r="AD1774">
        <v>41.19</v>
      </c>
      <c r="AE1774">
        <v>53.080176000000002</v>
      </c>
      <c r="AF1774">
        <v>91.9</v>
      </c>
      <c r="AG1774">
        <v>1.6</v>
      </c>
      <c r="AH1774">
        <v>2.5</v>
      </c>
      <c r="AI1774">
        <v>1.9</v>
      </c>
      <c r="AJ1774">
        <v>2</v>
      </c>
      <c r="AK1774">
        <v>0</v>
      </c>
      <c r="AL1774">
        <v>0</v>
      </c>
      <c r="AM1774">
        <v>3.34</v>
      </c>
      <c r="AN1774">
        <v>40.680999999999997</v>
      </c>
      <c r="AO1774">
        <v>8.4000000000000005E-2</v>
      </c>
      <c r="AP1774">
        <v>22.317</v>
      </c>
      <c r="AQ1774">
        <v>0.23100000000000001</v>
      </c>
      <c r="AR1774">
        <v>0</v>
      </c>
      <c r="AS1774">
        <v>21.03</v>
      </c>
      <c r="AT1774">
        <v>127.128</v>
      </c>
      <c r="AU1774">
        <v>2.2130000000000001</v>
      </c>
      <c r="AV1774">
        <v>3.4580000000000002</v>
      </c>
      <c r="AW1774">
        <v>2.6280000000000001</v>
      </c>
      <c r="AX1774">
        <v>2.7669999999999999</v>
      </c>
      <c r="AY1774">
        <v>0</v>
      </c>
      <c r="AZ1774">
        <v>0</v>
      </c>
      <c r="BA1774">
        <v>0</v>
      </c>
      <c r="BB1774">
        <v>131</v>
      </c>
      <c r="BC1774" t="s">
        <v>75</v>
      </c>
      <c r="BD1774">
        <v>0</v>
      </c>
      <c r="BE1774" t="s">
        <v>61</v>
      </c>
      <c r="BF1774" t="s">
        <v>61</v>
      </c>
      <c r="BG1774">
        <v>1.3</v>
      </c>
      <c r="BH1774">
        <v>0</v>
      </c>
      <c r="BI1774" s="1">
        <v>45799.571955520834</v>
      </c>
      <c r="BJ1774">
        <v>3</v>
      </c>
      <c r="BK1774" s="4">
        <v>1.4473</v>
      </c>
      <c r="BL1774" s="42" t="e">
        <f>HLOOKUP($A1774,차량별코스!$E$1:$AD$20,_xlfn.XLOOKUP(탕데이터!$I1774,차량별코스!$D$2:$D$20,차량별코스!$A$2:$A$20),0)</f>
        <v>#N/A</v>
      </c>
      <c r="BM1774">
        <f t="shared" si="305"/>
        <v>3007.1420000000012</v>
      </c>
      <c r="BN1774">
        <f t="shared" si="306"/>
        <v>11107.727999999996</v>
      </c>
      <c r="BO1774">
        <f>IF(COUNTIFS($BL$2:$BL1774,$BL1774,$O$2:$O1774,$O1774)=1,_xlfn.MAXIFS($BO$2:$BO1773,$O$2:$O1773,$O1774)+1,_xlfn.MAXIFS($BO$2:$BO1773,$O$2:$O1773,$O1774))</f>
        <v>12</v>
      </c>
      <c r="BP1774">
        <f t="shared" si="307"/>
        <v>5776.7280000000001</v>
      </c>
      <c r="BQ1774">
        <f t="shared" si="309"/>
        <v>132.99199999999999</v>
      </c>
      <c r="BR1774">
        <f t="shared" si="310"/>
        <v>207.8</v>
      </c>
      <c r="BS1774">
        <f t="shared" si="311"/>
        <v>157.928</v>
      </c>
      <c r="BT1774">
        <f t="shared" si="312"/>
        <v>166.24</v>
      </c>
      <c r="BU1774">
        <f t="shared" si="313"/>
        <v>0</v>
      </c>
      <c r="BV1774">
        <f t="shared" si="314"/>
        <v>0</v>
      </c>
      <c r="BW1774">
        <f t="shared" si="308"/>
        <v>6441.6880000000001</v>
      </c>
    </row>
    <row r="1775" spans="1:75" x14ac:dyDescent="0.3">
      <c r="A1775" s="38">
        <f t="shared" si="304"/>
        <v>45793</v>
      </c>
      <c r="B1775" s="3">
        <v>45793.466064814813</v>
      </c>
      <c r="C1775" t="s">
        <v>61</v>
      </c>
      <c r="D1775" t="s">
        <v>61</v>
      </c>
      <c r="E1775" t="s">
        <v>61</v>
      </c>
      <c r="F1775" t="s">
        <v>62</v>
      </c>
      <c r="G1775" s="2" t="s">
        <v>98</v>
      </c>
      <c r="H1775" t="s">
        <v>99</v>
      </c>
      <c r="I1775" t="s">
        <v>101</v>
      </c>
      <c r="J1775" t="s">
        <v>66</v>
      </c>
      <c r="K1775" t="s">
        <v>67</v>
      </c>
      <c r="L1775">
        <v>20</v>
      </c>
      <c r="M1775">
        <v>13</v>
      </c>
      <c r="N1775">
        <v>169</v>
      </c>
      <c r="O1775" s="41">
        <v>9999</v>
      </c>
      <c r="P1775" t="s">
        <v>61</v>
      </c>
      <c r="Q1775" t="s">
        <v>61</v>
      </c>
      <c r="R1775">
        <v>2.3E-2</v>
      </c>
      <c r="S1775">
        <v>4.2000000000000003E-2</v>
      </c>
      <c r="T1775">
        <v>0.54800000000000004</v>
      </c>
      <c r="U1775">
        <v>54</v>
      </c>
      <c r="V1775">
        <v>37</v>
      </c>
      <c r="W1775">
        <v>3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11</v>
      </c>
      <c r="AD1775">
        <v>1.53</v>
      </c>
      <c r="AE1775">
        <v>5.9125959999999997</v>
      </c>
      <c r="AF1775">
        <v>100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0.42</v>
      </c>
      <c r="AN1775">
        <v>35.415999999999997</v>
      </c>
      <c r="AO1775">
        <v>68.513000000000005</v>
      </c>
      <c r="AP1775">
        <v>5.5529999999999999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 t="s">
        <v>75</v>
      </c>
      <c r="BD1775">
        <v>0</v>
      </c>
      <c r="BE1775" t="s">
        <v>61</v>
      </c>
      <c r="BF1775" t="s">
        <v>61</v>
      </c>
      <c r="BG1775">
        <v>1.3</v>
      </c>
      <c r="BH1775">
        <v>0</v>
      </c>
      <c r="BI1775" s="1">
        <v>45799.571955520834</v>
      </c>
      <c r="BJ1775">
        <v>3</v>
      </c>
      <c r="BK1775" s="4">
        <v>0.1825</v>
      </c>
      <c r="BL1775" s="42" t="e">
        <f>HLOOKUP($A1775,차량별코스!$E$1:$AD$20,_xlfn.XLOOKUP(탕데이터!$I1775,차량별코스!$D$2:$D$20,차량별코스!$A$2:$A$20),0)</f>
        <v>#N/A</v>
      </c>
      <c r="BM1775">
        <f t="shared" si="305"/>
        <v>3007.1420000000012</v>
      </c>
      <c r="BN1775">
        <f t="shared" si="306"/>
        <v>11107.727999999996</v>
      </c>
      <c r="BO1775">
        <f>IF(COUNTIFS($BL$2:$BL1775,$BL1775,$O$2:$O1775,$O1775)=1,_xlfn.MAXIFS($BO$2:$BO1774,$O$2:$O1774,$O1775)+1,_xlfn.MAXIFS($BO$2:$BO1774,$O$2:$O1774,$O1775))</f>
        <v>12</v>
      </c>
      <c r="BP1775">
        <f t="shared" si="307"/>
        <v>14</v>
      </c>
      <c r="BQ1775">
        <f t="shared" si="309"/>
        <v>0</v>
      </c>
      <c r="BR1775">
        <f t="shared" si="310"/>
        <v>0</v>
      </c>
      <c r="BS1775">
        <f t="shared" si="311"/>
        <v>0</v>
      </c>
      <c r="BT1775">
        <f t="shared" si="312"/>
        <v>0</v>
      </c>
      <c r="BU1775">
        <f t="shared" si="313"/>
        <v>0</v>
      </c>
      <c r="BV1775">
        <f t="shared" si="314"/>
        <v>0</v>
      </c>
      <c r="BW1775">
        <f t="shared" si="308"/>
        <v>14</v>
      </c>
    </row>
    <row r="1776" spans="1:75" x14ac:dyDescent="0.3">
      <c r="A1776" s="38">
        <f t="shared" si="304"/>
        <v>45793</v>
      </c>
      <c r="B1776" s="3">
        <v>45793.475532407407</v>
      </c>
      <c r="C1776" t="s">
        <v>61</v>
      </c>
      <c r="D1776" t="s">
        <v>61</v>
      </c>
      <c r="E1776" t="s">
        <v>61</v>
      </c>
      <c r="F1776" t="s">
        <v>62</v>
      </c>
      <c r="G1776" s="2" t="s">
        <v>98</v>
      </c>
      <c r="H1776" t="s">
        <v>99</v>
      </c>
      <c r="I1776" t="s">
        <v>101</v>
      </c>
      <c r="J1776" t="s">
        <v>66</v>
      </c>
      <c r="K1776" t="s">
        <v>67</v>
      </c>
      <c r="L1776">
        <v>20</v>
      </c>
      <c r="M1776">
        <v>13</v>
      </c>
      <c r="N1776">
        <v>169</v>
      </c>
      <c r="O1776" s="41">
        <v>9999</v>
      </c>
      <c r="P1776" t="s">
        <v>61</v>
      </c>
      <c r="Q1776" t="s">
        <v>61</v>
      </c>
      <c r="R1776">
        <v>17.391999999999999</v>
      </c>
      <c r="S1776">
        <v>4.3579999999999997</v>
      </c>
      <c r="T1776">
        <v>3.9910000000000001</v>
      </c>
      <c r="U1776">
        <v>1569</v>
      </c>
      <c r="V1776">
        <v>25</v>
      </c>
      <c r="W1776">
        <v>297</v>
      </c>
      <c r="X1776">
        <v>437</v>
      </c>
      <c r="Y1776">
        <v>0</v>
      </c>
      <c r="Z1776">
        <v>2</v>
      </c>
      <c r="AA1776">
        <v>0</v>
      </c>
      <c r="AB1776">
        <v>0</v>
      </c>
      <c r="AC1776">
        <v>83</v>
      </c>
      <c r="AD1776">
        <v>39.909999999999997</v>
      </c>
      <c r="AE1776">
        <v>50.209446</v>
      </c>
      <c r="AF1776">
        <v>93.8</v>
      </c>
      <c r="AG1776">
        <v>0.9</v>
      </c>
      <c r="AH1776">
        <v>1.8</v>
      </c>
      <c r="AI1776">
        <v>3.1</v>
      </c>
      <c r="AJ1776">
        <v>0.3</v>
      </c>
      <c r="AK1776">
        <v>0</v>
      </c>
      <c r="AL1776">
        <v>0</v>
      </c>
      <c r="AM1776">
        <v>3.07</v>
      </c>
      <c r="AN1776">
        <v>42.070999999999998</v>
      </c>
      <c r="AO1776">
        <v>1.593</v>
      </c>
      <c r="AP1776">
        <v>18.928999999999998</v>
      </c>
      <c r="AQ1776">
        <v>0.23</v>
      </c>
      <c r="AR1776">
        <v>0</v>
      </c>
      <c r="AS1776">
        <v>11.5</v>
      </c>
      <c r="AT1776">
        <v>23.45</v>
      </c>
      <c r="AU1776">
        <v>0.22500000000000001</v>
      </c>
      <c r="AV1776">
        <v>0.45</v>
      </c>
      <c r="AW1776">
        <v>0.77500000000000002</v>
      </c>
      <c r="AX1776">
        <v>7.4999999999999997E-2</v>
      </c>
      <c r="AY1776">
        <v>0</v>
      </c>
      <c r="AZ1776">
        <v>0</v>
      </c>
      <c r="BA1776">
        <v>0</v>
      </c>
      <c r="BB1776">
        <v>27</v>
      </c>
      <c r="BC1776" t="s">
        <v>75</v>
      </c>
      <c r="BD1776">
        <v>0</v>
      </c>
      <c r="BE1776" t="s">
        <v>61</v>
      </c>
      <c r="BF1776" t="s">
        <v>61</v>
      </c>
      <c r="BG1776">
        <v>1.3</v>
      </c>
      <c r="BH1776">
        <v>0</v>
      </c>
      <c r="BI1776" s="1">
        <v>45799.571955520834</v>
      </c>
      <c r="BJ1776">
        <v>3</v>
      </c>
      <c r="BK1776" s="4">
        <v>1.3303</v>
      </c>
      <c r="BL1776" s="42" t="e">
        <f>HLOOKUP($A1776,차량별코스!$E$1:$AD$20,_xlfn.XLOOKUP(탕데이터!$I1776,차량별코스!$D$2:$D$20,차량별코스!$A$2:$A$20),0)</f>
        <v>#N/A</v>
      </c>
      <c r="BM1776">
        <f t="shared" si="305"/>
        <v>3007.1420000000012</v>
      </c>
      <c r="BN1776">
        <f t="shared" si="306"/>
        <v>11107.727999999996</v>
      </c>
      <c r="BO1776">
        <f>IF(COUNTIFS($BL$2:$BL1776,$BL1776,$O$2:$O1776,$O1776)=1,_xlfn.MAXIFS($BO$2:$BO1775,$O$2:$O1775,$O1776)+1,_xlfn.MAXIFS($BO$2:$BO1775,$O$2:$O1775,$O1776))</f>
        <v>12</v>
      </c>
      <c r="BP1776">
        <f t="shared" si="307"/>
        <v>1149.722</v>
      </c>
      <c r="BQ1776">
        <f t="shared" si="309"/>
        <v>14.121000000000002</v>
      </c>
      <c r="BR1776">
        <f t="shared" si="310"/>
        <v>28.242000000000004</v>
      </c>
      <c r="BS1776">
        <f t="shared" si="311"/>
        <v>48.639000000000003</v>
      </c>
      <c r="BT1776">
        <f t="shared" si="312"/>
        <v>4.7069999999999999</v>
      </c>
      <c r="BU1776">
        <f t="shared" si="313"/>
        <v>0</v>
      </c>
      <c r="BV1776">
        <f t="shared" si="314"/>
        <v>0</v>
      </c>
      <c r="BW1776">
        <f t="shared" si="308"/>
        <v>1245.431</v>
      </c>
    </row>
    <row r="1777" spans="1:75" x14ac:dyDescent="0.3">
      <c r="A1777" s="38">
        <f t="shared" si="304"/>
        <v>45793</v>
      </c>
      <c r="B1777" s="3">
        <v>45793.500300925924</v>
      </c>
      <c r="C1777" t="s">
        <v>61</v>
      </c>
      <c r="D1777" t="s">
        <v>61</v>
      </c>
      <c r="E1777" t="s">
        <v>61</v>
      </c>
      <c r="F1777" t="s">
        <v>62</v>
      </c>
      <c r="G1777" s="2" t="s">
        <v>98</v>
      </c>
      <c r="H1777" t="s">
        <v>99</v>
      </c>
      <c r="I1777" t="s">
        <v>101</v>
      </c>
      <c r="J1777" t="s">
        <v>66</v>
      </c>
      <c r="K1777" t="s">
        <v>67</v>
      </c>
      <c r="L1777">
        <v>20</v>
      </c>
      <c r="M1777">
        <v>13</v>
      </c>
      <c r="N1777">
        <v>169</v>
      </c>
      <c r="O1777" s="41">
        <v>9999</v>
      </c>
      <c r="P1777" t="s">
        <v>61</v>
      </c>
      <c r="Q1777" t="s">
        <v>61</v>
      </c>
      <c r="R1777">
        <v>82.84</v>
      </c>
      <c r="S1777">
        <v>18.632000000000001</v>
      </c>
      <c r="T1777">
        <v>4.4459999999999997</v>
      </c>
      <c r="U1777">
        <v>5946</v>
      </c>
      <c r="V1777">
        <v>13</v>
      </c>
      <c r="W1777">
        <v>882</v>
      </c>
      <c r="X1777">
        <v>2288</v>
      </c>
      <c r="Y1777">
        <v>0</v>
      </c>
      <c r="Z1777">
        <v>8</v>
      </c>
      <c r="AA1777">
        <v>0</v>
      </c>
      <c r="AB1777">
        <v>0</v>
      </c>
      <c r="AC1777">
        <v>102</v>
      </c>
      <c r="AD1777">
        <v>50.16</v>
      </c>
      <c r="AE1777">
        <v>59.042589</v>
      </c>
      <c r="AF1777">
        <v>93.2</v>
      </c>
      <c r="AG1777">
        <v>1</v>
      </c>
      <c r="AH1777">
        <v>1.6</v>
      </c>
      <c r="AI1777">
        <v>1.7</v>
      </c>
      <c r="AJ1777">
        <v>2.4</v>
      </c>
      <c r="AK1777">
        <v>0</v>
      </c>
      <c r="AL1777">
        <v>0</v>
      </c>
      <c r="AM1777">
        <v>3.42</v>
      </c>
      <c r="AN1777">
        <v>44.795999999999999</v>
      </c>
      <c r="AO1777">
        <v>0.219</v>
      </c>
      <c r="AP1777">
        <v>14.834</v>
      </c>
      <c r="AQ1777">
        <v>0.26600000000000001</v>
      </c>
      <c r="AR1777">
        <v>0</v>
      </c>
      <c r="AS1777">
        <v>9.657</v>
      </c>
      <c r="AT1777">
        <v>91.647000000000006</v>
      </c>
      <c r="AU1777">
        <v>0.98299999999999998</v>
      </c>
      <c r="AV1777">
        <v>1.573</v>
      </c>
      <c r="AW1777">
        <v>1.6719999999999999</v>
      </c>
      <c r="AX1777">
        <v>2.36</v>
      </c>
      <c r="AY1777">
        <v>0</v>
      </c>
      <c r="AZ1777">
        <v>0</v>
      </c>
      <c r="BA1777">
        <v>0</v>
      </c>
      <c r="BB1777">
        <v>121</v>
      </c>
      <c r="BC1777" t="s">
        <v>75</v>
      </c>
      <c r="BD1777">
        <v>0</v>
      </c>
      <c r="BE1777" t="s">
        <v>61</v>
      </c>
      <c r="BF1777" t="s">
        <v>61</v>
      </c>
      <c r="BG1777">
        <v>1.3</v>
      </c>
      <c r="BH1777">
        <v>0</v>
      </c>
      <c r="BI1777" s="1">
        <v>45799.571955520834</v>
      </c>
      <c r="BJ1777">
        <v>3</v>
      </c>
      <c r="BK1777" s="4">
        <v>1.482</v>
      </c>
      <c r="BL1777" s="42" t="e">
        <f>HLOOKUP($A1777,차량별코스!$E$1:$AD$20,_xlfn.XLOOKUP(탕데이터!$I1777,차량별코스!$D$2:$D$20,차량별코스!$A$2:$A$20),0)</f>
        <v>#N/A</v>
      </c>
      <c r="BM1777">
        <f t="shared" si="305"/>
        <v>3007.1420000000012</v>
      </c>
      <c r="BN1777">
        <f t="shared" si="306"/>
        <v>11107.727999999996</v>
      </c>
      <c r="BO1777">
        <f>IF(COUNTIFS($BL$2:$BL1777,$BL1777,$O$2:$O1777,$O1777)=1,_xlfn.MAXIFS($BO$2:$BO1776,$O$2:$O1776,$O1777)+1,_xlfn.MAXIFS($BO$2:$BO1776,$O$2:$O1776,$O1777))</f>
        <v>12</v>
      </c>
      <c r="BP1777">
        <f t="shared" si="307"/>
        <v>4646.6720000000005</v>
      </c>
      <c r="BQ1777">
        <f t="shared" si="309"/>
        <v>59.46</v>
      </c>
      <c r="BR1777">
        <f t="shared" si="310"/>
        <v>95.135999999999996</v>
      </c>
      <c r="BS1777">
        <f t="shared" si="311"/>
        <v>101.08200000000001</v>
      </c>
      <c r="BT1777">
        <f t="shared" si="312"/>
        <v>142.70400000000001</v>
      </c>
      <c r="BU1777">
        <f t="shared" si="313"/>
        <v>0</v>
      </c>
      <c r="BV1777">
        <f t="shared" si="314"/>
        <v>0</v>
      </c>
      <c r="BW1777">
        <f t="shared" si="308"/>
        <v>5045.054000000001</v>
      </c>
    </row>
    <row r="1778" spans="1:75" x14ac:dyDescent="0.3">
      <c r="A1778" s="38">
        <f t="shared" si="304"/>
        <v>45793</v>
      </c>
      <c r="B1778" s="3">
        <v>45793.570208333331</v>
      </c>
      <c r="C1778" t="s">
        <v>61</v>
      </c>
      <c r="D1778" t="s">
        <v>61</v>
      </c>
      <c r="E1778" t="s">
        <v>61</v>
      </c>
      <c r="F1778" t="s">
        <v>62</v>
      </c>
      <c r="G1778" s="2" t="s">
        <v>98</v>
      </c>
      <c r="H1778" t="s">
        <v>99</v>
      </c>
      <c r="I1778" t="s">
        <v>101</v>
      </c>
      <c r="J1778" t="s">
        <v>66</v>
      </c>
      <c r="K1778" t="s">
        <v>67</v>
      </c>
      <c r="L1778">
        <v>20</v>
      </c>
      <c r="M1778">
        <v>13</v>
      </c>
      <c r="N1778">
        <v>169</v>
      </c>
      <c r="O1778" s="41">
        <v>9999</v>
      </c>
      <c r="P1778" t="s">
        <v>61</v>
      </c>
      <c r="Q1778" t="s">
        <v>61</v>
      </c>
      <c r="R1778">
        <v>3.8519999999999999</v>
      </c>
      <c r="S1778">
        <v>2.2789999999999999</v>
      </c>
      <c r="T1778">
        <v>1.69</v>
      </c>
      <c r="U1778">
        <v>2458</v>
      </c>
      <c r="V1778">
        <v>128</v>
      </c>
      <c r="W1778">
        <v>1923</v>
      </c>
      <c r="X1778">
        <v>115</v>
      </c>
      <c r="Y1778">
        <v>0</v>
      </c>
      <c r="Z1778">
        <v>3</v>
      </c>
      <c r="AA1778">
        <v>3</v>
      </c>
      <c r="AB1778">
        <v>863</v>
      </c>
      <c r="AC1778">
        <v>81</v>
      </c>
      <c r="AD1778">
        <v>5.64</v>
      </c>
      <c r="AE1778">
        <v>34.07161</v>
      </c>
      <c r="AF1778">
        <v>99.4</v>
      </c>
      <c r="AG1778">
        <v>0.2</v>
      </c>
      <c r="AH1778">
        <v>0.2</v>
      </c>
      <c r="AI1778">
        <v>0.2</v>
      </c>
      <c r="AJ1778">
        <v>0</v>
      </c>
      <c r="AK1778">
        <v>0</v>
      </c>
      <c r="AL1778">
        <v>0</v>
      </c>
      <c r="AM1778">
        <v>1.3</v>
      </c>
      <c r="AN1778">
        <v>71.510999999999996</v>
      </c>
      <c r="AO1778">
        <v>5.2069999999999999</v>
      </c>
      <c r="AP1778">
        <v>78.233999999999995</v>
      </c>
      <c r="AQ1778">
        <v>0.26</v>
      </c>
      <c r="AR1778">
        <v>0</v>
      </c>
      <c r="AS1778">
        <v>77.882000000000005</v>
      </c>
      <c r="AT1778">
        <v>39.76</v>
      </c>
      <c r="AU1778">
        <v>0.08</v>
      </c>
      <c r="AV1778">
        <v>0.08</v>
      </c>
      <c r="AW1778">
        <v>0.08</v>
      </c>
      <c r="AX1778">
        <v>0</v>
      </c>
      <c r="AY1778">
        <v>0</v>
      </c>
      <c r="AZ1778">
        <v>0</v>
      </c>
      <c r="BA1778">
        <v>0</v>
      </c>
      <c r="BB1778">
        <v>13</v>
      </c>
      <c r="BC1778" t="s">
        <v>75</v>
      </c>
      <c r="BD1778">
        <v>0</v>
      </c>
      <c r="BE1778" t="s">
        <v>61</v>
      </c>
      <c r="BF1778" t="s">
        <v>61</v>
      </c>
      <c r="BG1778">
        <v>1.3</v>
      </c>
      <c r="BH1778">
        <v>0</v>
      </c>
      <c r="BI1778" s="1">
        <v>45799.571955520834</v>
      </c>
      <c r="BJ1778">
        <v>3</v>
      </c>
      <c r="BK1778" s="4">
        <v>0.56340000000000001</v>
      </c>
      <c r="BL1778" s="42" t="e">
        <f>HLOOKUP($A1778,차량별코스!$E$1:$AD$20,_xlfn.XLOOKUP(탕데이터!$I1778,차량별코스!$D$2:$D$20,차량별코스!$A$2:$A$20),0)</f>
        <v>#N/A</v>
      </c>
      <c r="BM1778">
        <f t="shared" si="305"/>
        <v>3007.1420000000012</v>
      </c>
      <c r="BN1778">
        <f t="shared" si="306"/>
        <v>11107.727999999996</v>
      </c>
      <c r="BO1778">
        <f>IF(COUNTIFS($BL$2:$BL1778,$BL1778,$O$2:$O1778,$O1778)=1,_xlfn.MAXIFS($BO$2:$BO1777,$O$2:$O1777,$O1778)+1,_xlfn.MAXIFS($BO$2:$BO1777,$O$2:$O1777,$O1778))</f>
        <v>12</v>
      </c>
      <c r="BP1778">
        <f t="shared" si="307"/>
        <v>392.25200000000041</v>
      </c>
      <c r="BQ1778">
        <f t="shared" si="309"/>
        <v>4.9160000000000004</v>
      </c>
      <c r="BR1778">
        <f t="shared" si="310"/>
        <v>4.9160000000000004</v>
      </c>
      <c r="BS1778">
        <f t="shared" si="311"/>
        <v>4.9160000000000004</v>
      </c>
      <c r="BT1778">
        <f t="shared" si="312"/>
        <v>0</v>
      </c>
      <c r="BU1778">
        <f t="shared" si="313"/>
        <v>0</v>
      </c>
      <c r="BV1778">
        <f t="shared" si="314"/>
        <v>0</v>
      </c>
      <c r="BW1778">
        <f t="shared" si="308"/>
        <v>407.0000000000004</v>
      </c>
    </row>
    <row r="1779" spans="1:75" x14ac:dyDescent="0.3">
      <c r="A1779" s="38">
        <f t="shared" si="304"/>
        <v>45793</v>
      </c>
      <c r="B1779" s="3">
        <v>45793.602893518517</v>
      </c>
      <c r="C1779" t="s">
        <v>61</v>
      </c>
      <c r="D1779" t="s">
        <v>61</v>
      </c>
      <c r="E1779" t="s">
        <v>61</v>
      </c>
      <c r="F1779" t="s">
        <v>62</v>
      </c>
      <c r="G1779" s="2" t="s">
        <v>98</v>
      </c>
      <c r="H1779" t="s">
        <v>99</v>
      </c>
      <c r="I1779" t="s">
        <v>101</v>
      </c>
      <c r="J1779" t="s">
        <v>66</v>
      </c>
      <c r="K1779" t="s">
        <v>67</v>
      </c>
      <c r="L1779">
        <v>20</v>
      </c>
      <c r="M1779">
        <v>13</v>
      </c>
      <c r="N1779">
        <v>169</v>
      </c>
      <c r="O1779" s="41">
        <v>9999</v>
      </c>
      <c r="P1779" t="s">
        <v>61</v>
      </c>
      <c r="Q1779" t="s">
        <v>61</v>
      </c>
      <c r="R1779">
        <v>8.2089999999999996</v>
      </c>
      <c r="S1779">
        <v>4.1269999999999998</v>
      </c>
      <c r="T1779">
        <v>1.9890000000000001</v>
      </c>
      <c r="U1779">
        <v>2523</v>
      </c>
      <c r="V1779">
        <v>19</v>
      </c>
      <c r="W1779">
        <v>1503</v>
      </c>
      <c r="X1779">
        <v>207</v>
      </c>
      <c r="Y1779">
        <v>11</v>
      </c>
      <c r="Z1779">
        <v>8</v>
      </c>
      <c r="AA1779">
        <v>1</v>
      </c>
      <c r="AB1779">
        <v>146</v>
      </c>
      <c r="AC1779">
        <v>82</v>
      </c>
      <c r="AD1779">
        <v>11.71</v>
      </c>
      <c r="AE1779">
        <v>29.522829000000002</v>
      </c>
      <c r="AF1779">
        <v>97.8</v>
      </c>
      <c r="AG1779">
        <v>1.2</v>
      </c>
      <c r="AH1779">
        <v>0.6</v>
      </c>
      <c r="AI1779">
        <v>0.4</v>
      </c>
      <c r="AJ1779">
        <v>0</v>
      </c>
      <c r="AK1779">
        <v>0</v>
      </c>
      <c r="AL1779">
        <v>0</v>
      </c>
      <c r="AM1779">
        <v>1.53</v>
      </c>
      <c r="AN1779">
        <v>50.970999999999997</v>
      </c>
      <c r="AO1779">
        <v>0.753</v>
      </c>
      <c r="AP1779">
        <v>59.572000000000003</v>
      </c>
      <c r="AQ1779">
        <v>0.24399999999999999</v>
      </c>
      <c r="AR1779">
        <v>133.999</v>
      </c>
      <c r="AS1779">
        <v>97.453999999999994</v>
      </c>
      <c r="AT1779">
        <v>40.75</v>
      </c>
      <c r="AU1779">
        <v>0.5</v>
      </c>
      <c r="AV1779">
        <v>0.25</v>
      </c>
      <c r="AW1779">
        <v>0.16700000000000001</v>
      </c>
      <c r="AX1779">
        <v>0</v>
      </c>
      <c r="AY1779">
        <v>0</v>
      </c>
      <c r="AZ1779">
        <v>0</v>
      </c>
      <c r="BA1779">
        <v>0</v>
      </c>
      <c r="BB1779">
        <v>16</v>
      </c>
      <c r="BC1779" t="s">
        <v>75</v>
      </c>
      <c r="BD1779">
        <v>0</v>
      </c>
      <c r="BE1779" t="s">
        <v>61</v>
      </c>
      <c r="BF1779" t="s">
        <v>61</v>
      </c>
      <c r="BG1779">
        <v>1.3</v>
      </c>
      <c r="BH1779">
        <v>0</v>
      </c>
      <c r="BI1779" s="1">
        <v>45799.571955520834</v>
      </c>
      <c r="BJ1779">
        <v>3</v>
      </c>
      <c r="BK1779" s="4">
        <v>0.66300000000000003</v>
      </c>
      <c r="BL1779" s="42" t="e">
        <f>HLOOKUP($A1779,차량별코스!$E$1:$AD$20,_xlfn.XLOOKUP(탕데이터!$I1779,차량별코스!$D$2:$D$20,차량별코스!$A$2:$A$20),0)</f>
        <v>#N/A</v>
      </c>
      <c r="BM1779">
        <f t="shared" si="305"/>
        <v>3007.1420000000012</v>
      </c>
      <c r="BN1779">
        <f t="shared" si="306"/>
        <v>11107.727999999996</v>
      </c>
      <c r="BO1779">
        <f>IF(COUNTIFS($BL$2:$BL1779,$BL1779,$O$2:$O1779,$O1779)=1,_xlfn.MAXIFS($BO$2:$BO1778,$O$2:$O1778,$O1779)+1,_xlfn.MAXIFS($BO$2:$BO1778,$O$2:$O1778,$O1779))</f>
        <v>12</v>
      </c>
      <c r="BP1779">
        <f t="shared" si="307"/>
        <v>945.49400000000014</v>
      </c>
      <c r="BQ1779">
        <f t="shared" si="309"/>
        <v>30.276</v>
      </c>
      <c r="BR1779">
        <f t="shared" si="310"/>
        <v>15.138</v>
      </c>
      <c r="BS1779">
        <f t="shared" si="311"/>
        <v>10.092000000000001</v>
      </c>
      <c r="BT1779">
        <f t="shared" si="312"/>
        <v>0</v>
      </c>
      <c r="BU1779">
        <f t="shared" si="313"/>
        <v>0</v>
      </c>
      <c r="BV1779">
        <f t="shared" si="314"/>
        <v>0</v>
      </c>
      <c r="BW1779">
        <f t="shared" si="308"/>
        <v>1001.0000000000001</v>
      </c>
    </row>
    <row r="1780" spans="1:75" x14ac:dyDescent="0.3">
      <c r="A1780" s="38">
        <f t="shared" si="304"/>
        <v>45793</v>
      </c>
      <c r="B1780" s="3">
        <v>45793.632731481484</v>
      </c>
      <c r="C1780" t="s">
        <v>61</v>
      </c>
      <c r="D1780" t="s">
        <v>61</v>
      </c>
      <c r="E1780" t="s">
        <v>61</v>
      </c>
      <c r="F1780" t="s">
        <v>62</v>
      </c>
      <c r="G1780" s="2" t="s">
        <v>98</v>
      </c>
      <c r="H1780" t="s">
        <v>99</v>
      </c>
      <c r="I1780" t="s">
        <v>101</v>
      </c>
      <c r="J1780" t="s">
        <v>66</v>
      </c>
      <c r="K1780" t="s">
        <v>67</v>
      </c>
      <c r="L1780">
        <v>20</v>
      </c>
      <c r="M1780">
        <v>13</v>
      </c>
      <c r="N1780">
        <v>169</v>
      </c>
      <c r="O1780" s="41">
        <v>9999</v>
      </c>
      <c r="P1780" t="s">
        <v>61</v>
      </c>
      <c r="Q1780" t="s">
        <v>61</v>
      </c>
      <c r="R1780">
        <v>1E-3</v>
      </c>
      <c r="S1780">
        <v>1.4999999999999999E-2</v>
      </c>
      <c r="T1780">
        <v>6.7000000000000004E-2</v>
      </c>
      <c r="U1780">
        <v>27</v>
      </c>
      <c r="V1780">
        <v>27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0.13</v>
      </c>
      <c r="AE1780" t="s">
        <v>61</v>
      </c>
      <c r="AF1780">
        <v>100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0.05</v>
      </c>
      <c r="AN1780" t="s">
        <v>61</v>
      </c>
      <c r="AO1780">
        <v>100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 t="s">
        <v>75</v>
      </c>
      <c r="BD1780">
        <v>0</v>
      </c>
      <c r="BE1780" t="s">
        <v>61</v>
      </c>
      <c r="BF1780" t="s">
        <v>61</v>
      </c>
      <c r="BG1780">
        <v>1.3</v>
      </c>
      <c r="BH1780">
        <v>0</v>
      </c>
      <c r="BI1780" s="1">
        <v>45799.571955520834</v>
      </c>
      <c r="BJ1780">
        <v>3</v>
      </c>
      <c r="BK1780" s="4">
        <v>2.2200000000000001E-2</v>
      </c>
      <c r="BL1780" s="42" t="e">
        <f>HLOOKUP($A1780,차량별코스!$E$1:$AD$20,_xlfn.XLOOKUP(탕데이터!$I1780,차량별코스!$D$2:$D$20,차량별코스!$A$2:$A$20),0)</f>
        <v>#N/A</v>
      </c>
      <c r="BM1780">
        <f t="shared" si="305"/>
        <v>3007.1420000000012</v>
      </c>
      <c r="BN1780">
        <f t="shared" si="306"/>
        <v>11107.727999999996</v>
      </c>
      <c r="BO1780">
        <f>IF(COUNTIFS($BL$2:$BL1780,$BL1780,$O$2:$O1780,$O1780)=1,_xlfn.MAXIFS($BO$2:$BO1779,$O$2:$O1779,$O1780)+1,_xlfn.MAXIFS($BO$2:$BO1779,$O$2:$O1779,$O1780))</f>
        <v>12</v>
      </c>
      <c r="BP1780">
        <f t="shared" si="307"/>
        <v>0</v>
      </c>
      <c r="BQ1780">
        <f t="shared" si="309"/>
        <v>0</v>
      </c>
      <c r="BR1780">
        <f t="shared" si="310"/>
        <v>0</v>
      </c>
      <c r="BS1780">
        <f t="shared" si="311"/>
        <v>0</v>
      </c>
      <c r="BT1780">
        <f t="shared" si="312"/>
        <v>0</v>
      </c>
      <c r="BU1780">
        <f t="shared" si="313"/>
        <v>0</v>
      </c>
      <c r="BV1780">
        <f t="shared" si="314"/>
        <v>0</v>
      </c>
      <c r="BW1780">
        <f t="shared" si="308"/>
        <v>0</v>
      </c>
    </row>
    <row r="1781" spans="1:75" x14ac:dyDescent="0.3">
      <c r="A1781" s="38">
        <f t="shared" si="304"/>
        <v>45793</v>
      </c>
      <c r="B1781" s="3">
        <v>45793.67796296296</v>
      </c>
      <c r="C1781" t="s">
        <v>61</v>
      </c>
      <c r="D1781" t="s">
        <v>61</v>
      </c>
      <c r="E1781" t="s">
        <v>61</v>
      </c>
      <c r="F1781" t="s">
        <v>62</v>
      </c>
      <c r="G1781" s="2" t="s">
        <v>98</v>
      </c>
      <c r="H1781" t="s">
        <v>99</v>
      </c>
      <c r="I1781" t="s">
        <v>101</v>
      </c>
      <c r="J1781" t="s">
        <v>66</v>
      </c>
      <c r="K1781" t="s">
        <v>67</v>
      </c>
      <c r="L1781">
        <v>20</v>
      </c>
      <c r="M1781">
        <v>13</v>
      </c>
      <c r="N1781">
        <v>169</v>
      </c>
      <c r="O1781" s="41">
        <v>9999</v>
      </c>
      <c r="P1781" t="s">
        <v>61</v>
      </c>
      <c r="Q1781" t="s">
        <v>61</v>
      </c>
      <c r="R1781">
        <v>0.02</v>
      </c>
      <c r="S1781">
        <v>5.8999999999999997E-2</v>
      </c>
      <c r="T1781">
        <v>0.33900000000000002</v>
      </c>
      <c r="U1781">
        <v>84</v>
      </c>
      <c r="V1781">
        <v>15</v>
      </c>
      <c r="W1781">
        <v>29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5</v>
      </c>
      <c r="AD1781">
        <v>0.86</v>
      </c>
      <c r="AE1781">
        <v>1.7998559999999999</v>
      </c>
      <c r="AF1781">
        <v>100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0.26</v>
      </c>
      <c r="AN1781">
        <v>13.997999999999999</v>
      </c>
      <c r="AO1781">
        <v>17.855</v>
      </c>
      <c r="AP1781">
        <v>34.521999999999998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 t="s">
        <v>75</v>
      </c>
      <c r="BD1781">
        <v>0</v>
      </c>
      <c r="BE1781" t="s">
        <v>61</v>
      </c>
      <c r="BF1781" t="s">
        <v>61</v>
      </c>
      <c r="BG1781">
        <v>1.3</v>
      </c>
      <c r="BH1781">
        <v>0</v>
      </c>
      <c r="BI1781" s="1">
        <v>45799.571955520834</v>
      </c>
      <c r="BJ1781">
        <v>3</v>
      </c>
      <c r="BK1781" s="4">
        <v>0.113</v>
      </c>
      <c r="BL1781" s="42" t="e">
        <f>HLOOKUP($A1781,차량별코스!$E$1:$AD$20,_xlfn.XLOOKUP(탕데이터!$I1781,차량별코스!$D$2:$D$20,차량별코스!$A$2:$A$20),0)</f>
        <v>#N/A</v>
      </c>
      <c r="BM1781">
        <f t="shared" si="305"/>
        <v>3007.1420000000012</v>
      </c>
      <c r="BN1781">
        <f t="shared" si="306"/>
        <v>11107.727999999996</v>
      </c>
      <c r="BO1781">
        <f>IF(COUNTIFS($BL$2:$BL1781,$BL1781,$O$2:$O1781,$O1781)=1,_xlfn.MAXIFS($BO$2:$BO1780,$O$2:$O1780,$O1781)+1,_xlfn.MAXIFS($BO$2:$BO1780,$O$2:$O1780,$O1781))</f>
        <v>12</v>
      </c>
      <c r="BP1781">
        <f t="shared" si="307"/>
        <v>40</v>
      </c>
      <c r="BQ1781">
        <f t="shared" si="309"/>
        <v>0</v>
      </c>
      <c r="BR1781">
        <f t="shared" si="310"/>
        <v>0</v>
      </c>
      <c r="BS1781">
        <f t="shared" si="311"/>
        <v>0</v>
      </c>
      <c r="BT1781">
        <f t="shared" si="312"/>
        <v>0</v>
      </c>
      <c r="BU1781">
        <f t="shared" si="313"/>
        <v>0</v>
      </c>
      <c r="BV1781">
        <f t="shared" si="314"/>
        <v>0</v>
      </c>
      <c r="BW1781">
        <f t="shared" si="308"/>
        <v>40</v>
      </c>
    </row>
    <row r="1782" spans="1:75" x14ac:dyDescent="0.3">
      <c r="A1782" s="38">
        <f t="shared" si="304"/>
        <v>45794</v>
      </c>
      <c r="B1782" s="3">
        <v>45794.320370370369</v>
      </c>
      <c r="C1782" t="s">
        <v>61</v>
      </c>
      <c r="D1782" t="s">
        <v>61</v>
      </c>
      <c r="E1782" t="s">
        <v>61</v>
      </c>
      <c r="F1782" t="s">
        <v>62</v>
      </c>
      <c r="G1782" s="2" t="s">
        <v>98</v>
      </c>
      <c r="H1782" t="s">
        <v>99</v>
      </c>
      <c r="I1782" t="s">
        <v>101</v>
      </c>
      <c r="J1782" t="s">
        <v>66</v>
      </c>
      <c r="K1782" t="s">
        <v>67</v>
      </c>
      <c r="L1782">
        <v>20</v>
      </c>
      <c r="M1782">
        <v>13</v>
      </c>
      <c r="N1782">
        <v>169</v>
      </c>
      <c r="O1782" s="41">
        <v>9999</v>
      </c>
      <c r="P1782" t="s">
        <v>61</v>
      </c>
      <c r="Q1782" t="s">
        <v>61</v>
      </c>
      <c r="R1782">
        <v>0.03</v>
      </c>
      <c r="S1782">
        <v>0.08</v>
      </c>
      <c r="T1782">
        <v>0.375</v>
      </c>
      <c r="U1782">
        <v>75</v>
      </c>
      <c r="V1782">
        <v>34</v>
      </c>
      <c r="W1782">
        <v>18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10</v>
      </c>
      <c r="AD1782">
        <v>1.44</v>
      </c>
      <c r="AE1782">
        <v>4.69557</v>
      </c>
      <c r="AF1782">
        <v>100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0.28999999999999998</v>
      </c>
      <c r="AN1782">
        <v>41.911000000000001</v>
      </c>
      <c r="AO1782">
        <v>45.332000000000001</v>
      </c>
      <c r="AP1782">
        <v>24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 t="s">
        <v>75</v>
      </c>
      <c r="BD1782">
        <v>0</v>
      </c>
      <c r="BE1782" t="s">
        <v>61</v>
      </c>
      <c r="BF1782" t="s">
        <v>61</v>
      </c>
      <c r="BG1782">
        <v>1.3</v>
      </c>
      <c r="BH1782">
        <v>0</v>
      </c>
      <c r="BI1782" s="1">
        <v>45799.571955520834</v>
      </c>
      <c r="BJ1782">
        <v>3</v>
      </c>
      <c r="BK1782" s="4">
        <v>0.125</v>
      </c>
      <c r="BL1782" s="42" t="e">
        <f>HLOOKUP($A1782,차량별코스!$E$1:$AD$20,_xlfn.XLOOKUP(탕데이터!$I1782,차량별코스!$D$2:$D$20,차량별코스!$A$2:$A$20),0)</f>
        <v>#N/A</v>
      </c>
      <c r="BM1782">
        <f t="shared" si="305"/>
        <v>3007.1420000000012</v>
      </c>
      <c r="BN1782">
        <f t="shared" si="306"/>
        <v>11107.727999999996</v>
      </c>
      <c r="BO1782">
        <f>IF(COUNTIFS($BL$2:$BL1782,$BL1782,$O$2:$O1782,$O1782)=1,_xlfn.MAXIFS($BO$2:$BO1781,$O$2:$O1781,$O1782)+1,_xlfn.MAXIFS($BO$2:$BO1781,$O$2:$O1781,$O1782))</f>
        <v>12</v>
      </c>
      <c r="BP1782">
        <f t="shared" si="307"/>
        <v>23</v>
      </c>
      <c r="BQ1782">
        <f t="shared" si="309"/>
        <v>0</v>
      </c>
      <c r="BR1782">
        <f t="shared" si="310"/>
        <v>0</v>
      </c>
      <c r="BS1782">
        <f t="shared" si="311"/>
        <v>0</v>
      </c>
      <c r="BT1782">
        <f t="shared" si="312"/>
        <v>0</v>
      </c>
      <c r="BU1782">
        <f t="shared" si="313"/>
        <v>0</v>
      </c>
      <c r="BV1782">
        <f t="shared" si="314"/>
        <v>0</v>
      </c>
      <c r="BW1782">
        <f t="shared" si="308"/>
        <v>23</v>
      </c>
    </row>
    <row r="1783" spans="1:75" x14ac:dyDescent="0.3">
      <c r="A1783" s="38">
        <f t="shared" si="304"/>
        <v>45794</v>
      </c>
      <c r="B1783" s="3">
        <v>45794.329108796293</v>
      </c>
      <c r="C1783" t="s">
        <v>61</v>
      </c>
      <c r="D1783" t="s">
        <v>61</v>
      </c>
      <c r="E1783" t="s">
        <v>61</v>
      </c>
      <c r="F1783" t="s">
        <v>62</v>
      </c>
      <c r="G1783" s="2" t="s">
        <v>98</v>
      </c>
      <c r="H1783" t="s">
        <v>99</v>
      </c>
      <c r="I1783" t="s">
        <v>101</v>
      </c>
      <c r="J1783" t="s">
        <v>66</v>
      </c>
      <c r="K1783" t="s">
        <v>67</v>
      </c>
      <c r="L1783">
        <v>20</v>
      </c>
      <c r="M1783">
        <v>13</v>
      </c>
      <c r="N1783">
        <v>169</v>
      </c>
      <c r="O1783" s="41">
        <v>9999</v>
      </c>
      <c r="P1783" t="s">
        <v>61</v>
      </c>
      <c r="Q1783" t="s">
        <v>61</v>
      </c>
      <c r="R1783">
        <v>0.03</v>
      </c>
      <c r="S1783">
        <v>3.5999999999999997E-2</v>
      </c>
      <c r="T1783">
        <v>0.83299999999999996</v>
      </c>
      <c r="U1783">
        <v>30</v>
      </c>
      <c r="V1783">
        <v>7</v>
      </c>
      <c r="W1783">
        <v>6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10</v>
      </c>
      <c r="AD1783">
        <v>3.6</v>
      </c>
      <c r="AE1783">
        <v>6.3518939999999997</v>
      </c>
      <c r="AF1783">
        <v>100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0.64</v>
      </c>
      <c r="AN1783">
        <v>22.994</v>
      </c>
      <c r="AO1783">
        <v>23.329000000000001</v>
      </c>
      <c r="AP1783">
        <v>19.992999999999999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 t="s">
        <v>75</v>
      </c>
      <c r="BD1783">
        <v>0</v>
      </c>
      <c r="BE1783" t="s">
        <v>61</v>
      </c>
      <c r="BF1783" t="s">
        <v>61</v>
      </c>
      <c r="BG1783">
        <v>1.3</v>
      </c>
      <c r="BH1783">
        <v>0</v>
      </c>
      <c r="BI1783" s="1">
        <v>45799.571955520834</v>
      </c>
      <c r="BJ1783">
        <v>3</v>
      </c>
      <c r="BK1783" s="4">
        <v>0.27779999999999999</v>
      </c>
      <c r="BL1783" s="42" t="e">
        <f>HLOOKUP($A1783,차량별코스!$E$1:$AD$20,_xlfn.XLOOKUP(탕데이터!$I1783,차량별코스!$D$2:$D$20,차량별코스!$A$2:$A$20),0)</f>
        <v>#N/A</v>
      </c>
      <c r="BM1783">
        <f t="shared" si="305"/>
        <v>3007.1420000000012</v>
      </c>
      <c r="BN1783">
        <f t="shared" si="306"/>
        <v>11107.727999999996</v>
      </c>
      <c r="BO1783">
        <f>IF(COUNTIFS($BL$2:$BL1783,$BL1783,$O$2:$O1783,$O1783)=1,_xlfn.MAXIFS($BO$2:$BO1782,$O$2:$O1782,$O1783)+1,_xlfn.MAXIFS($BO$2:$BO1782,$O$2:$O1782,$O1783))</f>
        <v>12</v>
      </c>
      <c r="BP1783">
        <f t="shared" si="307"/>
        <v>17</v>
      </c>
      <c r="BQ1783">
        <f t="shared" si="309"/>
        <v>0</v>
      </c>
      <c r="BR1783">
        <f t="shared" si="310"/>
        <v>0</v>
      </c>
      <c r="BS1783">
        <f t="shared" si="311"/>
        <v>0</v>
      </c>
      <c r="BT1783">
        <f t="shared" si="312"/>
        <v>0</v>
      </c>
      <c r="BU1783">
        <f t="shared" si="313"/>
        <v>0</v>
      </c>
      <c r="BV1783">
        <f t="shared" si="314"/>
        <v>0</v>
      </c>
      <c r="BW1783">
        <f t="shared" si="308"/>
        <v>17</v>
      </c>
    </row>
    <row r="1784" spans="1:75" x14ac:dyDescent="0.3">
      <c r="A1784" s="38">
        <f t="shared" si="304"/>
        <v>45794</v>
      </c>
      <c r="B1784" s="3">
        <v>45794.333113425928</v>
      </c>
      <c r="C1784" t="s">
        <v>61</v>
      </c>
      <c r="D1784" t="s">
        <v>61</v>
      </c>
      <c r="E1784" t="s">
        <v>61</v>
      </c>
      <c r="F1784" t="s">
        <v>62</v>
      </c>
      <c r="G1784" s="2" t="s">
        <v>98</v>
      </c>
      <c r="H1784" t="s">
        <v>99</v>
      </c>
      <c r="I1784" t="s">
        <v>101</v>
      </c>
      <c r="J1784" t="s">
        <v>66</v>
      </c>
      <c r="K1784" t="s">
        <v>67</v>
      </c>
      <c r="L1784">
        <v>20</v>
      </c>
      <c r="M1784">
        <v>13</v>
      </c>
      <c r="N1784">
        <v>169</v>
      </c>
      <c r="O1784" s="41">
        <v>9999</v>
      </c>
      <c r="P1784" t="s">
        <v>61</v>
      </c>
      <c r="Q1784" t="s">
        <v>61</v>
      </c>
      <c r="R1784">
        <v>16.202999999999999</v>
      </c>
      <c r="S1784">
        <v>4.3579999999999997</v>
      </c>
      <c r="T1784">
        <v>3.718</v>
      </c>
      <c r="U1784">
        <v>1749</v>
      </c>
      <c r="V1784">
        <v>24</v>
      </c>
      <c r="W1784">
        <v>385</v>
      </c>
      <c r="X1784">
        <v>392</v>
      </c>
      <c r="Y1784">
        <v>0</v>
      </c>
      <c r="Z1784">
        <v>2</v>
      </c>
      <c r="AA1784">
        <v>0</v>
      </c>
      <c r="AB1784">
        <v>0</v>
      </c>
      <c r="AC1784">
        <v>80</v>
      </c>
      <c r="AD1784">
        <v>33.35</v>
      </c>
      <c r="AE1784">
        <v>43.530355999999998</v>
      </c>
      <c r="AF1784">
        <v>96.5</v>
      </c>
      <c r="AG1784">
        <v>1.1000000000000001</v>
      </c>
      <c r="AH1784">
        <v>1.4</v>
      </c>
      <c r="AI1784">
        <v>1</v>
      </c>
      <c r="AJ1784">
        <v>0</v>
      </c>
      <c r="AK1784">
        <v>0</v>
      </c>
      <c r="AL1784">
        <v>0</v>
      </c>
      <c r="AM1784">
        <v>2.86</v>
      </c>
      <c r="AN1784">
        <v>38.683</v>
      </c>
      <c r="AO1784">
        <v>1.3720000000000001</v>
      </c>
      <c r="AP1784">
        <v>22.013000000000002</v>
      </c>
      <c r="AQ1784">
        <v>0.185</v>
      </c>
      <c r="AR1784">
        <v>0</v>
      </c>
      <c r="AS1784">
        <v>12.343</v>
      </c>
      <c r="AT1784">
        <v>27.341999999999999</v>
      </c>
      <c r="AU1784">
        <v>0.312</v>
      </c>
      <c r="AV1784">
        <v>0.39700000000000002</v>
      </c>
      <c r="AW1784">
        <v>0.28299999999999997</v>
      </c>
      <c r="AX1784">
        <v>0</v>
      </c>
      <c r="AY1784">
        <v>0</v>
      </c>
      <c r="AZ1784">
        <v>0</v>
      </c>
      <c r="BA1784">
        <v>0</v>
      </c>
      <c r="BB1784">
        <v>26</v>
      </c>
      <c r="BC1784" t="s">
        <v>75</v>
      </c>
      <c r="BD1784">
        <v>0</v>
      </c>
      <c r="BE1784" t="s">
        <v>61</v>
      </c>
      <c r="BF1784" t="s">
        <v>61</v>
      </c>
      <c r="BG1784">
        <v>1.3</v>
      </c>
      <c r="BH1784">
        <v>0</v>
      </c>
      <c r="BI1784" s="1">
        <v>45799.571955520834</v>
      </c>
      <c r="BJ1784">
        <v>3</v>
      </c>
      <c r="BK1784" s="4">
        <v>1.2393000000000001</v>
      </c>
      <c r="BL1784" s="42" t="e">
        <f>HLOOKUP($A1784,차량별코스!$E$1:$AD$20,_xlfn.XLOOKUP(탕데이터!$I1784,차량별코스!$D$2:$D$20,차량별코스!$A$2:$A$20),0)</f>
        <v>#N/A</v>
      </c>
      <c r="BM1784">
        <f t="shared" si="305"/>
        <v>3007.1420000000012</v>
      </c>
      <c r="BN1784">
        <f t="shared" si="306"/>
        <v>11107.727999999996</v>
      </c>
      <c r="BO1784">
        <f>IF(COUNTIFS($BL$2:$BL1784,$BL1784,$O$2:$O1784,$O1784)=1,_xlfn.MAXIFS($BO$2:$BO1783,$O$2:$O1783,$O1784)+1,_xlfn.MAXIFS($BO$2:$BO1783,$O$2:$O1783,$O1784))</f>
        <v>12</v>
      </c>
      <c r="BP1784">
        <f t="shared" si="307"/>
        <v>1278.7849999999999</v>
      </c>
      <c r="BQ1784">
        <f t="shared" si="309"/>
        <v>19.239000000000001</v>
      </c>
      <c r="BR1784">
        <f t="shared" si="310"/>
        <v>24.485999999999997</v>
      </c>
      <c r="BS1784">
        <f t="shared" si="311"/>
        <v>17.490000000000002</v>
      </c>
      <c r="BT1784">
        <f t="shared" si="312"/>
        <v>0</v>
      </c>
      <c r="BU1784">
        <f t="shared" si="313"/>
        <v>0</v>
      </c>
      <c r="BV1784">
        <f t="shared" si="314"/>
        <v>0</v>
      </c>
      <c r="BW1784">
        <f t="shared" si="308"/>
        <v>1340</v>
      </c>
    </row>
    <row r="1785" spans="1:75" x14ac:dyDescent="0.3">
      <c r="A1785" s="38">
        <f t="shared" si="304"/>
        <v>45794</v>
      </c>
      <c r="B1785" s="3">
        <v>45794.357245370367</v>
      </c>
      <c r="C1785" t="s">
        <v>61</v>
      </c>
      <c r="D1785" t="s">
        <v>61</v>
      </c>
      <c r="E1785" t="s">
        <v>61</v>
      </c>
      <c r="F1785" t="s">
        <v>62</v>
      </c>
      <c r="G1785" s="2" t="s">
        <v>98</v>
      </c>
      <c r="H1785" t="s">
        <v>99</v>
      </c>
      <c r="I1785" t="s">
        <v>101</v>
      </c>
      <c r="J1785" t="s">
        <v>66</v>
      </c>
      <c r="K1785" t="s">
        <v>67</v>
      </c>
      <c r="L1785">
        <v>20</v>
      </c>
      <c r="M1785">
        <v>13</v>
      </c>
      <c r="N1785">
        <v>169</v>
      </c>
      <c r="O1785" s="41">
        <v>9999</v>
      </c>
      <c r="P1785" t="s">
        <v>61</v>
      </c>
      <c r="Q1785" t="s">
        <v>61</v>
      </c>
      <c r="R1785">
        <v>100.65</v>
      </c>
      <c r="S1785">
        <v>26.334</v>
      </c>
      <c r="T1785">
        <v>3.8220000000000001</v>
      </c>
      <c r="U1785">
        <v>8584</v>
      </c>
      <c r="V1785">
        <v>34</v>
      </c>
      <c r="W1785">
        <v>2561</v>
      </c>
      <c r="X1785">
        <v>2783</v>
      </c>
      <c r="Y1785">
        <v>0</v>
      </c>
      <c r="Z1785">
        <v>5</v>
      </c>
      <c r="AA1785">
        <v>1</v>
      </c>
      <c r="AB1785">
        <v>1205</v>
      </c>
      <c r="AC1785">
        <v>98</v>
      </c>
      <c r="AD1785">
        <v>42.21</v>
      </c>
      <c r="AE1785">
        <v>60.500886000000001</v>
      </c>
      <c r="AF1785">
        <v>92.3</v>
      </c>
      <c r="AG1785">
        <v>0.9</v>
      </c>
      <c r="AH1785">
        <v>1.6</v>
      </c>
      <c r="AI1785">
        <v>2.9</v>
      </c>
      <c r="AJ1785">
        <v>2.4</v>
      </c>
      <c r="AK1785">
        <v>0</v>
      </c>
      <c r="AL1785">
        <v>0</v>
      </c>
      <c r="AM1785">
        <v>2.94</v>
      </c>
      <c r="AN1785">
        <v>54.631999999999998</v>
      </c>
      <c r="AO1785">
        <v>0.39600000000000002</v>
      </c>
      <c r="AP1785">
        <v>29.835000000000001</v>
      </c>
      <c r="AQ1785">
        <v>0.26800000000000002</v>
      </c>
      <c r="AR1785">
        <v>0</v>
      </c>
      <c r="AS1785">
        <v>4.968</v>
      </c>
      <c r="AT1785">
        <v>130.75800000000001</v>
      </c>
      <c r="AU1785">
        <v>1.2749999999999999</v>
      </c>
      <c r="AV1785">
        <v>2.2669999999999999</v>
      </c>
      <c r="AW1785">
        <v>4.1079999999999997</v>
      </c>
      <c r="AX1785">
        <v>3.4</v>
      </c>
      <c r="AY1785">
        <v>0</v>
      </c>
      <c r="AZ1785">
        <v>0</v>
      </c>
      <c r="BA1785">
        <v>0</v>
      </c>
      <c r="BB1785">
        <v>189</v>
      </c>
      <c r="BC1785" t="s">
        <v>75</v>
      </c>
      <c r="BD1785">
        <v>0</v>
      </c>
      <c r="BE1785" t="s">
        <v>61</v>
      </c>
      <c r="BF1785" t="s">
        <v>61</v>
      </c>
      <c r="BG1785">
        <v>1.3</v>
      </c>
      <c r="BH1785">
        <v>0</v>
      </c>
      <c r="BI1785" s="1">
        <v>45799.571955520834</v>
      </c>
      <c r="BJ1785">
        <v>3</v>
      </c>
      <c r="BK1785" s="4">
        <v>1.274</v>
      </c>
      <c r="BL1785" s="42" t="e">
        <f>HLOOKUP($A1785,차량별코스!$E$1:$AD$20,_xlfn.XLOOKUP(탕데이터!$I1785,차량별코스!$D$2:$D$20,차량별코스!$A$2:$A$20),0)</f>
        <v>#N/A</v>
      </c>
      <c r="BM1785">
        <f t="shared" si="305"/>
        <v>3007.1420000000012</v>
      </c>
      <c r="BN1785">
        <f t="shared" si="306"/>
        <v>11107.727999999996</v>
      </c>
      <c r="BO1785">
        <f>IF(COUNTIFS($BL$2:$BL1785,$BL1785,$O$2:$O1785,$O1785)=1,_xlfn.MAXIFS($BO$2:$BO1784,$O$2:$O1784,$O1785)+1,_xlfn.MAXIFS($BO$2:$BO1784,$O$2:$O1784,$O1785))</f>
        <v>12</v>
      </c>
      <c r="BP1785">
        <f t="shared" si="307"/>
        <v>5328.0319999999992</v>
      </c>
      <c r="BQ1785">
        <f t="shared" si="309"/>
        <v>77.256000000000014</v>
      </c>
      <c r="BR1785">
        <f t="shared" si="310"/>
        <v>137.34399999999999</v>
      </c>
      <c r="BS1785">
        <f t="shared" si="311"/>
        <v>248.93599999999998</v>
      </c>
      <c r="BT1785">
        <f t="shared" si="312"/>
        <v>206.01599999999999</v>
      </c>
      <c r="BU1785">
        <f t="shared" si="313"/>
        <v>0</v>
      </c>
      <c r="BV1785">
        <f t="shared" si="314"/>
        <v>0</v>
      </c>
      <c r="BW1785">
        <f t="shared" si="308"/>
        <v>5997.5839999999989</v>
      </c>
    </row>
    <row r="1786" spans="1:75" x14ac:dyDescent="0.3">
      <c r="A1786" s="38">
        <f t="shared" si="304"/>
        <v>45794</v>
      </c>
      <c r="B1786" s="3">
        <v>45794.46193287037</v>
      </c>
      <c r="C1786" t="s">
        <v>61</v>
      </c>
      <c r="D1786" t="s">
        <v>61</v>
      </c>
      <c r="E1786" t="s">
        <v>61</v>
      </c>
      <c r="F1786" t="s">
        <v>62</v>
      </c>
      <c r="G1786" s="2" t="s">
        <v>98</v>
      </c>
      <c r="H1786" t="s">
        <v>99</v>
      </c>
      <c r="I1786" t="s">
        <v>101</v>
      </c>
      <c r="J1786" t="s">
        <v>66</v>
      </c>
      <c r="K1786" t="s">
        <v>67</v>
      </c>
      <c r="L1786">
        <v>20</v>
      </c>
      <c r="M1786">
        <v>13</v>
      </c>
      <c r="N1786">
        <v>169</v>
      </c>
      <c r="O1786" s="41">
        <v>9999</v>
      </c>
      <c r="P1786" t="s">
        <v>61</v>
      </c>
      <c r="Q1786" t="s">
        <v>61</v>
      </c>
      <c r="R1786">
        <v>1.2999999999999999E-2</v>
      </c>
      <c r="S1786">
        <v>5.2999999999999999E-2</v>
      </c>
      <c r="T1786">
        <v>0.245</v>
      </c>
      <c r="U1786">
        <v>62</v>
      </c>
      <c r="V1786">
        <v>3</v>
      </c>
      <c r="W1786">
        <v>34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4</v>
      </c>
      <c r="AD1786">
        <v>0.75</v>
      </c>
      <c r="AE1786">
        <v>1.87185</v>
      </c>
      <c r="AF1786">
        <v>100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0.19</v>
      </c>
      <c r="AN1786">
        <v>22.757000000000001</v>
      </c>
      <c r="AO1786">
        <v>4.8369999999999997</v>
      </c>
      <c r="AP1786">
        <v>54.837000000000003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 t="s">
        <v>75</v>
      </c>
      <c r="BD1786">
        <v>0</v>
      </c>
      <c r="BE1786" t="s">
        <v>61</v>
      </c>
      <c r="BF1786" t="s">
        <v>61</v>
      </c>
      <c r="BG1786">
        <v>1.3</v>
      </c>
      <c r="BH1786">
        <v>0</v>
      </c>
      <c r="BI1786" s="1">
        <v>45799.571955520834</v>
      </c>
      <c r="BJ1786">
        <v>3</v>
      </c>
      <c r="BK1786" s="4">
        <v>8.1799999999999998E-2</v>
      </c>
      <c r="BL1786" s="42" t="e">
        <f>HLOOKUP($A1786,차량별코스!$E$1:$AD$20,_xlfn.XLOOKUP(탕데이터!$I1786,차량별코스!$D$2:$D$20,차량별코스!$A$2:$A$20),0)</f>
        <v>#N/A</v>
      </c>
      <c r="BM1786">
        <f t="shared" si="305"/>
        <v>3007.1420000000012</v>
      </c>
      <c r="BN1786">
        <f t="shared" si="306"/>
        <v>11107.727999999996</v>
      </c>
      <c r="BO1786">
        <f>IF(COUNTIFS($BL$2:$BL1786,$BL1786,$O$2:$O1786,$O1786)=1,_xlfn.MAXIFS($BO$2:$BO1785,$O$2:$O1785,$O1786)+1,_xlfn.MAXIFS($BO$2:$BO1785,$O$2:$O1785,$O1786))</f>
        <v>12</v>
      </c>
      <c r="BP1786">
        <f t="shared" si="307"/>
        <v>25</v>
      </c>
      <c r="BQ1786">
        <f t="shared" si="309"/>
        <v>0</v>
      </c>
      <c r="BR1786">
        <f t="shared" si="310"/>
        <v>0</v>
      </c>
      <c r="BS1786">
        <f t="shared" si="311"/>
        <v>0</v>
      </c>
      <c r="BT1786">
        <f t="shared" si="312"/>
        <v>0</v>
      </c>
      <c r="BU1786">
        <f t="shared" si="313"/>
        <v>0</v>
      </c>
      <c r="BV1786">
        <f t="shared" si="314"/>
        <v>0</v>
      </c>
      <c r="BW1786">
        <f t="shared" si="308"/>
        <v>25</v>
      </c>
    </row>
    <row r="1787" spans="1:75" x14ac:dyDescent="0.3">
      <c r="A1787" s="38">
        <f t="shared" si="304"/>
        <v>45794</v>
      </c>
      <c r="B1787" s="3">
        <v>45794.496006944442</v>
      </c>
      <c r="C1787" t="s">
        <v>61</v>
      </c>
      <c r="D1787" t="s">
        <v>61</v>
      </c>
      <c r="E1787" t="s">
        <v>61</v>
      </c>
      <c r="F1787" t="s">
        <v>62</v>
      </c>
      <c r="G1787" s="2" t="s">
        <v>98</v>
      </c>
      <c r="H1787" t="s">
        <v>99</v>
      </c>
      <c r="I1787" t="s">
        <v>101</v>
      </c>
      <c r="J1787" t="s">
        <v>66</v>
      </c>
      <c r="K1787" t="s">
        <v>67</v>
      </c>
      <c r="L1787">
        <v>20</v>
      </c>
      <c r="M1787">
        <v>13</v>
      </c>
      <c r="N1787">
        <v>169</v>
      </c>
      <c r="O1787" s="41">
        <v>9999</v>
      </c>
      <c r="P1787" t="s">
        <v>61</v>
      </c>
      <c r="Q1787" t="s">
        <v>61</v>
      </c>
      <c r="R1787">
        <v>17.198</v>
      </c>
      <c r="S1787">
        <v>5.0110000000000001</v>
      </c>
      <c r="T1787">
        <v>3.4319999999999999</v>
      </c>
      <c r="U1787">
        <v>1637</v>
      </c>
      <c r="V1787">
        <v>5</v>
      </c>
      <c r="W1787">
        <v>353</v>
      </c>
      <c r="X1787">
        <v>500</v>
      </c>
      <c r="Y1787">
        <v>0</v>
      </c>
      <c r="Z1787">
        <v>5</v>
      </c>
      <c r="AA1787">
        <v>0</v>
      </c>
      <c r="AB1787">
        <v>0</v>
      </c>
      <c r="AC1787">
        <v>87</v>
      </c>
      <c r="AD1787">
        <v>37.82</v>
      </c>
      <c r="AE1787">
        <v>48.407026000000002</v>
      </c>
      <c r="AF1787">
        <v>92.8</v>
      </c>
      <c r="AG1787">
        <v>2</v>
      </c>
      <c r="AH1787">
        <v>1.9</v>
      </c>
      <c r="AI1787">
        <v>2.4</v>
      </c>
      <c r="AJ1787">
        <v>0.9</v>
      </c>
      <c r="AK1787">
        <v>0</v>
      </c>
      <c r="AL1787">
        <v>0</v>
      </c>
      <c r="AM1787">
        <v>2.64</v>
      </c>
      <c r="AN1787">
        <v>48.036000000000001</v>
      </c>
      <c r="AO1787">
        <v>0.30499999999999999</v>
      </c>
      <c r="AP1787">
        <v>21.564</v>
      </c>
      <c r="AQ1787">
        <v>0.29099999999999998</v>
      </c>
      <c r="AR1787">
        <v>0</v>
      </c>
      <c r="AS1787">
        <v>29.073</v>
      </c>
      <c r="AT1787">
        <v>24.747</v>
      </c>
      <c r="AU1787">
        <v>0.53300000000000003</v>
      </c>
      <c r="AV1787">
        <v>0.50700000000000001</v>
      </c>
      <c r="AW1787">
        <v>0.64</v>
      </c>
      <c r="AX1787">
        <v>0.24</v>
      </c>
      <c r="AY1787">
        <v>0</v>
      </c>
      <c r="AZ1787">
        <v>0</v>
      </c>
      <c r="BA1787">
        <v>0</v>
      </c>
      <c r="BB1787">
        <v>23</v>
      </c>
      <c r="BC1787" t="s">
        <v>75</v>
      </c>
      <c r="BD1787">
        <v>0</v>
      </c>
      <c r="BE1787" t="s">
        <v>61</v>
      </c>
      <c r="BF1787" t="s">
        <v>61</v>
      </c>
      <c r="BG1787">
        <v>1.3</v>
      </c>
      <c r="BH1787">
        <v>0</v>
      </c>
      <c r="BI1787" s="1">
        <v>45799.571955520834</v>
      </c>
      <c r="BJ1787">
        <v>3</v>
      </c>
      <c r="BK1787" s="4">
        <v>1.1439999999999999</v>
      </c>
      <c r="BL1787" s="42" t="e">
        <f>HLOOKUP($A1787,차량별코스!$E$1:$AD$20,_xlfn.XLOOKUP(탕데이터!$I1787,차량별코스!$D$2:$D$20,차량별코스!$A$2:$A$20),0)</f>
        <v>#N/A</v>
      </c>
      <c r="BM1787">
        <f t="shared" si="305"/>
        <v>3007.1420000000012</v>
      </c>
      <c r="BN1787">
        <f t="shared" si="306"/>
        <v>11107.727999999996</v>
      </c>
      <c r="BO1787">
        <f>IF(COUNTIFS($BL$2:$BL1787,$BL1787,$O$2:$O1787,$O1787)=1,_xlfn.MAXIFS($BO$2:$BO1786,$O$2:$O1786,$O1787)+1,_xlfn.MAXIFS($BO$2:$BO1786,$O$2:$O1786,$O1787))</f>
        <v>12</v>
      </c>
      <c r="BP1787">
        <f t="shared" si="307"/>
        <v>1161.136</v>
      </c>
      <c r="BQ1787">
        <f t="shared" si="309"/>
        <v>32.74</v>
      </c>
      <c r="BR1787">
        <f t="shared" si="310"/>
        <v>31.102999999999998</v>
      </c>
      <c r="BS1787">
        <f t="shared" si="311"/>
        <v>39.288000000000004</v>
      </c>
      <c r="BT1787">
        <f t="shared" si="312"/>
        <v>14.733000000000002</v>
      </c>
      <c r="BU1787">
        <f t="shared" si="313"/>
        <v>0</v>
      </c>
      <c r="BV1787">
        <f t="shared" si="314"/>
        <v>0</v>
      </c>
      <c r="BW1787">
        <f t="shared" si="308"/>
        <v>1279</v>
      </c>
    </row>
    <row r="1788" spans="1:75" x14ac:dyDescent="0.3">
      <c r="A1788" s="38">
        <f t="shared" si="304"/>
        <v>45794</v>
      </c>
      <c r="B1788" s="3">
        <v>45794.517083333332</v>
      </c>
      <c r="C1788" t="s">
        <v>61</v>
      </c>
      <c r="D1788" t="s">
        <v>61</v>
      </c>
      <c r="E1788" t="s">
        <v>61</v>
      </c>
      <c r="F1788" t="s">
        <v>62</v>
      </c>
      <c r="G1788" s="2" t="s">
        <v>98</v>
      </c>
      <c r="H1788" t="s">
        <v>99</v>
      </c>
      <c r="I1788" t="s">
        <v>101</v>
      </c>
      <c r="J1788" t="s">
        <v>66</v>
      </c>
      <c r="K1788" t="s">
        <v>67</v>
      </c>
      <c r="L1788">
        <v>20</v>
      </c>
      <c r="M1788">
        <v>13</v>
      </c>
      <c r="N1788">
        <v>169</v>
      </c>
      <c r="O1788" s="41">
        <v>9999</v>
      </c>
      <c r="P1788" t="s">
        <v>61</v>
      </c>
      <c r="Q1788" t="s">
        <v>61</v>
      </c>
      <c r="R1788">
        <v>17.353999999999999</v>
      </c>
      <c r="S1788">
        <v>4.0949999999999998</v>
      </c>
      <c r="T1788">
        <v>4.2380000000000004</v>
      </c>
      <c r="U1788">
        <v>1596</v>
      </c>
      <c r="V1788">
        <v>36</v>
      </c>
      <c r="W1788">
        <v>292</v>
      </c>
      <c r="X1788">
        <v>398</v>
      </c>
      <c r="Y1788">
        <v>0</v>
      </c>
      <c r="Z1788">
        <v>1</v>
      </c>
      <c r="AA1788">
        <v>0</v>
      </c>
      <c r="AB1788">
        <v>0</v>
      </c>
      <c r="AC1788">
        <v>86</v>
      </c>
      <c r="AD1788">
        <v>39.14</v>
      </c>
      <c r="AE1788">
        <v>49.270062000000003</v>
      </c>
      <c r="AF1788">
        <v>95.7</v>
      </c>
      <c r="AG1788">
        <v>0.8</v>
      </c>
      <c r="AH1788">
        <v>1.1000000000000001</v>
      </c>
      <c r="AI1788">
        <v>1.5</v>
      </c>
      <c r="AJ1788">
        <v>0.8</v>
      </c>
      <c r="AK1788">
        <v>0</v>
      </c>
      <c r="AL1788">
        <v>0</v>
      </c>
      <c r="AM1788">
        <v>3.26</v>
      </c>
      <c r="AN1788">
        <v>38.311999999999998</v>
      </c>
      <c r="AO1788">
        <v>2.2559999999999998</v>
      </c>
      <c r="AP1788">
        <v>18.295999999999999</v>
      </c>
      <c r="AQ1788">
        <v>0.17299999999999999</v>
      </c>
      <c r="AR1788">
        <v>0</v>
      </c>
      <c r="AS1788">
        <v>5.7619999999999996</v>
      </c>
      <c r="AT1788">
        <v>23.925000000000001</v>
      </c>
      <c r="AU1788">
        <v>0.2</v>
      </c>
      <c r="AV1788">
        <v>0.27500000000000002</v>
      </c>
      <c r="AW1788">
        <v>0.375</v>
      </c>
      <c r="AX1788">
        <v>0.2</v>
      </c>
      <c r="AY1788">
        <v>0</v>
      </c>
      <c r="AZ1788">
        <v>0</v>
      </c>
      <c r="BA1788">
        <v>0</v>
      </c>
      <c r="BB1788">
        <v>27</v>
      </c>
      <c r="BC1788" t="s">
        <v>75</v>
      </c>
      <c r="BD1788">
        <v>0</v>
      </c>
      <c r="BE1788" t="s">
        <v>61</v>
      </c>
      <c r="BF1788" t="s">
        <v>61</v>
      </c>
      <c r="BG1788">
        <v>1.3</v>
      </c>
      <c r="BH1788">
        <v>0</v>
      </c>
      <c r="BI1788" s="1">
        <v>45799.571955520834</v>
      </c>
      <c r="BJ1788">
        <v>3</v>
      </c>
      <c r="BK1788" s="4">
        <v>1.4126000000000001</v>
      </c>
      <c r="BL1788" s="42" t="e">
        <f>HLOOKUP($A1788,차량별코스!$E$1:$AD$20,_xlfn.XLOOKUP(탕데이터!$I1788,차량별코스!$D$2:$D$20,차량별코스!$A$2:$A$20),0)</f>
        <v>#N/A</v>
      </c>
      <c r="BM1788">
        <f t="shared" si="305"/>
        <v>3007.1420000000012</v>
      </c>
      <c r="BN1788">
        <f t="shared" si="306"/>
        <v>11107.727999999996</v>
      </c>
      <c r="BO1788">
        <f>IF(COUNTIFS($BL$2:$BL1788,$BL1788,$O$2:$O1788,$O1788)=1,_xlfn.MAXIFS($BO$2:$BO1787,$O$2:$O1787,$O1788)+1,_xlfn.MAXIFS($BO$2:$BO1787,$O$2:$O1787,$O1788))</f>
        <v>12</v>
      </c>
      <c r="BP1788">
        <f t="shared" si="307"/>
        <v>1199.3720000000001</v>
      </c>
      <c r="BQ1788">
        <f t="shared" si="309"/>
        <v>12.768000000000001</v>
      </c>
      <c r="BR1788">
        <f t="shared" si="310"/>
        <v>17.556000000000001</v>
      </c>
      <c r="BS1788">
        <f t="shared" si="311"/>
        <v>23.939999999999998</v>
      </c>
      <c r="BT1788">
        <f t="shared" si="312"/>
        <v>12.768000000000001</v>
      </c>
      <c r="BU1788">
        <f t="shared" si="313"/>
        <v>0</v>
      </c>
      <c r="BV1788">
        <f t="shared" si="314"/>
        <v>0</v>
      </c>
      <c r="BW1788">
        <f t="shared" si="308"/>
        <v>1266.4040000000002</v>
      </c>
    </row>
    <row r="1789" spans="1:75" x14ac:dyDescent="0.3">
      <c r="A1789" s="38">
        <f t="shared" si="304"/>
        <v>45794</v>
      </c>
      <c r="B1789" s="3">
        <v>45794.541064814817</v>
      </c>
      <c r="C1789" t="s">
        <v>61</v>
      </c>
      <c r="D1789" t="s">
        <v>61</v>
      </c>
      <c r="E1789" t="s">
        <v>61</v>
      </c>
      <c r="F1789" t="s">
        <v>62</v>
      </c>
      <c r="G1789" s="2" t="s">
        <v>98</v>
      </c>
      <c r="H1789" t="s">
        <v>99</v>
      </c>
      <c r="I1789" t="s">
        <v>101</v>
      </c>
      <c r="J1789" t="s">
        <v>66</v>
      </c>
      <c r="K1789" t="s">
        <v>67</v>
      </c>
      <c r="L1789">
        <v>20</v>
      </c>
      <c r="M1789">
        <v>13</v>
      </c>
      <c r="N1789">
        <v>169</v>
      </c>
      <c r="O1789" s="41">
        <v>9999</v>
      </c>
      <c r="P1789" t="s">
        <v>61</v>
      </c>
      <c r="Q1789" t="s">
        <v>61</v>
      </c>
      <c r="R1789">
        <v>83.111999999999995</v>
      </c>
      <c r="S1789">
        <v>20.757000000000001</v>
      </c>
      <c r="T1789">
        <v>4.0039999999999996</v>
      </c>
      <c r="U1789">
        <v>7115</v>
      </c>
      <c r="V1789">
        <v>64</v>
      </c>
      <c r="W1789">
        <v>1682</v>
      </c>
      <c r="X1789">
        <v>2326</v>
      </c>
      <c r="Y1789">
        <v>1</v>
      </c>
      <c r="Z1789">
        <v>14</v>
      </c>
      <c r="AA1789">
        <v>0</v>
      </c>
      <c r="AB1789">
        <v>0</v>
      </c>
      <c r="AC1789">
        <v>106</v>
      </c>
      <c r="AD1789">
        <v>42.05</v>
      </c>
      <c r="AE1789">
        <v>55.727915000000003</v>
      </c>
      <c r="AF1789">
        <v>81.099999999999994</v>
      </c>
      <c r="AG1789">
        <v>3.1</v>
      </c>
      <c r="AH1789">
        <v>4.7</v>
      </c>
      <c r="AI1789">
        <v>5.2</v>
      </c>
      <c r="AJ1789">
        <v>5.9</v>
      </c>
      <c r="AK1789">
        <v>0.1</v>
      </c>
      <c r="AL1789">
        <v>0</v>
      </c>
      <c r="AM1789">
        <v>3.08</v>
      </c>
      <c r="AN1789">
        <v>47.332999999999998</v>
      </c>
      <c r="AO1789">
        <v>0.89900000000000002</v>
      </c>
      <c r="AP1789">
        <v>23.64</v>
      </c>
      <c r="AQ1789">
        <v>0.27700000000000002</v>
      </c>
      <c r="AR1789">
        <v>1.2030000000000001</v>
      </c>
      <c r="AS1789">
        <v>16.844999999999999</v>
      </c>
      <c r="AT1789">
        <v>95.968000000000004</v>
      </c>
      <c r="AU1789">
        <v>3.6680000000000001</v>
      </c>
      <c r="AV1789">
        <v>5.5620000000000003</v>
      </c>
      <c r="AW1789">
        <v>6.1529999999999996</v>
      </c>
      <c r="AX1789">
        <v>6.9820000000000002</v>
      </c>
      <c r="AY1789">
        <v>0.11799999999999999</v>
      </c>
      <c r="AZ1789">
        <v>0</v>
      </c>
      <c r="BA1789">
        <v>0</v>
      </c>
      <c r="BB1789">
        <v>142</v>
      </c>
      <c r="BC1789" t="s">
        <v>75</v>
      </c>
      <c r="BD1789">
        <v>0</v>
      </c>
      <c r="BE1789" t="s">
        <v>61</v>
      </c>
      <c r="BF1789" t="s">
        <v>61</v>
      </c>
      <c r="BG1789">
        <v>1.3</v>
      </c>
      <c r="BH1789">
        <v>0</v>
      </c>
      <c r="BI1789" s="1">
        <v>45799.571955520834</v>
      </c>
      <c r="BJ1789">
        <v>3</v>
      </c>
      <c r="BK1789" s="4">
        <v>1.3347</v>
      </c>
      <c r="BL1789" s="42" t="e">
        <f>HLOOKUP($A1789,차량별코스!$E$1:$AD$20,_xlfn.XLOOKUP(탕데이터!$I1789,차량별코스!$D$2:$D$20,차량별코스!$A$2:$A$20),0)</f>
        <v>#N/A</v>
      </c>
      <c r="BM1789">
        <f t="shared" si="305"/>
        <v>3007.1420000000012</v>
      </c>
      <c r="BN1789">
        <f t="shared" si="306"/>
        <v>11107.727999999996</v>
      </c>
      <c r="BO1789">
        <f>IF(COUNTIFS($BL$2:$BL1789,$BL1789,$O$2:$O1789,$O1789)=1,_xlfn.MAXIFS($BO$2:$BO1788,$O$2:$O1788,$O1789)+1,_xlfn.MAXIFS($BO$2:$BO1788,$O$2:$O1788,$O1789))</f>
        <v>12</v>
      </c>
      <c r="BP1789">
        <f t="shared" si="307"/>
        <v>4024.2649999999994</v>
      </c>
      <c r="BQ1789">
        <f t="shared" si="309"/>
        <v>220.565</v>
      </c>
      <c r="BR1789">
        <f t="shared" si="310"/>
        <v>334.40499999999997</v>
      </c>
      <c r="BS1789">
        <f t="shared" si="311"/>
        <v>369.98</v>
      </c>
      <c r="BT1789">
        <f t="shared" si="312"/>
        <v>419.78500000000003</v>
      </c>
      <c r="BU1789">
        <f t="shared" si="313"/>
        <v>7.1150000000000002</v>
      </c>
      <c r="BV1789">
        <f t="shared" si="314"/>
        <v>0</v>
      </c>
      <c r="BW1789">
        <f t="shared" si="308"/>
        <v>5376.114999999998</v>
      </c>
    </row>
    <row r="1790" spans="1:75" x14ac:dyDescent="0.3">
      <c r="A1790" s="38">
        <f t="shared" si="304"/>
        <v>45794</v>
      </c>
      <c r="B1790" s="3">
        <v>45794.6327662037</v>
      </c>
      <c r="C1790" t="s">
        <v>61</v>
      </c>
      <c r="D1790" t="s">
        <v>61</v>
      </c>
      <c r="E1790" t="s">
        <v>61</v>
      </c>
      <c r="F1790" t="s">
        <v>62</v>
      </c>
      <c r="G1790" s="2" t="s">
        <v>98</v>
      </c>
      <c r="H1790" t="s">
        <v>99</v>
      </c>
      <c r="I1790" t="s">
        <v>101</v>
      </c>
      <c r="J1790" t="s">
        <v>66</v>
      </c>
      <c r="K1790" t="s">
        <v>67</v>
      </c>
      <c r="L1790">
        <v>20</v>
      </c>
      <c r="M1790">
        <v>13</v>
      </c>
      <c r="N1790">
        <v>169</v>
      </c>
      <c r="O1790" s="41">
        <v>9999</v>
      </c>
      <c r="P1790" t="s">
        <v>61</v>
      </c>
      <c r="Q1790" t="s">
        <v>61</v>
      </c>
      <c r="R1790">
        <v>1E-3</v>
      </c>
      <c r="S1790">
        <v>7.6999999999999999E-2</v>
      </c>
      <c r="T1790">
        <v>1.2999999999999999E-2</v>
      </c>
      <c r="U1790">
        <v>175</v>
      </c>
      <c r="V1790">
        <v>175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0.02</v>
      </c>
      <c r="AE1790" t="s">
        <v>61</v>
      </c>
      <c r="AF1790">
        <v>100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0.01</v>
      </c>
      <c r="AN1790" t="s">
        <v>61</v>
      </c>
      <c r="AO1790">
        <v>100</v>
      </c>
      <c r="AP1790">
        <v>0</v>
      </c>
      <c r="AQ1790">
        <v>0</v>
      </c>
      <c r="AR1790">
        <v>0</v>
      </c>
      <c r="AS1790">
        <v>0</v>
      </c>
      <c r="AT1790">
        <v>1.667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3</v>
      </c>
      <c r="BC1790" t="s">
        <v>75</v>
      </c>
      <c r="BD1790">
        <v>0</v>
      </c>
      <c r="BE1790" t="s">
        <v>61</v>
      </c>
      <c r="BF1790" t="s">
        <v>61</v>
      </c>
      <c r="BG1790">
        <v>1.3</v>
      </c>
      <c r="BH1790">
        <v>0</v>
      </c>
      <c r="BI1790" s="1">
        <v>45799.571955520834</v>
      </c>
      <c r="BJ1790">
        <v>3</v>
      </c>
      <c r="BK1790" s="4">
        <v>4.3E-3</v>
      </c>
      <c r="BL1790" s="42" t="e">
        <f>HLOOKUP($A1790,차량별코스!$E$1:$AD$20,_xlfn.XLOOKUP(탕데이터!$I1790,차량별코스!$D$2:$D$20,차량별코스!$A$2:$A$20),0)</f>
        <v>#N/A</v>
      </c>
      <c r="BM1790">
        <f t="shared" si="305"/>
        <v>3007.1420000000012</v>
      </c>
      <c r="BN1790">
        <f t="shared" si="306"/>
        <v>11107.727999999996</v>
      </c>
      <c r="BO1790">
        <f>IF(COUNTIFS($BL$2:$BL1790,$BL1790,$O$2:$O1790,$O1790)=1,_xlfn.MAXIFS($BO$2:$BO1789,$O$2:$O1789,$O1790)+1,_xlfn.MAXIFS($BO$2:$BO1789,$O$2:$O1789,$O1790))</f>
        <v>12</v>
      </c>
      <c r="BP1790">
        <f t="shared" si="307"/>
        <v>0</v>
      </c>
      <c r="BQ1790">
        <f t="shared" si="309"/>
        <v>0</v>
      </c>
      <c r="BR1790">
        <f t="shared" si="310"/>
        <v>0</v>
      </c>
      <c r="BS1790">
        <f t="shared" si="311"/>
        <v>0</v>
      </c>
      <c r="BT1790">
        <f t="shared" si="312"/>
        <v>0</v>
      </c>
      <c r="BU1790">
        <f t="shared" si="313"/>
        <v>0</v>
      </c>
      <c r="BV1790">
        <f t="shared" si="314"/>
        <v>0</v>
      </c>
      <c r="BW1790">
        <f t="shared" si="308"/>
        <v>0</v>
      </c>
    </row>
    <row r="1791" spans="1:75" x14ac:dyDescent="0.3">
      <c r="A1791" s="38">
        <f t="shared" si="304"/>
        <v>45794</v>
      </c>
      <c r="B1791" s="3">
        <v>45794.645775462966</v>
      </c>
      <c r="C1791" t="s">
        <v>61</v>
      </c>
      <c r="D1791" t="s">
        <v>61</v>
      </c>
      <c r="E1791" t="s">
        <v>61</v>
      </c>
      <c r="F1791" t="s">
        <v>62</v>
      </c>
      <c r="G1791" s="2" t="s">
        <v>98</v>
      </c>
      <c r="H1791" t="s">
        <v>99</v>
      </c>
      <c r="I1791" t="s">
        <v>101</v>
      </c>
      <c r="J1791" t="s">
        <v>66</v>
      </c>
      <c r="K1791" t="s">
        <v>67</v>
      </c>
      <c r="L1791">
        <v>20</v>
      </c>
      <c r="M1791">
        <v>13</v>
      </c>
      <c r="N1791">
        <v>169</v>
      </c>
      <c r="O1791" s="41">
        <v>9999</v>
      </c>
      <c r="P1791" t="s">
        <v>61</v>
      </c>
      <c r="Q1791" t="s">
        <v>61</v>
      </c>
      <c r="R1791">
        <v>5.5E-2</v>
      </c>
      <c r="S1791">
        <v>6.2E-2</v>
      </c>
      <c r="T1791">
        <v>0.88700000000000001</v>
      </c>
      <c r="U1791">
        <v>67</v>
      </c>
      <c r="V1791">
        <v>22</v>
      </c>
      <c r="W1791">
        <v>17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17</v>
      </c>
      <c r="AD1791">
        <v>2.96</v>
      </c>
      <c r="AE1791">
        <v>7.0712260000000002</v>
      </c>
      <c r="AF1791">
        <v>100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0.68</v>
      </c>
      <c r="AN1791">
        <v>24.106000000000002</v>
      </c>
      <c r="AO1791">
        <v>32.835000000000001</v>
      </c>
      <c r="AP1791">
        <v>25.372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 t="s">
        <v>75</v>
      </c>
      <c r="BD1791">
        <v>0</v>
      </c>
      <c r="BE1791" t="s">
        <v>61</v>
      </c>
      <c r="BF1791" t="s">
        <v>61</v>
      </c>
      <c r="BG1791">
        <v>1.3</v>
      </c>
      <c r="BH1791">
        <v>0</v>
      </c>
      <c r="BI1791" s="1">
        <v>45799.571955520834</v>
      </c>
      <c r="BJ1791">
        <v>3</v>
      </c>
      <c r="BK1791" s="4">
        <v>0.29570000000000002</v>
      </c>
      <c r="BL1791" s="42" t="e">
        <f>HLOOKUP($A1791,차량별코스!$E$1:$AD$20,_xlfn.XLOOKUP(탕데이터!$I1791,차량별코스!$D$2:$D$20,차량별코스!$A$2:$A$20),0)</f>
        <v>#N/A</v>
      </c>
      <c r="BM1791">
        <f t="shared" si="305"/>
        <v>3007.1420000000012</v>
      </c>
      <c r="BN1791">
        <f t="shared" si="306"/>
        <v>11107.727999999996</v>
      </c>
      <c r="BO1791">
        <f>IF(COUNTIFS($BL$2:$BL1791,$BL1791,$O$2:$O1791,$O1791)=1,_xlfn.MAXIFS($BO$2:$BO1790,$O$2:$O1790,$O1791)+1,_xlfn.MAXIFS($BO$2:$BO1790,$O$2:$O1790,$O1791))</f>
        <v>12</v>
      </c>
      <c r="BP1791">
        <f t="shared" si="307"/>
        <v>28</v>
      </c>
      <c r="BQ1791">
        <f t="shared" si="309"/>
        <v>0</v>
      </c>
      <c r="BR1791">
        <f t="shared" si="310"/>
        <v>0</v>
      </c>
      <c r="BS1791">
        <f t="shared" si="311"/>
        <v>0</v>
      </c>
      <c r="BT1791">
        <f t="shared" si="312"/>
        <v>0</v>
      </c>
      <c r="BU1791">
        <f t="shared" si="313"/>
        <v>0</v>
      </c>
      <c r="BV1791">
        <f t="shared" si="314"/>
        <v>0</v>
      </c>
      <c r="BW1791">
        <f t="shared" si="308"/>
        <v>28</v>
      </c>
    </row>
    <row r="1792" spans="1:75" x14ac:dyDescent="0.3">
      <c r="A1792" s="38">
        <f t="shared" si="304"/>
        <v>45794</v>
      </c>
      <c r="B1792" s="3">
        <v>45794.661458333336</v>
      </c>
      <c r="C1792" t="s">
        <v>61</v>
      </c>
      <c r="D1792" t="s">
        <v>61</v>
      </c>
      <c r="E1792" t="s">
        <v>61</v>
      </c>
      <c r="F1792" t="s">
        <v>62</v>
      </c>
      <c r="G1792" s="2" t="s">
        <v>98</v>
      </c>
      <c r="H1792" t="s">
        <v>99</v>
      </c>
      <c r="I1792" t="s">
        <v>101</v>
      </c>
      <c r="J1792" t="s">
        <v>66</v>
      </c>
      <c r="K1792" t="s">
        <v>67</v>
      </c>
      <c r="L1792">
        <v>20</v>
      </c>
      <c r="M1792">
        <v>13</v>
      </c>
      <c r="N1792">
        <v>169</v>
      </c>
      <c r="O1792" s="41">
        <v>9999</v>
      </c>
      <c r="P1792" t="s">
        <v>61</v>
      </c>
      <c r="Q1792" t="s">
        <v>61</v>
      </c>
      <c r="R1792">
        <v>99.33</v>
      </c>
      <c r="S1792">
        <v>24.808</v>
      </c>
      <c r="T1792">
        <v>4.0039999999999996</v>
      </c>
      <c r="U1792">
        <v>8918</v>
      </c>
      <c r="V1792">
        <v>25</v>
      </c>
      <c r="W1792">
        <v>2060</v>
      </c>
      <c r="X1792">
        <v>2741</v>
      </c>
      <c r="Y1792">
        <v>0</v>
      </c>
      <c r="Z1792">
        <v>9</v>
      </c>
      <c r="AA1792">
        <v>1</v>
      </c>
      <c r="AB1792">
        <v>111</v>
      </c>
      <c r="AC1792">
        <v>99</v>
      </c>
      <c r="AD1792">
        <v>40.1</v>
      </c>
      <c r="AE1792">
        <v>52.332490999999997</v>
      </c>
      <c r="AF1792">
        <v>84.1</v>
      </c>
      <c r="AG1792">
        <v>3.4</v>
      </c>
      <c r="AH1792">
        <v>4</v>
      </c>
      <c r="AI1792">
        <v>5.7</v>
      </c>
      <c r="AJ1792">
        <v>2.9</v>
      </c>
      <c r="AK1792">
        <v>0</v>
      </c>
      <c r="AL1792">
        <v>0</v>
      </c>
      <c r="AM1792">
        <v>3.08</v>
      </c>
      <c r="AN1792">
        <v>43.9</v>
      </c>
      <c r="AO1792">
        <v>0.28000000000000003</v>
      </c>
      <c r="AP1792">
        <v>23.099</v>
      </c>
      <c r="AQ1792">
        <v>0.27200000000000002</v>
      </c>
      <c r="AR1792">
        <v>0</v>
      </c>
      <c r="AS1792">
        <v>9.0609999999999999</v>
      </c>
      <c r="AT1792">
        <v>124.748</v>
      </c>
      <c r="AU1792">
        <v>5.0430000000000001</v>
      </c>
      <c r="AV1792">
        <v>5.9329999999999998</v>
      </c>
      <c r="AW1792">
        <v>8.4550000000000001</v>
      </c>
      <c r="AX1792">
        <v>4.3019999999999996</v>
      </c>
      <c r="AY1792">
        <v>0</v>
      </c>
      <c r="AZ1792">
        <v>0</v>
      </c>
      <c r="BA1792">
        <v>0</v>
      </c>
      <c r="BB1792">
        <v>165</v>
      </c>
      <c r="BC1792" t="s">
        <v>75</v>
      </c>
      <c r="BD1792">
        <v>0</v>
      </c>
      <c r="BE1792" t="s">
        <v>61</v>
      </c>
      <c r="BF1792" t="s">
        <v>61</v>
      </c>
      <c r="BG1792">
        <v>1.3</v>
      </c>
      <c r="BH1792">
        <v>0</v>
      </c>
      <c r="BI1792" s="1">
        <v>45799.571955520834</v>
      </c>
      <c r="BJ1792">
        <v>3</v>
      </c>
      <c r="BK1792" s="4">
        <v>1.3346</v>
      </c>
      <c r="BL1792" s="42" t="e">
        <f>HLOOKUP($A1792,차량별코스!$E$1:$AD$20,_xlfn.XLOOKUP(탕데이터!$I1792,차량별코스!$D$2:$D$20,차량별코스!$A$2:$A$20),0)</f>
        <v>#N/A</v>
      </c>
      <c r="BM1792">
        <f t="shared" si="305"/>
        <v>3007.1420000000012</v>
      </c>
      <c r="BN1792">
        <f t="shared" si="306"/>
        <v>11107.727999999996</v>
      </c>
      <c r="BO1792">
        <f>IF(COUNTIFS($BL$2:$BL1792,$BL1792,$O$2:$O1792,$O1792)=1,_xlfn.MAXIFS($BO$2:$BO1791,$O$2:$O1791,$O1792)+1,_xlfn.MAXIFS($BO$2:$BO1791,$O$2:$O1791,$O1792))</f>
        <v>12</v>
      </c>
      <c r="BP1792">
        <f t="shared" si="307"/>
        <v>5415.0379999999996</v>
      </c>
      <c r="BQ1792">
        <f t="shared" si="309"/>
        <v>303.21200000000005</v>
      </c>
      <c r="BR1792">
        <f t="shared" si="310"/>
        <v>356.72</v>
      </c>
      <c r="BS1792">
        <f t="shared" si="311"/>
        <v>508.32600000000002</v>
      </c>
      <c r="BT1792">
        <f t="shared" si="312"/>
        <v>258.62199999999996</v>
      </c>
      <c r="BU1792">
        <f t="shared" si="313"/>
        <v>0</v>
      </c>
      <c r="BV1792">
        <f t="shared" si="314"/>
        <v>0</v>
      </c>
      <c r="BW1792">
        <f t="shared" si="308"/>
        <v>6841.9180000000006</v>
      </c>
    </row>
    <row r="1793" spans="1:75" x14ac:dyDescent="0.3">
      <c r="A1793" s="38">
        <f t="shared" si="304"/>
        <v>45794</v>
      </c>
      <c r="B1793" s="3">
        <v>45794.769155092596</v>
      </c>
      <c r="C1793" t="s">
        <v>61</v>
      </c>
      <c r="D1793" t="s">
        <v>61</v>
      </c>
      <c r="E1793" t="s">
        <v>61</v>
      </c>
      <c r="F1793" t="s">
        <v>62</v>
      </c>
      <c r="G1793" s="2" t="s">
        <v>98</v>
      </c>
      <c r="H1793" t="s">
        <v>99</v>
      </c>
      <c r="I1793" t="s">
        <v>101</v>
      </c>
      <c r="J1793" t="s">
        <v>66</v>
      </c>
      <c r="K1793" t="s">
        <v>67</v>
      </c>
      <c r="L1793">
        <v>20</v>
      </c>
      <c r="M1793">
        <v>13</v>
      </c>
      <c r="N1793">
        <v>169</v>
      </c>
      <c r="O1793" s="41">
        <v>9999</v>
      </c>
      <c r="P1793" t="s">
        <v>61</v>
      </c>
      <c r="Q1793" t="s">
        <v>61</v>
      </c>
      <c r="R1793">
        <v>2.1000000000000001E-2</v>
      </c>
      <c r="S1793">
        <v>1.9E-2</v>
      </c>
      <c r="T1793">
        <v>1.105</v>
      </c>
      <c r="U1793">
        <v>30</v>
      </c>
      <c r="V1793">
        <v>1</v>
      </c>
      <c r="W1793">
        <v>8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5</v>
      </c>
      <c r="AD1793">
        <v>2.52</v>
      </c>
      <c r="AE1793">
        <v>3.5995879999999998</v>
      </c>
      <c r="AF1793">
        <v>100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0.84</v>
      </c>
      <c r="AN1793">
        <v>5.8550000000000004</v>
      </c>
      <c r="AO1793">
        <v>3.3239999999999998</v>
      </c>
      <c r="AP1793">
        <v>26.664999999999999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 t="s">
        <v>75</v>
      </c>
      <c r="BD1793">
        <v>0</v>
      </c>
      <c r="BE1793" t="s">
        <v>61</v>
      </c>
      <c r="BF1793" t="s">
        <v>61</v>
      </c>
      <c r="BG1793">
        <v>1.3</v>
      </c>
      <c r="BH1793">
        <v>0</v>
      </c>
      <c r="BI1793" s="1">
        <v>45799.571955520834</v>
      </c>
      <c r="BJ1793">
        <v>3</v>
      </c>
      <c r="BK1793" s="4">
        <v>0.36840000000000001</v>
      </c>
      <c r="BL1793" s="42" t="e">
        <f>HLOOKUP($A1793,차량별코스!$E$1:$AD$20,_xlfn.XLOOKUP(탕데이터!$I1793,차량별코스!$D$2:$D$20,차량별코스!$A$2:$A$20),0)</f>
        <v>#N/A</v>
      </c>
      <c r="BM1793">
        <f t="shared" si="305"/>
        <v>3007.1420000000012</v>
      </c>
      <c r="BN1793">
        <f t="shared" si="306"/>
        <v>11107.727999999996</v>
      </c>
      <c r="BO1793">
        <f>IF(COUNTIFS($BL$2:$BL1793,$BL1793,$O$2:$O1793,$O1793)=1,_xlfn.MAXIFS($BO$2:$BO1792,$O$2:$O1792,$O1793)+1,_xlfn.MAXIFS($BO$2:$BO1792,$O$2:$O1792,$O1793))</f>
        <v>12</v>
      </c>
      <c r="BP1793">
        <f t="shared" si="307"/>
        <v>21</v>
      </c>
      <c r="BQ1793">
        <f t="shared" si="309"/>
        <v>0</v>
      </c>
      <c r="BR1793">
        <f t="shared" si="310"/>
        <v>0</v>
      </c>
      <c r="BS1793">
        <f t="shared" si="311"/>
        <v>0</v>
      </c>
      <c r="BT1793">
        <f t="shared" si="312"/>
        <v>0</v>
      </c>
      <c r="BU1793">
        <f t="shared" si="313"/>
        <v>0</v>
      </c>
      <c r="BV1793">
        <f t="shared" si="314"/>
        <v>0</v>
      </c>
      <c r="BW1793">
        <f t="shared" si="308"/>
        <v>21</v>
      </c>
    </row>
    <row r="1794" spans="1:75" x14ac:dyDescent="0.3">
      <c r="A1794" s="38">
        <f t="shared" si="304"/>
        <v>45794</v>
      </c>
      <c r="B1794" s="3">
        <v>45794.834293981483</v>
      </c>
      <c r="C1794" t="s">
        <v>61</v>
      </c>
      <c r="D1794" t="s">
        <v>61</v>
      </c>
      <c r="E1794" t="s">
        <v>61</v>
      </c>
      <c r="F1794" t="s">
        <v>62</v>
      </c>
      <c r="G1794" s="2" t="s">
        <v>98</v>
      </c>
      <c r="H1794" t="s">
        <v>99</v>
      </c>
      <c r="I1794" t="s">
        <v>101</v>
      </c>
      <c r="J1794" t="s">
        <v>66</v>
      </c>
      <c r="K1794" t="s">
        <v>67</v>
      </c>
      <c r="L1794">
        <v>20</v>
      </c>
      <c r="M1794">
        <v>13</v>
      </c>
      <c r="N1794">
        <v>169</v>
      </c>
      <c r="O1794" s="41">
        <v>9999</v>
      </c>
      <c r="P1794" t="s">
        <v>61</v>
      </c>
      <c r="Q1794" t="s">
        <v>61</v>
      </c>
      <c r="R1794">
        <v>2.5000000000000001E-2</v>
      </c>
      <c r="S1794">
        <v>0.14799999999999999</v>
      </c>
      <c r="T1794">
        <v>0.16900000000000001</v>
      </c>
      <c r="U1794">
        <v>255</v>
      </c>
      <c r="V1794">
        <v>236</v>
      </c>
      <c r="W1794">
        <v>5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10</v>
      </c>
      <c r="AD1794">
        <v>0.35</v>
      </c>
      <c r="AE1794">
        <v>6.4267349999999999</v>
      </c>
      <c r="AF1794">
        <v>100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0.13</v>
      </c>
      <c r="AN1794">
        <v>138.672</v>
      </c>
      <c r="AO1794">
        <v>92.549000000000007</v>
      </c>
      <c r="AP1794">
        <v>1.96</v>
      </c>
      <c r="AQ1794">
        <v>0</v>
      </c>
      <c r="AR1794">
        <v>0</v>
      </c>
      <c r="AS1794">
        <v>0</v>
      </c>
      <c r="AT1794">
        <v>3.3330000000000002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 t="s">
        <v>75</v>
      </c>
      <c r="BD1794">
        <v>0</v>
      </c>
      <c r="BE1794" t="s">
        <v>61</v>
      </c>
      <c r="BF1794" t="s">
        <v>61</v>
      </c>
      <c r="BG1794">
        <v>1.3</v>
      </c>
      <c r="BH1794">
        <v>0</v>
      </c>
      <c r="BI1794" s="1">
        <v>45799.571955520834</v>
      </c>
      <c r="BJ1794">
        <v>3</v>
      </c>
      <c r="BK1794" s="4">
        <v>5.6300000000000003E-2</v>
      </c>
      <c r="BL1794" s="42" t="e">
        <f>HLOOKUP($A1794,차량별코스!$E$1:$AD$20,_xlfn.XLOOKUP(탕데이터!$I1794,차량별코스!$D$2:$D$20,차량별코스!$A$2:$A$20),0)</f>
        <v>#N/A</v>
      </c>
      <c r="BM1794">
        <f t="shared" si="305"/>
        <v>3007.1420000000012</v>
      </c>
      <c r="BN1794">
        <f t="shared" si="306"/>
        <v>11107.727999999996</v>
      </c>
      <c r="BO1794">
        <f>IF(COUNTIFS($BL$2:$BL1794,$BL1794,$O$2:$O1794,$O1794)=1,_xlfn.MAXIFS($BO$2:$BO1793,$O$2:$O1793,$O1794)+1,_xlfn.MAXIFS($BO$2:$BO1793,$O$2:$O1793,$O1794))</f>
        <v>12</v>
      </c>
      <c r="BP1794">
        <f t="shared" si="307"/>
        <v>14</v>
      </c>
      <c r="BQ1794">
        <f t="shared" si="309"/>
        <v>0</v>
      </c>
      <c r="BR1794">
        <f t="shared" si="310"/>
        <v>0</v>
      </c>
      <c r="BS1794">
        <f t="shared" si="311"/>
        <v>0</v>
      </c>
      <c r="BT1794">
        <f t="shared" si="312"/>
        <v>0</v>
      </c>
      <c r="BU1794">
        <f t="shared" si="313"/>
        <v>0</v>
      </c>
      <c r="BV1794">
        <f t="shared" si="314"/>
        <v>0</v>
      </c>
      <c r="BW1794">
        <f t="shared" si="308"/>
        <v>14</v>
      </c>
    </row>
    <row r="1795" spans="1:75" x14ac:dyDescent="0.3">
      <c r="A1795" s="38">
        <f t="shared" ref="A1795:A1858" si="315">DATE(YEAR(B1795),MONTH(B1795),DAY(B1795))</f>
        <v>45794</v>
      </c>
      <c r="B1795" s="3">
        <v>45794.85392361111</v>
      </c>
      <c r="C1795" t="s">
        <v>61</v>
      </c>
      <c r="D1795" t="s">
        <v>61</v>
      </c>
      <c r="E1795" t="s">
        <v>61</v>
      </c>
      <c r="F1795" t="s">
        <v>62</v>
      </c>
      <c r="G1795" s="2" t="s">
        <v>98</v>
      </c>
      <c r="H1795" t="s">
        <v>99</v>
      </c>
      <c r="I1795" t="s">
        <v>101</v>
      </c>
      <c r="J1795" t="s">
        <v>66</v>
      </c>
      <c r="K1795" t="s">
        <v>67</v>
      </c>
      <c r="L1795">
        <v>20</v>
      </c>
      <c r="M1795">
        <v>13</v>
      </c>
      <c r="N1795">
        <v>169</v>
      </c>
      <c r="O1795" s="41">
        <v>9999</v>
      </c>
      <c r="P1795" t="s">
        <v>61</v>
      </c>
      <c r="Q1795" t="s">
        <v>61</v>
      </c>
      <c r="R1795">
        <v>100.502</v>
      </c>
      <c r="S1795">
        <v>22.088000000000001</v>
      </c>
      <c r="T1795">
        <v>4.55</v>
      </c>
      <c r="U1795">
        <v>7041</v>
      </c>
      <c r="V1795">
        <v>24</v>
      </c>
      <c r="W1795">
        <v>1053</v>
      </c>
      <c r="X1795">
        <v>2593</v>
      </c>
      <c r="Y1795">
        <v>1</v>
      </c>
      <c r="Z1795">
        <v>13</v>
      </c>
      <c r="AA1795">
        <v>0</v>
      </c>
      <c r="AB1795">
        <v>0</v>
      </c>
      <c r="AC1795">
        <v>105</v>
      </c>
      <c r="AD1795">
        <v>51.39</v>
      </c>
      <c r="AE1795">
        <v>60.665177999999997</v>
      </c>
      <c r="AF1795">
        <v>92.4</v>
      </c>
      <c r="AG1795">
        <v>1.1000000000000001</v>
      </c>
      <c r="AH1795">
        <v>1.5</v>
      </c>
      <c r="AI1795">
        <v>2.1</v>
      </c>
      <c r="AJ1795">
        <v>2.8</v>
      </c>
      <c r="AK1795">
        <v>0</v>
      </c>
      <c r="AL1795">
        <v>0</v>
      </c>
      <c r="AM1795">
        <v>3.5</v>
      </c>
      <c r="AN1795">
        <v>44.945999999999998</v>
      </c>
      <c r="AO1795">
        <v>0.34100000000000003</v>
      </c>
      <c r="AP1795">
        <v>14.955</v>
      </c>
      <c r="AQ1795">
        <v>0.249</v>
      </c>
      <c r="AR1795">
        <v>0.995</v>
      </c>
      <c r="AS1795">
        <v>12.935</v>
      </c>
      <c r="AT1795">
        <v>107.8</v>
      </c>
      <c r="AU1795">
        <v>1.2829999999999999</v>
      </c>
      <c r="AV1795">
        <v>1.75</v>
      </c>
      <c r="AW1795">
        <v>2.4500000000000002</v>
      </c>
      <c r="AX1795">
        <v>3.2669999999999999</v>
      </c>
      <c r="AY1795">
        <v>0</v>
      </c>
      <c r="AZ1795">
        <v>0</v>
      </c>
      <c r="BA1795">
        <v>0</v>
      </c>
      <c r="BB1795">
        <v>128</v>
      </c>
      <c r="BC1795" t="s">
        <v>75</v>
      </c>
      <c r="BD1795">
        <v>0</v>
      </c>
      <c r="BE1795" t="s">
        <v>61</v>
      </c>
      <c r="BF1795" t="s">
        <v>61</v>
      </c>
      <c r="BG1795">
        <v>1.3</v>
      </c>
      <c r="BH1795">
        <v>0</v>
      </c>
      <c r="BI1795" s="1">
        <v>45799.571955520834</v>
      </c>
      <c r="BJ1795">
        <v>3</v>
      </c>
      <c r="BK1795" s="4">
        <v>1.5166999999999999</v>
      </c>
      <c r="BL1795" s="42" t="e">
        <f>HLOOKUP($A1795,차량별코스!$E$1:$AD$20,_xlfn.XLOOKUP(탕데이터!$I1795,차량별코스!$D$2:$D$20,차량별코스!$A$2:$A$20),0)</f>
        <v>#N/A</v>
      </c>
      <c r="BM1795">
        <f t="shared" ref="BM1795:BM1858" si="316">SUMIFS(R:R,I:I,I1795,O:O,O1795)</f>
        <v>3007.1420000000012</v>
      </c>
      <c r="BN1795">
        <f t="shared" ref="BN1795:BN1858" si="317">SUMIFS(R:R,O:O,O1795,BL:BL,BL1795)</f>
        <v>11107.727999999996</v>
      </c>
      <c r="BO1795">
        <f>IF(COUNTIFS($BL$2:$BL1795,$BL1795,$O$2:$O1795,$O1795)=1,_xlfn.MAXIFS($BO$2:$BO1794,$O$2:$O1794,$O1795)+1,_xlfn.MAXIFS($BO$2:$BO1794,$O$2:$O1794,$O1795))</f>
        <v>12</v>
      </c>
      <c r="BP1795">
        <f t="shared" ref="BP1795:BP1858" si="318">$U1795*AF1795%-V1795-W1795</f>
        <v>5428.884</v>
      </c>
      <c r="BQ1795">
        <f t="shared" si="309"/>
        <v>77.451000000000008</v>
      </c>
      <c r="BR1795">
        <f t="shared" si="310"/>
        <v>105.61499999999999</v>
      </c>
      <c r="BS1795">
        <f t="shared" si="311"/>
        <v>147.86100000000002</v>
      </c>
      <c r="BT1795">
        <f t="shared" si="312"/>
        <v>197.14799999999997</v>
      </c>
      <c r="BU1795">
        <f t="shared" si="313"/>
        <v>0</v>
      </c>
      <c r="BV1795">
        <f t="shared" si="314"/>
        <v>0</v>
      </c>
      <c r="BW1795">
        <f t="shared" ref="BW1795:BW1858" si="319">SUM(BP1795:BV1795)</f>
        <v>5956.9589999999998</v>
      </c>
    </row>
    <row r="1796" spans="1:75" x14ac:dyDescent="0.3">
      <c r="A1796" s="38">
        <f t="shared" si="315"/>
        <v>45795</v>
      </c>
      <c r="B1796" s="3">
        <v>45795.337407407409</v>
      </c>
      <c r="C1796" t="s">
        <v>61</v>
      </c>
      <c r="D1796" t="s">
        <v>61</v>
      </c>
      <c r="E1796" t="s">
        <v>61</v>
      </c>
      <c r="F1796" t="s">
        <v>62</v>
      </c>
      <c r="G1796" s="2" t="s">
        <v>98</v>
      </c>
      <c r="H1796" t="s">
        <v>99</v>
      </c>
      <c r="I1796" t="s">
        <v>101</v>
      </c>
      <c r="J1796" t="s">
        <v>66</v>
      </c>
      <c r="K1796" t="s">
        <v>67</v>
      </c>
      <c r="L1796">
        <v>20</v>
      </c>
      <c r="M1796">
        <v>13</v>
      </c>
      <c r="N1796">
        <v>169</v>
      </c>
      <c r="O1796" s="41">
        <v>9999</v>
      </c>
      <c r="P1796" t="s">
        <v>61</v>
      </c>
      <c r="Q1796" t="s">
        <v>61</v>
      </c>
      <c r="R1796">
        <v>4.7E-2</v>
      </c>
      <c r="S1796">
        <v>7.4999999999999997E-2</v>
      </c>
      <c r="T1796">
        <v>0.627</v>
      </c>
      <c r="U1796">
        <v>70</v>
      </c>
      <c r="V1796">
        <v>18</v>
      </c>
      <c r="W1796">
        <v>31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13</v>
      </c>
      <c r="AD1796">
        <v>2.42</v>
      </c>
      <c r="AE1796">
        <v>8.0576030000000003</v>
      </c>
      <c r="AF1796">
        <v>100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0.48</v>
      </c>
      <c r="AN1796">
        <v>43.002000000000002</v>
      </c>
      <c r="AO1796">
        <v>25.715</v>
      </c>
      <c r="AP1796">
        <v>44.286000000000001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 t="s">
        <v>75</v>
      </c>
      <c r="BD1796">
        <v>0</v>
      </c>
      <c r="BE1796" t="s">
        <v>61</v>
      </c>
      <c r="BF1796" t="s">
        <v>61</v>
      </c>
      <c r="BG1796">
        <v>1.3</v>
      </c>
      <c r="BH1796">
        <v>0</v>
      </c>
      <c r="BI1796" s="1">
        <v>45799.571955520834</v>
      </c>
      <c r="BJ1796">
        <v>3</v>
      </c>
      <c r="BK1796" s="4">
        <v>0.2089</v>
      </c>
      <c r="BL1796" s="42" t="e">
        <f>HLOOKUP($A1796,차량별코스!$E$1:$AD$20,_xlfn.XLOOKUP(탕데이터!$I1796,차량별코스!$D$2:$D$20,차량별코스!$A$2:$A$20),0)</f>
        <v>#N/A</v>
      </c>
      <c r="BM1796">
        <f t="shared" si="316"/>
        <v>3007.1420000000012</v>
      </c>
      <c r="BN1796">
        <f t="shared" si="317"/>
        <v>11107.727999999996</v>
      </c>
      <c r="BO1796">
        <f>IF(COUNTIFS($BL$2:$BL1796,$BL1796,$O$2:$O1796,$O1796)=1,_xlfn.MAXIFS($BO$2:$BO1795,$O$2:$O1795,$O1796)+1,_xlfn.MAXIFS($BO$2:$BO1795,$O$2:$O1795,$O1796))</f>
        <v>12</v>
      </c>
      <c r="BP1796">
        <f t="shared" si="318"/>
        <v>21</v>
      </c>
      <c r="BQ1796">
        <f t="shared" si="309"/>
        <v>0</v>
      </c>
      <c r="BR1796">
        <f t="shared" si="310"/>
        <v>0</v>
      </c>
      <c r="BS1796">
        <f t="shared" si="311"/>
        <v>0</v>
      </c>
      <c r="BT1796">
        <f t="shared" si="312"/>
        <v>0</v>
      </c>
      <c r="BU1796">
        <f t="shared" si="313"/>
        <v>0</v>
      </c>
      <c r="BV1796">
        <f t="shared" si="314"/>
        <v>0</v>
      </c>
      <c r="BW1796">
        <f t="shared" si="319"/>
        <v>21</v>
      </c>
    </row>
    <row r="1797" spans="1:75" x14ac:dyDescent="0.3">
      <c r="A1797" s="38">
        <f t="shared" si="315"/>
        <v>45795</v>
      </c>
      <c r="B1797" s="3">
        <v>45795.343240740738</v>
      </c>
      <c r="C1797" t="s">
        <v>61</v>
      </c>
      <c r="D1797" t="s">
        <v>61</v>
      </c>
      <c r="E1797" t="s">
        <v>61</v>
      </c>
      <c r="F1797" t="s">
        <v>62</v>
      </c>
      <c r="G1797" s="2" t="s">
        <v>98</v>
      </c>
      <c r="H1797" t="s">
        <v>99</v>
      </c>
      <c r="I1797" t="s">
        <v>101</v>
      </c>
      <c r="J1797" t="s">
        <v>66</v>
      </c>
      <c r="K1797" t="s">
        <v>67</v>
      </c>
      <c r="L1797">
        <v>20</v>
      </c>
      <c r="M1797">
        <v>13</v>
      </c>
      <c r="N1797">
        <v>169</v>
      </c>
      <c r="O1797" s="41">
        <v>9999</v>
      </c>
      <c r="P1797" t="s">
        <v>61</v>
      </c>
      <c r="Q1797" t="s">
        <v>61</v>
      </c>
      <c r="R1797">
        <v>8.7999999999999995E-2</v>
      </c>
      <c r="S1797">
        <v>9.7000000000000003E-2</v>
      </c>
      <c r="T1797">
        <v>0.90700000000000003</v>
      </c>
      <c r="U1797">
        <v>90</v>
      </c>
      <c r="V1797">
        <v>10</v>
      </c>
      <c r="W1797">
        <v>32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12</v>
      </c>
      <c r="AD1797">
        <v>3.52</v>
      </c>
      <c r="AE1797">
        <v>6.5991749999999998</v>
      </c>
      <c r="AF1797">
        <v>100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0.7</v>
      </c>
      <c r="AN1797">
        <v>21.120999999999999</v>
      </c>
      <c r="AO1797">
        <v>11.108000000000001</v>
      </c>
      <c r="AP1797">
        <v>35.552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 t="s">
        <v>75</v>
      </c>
      <c r="BD1797">
        <v>0</v>
      </c>
      <c r="BE1797" t="s">
        <v>61</v>
      </c>
      <c r="BF1797" t="s">
        <v>61</v>
      </c>
      <c r="BG1797">
        <v>1.3</v>
      </c>
      <c r="BH1797">
        <v>0</v>
      </c>
      <c r="BI1797" s="1">
        <v>45799.571955520834</v>
      </c>
      <c r="BJ1797">
        <v>3</v>
      </c>
      <c r="BK1797" s="4">
        <v>0.3024</v>
      </c>
      <c r="BL1797" s="42" t="e">
        <f>HLOOKUP($A1797,차량별코스!$E$1:$AD$20,_xlfn.XLOOKUP(탕데이터!$I1797,차량별코스!$D$2:$D$20,차량별코스!$A$2:$A$20),0)</f>
        <v>#N/A</v>
      </c>
      <c r="BM1797">
        <f t="shared" si="316"/>
        <v>3007.1420000000012</v>
      </c>
      <c r="BN1797">
        <f t="shared" si="317"/>
        <v>11107.727999999996</v>
      </c>
      <c r="BO1797">
        <f>IF(COUNTIFS($BL$2:$BL1797,$BL1797,$O$2:$O1797,$O1797)=1,_xlfn.MAXIFS($BO$2:$BO1796,$O$2:$O1796,$O1797)+1,_xlfn.MAXIFS($BO$2:$BO1796,$O$2:$O1796,$O1797))</f>
        <v>12</v>
      </c>
      <c r="BP1797">
        <f t="shared" si="318"/>
        <v>48</v>
      </c>
      <c r="BQ1797">
        <f t="shared" ref="BQ1797:BQ1858" si="320">$U1797*AG1797%</f>
        <v>0</v>
      </c>
      <c r="BR1797">
        <f t="shared" ref="BR1797:BR1858" si="321">$U1797*AH1797%</f>
        <v>0</v>
      </c>
      <c r="BS1797">
        <f t="shared" ref="BS1797:BS1858" si="322">$U1797*AI1797%</f>
        <v>0</v>
      </c>
      <c r="BT1797">
        <f t="shared" ref="BT1797:BT1858" si="323">$U1797*AJ1797%</f>
        <v>0</v>
      </c>
      <c r="BU1797">
        <f t="shared" ref="BU1797:BU1858" si="324">$U1797*AK1797%</f>
        <v>0</v>
      </c>
      <c r="BV1797">
        <f t="shared" ref="BV1797:BV1858" si="325">$U1797*AL1797%</f>
        <v>0</v>
      </c>
      <c r="BW1797">
        <f t="shared" si="319"/>
        <v>48</v>
      </c>
    </row>
    <row r="1798" spans="1:75" x14ac:dyDescent="0.3">
      <c r="A1798" s="38">
        <f t="shared" si="315"/>
        <v>45795</v>
      </c>
      <c r="B1798" s="3">
        <v>45795.368344907409</v>
      </c>
      <c r="C1798" t="s">
        <v>61</v>
      </c>
      <c r="D1798" t="s">
        <v>61</v>
      </c>
      <c r="E1798" t="s">
        <v>61</v>
      </c>
      <c r="F1798" t="s">
        <v>62</v>
      </c>
      <c r="G1798" s="2" t="s">
        <v>98</v>
      </c>
      <c r="H1798" t="s">
        <v>99</v>
      </c>
      <c r="I1798" t="s">
        <v>101</v>
      </c>
      <c r="J1798" t="s">
        <v>66</v>
      </c>
      <c r="K1798" t="s">
        <v>67</v>
      </c>
      <c r="L1798">
        <v>20</v>
      </c>
      <c r="M1798">
        <v>13</v>
      </c>
      <c r="N1798">
        <v>169</v>
      </c>
      <c r="O1798" s="41">
        <v>9999</v>
      </c>
      <c r="P1798" t="s">
        <v>61</v>
      </c>
      <c r="Q1798" t="s">
        <v>61</v>
      </c>
      <c r="R1798">
        <v>2.5000000000000001E-2</v>
      </c>
      <c r="S1798">
        <v>9.6000000000000002E-2</v>
      </c>
      <c r="T1798">
        <v>0.26</v>
      </c>
      <c r="U1798">
        <v>121</v>
      </c>
      <c r="V1798">
        <v>50</v>
      </c>
      <c r="W1798">
        <v>49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8</v>
      </c>
      <c r="AD1798">
        <v>0.74</v>
      </c>
      <c r="AE1798">
        <v>4.0903140000000002</v>
      </c>
      <c r="AF1798">
        <v>100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0.2</v>
      </c>
      <c r="AN1798">
        <v>53.491</v>
      </c>
      <c r="AO1798">
        <v>41.32</v>
      </c>
      <c r="AP1798">
        <v>40.496000000000002</v>
      </c>
      <c r="AQ1798">
        <v>0</v>
      </c>
      <c r="AR1798">
        <v>0</v>
      </c>
      <c r="AS1798">
        <v>0</v>
      </c>
      <c r="AT1798">
        <v>1.667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 t="s">
        <v>75</v>
      </c>
      <c r="BD1798">
        <v>0</v>
      </c>
      <c r="BE1798" t="s">
        <v>61</v>
      </c>
      <c r="BF1798" t="s">
        <v>61</v>
      </c>
      <c r="BG1798">
        <v>1.3</v>
      </c>
      <c r="BH1798">
        <v>0</v>
      </c>
      <c r="BI1798" s="1">
        <v>45799.571955520834</v>
      </c>
      <c r="BJ1798">
        <v>3</v>
      </c>
      <c r="BK1798" s="4">
        <v>8.6800000000000002E-2</v>
      </c>
      <c r="BL1798" s="42" t="e">
        <f>HLOOKUP($A1798,차량별코스!$E$1:$AD$20,_xlfn.XLOOKUP(탕데이터!$I1798,차량별코스!$D$2:$D$20,차량별코스!$A$2:$A$20),0)</f>
        <v>#N/A</v>
      </c>
      <c r="BM1798">
        <f t="shared" si="316"/>
        <v>3007.1420000000012</v>
      </c>
      <c r="BN1798">
        <f t="shared" si="317"/>
        <v>11107.727999999996</v>
      </c>
      <c r="BO1798">
        <f>IF(COUNTIFS($BL$2:$BL1798,$BL1798,$O$2:$O1798,$O1798)=1,_xlfn.MAXIFS($BO$2:$BO1797,$O$2:$O1797,$O1798)+1,_xlfn.MAXIFS($BO$2:$BO1797,$O$2:$O1797,$O1798))</f>
        <v>12</v>
      </c>
      <c r="BP1798">
        <f t="shared" si="318"/>
        <v>22</v>
      </c>
      <c r="BQ1798">
        <f t="shared" si="320"/>
        <v>0</v>
      </c>
      <c r="BR1798">
        <f t="shared" si="321"/>
        <v>0</v>
      </c>
      <c r="BS1798">
        <f t="shared" si="322"/>
        <v>0</v>
      </c>
      <c r="BT1798">
        <f t="shared" si="323"/>
        <v>0</v>
      </c>
      <c r="BU1798">
        <f t="shared" si="324"/>
        <v>0</v>
      </c>
      <c r="BV1798">
        <f t="shared" si="325"/>
        <v>0</v>
      </c>
      <c r="BW1798">
        <f t="shared" si="319"/>
        <v>22</v>
      </c>
    </row>
    <row r="1799" spans="1:75" x14ac:dyDescent="0.3">
      <c r="A1799" s="38">
        <f t="shared" si="315"/>
        <v>45795</v>
      </c>
      <c r="B1799" s="3">
        <v>45795.374594907407</v>
      </c>
      <c r="C1799" t="s">
        <v>61</v>
      </c>
      <c r="D1799" t="s">
        <v>61</v>
      </c>
      <c r="E1799" t="s">
        <v>61</v>
      </c>
      <c r="F1799" t="s">
        <v>62</v>
      </c>
      <c r="G1799" s="2" t="s">
        <v>98</v>
      </c>
      <c r="H1799" t="s">
        <v>99</v>
      </c>
      <c r="I1799" t="s">
        <v>101</v>
      </c>
      <c r="J1799" t="s">
        <v>66</v>
      </c>
      <c r="K1799" t="s">
        <v>67</v>
      </c>
      <c r="L1799">
        <v>20</v>
      </c>
      <c r="M1799">
        <v>13</v>
      </c>
      <c r="N1799">
        <v>169</v>
      </c>
      <c r="O1799" s="41">
        <v>9999</v>
      </c>
      <c r="P1799" t="s">
        <v>61</v>
      </c>
      <c r="Q1799" t="s">
        <v>61</v>
      </c>
      <c r="R1799">
        <v>130.4</v>
      </c>
      <c r="S1799">
        <v>33.104999999999997</v>
      </c>
      <c r="T1799">
        <v>3.9390000000000001</v>
      </c>
      <c r="U1799">
        <v>10579</v>
      </c>
      <c r="V1799">
        <v>36</v>
      </c>
      <c r="W1799">
        <v>2403</v>
      </c>
      <c r="X1799">
        <v>3507</v>
      </c>
      <c r="Y1799">
        <v>1</v>
      </c>
      <c r="Z1799">
        <v>22</v>
      </c>
      <c r="AA1799">
        <v>2</v>
      </c>
      <c r="AB1799">
        <v>372</v>
      </c>
      <c r="AC1799">
        <v>99</v>
      </c>
      <c r="AD1799">
        <v>44.37</v>
      </c>
      <c r="AE1799">
        <v>57.670763999999998</v>
      </c>
      <c r="AF1799">
        <v>67.400000000000006</v>
      </c>
      <c r="AG1799">
        <v>6.1</v>
      </c>
      <c r="AH1799">
        <v>7.4</v>
      </c>
      <c r="AI1799">
        <v>10</v>
      </c>
      <c r="AJ1799">
        <v>9.1</v>
      </c>
      <c r="AK1799">
        <v>0</v>
      </c>
      <c r="AL1799">
        <v>0</v>
      </c>
      <c r="AM1799">
        <v>3.03</v>
      </c>
      <c r="AN1799">
        <v>50.183999999999997</v>
      </c>
      <c r="AO1799">
        <v>0.34</v>
      </c>
      <c r="AP1799">
        <v>22.715</v>
      </c>
      <c r="AQ1799">
        <v>0.26800000000000002</v>
      </c>
      <c r="AR1799">
        <v>0.76700000000000002</v>
      </c>
      <c r="AS1799">
        <v>16.870999999999999</v>
      </c>
      <c r="AT1799">
        <v>117.95</v>
      </c>
      <c r="AU1799">
        <v>10.675000000000001</v>
      </c>
      <c r="AV1799">
        <v>12.95</v>
      </c>
      <c r="AW1799">
        <v>17.5</v>
      </c>
      <c r="AX1799">
        <v>15.925000000000001</v>
      </c>
      <c r="AY1799">
        <v>0</v>
      </c>
      <c r="AZ1799">
        <v>0</v>
      </c>
      <c r="BA1799">
        <v>0</v>
      </c>
      <c r="BB1799">
        <v>236</v>
      </c>
      <c r="BC1799" t="s">
        <v>75</v>
      </c>
      <c r="BD1799">
        <v>0</v>
      </c>
      <c r="BE1799" t="s">
        <v>61</v>
      </c>
      <c r="BF1799" t="s">
        <v>61</v>
      </c>
      <c r="BG1799">
        <v>1.3</v>
      </c>
      <c r="BH1799">
        <v>0</v>
      </c>
      <c r="BI1799" s="1">
        <v>45799.571955520834</v>
      </c>
      <c r="BJ1799">
        <v>3</v>
      </c>
      <c r="BK1799" s="4">
        <v>1.3129999999999999</v>
      </c>
      <c r="BL1799" s="42" t="e">
        <f>HLOOKUP($A1799,차량별코스!$E$1:$AD$20,_xlfn.XLOOKUP(탕데이터!$I1799,차량별코스!$D$2:$D$20,차량별코스!$A$2:$A$20),0)</f>
        <v>#N/A</v>
      </c>
      <c r="BM1799">
        <f t="shared" si="316"/>
        <v>3007.1420000000012</v>
      </c>
      <c r="BN1799">
        <f t="shared" si="317"/>
        <v>11107.727999999996</v>
      </c>
      <c r="BO1799">
        <f>IF(COUNTIFS($BL$2:$BL1799,$BL1799,$O$2:$O1799,$O1799)=1,_xlfn.MAXIFS($BO$2:$BO1798,$O$2:$O1798,$O1799)+1,_xlfn.MAXIFS($BO$2:$BO1798,$O$2:$O1798,$O1799))</f>
        <v>12</v>
      </c>
      <c r="BP1799">
        <f t="shared" si="318"/>
        <v>4691.2460000000001</v>
      </c>
      <c r="BQ1799">
        <f t="shared" si="320"/>
        <v>645.31899999999996</v>
      </c>
      <c r="BR1799">
        <f t="shared" si="321"/>
        <v>782.84600000000012</v>
      </c>
      <c r="BS1799">
        <f t="shared" si="322"/>
        <v>1057.9000000000001</v>
      </c>
      <c r="BT1799">
        <f t="shared" si="323"/>
        <v>962.68899999999996</v>
      </c>
      <c r="BU1799">
        <f t="shared" si="324"/>
        <v>0</v>
      </c>
      <c r="BV1799">
        <f t="shared" si="325"/>
        <v>0</v>
      </c>
      <c r="BW1799">
        <f t="shared" si="319"/>
        <v>8140.0000000000018</v>
      </c>
    </row>
    <row r="1800" spans="1:75" x14ac:dyDescent="0.3">
      <c r="A1800" s="38">
        <f t="shared" si="315"/>
        <v>45795</v>
      </c>
      <c r="B1800" s="3">
        <v>45795.563310185185</v>
      </c>
      <c r="C1800" t="s">
        <v>61</v>
      </c>
      <c r="D1800" t="s">
        <v>61</v>
      </c>
      <c r="E1800" t="s">
        <v>61</v>
      </c>
      <c r="F1800" t="s">
        <v>62</v>
      </c>
      <c r="G1800" s="2" t="s">
        <v>98</v>
      </c>
      <c r="H1800" t="s">
        <v>99</v>
      </c>
      <c r="I1800" t="s">
        <v>101</v>
      </c>
      <c r="J1800" t="s">
        <v>66</v>
      </c>
      <c r="K1800" t="s">
        <v>67</v>
      </c>
      <c r="L1800">
        <v>20</v>
      </c>
      <c r="M1800">
        <v>13</v>
      </c>
      <c r="N1800">
        <v>169</v>
      </c>
      <c r="O1800" s="41">
        <v>9999</v>
      </c>
      <c r="P1800" t="s">
        <v>61</v>
      </c>
      <c r="Q1800" t="s">
        <v>61</v>
      </c>
      <c r="R1800">
        <v>2.7E-2</v>
      </c>
      <c r="S1800">
        <v>4.3999999999999997E-2</v>
      </c>
      <c r="T1800">
        <v>0.61399999999999999</v>
      </c>
      <c r="U1800">
        <v>57</v>
      </c>
      <c r="V1800">
        <v>14</v>
      </c>
      <c r="W1800">
        <v>9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7</v>
      </c>
      <c r="AD1800">
        <v>1.71</v>
      </c>
      <c r="AE1800">
        <v>2.8586550000000002</v>
      </c>
      <c r="AF1800">
        <v>100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0.47</v>
      </c>
      <c r="AN1800">
        <v>11.44</v>
      </c>
      <c r="AO1800">
        <v>24.556000000000001</v>
      </c>
      <c r="AP1800">
        <v>15.79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 t="s">
        <v>75</v>
      </c>
      <c r="BD1800">
        <v>0</v>
      </c>
      <c r="BE1800" t="s">
        <v>61</v>
      </c>
      <c r="BF1800" t="s">
        <v>61</v>
      </c>
      <c r="BG1800">
        <v>1.3</v>
      </c>
      <c r="BH1800">
        <v>0</v>
      </c>
      <c r="BI1800" s="1">
        <v>45799.571955520834</v>
      </c>
      <c r="BJ1800">
        <v>3</v>
      </c>
      <c r="BK1800" s="4">
        <v>0.20449999999999999</v>
      </c>
      <c r="BL1800" s="42" t="e">
        <f>HLOOKUP($A1800,차량별코스!$E$1:$AD$20,_xlfn.XLOOKUP(탕데이터!$I1800,차량별코스!$D$2:$D$20,차량별코스!$A$2:$A$20),0)</f>
        <v>#N/A</v>
      </c>
      <c r="BM1800">
        <f t="shared" si="316"/>
        <v>3007.1420000000012</v>
      </c>
      <c r="BN1800">
        <f t="shared" si="317"/>
        <v>11107.727999999996</v>
      </c>
      <c r="BO1800">
        <f>IF(COUNTIFS($BL$2:$BL1800,$BL1800,$O$2:$O1800,$O1800)=1,_xlfn.MAXIFS($BO$2:$BO1799,$O$2:$O1799,$O1800)+1,_xlfn.MAXIFS($BO$2:$BO1799,$O$2:$O1799,$O1800))</f>
        <v>12</v>
      </c>
      <c r="BP1800">
        <f t="shared" si="318"/>
        <v>34</v>
      </c>
      <c r="BQ1800">
        <f t="shared" si="320"/>
        <v>0</v>
      </c>
      <c r="BR1800">
        <f t="shared" si="321"/>
        <v>0</v>
      </c>
      <c r="BS1800">
        <f t="shared" si="322"/>
        <v>0</v>
      </c>
      <c r="BT1800">
        <f t="shared" si="323"/>
        <v>0</v>
      </c>
      <c r="BU1800">
        <f t="shared" si="324"/>
        <v>0</v>
      </c>
      <c r="BV1800">
        <f t="shared" si="325"/>
        <v>0</v>
      </c>
      <c r="BW1800">
        <f t="shared" si="319"/>
        <v>34</v>
      </c>
    </row>
    <row r="1801" spans="1:75" x14ac:dyDescent="0.3">
      <c r="A1801" s="38">
        <f t="shared" si="315"/>
        <v>45795</v>
      </c>
      <c r="B1801" s="3">
        <v>45795.569016203706</v>
      </c>
      <c r="C1801" t="s">
        <v>61</v>
      </c>
      <c r="D1801" t="s">
        <v>61</v>
      </c>
      <c r="E1801" t="s">
        <v>61</v>
      </c>
      <c r="F1801" t="s">
        <v>62</v>
      </c>
      <c r="G1801" s="2" t="s">
        <v>98</v>
      </c>
      <c r="H1801" t="s">
        <v>99</v>
      </c>
      <c r="I1801" t="s">
        <v>101</v>
      </c>
      <c r="J1801" t="s">
        <v>66</v>
      </c>
      <c r="K1801" t="s">
        <v>67</v>
      </c>
      <c r="L1801">
        <v>20</v>
      </c>
      <c r="M1801">
        <v>13</v>
      </c>
      <c r="N1801">
        <v>169</v>
      </c>
      <c r="O1801" s="41">
        <v>9999</v>
      </c>
      <c r="P1801" t="s">
        <v>61</v>
      </c>
      <c r="Q1801" t="s">
        <v>61</v>
      </c>
      <c r="R1801">
        <v>29.693999999999999</v>
      </c>
      <c r="S1801">
        <v>8.2759999999999998</v>
      </c>
      <c r="T1801">
        <v>3.5880000000000001</v>
      </c>
      <c r="U1801">
        <v>2420</v>
      </c>
      <c r="V1801">
        <v>51</v>
      </c>
      <c r="W1801">
        <v>319</v>
      </c>
      <c r="X1801">
        <v>812</v>
      </c>
      <c r="Y1801">
        <v>0</v>
      </c>
      <c r="Z1801">
        <v>18</v>
      </c>
      <c r="AA1801">
        <v>0</v>
      </c>
      <c r="AB1801">
        <v>0</v>
      </c>
      <c r="AC1801">
        <v>90</v>
      </c>
      <c r="AD1801">
        <v>44.17</v>
      </c>
      <c r="AE1801">
        <v>52.145510000000002</v>
      </c>
      <c r="AF1801">
        <v>61.9</v>
      </c>
      <c r="AG1801">
        <v>9.6999999999999993</v>
      </c>
      <c r="AH1801">
        <v>12.2</v>
      </c>
      <c r="AI1801">
        <v>12.5</v>
      </c>
      <c r="AJ1801">
        <v>3.8</v>
      </c>
      <c r="AK1801">
        <v>0</v>
      </c>
      <c r="AL1801">
        <v>0</v>
      </c>
      <c r="AM1801">
        <v>2.76</v>
      </c>
      <c r="AN1801">
        <v>49.662999999999997</v>
      </c>
      <c r="AO1801">
        <v>2.1070000000000002</v>
      </c>
      <c r="AP1801">
        <v>13.182</v>
      </c>
      <c r="AQ1801">
        <v>0.26900000000000002</v>
      </c>
      <c r="AR1801">
        <v>0</v>
      </c>
      <c r="AS1801">
        <v>60.618000000000002</v>
      </c>
      <c r="AT1801">
        <v>24.76</v>
      </c>
      <c r="AU1801">
        <v>3.88</v>
      </c>
      <c r="AV1801">
        <v>4.88</v>
      </c>
      <c r="AW1801">
        <v>5</v>
      </c>
      <c r="AX1801">
        <v>1.52</v>
      </c>
      <c r="AY1801">
        <v>0</v>
      </c>
      <c r="AZ1801">
        <v>0</v>
      </c>
      <c r="BA1801">
        <v>0</v>
      </c>
      <c r="BB1801">
        <v>48</v>
      </c>
      <c r="BC1801" t="s">
        <v>75</v>
      </c>
      <c r="BD1801">
        <v>0</v>
      </c>
      <c r="BE1801" t="s">
        <v>61</v>
      </c>
      <c r="BF1801" t="s">
        <v>61</v>
      </c>
      <c r="BG1801">
        <v>1.3</v>
      </c>
      <c r="BH1801">
        <v>0</v>
      </c>
      <c r="BI1801" s="1">
        <v>45799.571955520834</v>
      </c>
      <c r="BJ1801">
        <v>3</v>
      </c>
      <c r="BK1801" s="4">
        <v>1.196</v>
      </c>
      <c r="BL1801" s="42" t="e">
        <f>HLOOKUP($A1801,차량별코스!$E$1:$AD$20,_xlfn.XLOOKUP(탕데이터!$I1801,차량별코스!$D$2:$D$20,차량별코스!$A$2:$A$20),0)</f>
        <v>#N/A</v>
      </c>
      <c r="BM1801">
        <f t="shared" si="316"/>
        <v>3007.1420000000012</v>
      </c>
      <c r="BN1801">
        <f t="shared" si="317"/>
        <v>11107.727999999996</v>
      </c>
      <c r="BO1801">
        <f>IF(COUNTIFS($BL$2:$BL1801,$BL1801,$O$2:$O1801,$O1801)=1,_xlfn.MAXIFS($BO$2:$BO1800,$O$2:$O1800,$O1801)+1,_xlfn.MAXIFS($BO$2:$BO1800,$O$2:$O1800,$O1801))</f>
        <v>12</v>
      </c>
      <c r="BP1801">
        <f t="shared" si="318"/>
        <v>1127.98</v>
      </c>
      <c r="BQ1801">
        <f t="shared" si="320"/>
        <v>234.73999999999998</v>
      </c>
      <c r="BR1801">
        <f t="shared" si="321"/>
        <v>295.24</v>
      </c>
      <c r="BS1801">
        <f t="shared" si="322"/>
        <v>302.5</v>
      </c>
      <c r="BT1801">
        <f t="shared" si="323"/>
        <v>91.96</v>
      </c>
      <c r="BU1801">
        <f t="shared" si="324"/>
        <v>0</v>
      </c>
      <c r="BV1801">
        <f t="shared" si="325"/>
        <v>0</v>
      </c>
      <c r="BW1801">
        <f t="shared" si="319"/>
        <v>2052.42</v>
      </c>
    </row>
    <row r="1802" spans="1:75" x14ac:dyDescent="0.3">
      <c r="A1802" s="38">
        <f t="shared" si="315"/>
        <v>45795</v>
      </c>
      <c r="B1802" s="3">
        <v>45795.600439814814</v>
      </c>
      <c r="C1802" t="s">
        <v>61</v>
      </c>
      <c r="D1802" t="s">
        <v>61</v>
      </c>
      <c r="E1802" t="s">
        <v>61</v>
      </c>
      <c r="F1802" t="s">
        <v>62</v>
      </c>
      <c r="G1802" s="2" t="s">
        <v>98</v>
      </c>
      <c r="H1802" t="s">
        <v>99</v>
      </c>
      <c r="I1802" t="s">
        <v>101</v>
      </c>
      <c r="J1802" t="s">
        <v>66</v>
      </c>
      <c r="K1802" t="s">
        <v>67</v>
      </c>
      <c r="L1802">
        <v>20</v>
      </c>
      <c r="M1802">
        <v>13</v>
      </c>
      <c r="N1802">
        <v>169</v>
      </c>
      <c r="O1802" s="41">
        <v>9999</v>
      </c>
      <c r="P1802" t="s">
        <v>61</v>
      </c>
      <c r="Q1802" t="s">
        <v>61</v>
      </c>
      <c r="R1802">
        <v>17.359000000000002</v>
      </c>
      <c r="S1802">
        <v>4.2530000000000001</v>
      </c>
      <c r="T1802">
        <v>4.0819999999999999</v>
      </c>
      <c r="U1802">
        <v>1493</v>
      </c>
      <c r="V1802">
        <v>34</v>
      </c>
      <c r="W1802">
        <v>271</v>
      </c>
      <c r="X1802">
        <v>442</v>
      </c>
      <c r="Y1802">
        <v>0</v>
      </c>
      <c r="Z1802">
        <v>14</v>
      </c>
      <c r="AA1802">
        <v>0</v>
      </c>
      <c r="AB1802">
        <v>0</v>
      </c>
      <c r="AC1802">
        <v>86</v>
      </c>
      <c r="AD1802">
        <v>41.86</v>
      </c>
      <c r="AE1802">
        <v>52.602870000000003</v>
      </c>
      <c r="AF1802">
        <v>98.5</v>
      </c>
      <c r="AG1802">
        <v>0.3</v>
      </c>
      <c r="AH1802">
        <v>0.4</v>
      </c>
      <c r="AI1802">
        <v>0.3</v>
      </c>
      <c r="AJ1802">
        <v>0.5</v>
      </c>
      <c r="AK1802">
        <v>0</v>
      </c>
      <c r="AL1802">
        <v>0</v>
      </c>
      <c r="AM1802">
        <v>3.14</v>
      </c>
      <c r="AN1802">
        <v>43.268999999999998</v>
      </c>
      <c r="AO1802">
        <v>2.2770000000000001</v>
      </c>
      <c r="AP1802">
        <v>18.151</v>
      </c>
      <c r="AQ1802">
        <v>0.23</v>
      </c>
      <c r="AR1802">
        <v>0</v>
      </c>
      <c r="AS1802">
        <v>80.650000000000006</v>
      </c>
      <c r="AT1802">
        <v>22.983000000000001</v>
      </c>
      <c r="AU1802">
        <v>7.0000000000000007E-2</v>
      </c>
      <c r="AV1802">
        <v>9.2999999999999999E-2</v>
      </c>
      <c r="AW1802">
        <v>7.0000000000000007E-2</v>
      </c>
      <c r="AX1802">
        <v>0.11700000000000001</v>
      </c>
      <c r="AY1802">
        <v>0</v>
      </c>
      <c r="AZ1802">
        <v>0</v>
      </c>
      <c r="BA1802">
        <v>0</v>
      </c>
      <c r="BB1802">
        <v>26</v>
      </c>
      <c r="BC1802" t="s">
        <v>75</v>
      </c>
      <c r="BD1802">
        <v>0</v>
      </c>
      <c r="BE1802" t="s">
        <v>61</v>
      </c>
      <c r="BF1802" t="s">
        <v>61</v>
      </c>
      <c r="BG1802">
        <v>1.3</v>
      </c>
      <c r="BH1802">
        <v>0</v>
      </c>
      <c r="BI1802" s="1">
        <v>45799.571955520834</v>
      </c>
      <c r="BJ1802">
        <v>3</v>
      </c>
      <c r="BK1802" s="4">
        <v>1.3605</v>
      </c>
      <c r="BL1802" s="42" t="e">
        <f>HLOOKUP($A1802,차량별코스!$E$1:$AD$20,_xlfn.XLOOKUP(탕데이터!$I1802,차량별코스!$D$2:$D$20,차량별코스!$A$2:$A$20),0)</f>
        <v>#N/A</v>
      </c>
      <c r="BM1802">
        <f t="shared" si="316"/>
        <v>3007.1420000000012</v>
      </c>
      <c r="BN1802">
        <f t="shared" si="317"/>
        <v>11107.727999999996</v>
      </c>
      <c r="BO1802">
        <f>IF(COUNTIFS($BL$2:$BL1802,$BL1802,$O$2:$O1802,$O1802)=1,_xlfn.MAXIFS($BO$2:$BO1801,$O$2:$O1801,$O1802)+1,_xlfn.MAXIFS($BO$2:$BO1801,$O$2:$O1801,$O1802))</f>
        <v>12</v>
      </c>
      <c r="BP1802">
        <f t="shared" si="318"/>
        <v>1165.605</v>
      </c>
      <c r="BQ1802">
        <f t="shared" si="320"/>
        <v>4.4790000000000001</v>
      </c>
      <c r="BR1802">
        <f t="shared" si="321"/>
        <v>5.9720000000000004</v>
      </c>
      <c r="BS1802">
        <f t="shared" si="322"/>
        <v>4.4790000000000001</v>
      </c>
      <c r="BT1802">
        <f t="shared" si="323"/>
        <v>7.4649999999999999</v>
      </c>
      <c r="BU1802">
        <f t="shared" si="324"/>
        <v>0</v>
      </c>
      <c r="BV1802">
        <f t="shared" si="325"/>
        <v>0</v>
      </c>
      <c r="BW1802">
        <f t="shared" si="319"/>
        <v>1188</v>
      </c>
    </row>
    <row r="1803" spans="1:75" x14ac:dyDescent="0.3">
      <c r="A1803" s="38">
        <f t="shared" si="315"/>
        <v>45795</v>
      </c>
      <c r="B1803" s="3">
        <v>45795.624548611115</v>
      </c>
      <c r="C1803" t="s">
        <v>61</v>
      </c>
      <c r="D1803" t="s">
        <v>61</v>
      </c>
      <c r="E1803" t="s">
        <v>61</v>
      </c>
      <c r="F1803" t="s">
        <v>62</v>
      </c>
      <c r="G1803" s="2" t="s">
        <v>98</v>
      </c>
      <c r="H1803" t="s">
        <v>99</v>
      </c>
      <c r="I1803" t="s">
        <v>101</v>
      </c>
      <c r="J1803" t="s">
        <v>66</v>
      </c>
      <c r="K1803" t="s">
        <v>67</v>
      </c>
      <c r="L1803">
        <v>20</v>
      </c>
      <c r="M1803">
        <v>13</v>
      </c>
      <c r="N1803">
        <v>169</v>
      </c>
      <c r="O1803" s="41">
        <v>9999</v>
      </c>
      <c r="P1803" t="s">
        <v>61</v>
      </c>
      <c r="Q1803" t="s">
        <v>61</v>
      </c>
      <c r="R1803">
        <v>80.7</v>
      </c>
      <c r="S1803">
        <v>22.013000000000002</v>
      </c>
      <c r="T1803">
        <v>3.6659999999999999</v>
      </c>
      <c r="U1803">
        <v>6861</v>
      </c>
      <c r="V1803">
        <v>46</v>
      </c>
      <c r="W1803">
        <v>1444</v>
      </c>
      <c r="X1803">
        <v>1983</v>
      </c>
      <c r="Y1803">
        <v>0</v>
      </c>
      <c r="Z1803">
        <v>19</v>
      </c>
      <c r="AA1803">
        <v>0</v>
      </c>
      <c r="AB1803">
        <v>0</v>
      </c>
      <c r="AC1803">
        <v>100</v>
      </c>
      <c r="AD1803">
        <v>42.34</v>
      </c>
      <c r="AE1803">
        <v>54.090465000000002</v>
      </c>
      <c r="AF1803">
        <v>90.3</v>
      </c>
      <c r="AG1803">
        <v>2</v>
      </c>
      <c r="AH1803">
        <v>3.3</v>
      </c>
      <c r="AI1803">
        <v>1.6</v>
      </c>
      <c r="AJ1803">
        <v>2.8</v>
      </c>
      <c r="AK1803">
        <v>0</v>
      </c>
      <c r="AL1803">
        <v>0</v>
      </c>
      <c r="AM1803">
        <v>2.82</v>
      </c>
      <c r="AN1803">
        <v>50.484000000000002</v>
      </c>
      <c r="AO1803">
        <v>0.67</v>
      </c>
      <c r="AP1803">
        <v>21.045999999999999</v>
      </c>
      <c r="AQ1803">
        <v>0.23499999999999999</v>
      </c>
      <c r="AR1803">
        <v>0</v>
      </c>
      <c r="AS1803">
        <v>23.544</v>
      </c>
      <c r="AT1803">
        <v>102.34</v>
      </c>
      <c r="AU1803">
        <v>2.2669999999999999</v>
      </c>
      <c r="AV1803">
        <v>3.74</v>
      </c>
      <c r="AW1803">
        <v>1.8129999999999999</v>
      </c>
      <c r="AX1803">
        <v>3.173</v>
      </c>
      <c r="AY1803">
        <v>0</v>
      </c>
      <c r="AZ1803">
        <v>0</v>
      </c>
      <c r="BA1803">
        <v>0</v>
      </c>
      <c r="BB1803">
        <v>129</v>
      </c>
      <c r="BC1803" t="s">
        <v>75</v>
      </c>
      <c r="BD1803">
        <v>0</v>
      </c>
      <c r="BE1803" t="s">
        <v>61</v>
      </c>
      <c r="BF1803" t="s">
        <v>61</v>
      </c>
      <c r="BG1803">
        <v>1.3</v>
      </c>
      <c r="BH1803">
        <v>0</v>
      </c>
      <c r="BI1803" s="1">
        <v>45799.571955520834</v>
      </c>
      <c r="BJ1803">
        <v>3</v>
      </c>
      <c r="BK1803" s="4">
        <v>1.222</v>
      </c>
      <c r="BL1803" s="42" t="e">
        <f>HLOOKUP($A1803,차량별코스!$E$1:$AD$20,_xlfn.XLOOKUP(탕데이터!$I1803,차량별코스!$D$2:$D$20,차량별코스!$A$2:$A$20),0)</f>
        <v>#N/A</v>
      </c>
      <c r="BM1803">
        <f t="shared" si="316"/>
        <v>3007.1420000000012</v>
      </c>
      <c r="BN1803">
        <f t="shared" si="317"/>
        <v>11107.727999999996</v>
      </c>
      <c r="BO1803">
        <f>IF(COUNTIFS($BL$2:$BL1803,$BL1803,$O$2:$O1803,$O1803)=1,_xlfn.MAXIFS($BO$2:$BO1802,$O$2:$O1802,$O1803)+1,_xlfn.MAXIFS($BO$2:$BO1802,$O$2:$O1802,$O1803))</f>
        <v>12</v>
      </c>
      <c r="BP1803">
        <f t="shared" si="318"/>
        <v>4705.4830000000002</v>
      </c>
      <c r="BQ1803">
        <f t="shared" si="320"/>
        <v>137.22</v>
      </c>
      <c r="BR1803">
        <f t="shared" si="321"/>
        <v>226.41300000000001</v>
      </c>
      <c r="BS1803">
        <f t="shared" si="322"/>
        <v>109.776</v>
      </c>
      <c r="BT1803">
        <f t="shared" si="323"/>
        <v>192.10799999999998</v>
      </c>
      <c r="BU1803">
        <f t="shared" si="324"/>
        <v>0</v>
      </c>
      <c r="BV1803">
        <f t="shared" si="325"/>
        <v>0</v>
      </c>
      <c r="BW1803">
        <f t="shared" si="319"/>
        <v>5371</v>
      </c>
    </row>
    <row r="1804" spans="1:75" x14ac:dyDescent="0.3">
      <c r="A1804" s="38">
        <f t="shared" si="315"/>
        <v>45795</v>
      </c>
      <c r="B1804" s="3">
        <v>45795.744733796295</v>
      </c>
      <c r="C1804" t="s">
        <v>61</v>
      </c>
      <c r="D1804" t="s">
        <v>61</v>
      </c>
      <c r="E1804" t="s">
        <v>61</v>
      </c>
      <c r="F1804" t="s">
        <v>62</v>
      </c>
      <c r="G1804" s="2" t="s">
        <v>98</v>
      </c>
      <c r="H1804" t="s">
        <v>99</v>
      </c>
      <c r="I1804" t="s">
        <v>101</v>
      </c>
      <c r="J1804" t="s">
        <v>66</v>
      </c>
      <c r="K1804" t="s">
        <v>67</v>
      </c>
      <c r="L1804">
        <v>20</v>
      </c>
      <c r="M1804">
        <v>13</v>
      </c>
      <c r="N1804">
        <v>169</v>
      </c>
      <c r="O1804" s="41">
        <v>9999</v>
      </c>
      <c r="P1804" t="s">
        <v>61</v>
      </c>
      <c r="Q1804" t="s">
        <v>61</v>
      </c>
      <c r="R1804">
        <v>2.5999999999999999E-2</v>
      </c>
      <c r="S1804">
        <v>2.8000000000000001E-2</v>
      </c>
      <c r="T1804">
        <v>0.92900000000000005</v>
      </c>
      <c r="U1804">
        <v>28</v>
      </c>
      <c r="V1804">
        <v>12</v>
      </c>
      <c r="W1804">
        <v>4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14</v>
      </c>
      <c r="AD1804">
        <v>3.34</v>
      </c>
      <c r="AE1804">
        <v>7.8007799999999996</v>
      </c>
      <c r="AF1804">
        <v>100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0.72</v>
      </c>
      <c r="AN1804">
        <v>25.667000000000002</v>
      </c>
      <c r="AO1804">
        <v>42.856999999999999</v>
      </c>
      <c r="AP1804">
        <v>14.286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 t="s">
        <v>75</v>
      </c>
      <c r="BD1804">
        <v>0</v>
      </c>
      <c r="BE1804" t="s">
        <v>61</v>
      </c>
      <c r="BF1804" t="s">
        <v>61</v>
      </c>
      <c r="BG1804">
        <v>1.3</v>
      </c>
      <c r="BH1804">
        <v>0</v>
      </c>
      <c r="BI1804" s="1">
        <v>45799.571955520834</v>
      </c>
      <c r="BJ1804">
        <v>3</v>
      </c>
      <c r="BK1804" s="4">
        <v>0.3095</v>
      </c>
      <c r="BL1804" s="42" t="e">
        <f>HLOOKUP($A1804,차량별코스!$E$1:$AD$20,_xlfn.XLOOKUP(탕데이터!$I1804,차량별코스!$D$2:$D$20,차량별코스!$A$2:$A$20),0)</f>
        <v>#N/A</v>
      </c>
      <c r="BM1804">
        <f t="shared" si="316"/>
        <v>3007.1420000000012</v>
      </c>
      <c r="BN1804">
        <f t="shared" si="317"/>
        <v>11107.727999999996</v>
      </c>
      <c r="BO1804">
        <f>IF(COUNTIFS($BL$2:$BL1804,$BL1804,$O$2:$O1804,$O1804)=1,_xlfn.MAXIFS($BO$2:$BO1803,$O$2:$O1803,$O1804)+1,_xlfn.MAXIFS($BO$2:$BO1803,$O$2:$O1803,$O1804))</f>
        <v>12</v>
      </c>
      <c r="BP1804">
        <f t="shared" si="318"/>
        <v>12</v>
      </c>
      <c r="BQ1804">
        <f t="shared" si="320"/>
        <v>0</v>
      </c>
      <c r="BR1804">
        <f t="shared" si="321"/>
        <v>0</v>
      </c>
      <c r="BS1804">
        <f t="shared" si="322"/>
        <v>0</v>
      </c>
      <c r="BT1804">
        <f t="shared" si="323"/>
        <v>0</v>
      </c>
      <c r="BU1804">
        <f t="shared" si="324"/>
        <v>0</v>
      </c>
      <c r="BV1804">
        <f t="shared" si="325"/>
        <v>0</v>
      </c>
      <c r="BW1804">
        <f t="shared" si="319"/>
        <v>12</v>
      </c>
    </row>
    <row r="1805" spans="1:75" x14ac:dyDescent="0.3">
      <c r="A1805" s="38">
        <f t="shared" si="315"/>
        <v>45795</v>
      </c>
      <c r="B1805" s="3">
        <v>45795.749467592592</v>
      </c>
      <c r="C1805" t="s">
        <v>61</v>
      </c>
      <c r="D1805" t="s">
        <v>61</v>
      </c>
      <c r="E1805" t="s">
        <v>61</v>
      </c>
      <c r="F1805" t="s">
        <v>62</v>
      </c>
      <c r="G1805" s="2" t="s">
        <v>98</v>
      </c>
      <c r="H1805" t="s">
        <v>99</v>
      </c>
      <c r="I1805" t="s">
        <v>101</v>
      </c>
      <c r="J1805" t="s">
        <v>66</v>
      </c>
      <c r="K1805" t="s">
        <v>67</v>
      </c>
      <c r="L1805">
        <v>20</v>
      </c>
      <c r="M1805">
        <v>13</v>
      </c>
      <c r="N1805">
        <v>169</v>
      </c>
      <c r="O1805" s="41">
        <v>9999</v>
      </c>
      <c r="P1805" t="s">
        <v>61</v>
      </c>
      <c r="Q1805" t="s">
        <v>61</v>
      </c>
      <c r="R1805">
        <v>116.51300000000001</v>
      </c>
      <c r="S1805">
        <v>25.902999999999999</v>
      </c>
      <c r="T1805">
        <v>4.4980000000000002</v>
      </c>
      <c r="U1805">
        <v>9325</v>
      </c>
      <c r="V1805">
        <v>50</v>
      </c>
      <c r="W1805">
        <v>1959</v>
      </c>
      <c r="X1805">
        <v>3213</v>
      </c>
      <c r="Y1805">
        <v>1</v>
      </c>
      <c r="Z1805">
        <v>11</v>
      </c>
      <c r="AA1805">
        <v>1</v>
      </c>
      <c r="AB1805">
        <v>154</v>
      </c>
      <c r="AC1805">
        <v>99</v>
      </c>
      <c r="AD1805">
        <v>44.98</v>
      </c>
      <c r="AE1805">
        <v>57.332782000000002</v>
      </c>
      <c r="AF1805">
        <v>86.1</v>
      </c>
      <c r="AG1805">
        <v>2.2999999999999998</v>
      </c>
      <c r="AH1805">
        <v>2.7</v>
      </c>
      <c r="AI1805">
        <v>5.3</v>
      </c>
      <c r="AJ1805">
        <v>3.6</v>
      </c>
      <c r="AK1805">
        <v>0</v>
      </c>
      <c r="AL1805">
        <v>0</v>
      </c>
      <c r="AM1805">
        <v>3.46</v>
      </c>
      <c r="AN1805">
        <v>42.71</v>
      </c>
      <c r="AO1805">
        <v>0.53600000000000003</v>
      </c>
      <c r="AP1805">
        <v>21.007999999999999</v>
      </c>
      <c r="AQ1805">
        <v>0.27500000000000002</v>
      </c>
      <c r="AR1805">
        <v>0.85799999999999998</v>
      </c>
      <c r="AS1805">
        <v>9.4410000000000007</v>
      </c>
      <c r="AT1805">
        <v>133.45500000000001</v>
      </c>
      <c r="AU1805">
        <v>3.5649999999999999</v>
      </c>
      <c r="AV1805">
        <v>4.1849999999999996</v>
      </c>
      <c r="AW1805">
        <v>8.2149999999999999</v>
      </c>
      <c r="AX1805">
        <v>5.58</v>
      </c>
      <c r="AY1805">
        <v>0</v>
      </c>
      <c r="AZ1805">
        <v>0</v>
      </c>
      <c r="BA1805">
        <v>0</v>
      </c>
      <c r="BB1805">
        <v>167</v>
      </c>
      <c r="BC1805" t="s">
        <v>75</v>
      </c>
      <c r="BD1805">
        <v>0</v>
      </c>
      <c r="BE1805" t="s">
        <v>61</v>
      </c>
      <c r="BF1805" t="s">
        <v>61</v>
      </c>
      <c r="BG1805">
        <v>1.3</v>
      </c>
      <c r="BH1805">
        <v>0</v>
      </c>
      <c r="BI1805" s="1">
        <v>45799.571955520834</v>
      </c>
      <c r="BJ1805">
        <v>3</v>
      </c>
      <c r="BK1805" s="4">
        <v>1.4994000000000001</v>
      </c>
      <c r="BL1805" s="42" t="e">
        <f>HLOOKUP($A1805,차량별코스!$E$1:$AD$20,_xlfn.XLOOKUP(탕데이터!$I1805,차량별코스!$D$2:$D$20,차량별코스!$A$2:$A$20),0)</f>
        <v>#N/A</v>
      </c>
      <c r="BM1805">
        <f t="shared" si="316"/>
        <v>3007.1420000000012</v>
      </c>
      <c r="BN1805">
        <f t="shared" si="317"/>
        <v>11107.727999999996</v>
      </c>
      <c r="BO1805">
        <f>IF(COUNTIFS($BL$2:$BL1805,$BL1805,$O$2:$O1805,$O1805)=1,_xlfn.MAXIFS($BO$2:$BO1804,$O$2:$O1804,$O1805)+1,_xlfn.MAXIFS($BO$2:$BO1804,$O$2:$O1804,$O1805))</f>
        <v>12</v>
      </c>
      <c r="BP1805">
        <f t="shared" si="318"/>
        <v>6019.8249999999998</v>
      </c>
      <c r="BQ1805">
        <f t="shared" si="320"/>
        <v>214.47499999999999</v>
      </c>
      <c r="BR1805">
        <f t="shared" si="321"/>
        <v>251.77500000000003</v>
      </c>
      <c r="BS1805">
        <f t="shared" si="322"/>
        <v>494.22499999999997</v>
      </c>
      <c r="BT1805">
        <f t="shared" si="323"/>
        <v>335.70000000000005</v>
      </c>
      <c r="BU1805">
        <f t="shared" si="324"/>
        <v>0</v>
      </c>
      <c r="BV1805">
        <f t="shared" si="325"/>
        <v>0</v>
      </c>
      <c r="BW1805">
        <f t="shared" si="319"/>
        <v>7316</v>
      </c>
    </row>
    <row r="1806" spans="1:75" x14ac:dyDescent="0.3">
      <c r="A1806" s="38">
        <f t="shared" si="315"/>
        <v>45796</v>
      </c>
      <c r="B1806" s="3">
        <v>45796.328773148147</v>
      </c>
      <c r="C1806" t="s">
        <v>61</v>
      </c>
      <c r="D1806" t="s">
        <v>61</v>
      </c>
      <c r="E1806" t="s">
        <v>61</v>
      </c>
      <c r="F1806" t="s">
        <v>62</v>
      </c>
      <c r="G1806" s="2" t="s">
        <v>98</v>
      </c>
      <c r="H1806" t="s">
        <v>99</v>
      </c>
      <c r="I1806" t="s">
        <v>101</v>
      </c>
      <c r="J1806" t="s">
        <v>66</v>
      </c>
      <c r="K1806" t="s">
        <v>67</v>
      </c>
      <c r="L1806">
        <v>20</v>
      </c>
      <c r="M1806">
        <v>13</v>
      </c>
      <c r="N1806">
        <v>169</v>
      </c>
      <c r="O1806" s="41">
        <v>9999</v>
      </c>
      <c r="P1806" t="s">
        <v>61</v>
      </c>
      <c r="Q1806" t="s">
        <v>61</v>
      </c>
      <c r="R1806">
        <v>17.189</v>
      </c>
      <c r="S1806">
        <v>5.008</v>
      </c>
      <c r="T1806">
        <v>3.4319999999999999</v>
      </c>
      <c r="U1806">
        <v>1561</v>
      </c>
      <c r="V1806">
        <v>97</v>
      </c>
      <c r="W1806">
        <v>161</v>
      </c>
      <c r="X1806">
        <v>443</v>
      </c>
      <c r="Y1806">
        <v>0</v>
      </c>
      <c r="Z1806">
        <v>7</v>
      </c>
      <c r="AA1806">
        <v>0</v>
      </c>
      <c r="AB1806">
        <v>0</v>
      </c>
      <c r="AC1806">
        <v>82</v>
      </c>
      <c r="AD1806">
        <v>39.64</v>
      </c>
      <c r="AE1806">
        <v>47.490639999999999</v>
      </c>
      <c r="AF1806">
        <v>98.1</v>
      </c>
      <c r="AG1806">
        <v>0.4</v>
      </c>
      <c r="AH1806">
        <v>0.5</v>
      </c>
      <c r="AI1806">
        <v>0.9</v>
      </c>
      <c r="AJ1806">
        <v>0</v>
      </c>
      <c r="AK1806">
        <v>0</v>
      </c>
      <c r="AL1806">
        <v>0</v>
      </c>
      <c r="AM1806">
        <v>2.64</v>
      </c>
      <c r="AN1806">
        <v>46.91</v>
      </c>
      <c r="AO1806">
        <v>6.2140000000000004</v>
      </c>
      <c r="AP1806">
        <v>10.314</v>
      </c>
      <c r="AQ1806">
        <v>0.23300000000000001</v>
      </c>
      <c r="AR1806">
        <v>0</v>
      </c>
      <c r="AS1806">
        <v>40.723999999999997</v>
      </c>
      <c r="AT1806">
        <v>24.524999999999999</v>
      </c>
      <c r="AU1806">
        <v>0.1</v>
      </c>
      <c r="AV1806">
        <v>0.125</v>
      </c>
      <c r="AW1806">
        <v>0.22500000000000001</v>
      </c>
      <c r="AX1806">
        <v>0</v>
      </c>
      <c r="AY1806">
        <v>0</v>
      </c>
      <c r="AZ1806">
        <v>0</v>
      </c>
      <c r="BA1806">
        <v>0</v>
      </c>
      <c r="BB1806">
        <v>23</v>
      </c>
      <c r="BC1806" t="s">
        <v>75</v>
      </c>
      <c r="BD1806">
        <v>0</v>
      </c>
      <c r="BE1806" t="s">
        <v>61</v>
      </c>
      <c r="BF1806" t="s">
        <v>61</v>
      </c>
      <c r="BG1806">
        <v>1.3</v>
      </c>
      <c r="BH1806">
        <v>0</v>
      </c>
      <c r="BI1806" s="1">
        <v>45799.571955520834</v>
      </c>
      <c r="BJ1806">
        <v>3</v>
      </c>
      <c r="BK1806" s="4">
        <v>1.1440999999999999</v>
      </c>
      <c r="BL1806" s="42" t="e">
        <f>HLOOKUP($A1806,차량별코스!$E$1:$AD$20,_xlfn.XLOOKUP(탕데이터!$I1806,차량별코스!$D$2:$D$20,차량별코스!$A$2:$A$20),0)</f>
        <v>#N/A</v>
      </c>
      <c r="BM1806">
        <f t="shared" si="316"/>
        <v>3007.1420000000012</v>
      </c>
      <c r="BN1806">
        <f t="shared" si="317"/>
        <v>11107.727999999996</v>
      </c>
      <c r="BO1806">
        <f>IF(COUNTIFS($BL$2:$BL1806,$BL1806,$O$2:$O1806,$O1806)=1,_xlfn.MAXIFS($BO$2:$BO1805,$O$2:$O1805,$O1806)+1,_xlfn.MAXIFS($BO$2:$BO1805,$O$2:$O1805,$O1806))</f>
        <v>12</v>
      </c>
      <c r="BP1806">
        <f t="shared" si="318"/>
        <v>1273.3409999999999</v>
      </c>
      <c r="BQ1806">
        <f t="shared" si="320"/>
        <v>6.2439999999999998</v>
      </c>
      <c r="BR1806">
        <f t="shared" si="321"/>
        <v>7.8050000000000006</v>
      </c>
      <c r="BS1806">
        <f t="shared" si="322"/>
        <v>14.049000000000001</v>
      </c>
      <c r="BT1806">
        <f t="shared" si="323"/>
        <v>0</v>
      </c>
      <c r="BU1806">
        <f t="shared" si="324"/>
        <v>0</v>
      </c>
      <c r="BV1806">
        <f t="shared" si="325"/>
        <v>0</v>
      </c>
      <c r="BW1806">
        <f t="shared" si="319"/>
        <v>1301.4389999999999</v>
      </c>
    </row>
    <row r="1807" spans="1:75" x14ac:dyDescent="0.3">
      <c r="A1807" s="38">
        <f t="shared" si="315"/>
        <v>45796</v>
      </c>
      <c r="B1807" s="3">
        <v>45796.350439814814</v>
      </c>
      <c r="C1807" t="s">
        <v>61</v>
      </c>
      <c r="D1807" t="s">
        <v>61</v>
      </c>
      <c r="E1807" t="s">
        <v>61</v>
      </c>
      <c r="F1807" t="s">
        <v>62</v>
      </c>
      <c r="G1807" s="2" t="s">
        <v>98</v>
      </c>
      <c r="H1807" t="s">
        <v>99</v>
      </c>
      <c r="I1807" t="s">
        <v>101</v>
      </c>
      <c r="J1807" t="s">
        <v>66</v>
      </c>
      <c r="K1807" t="s">
        <v>67</v>
      </c>
      <c r="L1807">
        <v>20</v>
      </c>
      <c r="M1807">
        <v>13</v>
      </c>
      <c r="N1807">
        <v>169</v>
      </c>
      <c r="O1807" s="41">
        <v>9999</v>
      </c>
      <c r="P1807" t="s">
        <v>61</v>
      </c>
      <c r="Q1807" t="s">
        <v>61</v>
      </c>
      <c r="R1807">
        <v>17.399999999999999</v>
      </c>
      <c r="S1807">
        <v>3.802</v>
      </c>
      <c r="T1807">
        <v>4.577</v>
      </c>
      <c r="U1807">
        <v>1668</v>
      </c>
      <c r="V1807">
        <v>31</v>
      </c>
      <c r="W1807">
        <v>415</v>
      </c>
      <c r="X1807">
        <v>309</v>
      </c>
      <c r="Y1807">
        <v>1</v>
      </c>
      <c r="Z1807">
        <v>0</v>
      </c>
      <c r="AA1807">
        <v>0</v>
      </c>
      <c r="AB1807">
        <v>0</v>
      </c>
      <c r="AC1807">
        <v>77</v>
      </c>
      <c r="AD1807">
        <v>37.549999999999997</v>
      </c>
      <c r="AE1807">
        <v>51.260145000000001</v>
      </c>
      <c r="AF1807">
        <v>97.8</v>
      </c>
      <c r="AG1807">
        <v>0.4</v>
      </c>
      <c r="AH1807">
        <v>0.5</v>
      </c>
      <c r="AI1807">
        <v>1.3</v>
      </c>
      <c r="AJ1807">
        <v>0</v>
      </c>
      <c r="AK1807">
        <v>0</v>
      </c>
      <c r="AL1807">
        <v>0</v>
      </c>
      <c r="AM1807">
        <v>3.52</v>
      </c>
      <c r="AN1807">
        <v>36.679000000000002</v>
      </c>
      <c r="AO1807">
        <v>1.8580000000000001</v>
      </c>
      <c r="AP1807">
        <v>24.88</v>
      </c>
      <c r="AQ1807">
        <v>0.17199999999999999</v>
      </c>
      <c r="AR1807">
        <v>5.7469999999999999</v>
      </c>
      <c r="AS1807">
        <v>0</v>
      </c>
      <c r="AT1807">
        <v>26.08</v>
      </c>
      <c r="AU1807">
        <v>0.107</v>
      </c>
      <c r="AV1807">
        <v>0.13300000000000001</v>
      </c>
      <c r="AW1807">
        <v>0.34699999999999998</v>
      </c>
      <c r="AX1807">
        <v>0</v>
      </c>
      <c r="AY1807">
        <v>0</v>
      </c>
      <c r="AZ1807">
        <v>0</v>
      </c>
      <c r="BA1807">
        <v>0</v>
      </c>
      <c r="BB1807">
        <v>25</v>
      </c>
      <c r="BC1807" t="s">
        <v>75</v>
      </c>
      <c r="BD1807">
        <v>0</v>
      </c>
      <c r="BE1807" t="s">
        <v>61</v>
      </c>
      <c r="BF1807" t="s">
        <v>61</v>
      </c>
      <c r="BG1807">
        <v>1.3</v>
      </c>
      <c r="BH1807">
        <v>0</v>
      </c>
      <c r="BI1807" s="1">
        <v>45799.571955520834</v>
      </c>
      <c r="BJ1807">
        <v>3</v>
      </c>
      <c r="BK1807" s="4">
        <v>1.5255000000000001</v>
      </c>
      <c r="BL1807" s="42" t="e">
        <f>HLOOKUP($A1807,차량별코스!$E$1:$AD$20,_xlfn.XLOOKUP(탕데이터!$I1807,차량별코스!$D$2:$D$20,차량별코스!$A$2:$A$20),0)</f>
        <v>#N/A</v>
      </c>
      <c r="BM1807">
        <f t="shared" si="316"/>
        <v>3007.1420000000012</v>
      </c>
      <c r="BN1807">
        <f t="shared" si="317"/>
        <v>11107.727999999996</v>
      </c>
      <c r="BO1807">
        <f>IF(COUNTIFS($BL$2:$BL1807,$BL1807,$O$2:$O1807,$O1807)=1,_xlfn.MAXIFS($BO$2:$BO1806,$O$2:$O1806,$O1807)+1,_xlfn.MAXIFS($BO$2:$BO1806,$O$2:$O1806,$O1807))</f>
        <v>12</v>
      </c>
      <c r="BP1807">
        <f t="shared" si="318"/>
        <v>1185.3039999999999</v>
      </c>
      <c r="BQ1807">
        <f t="shared" si="320"/>
        <v>6.6719999999999997</v>
      </c>
      <c r="BR1807">
        <f t="shared" si="321"/>
        <v>8.34</v>
      </c>
      <c r="BS1807">
        <f t="shared" si="322"/>
        <v>21.684000000000001</v>
      </c>
      <c r="BT1807">
        <f t="shared" si="323"/>
        <v>0</v>
      </c>
      <c r="BU1807">
        <f t="shared" si="324"/>
        <v>0</v>
      </c>
      <c r="BV1807">
        <f t="shared" si="325"/>
        <v>0</v>
      </c>
      <c r="BW1807">
        <f t="shared" si="319"/>
        <v>1221.9999999999998</v>
      </c>
    </row>
    <row r="1808" spans="1:75" x14ac:dyDescent="0.3">
      <c r="A1808" s="38">
        <f t="shared" si="315"/>
        <v>45796</v>
      </c>
      <c r="B1808" s="3">
        <v>45796.375011574077</v>
      </c>
      <c r="C1808" t="s">
        <v>61</v>
      </c>
      <c r="D1808" t="s">
        <v>61</v>
      </c>
      <c r="E1808" t="s">
        <v>61</v>
      </c>
      <c r="F1808" t="s">
        <v>62</v>
      </c>
      <c r="G1808" s="2" t="s">
        <v>98</v>
      </c>
      <c r="H1808" t="s">
        <v>99</v>
      </c>
      <c r="I1808" t="s">
        <v>101</v>
      </c>
      <c r="J1808" t="s">
        <v>66</v>
      </c>
      <c r="K1808" t="s">
        <v>67</v>
      </c>
      <c r="L1808">
        <v>20</v>
      </c>
      <c r="M1808">
        <v>13</v>
      </c>
      <c r="N1808">
        <v>169</v>
      </c>
      <c r="O1808" s="41">
        <v>9999</v>
      </c>
      <c r="P1808" t="s">
        <v>61</v>
      </c>
      <c r="Q1808" t="s">
        <v>61</v>
      </c>
      <c r="R1808">
        <v>83.031000000000006</v>
      </c>
      <c r="S1808">
        <v>24.285</v>
      </c>
      <c r="T1808">
        <v>3.419</v>
      </c>
      <c r="U1808">
        <v>8330</v>
      </c>
      <c r="V1808">
        <v>25</v>
      </c>
      <c r="W1808">
        <v>3251</v>
      </c>
      <c r="X1808">
        <v>2393</v>
      </c>
      <c r="Y1808">
        <v>0</v>
      </c>
      <c r="Z1808">
        <v>18</v>
      </c>
      <c r="AA1808">
        <v>2</v>
      </c>
      <c r="AB1808">
        <v>1686</v>
      </c>
      <c r="AC1808">
        <v>107</v>
      </c>
      <c r="AD1808">
        <v>35.880000000000003</v>
      </c>
      <c r="AE1808">
        <v>59.143563999999998</v>
      </c>
      <c r="AF1808">
        <v>81.5</v>
      </c>
      <c r="AG1808">
        <v>2.5</v>
      </c>
      <c r="AH1808">
        <v>4.9000000000000004</v>
      </c>
      <c r="AI1808">
        <v>4.4000000000000004</v>
      </c>
      <c r="AJ1808">
        <v>6.5</v>
      </c>
      <c r="AK1808">
        <v>0.2</v>
      </c>
      <c r="AL1808">
        <v>0</v>
      </c>
      <c r="AM1808">
        <v>2.63</v>
      </c>
      <c r="AN1808">
        <v>60.576000000000001</v>
      </c>
      <c r="AO1808">
        <v>0.3</v>
      </c>
      <c r="AP1808">
        <v>39.027999999999999</v>
      </c>
      <c r="AQ1808">
        <v>0.27700000000000002</v>
      </c>
      <c r="AR1808">
        <v>0</v>
      </c>
      <c r="AS1808">
        <v>21.678999999999998</v>
      </c>
      <c r="AT1808">
        <v>112.742</v>
      </c>
      <c r="AU1808">
        <v>3.4580000000000002</v>
      </c>
      <c r="AV1808">
        <v>6.7779999999999996</v>
      </c>
      <c r="AW1808">
        <v>6.0869999999999997</v>
      </c>
      <c r="AX1808">
        <v>8.9920000000000009</v>
      </c>
      <c r="AY1808">
        <v>0.27700000000000002</v>
      </c>
      <c r="AZ1808">
        <v>0</v>
      </c>
      <c r="BA1808">
        <v>0</v>
      </c>
      <c r="BB1808">
        <v>164</v>
      </c>
      <c r="BC1808" t="s">
        <v>75</v>
      </c>
      <c r="BD1808">
        <v>0</v>
      </c>
      <c r="BE1808" t="s">
        <v>61</v>
      </c>
      <c r="BF1808" t="s">
        <v>61</v>
      </c>
      <c r="BG1808">
        <v>1.3</v>
      </c>
      <c r="BH1808">
        <v>0</v>
      </c>
      <c r="BI1808" s="1">
        <v>45799.571955520834</v>
      </c>
      <c r="BJ1808">
        <v>3</v>
      </c>
      <c r="BK1808" s="4">
        <v>1.1396999999999999</v>
      </c>
      <c r="BL1808" s="42" t="e">
        <f>HLOOKUP($A1808,차량별코스!$E$1:$AD$20,_xlfn.XLOOKUP(탕데이터!$I1808,차량별코스!$D$2:$D$20,차량별코스!$A$2:$A$20),0)</f>
        <v>#N/A</v>
      </c>
      <c r="BM1808">
        <f t="shared" si="316"/>
        <v>3007.1420000000012</v>
      </c>
      <c r="BN1808">
        <f t="shared" si="317"/>
        <v>11107.727999999996</v>
      </c>
      <c r="BO1808">
        <f>IF(COUNTIFS($BL$2:$BL1808,$BL1808,$O$2:$O1808,$O1808)=1,_xlfn.MAXIFS($BO$2:$BO1807,$O$2:$O1807,$O1808)+1,_xlfn.MAXIFS($BO$2:$BO1807,$O$2:$O1807,$O1808))</f>
        <v>12</v>
      </c>
      <c r="BP1808">
        <f t="shared" si="318"/>
        <v>3512.95</v>
      </c>
      <c r="BQ1808">
        <f t="shared" si="320"/>
        <v>208.25</v>
      </c>
      <c r="BR1808">
        <f t="shared" si="321"/>
        <v>408.17</v>
      </c>
      <c r="BS1808">
        <f t="shared" si="322"/>
        <v>366.52000000000004</v>
      </c>
      <c r="BT1808">
        <f t="shared" si="323"/>
        <v>541.45000000000005</v>
      </c>
      <c r="BU1808">
        <f t="shared" si="324"/>
        <v>16.66</v>
      </c>
      <c r="BV1808">
        <f t="shared" si="325"/>
        <v>0</v>
      </c>
      <c r="BW1808">
        <f t="shared" si="319"/>
        <v>5054</v>
      </c>
    </row>
    <row r="1809" spans="1:75" x14ac:dyDescent="0.3">
      <c r="A1809" s="38">
        <f t="shared" si="315"/>
        <v>45796</v>
      </c>
      <c r="B1809" s="3">
        <v>45796.49422453704</v>
      </c>
      <c r="C1809" t="s">
        <v>61</v>
      </c>
      <c r="D1809" t="s">
        <v>61</v>
      </c>
      <c r="E1809" t="s">
        <v>61</v>
      </c>
      <c r="F1809" t="s">
        <v>62</v>
      </c>
      <c r="G1809" s="2" t="s">
        <v>98</v>
      </c>
      <c r="H1809" t="s">
        <v>99</v>
      </c>
      <c r="I1809" t="s">
        <v>101</v>
      </c>
      <c r="J1809" t="s">
        <v>66</v>
      </c>
      <c r="K1809" t="s">
        <v>67</v>
      </c>
      <c r="L1809">
        <v>20</v>
      </c>
      <c r="M1809">
        <v>13</v>
      </c>
      <c r="N1809">
        <v>169</v>
      </c>
      <c r="O1809" s="41">
        <v>9999</v>
      </c>
      <c r="P1809" t="s">
        <v>61</v>
      </c>
      <c r="Q1809" t="s">
        <v>61</v>
      </c>
      <c r="R1809">
        <v>2.7E-2</v>
      </c>
      <c r="S1809">
        <v>3.5000000000000003E-2</v>
      </c>
      <c r="T1809">
        <v>0.77100000000000002</v>
      </c>
      <c r="U1809">
        <v>54</v>
      </c>
      <c r="V1809">
        <v>35</v>
      </c>
      <c r="W1809">
        <v>4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13</v>
      </c>
      <c r="AD1809">
        <v>1.8</v>
      </c>
      <c r="AE1809">
        <v>6.4794809999999998</v>
      </c>
      <c r="AF1809">
        <v>100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0.6</v>
      </c>
      <c r="AN1809">
        <v>25.396999999999998</v>
      </c>
      <c r="AO1809">
        <v>64.813000000000002</v>
      </c>
      <c r="AP1809">
        <v>7.407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 t="s">
        <v>75</v>
      </c>
      <c r="BD1809">
        <v>0</v>
      </c>
      <c r="BE1809" t="s">
        <v>61</v>
      </c>
      <c r="BF1809" t="s">
        <v>61</v>
      </c>
      <c r="BG1809">
        <v>1.3</v>
      </c>
      <c r="BH1809">
        <v>0</v>
      </c>
      <c r="BI1809" s="1">
        <v>45799.571955520834</v>
      </c>
      <c r="BJ1809">
        <v>3</v>
      </c>
      <c r="BK1809" s="4">
        <v>0.2571</v>
      </c>
      <c r="BL1809" s="42" t="e">
        <f>HLOOKUP($A1809,차량별코스!$E$1:$AD$20,_xlfn.XLOOKUP(탕데이터!$I1809,차량별코스!$D$2:$D$20,차량별코스!$A$2:$A$20),0)</f>
        <v>#N/A</v>
      </c>
      <c r="BM1809">
        <f t="shared" si="316"/>
        <v>3007.1420000000012</v>
      </c>
      <c r="BN1809">
        <f t="shared" si="317"/>
        <v>11107.727999999996</v>
      </c>
      <c r="BO1809">
        <f>IF(COUNTIFS($BL$2:$BL1809,$BL1809,$O$2:$O1809,$O1809)=1,_xlfn.MAXIFS($BO$2:$BO1808,$O$2:$O1808,$O1809)+1,_xlfn.MAXIFS($BO$2:$BO1808,$O$2:$O1808,$O1809))</f>
        <v>12</v>
      </c>
      <c r="BP1809">
        <f t="shared" si="318"/>
        <v>15</v>
      </c>
      <c r="BQ1809">
        <f t="shared" si="320"/>
        <v>0</v>
      </c>
      <c r="BR1809">
        <f t="shared" si="321"/>
        <v>0</v>
      </c>
      <c r="BS1809">
        <f t="shared" si="322"/>
        <v>0</v>
      </c>
      <c r="BT1809">
        <f t="shared" si="323"/>
        <v>0</v>
      </c>
      <c r="BU1809">
        <f t="shared" si="324"/>
        <v>0</v>
      </c>
      <c r="BV1809">
        <f t="shared" si="325"/>
        <v>0</v>
      </c>
      <c r="BW1809">
        <f t="shared" si="319"/>
        <v>15</v>
      </c>
    </row>
    <row r="1810" spans="1:75" x14ac:dyDescent="0.3">
      <c r="A1810" s="38">
        <f t="shared" si="315"/>
        <v>45796</v>
      </c>
      <c r="B1810" s="3">
        <v>45796.497418981482</v>
      </c>
      <c r="C1810" t="s">
        <v>61</v>
      </c>
      <c r="D1810" t="s">
        <v>61</v>
      </c>
      <c r="E1810" t="s">
        <v>61</v>
      </c>
      <c r="F1810" t="s">
        <v>62</v>
      </c>
      <c r="G1810" s="2" t="s">
        <v>98</v>
      </c>
      <c r="H1810" t="s">
        <v>99</v>
      </c>
      <c r="I1810" t="s">
        <v>101</v>
      </c>
      <c r="J1810" t="s">
        <v>66</v>
      </c>
      <c r="K1810" t="s">
        <v>67</v>
      </c>
      <c r="L1810">
        <v>20</v>
      </c>
      <c r="M1810">
        <v>13</v>
      </c>
      <c r="N1810">
        <v>169</v>
      </c>
      <c r="O1810" s="41">
        <v>9999</v>
      </c>
      <c r="P1810" t="s">
        <v>61</v>
      </c>
      <c r="Q1810" t="s">
        <v>61</v>
      </c>
      <c r="R1810">
        <v>117.00700000000001</v>
      </c>
      <c r="S1810">
        <v>26.317</v>
      </c>
      <c r="T1810">
        <v>4.4459999999999997</v>
      </c>
      <c r="U1810">
        <v>9481</v>
      </c>
      <c r="V1810">
        <v>225</v>
      </c>
      <c r="W1810">
        <v>1834</v>
      </c>
      <c r="X1810">
        <v>3259</v>
      </c>
      <c r="Y1810">
        <v>0</v>
      </c>
      <c r="Z1810">
        <v>11</v>
      </c>
      <c r="AA1810">
        <v>0</v>
      </c>
      <c r="AB1810">
        <v>0</v>
      </c>
      <c r="AC1810">
        <v>101</v>
      </c>
      <c r="AD1810">
        <v>44.43</v>
      </c>
      <c r="AE1810">
        <v>56.753588000000001</v>
      </c>
      <c r="AF1810">
        <v>90.6</v>
      </c>
      <c r="AG1810">
        <v>1.5</v>
      </c>
      <c r="AH1810">
        <v>2</v>
      </c>
      <c r="AI1810">
        <v>3.9</v>
      </c>
      <c r="AJ1810">
        <v>2</v>
      </c>
      <c r="AK1810">
        <v>0</v>
      </c>
      <c r="AL1810">
        <v>0</v>
      </c>
      <c r="AM1810">
        <v>3.42</v>
      </c>
      <c r="AN1810">
        <v>42.819000000000003</v>
      </c>
      <c r="AO1810">
        <v>2.3730000000000002</v>
      </c>
      <c r="AP1810">
        <v>19.344000000000001</v>
      </c>
      <c r="AQ1810">
        <v>0.27300000000000002</v>
      </c>
      <c r="AR1810">
        <v>0</v>
      </c>
      <c r="AS1810">
        <v>9.4009999999999998</v>
      </c>
      <c r="AT1810">
        <v>141.94</v>
      </c>
      <c r="AU1810">
        <v>2.35</v>
      </c>
      <c r="AV1810">
        <v>3.133</v>
      </c>
      <c r="AW1810">
        <v>6.11</v>
      </c>
      <c r="AX1810">
        <v>3.133</v>
      </c>
      <c r="AY1810">
        <v>0</v>
      </c>
      <c r="AZ1810">
        <v>0</v>
      </c>
      <c r="BA1810">
        <v>0</v>
      </c>
      <c r="BB1810">
        <v>178</v>
      </c>
      <c r="BC1810" t="s">
        <v>75</v>
      </c>
      <c r="BD1810">
        <v>0</v>
      </c>
      <c r="BE1810" t="s">
        <v>61</v>
      </c>
      <c r="BF1810" t="s">
        <v>61</v>
      </c>
      <c r="BG1810">
        <v>1.3</v>
      </c>
      <c r="BH1810">
        <v>0</v>
      </c>
      <c r="BI1810" s="1">
        <v>45799.571955520834</v>
      </c>
      <c r="BJ1810">
        <v>3</v>
      </c>
      <c r="BK1810" s="4">
        <v>1.482</v>
      </c>
      <c r="BL1810" s="42" t="e">
        <f>HLOOKUP($A1810,차량별코스!$E$1:$AD$20,_xlfn.XLOOKUP(탕데이터!$I1810,차량별코스!$D$2:$D$20,차량별코스!$A$2:$A$20),0)</f>
        <v>#N/A</v>
      </c>
      <c r="BM1810">
        <f t="shared" si="316"/>
        <v>3007.1420000000012</v>
      </c>
      <c r="BN1810">
        <f t="shared" si="317"/>
        <v>11107.727999999996</v>
      </c>
      <c r="BO1810">
        <f>IF(COUNTIFS($BL$2:$BL1810,$BL1810,$O$2:$O1810,$O1810)=1,_xlfn.MAXIFS($BO$2:$BO1809,$O$2:$O1809,$O1810)+1,_xlfn.MAXIFS($BO$2:$BO1809,$O$2:$O1809,$O1810))</f>
        <v>12</v>
      </c>
      <c r="BP1810">
        <f t="shared" si="318"/>
        <v>6530.7860000000001</v>
      </c>
      <c r="BQ1810">
        <f t="shared" si="320"/>
        <v>142.215</v>
      </c>
      <c r="BR1810">
        <f t="shared" si="321"/>
        <v>189.62</v>
      </c>
      <c r="BS1810">
        <f t="shared" si="322"/>
        <v>369.75900000000001</v>
      </c>
      <c r="BT1810">
        <f t="shared" si="323"/>
        <v>189.62</v>
      </c>
      <c r="BU1810">
        <f t="shared" si="324"/>
        <v>0</v>
      </c>
      <c r="BV1810">
        <f t="shared" si="325"/>
        <v>0</v>
      </c>
      <c r="BW1810">
        <f t="shared" si="319"/>
        <v>7422</v>
      </c>
    </row>
    <row r="1811" spans="1:75" x14ac:dyDescent="0.3">
      <c r="A1811" s="38">
        <f t="shared" si="315"/>
        <v>45796</v>
      </c>
      <c r="B1811" s="3">
        <v>45796.701828703706</v>
      </c>
      <c r="C1811" t="s">
        <v>61</v>
      </c>
      <c r="D1811" t="s">
        <v>61</v>
      </c>
      <c r="E1811" t="s">
        <v>61</v>
      </c>
      <c r="F1811" t="s">
        <v>62</v>
      </c>
      <c r="G1811" s="2" t="s">
        <v>98</v>
      </c>
      <c r="H1811" t="s">
        <v>99</v>
      </c>
      <c r="I1811" t="s">
        <v>101</v>
      </c>
      <c r="J1811" t="s">
        <v>66</v>
      </c>
      <c r="K1811" t="s">
        <v>67</v>
      </c>
      <c r="L1811">
        <v>20</v>
      </c>
      <c r="M1811">
        <v>13</v>
      </c>
      <c r="N1811">
        <v>169</v>
      </c>
      <c r="O1811" s="41">
        <v>9999</v>
      </c>
      <c r="P1811" t="s">
        <v>61</v>
      </c>
      <c r="Q1811" t="s">
        <v>61</v>
      </c>
      <c r="R1811">
        <v>2.8000000000000001E-2</v>
      </c>
      <c r="S1811">
        <v>2.1999999999999999E-2</v>
      </c>
      <c r="T1811">
        <v>1.2729999999999999</v>
      </c>
      <c r="U1811">
        <v>34</v>
      </c>
      <c r="V1811">
        <v>8</v>
      </c>
      <c r="W1811">
        <v>8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9</v>
      </c>
      <c r="AD1811">
        <v>2.96</v>
      </c>
      <c r="AE1811">
        <v>5.6</v>
      </c>
      <c r="AF1811">
        <v>100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0.99</v>
      </c>
      <c r="AN1811">
        <v>9.9990000000000006</v>
      </c>
      <c r="AO1811">
        <v>23.527999999999999</v>
      </c>
      <c r="AP1811">
        <v>23.527999999999999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 t="s">
        <v>75</v>
      </c>
      <c r="BD1811">
        <v>0</v>
      </c>
      <c r="BE1811" t="s">
        <v>61</v>
      </c>
      <c r="BF1811" t="s">
        <v>61</v>
      </c>
      <c r="BG1811">
        <v>1.3</v>
      </c>
      <c r="BH1811">
        <v>0</v>
      </c>
      <c r="BI1811" s="1">
        <v>45799.571955520834</v>
      </c>
      <c r="BJ1811">
        <v>3</v>
      </c>
      <c r="BK1811" s="4">
        <v>0.42420000000000002</v>
      </c>
      <c r="BL1811" s="42" t="e">
        <f>HLOOKUP($A1811,차량별코스!$E$1:$AD$20,_xlfn.XLOOKUP(탕데이터!$I1811,차량별코스!$D$2:$D$20,차량별코스!$A$2:$A$20),0)</f>
        <v>#N/A</v>
      </c>
      <c r="BM1811">
        <f t="shared" si="316"/>
        <v>3007.1420000000012</v>
      </c>
      <c r="BN1811">
        <f t="shared" si="317"/>
        <v>11107.727999999996</v>
      </c>
      <c r="BO1811">
        <f>IF(COUNTIFS($BL$2:$BL1811,$BL1811,$O$2:$O1811,$O1811)=1,_xlfn.MAXIFS($BO$2:$BO1810,$O$2:$O1810,$O1811)+1,_xlfn.MAXIFS($BO$2:$BO1810,$O$2:$O1810,$O1811))</f>
        <v>12</v>
      </c>
      <c r="BP1811">
        <f t="shared" si="318"/>
        <v>18</v>
      </c>
      <c r="BQ1811">
        <f t="shared" si="320"/>
        <v>0</v>
      </c>
      <c r="BR1811">
        <f t="shared" si="321"/>
        <v>0</v>
      </c>
      <c r="BS1811">
        <f t="shared" si="322"/>
        <v>0</v>
      </c>
      <c r="BT1811">
        <f t="shared" si="323"/>
        <v>0</v>
      </c>
      <c r="BU1811">
        <f t="shared" si="324"/>
        <v>0</v>
      </c>
      <c r="BV1811">
        <f t="shared" si="325"/>
        <v>0</v>
      </c>
      <c r="BW1811">
        <f t="shared" si="319"/>
        <v>18</v>
      </c>
    </row>
    <row r="1812" spans="1:75" x14ac:dyDescent="0.3">
      <c r="A1812" s="38">
        <f t="shared" si="315"/>
        <v>45796</v>
      </c>
      <c r="B1812" s="3">
        <v>45796.704375000001</v>
      </c>
      <c r="C1812" t="s">
        <v>61</v>
      </c>
      <c r="D1812" t="s">
        <v>61</v>
      </c>
      <c r="E1812" t="s">
        <v>61</v>
      </c>
      <c r="F1812" t="s">
        <v>62</v>
      </c>
      <c r="G1812" s="2" t="s">
        <v>98</v>
      </c>
      <c r="H1812" t="s">
        <v>99</v>
      </c>
      <c r="I1812" t="s">
        <v>101</v>
      </c>
      <c r="J1812" t="s">
        <v>66</v>
      </c>
      <c r="K1812" t="s">
        <v>67</v>
      </c>
      <c r="L1812">
        <v>20</v>
      </c>
      <c r="M1812">
        <v>13</v>
      </c>
      <c r="N1812">
        <v>169</v>
      </c>
      <c r="O1812" s="41">
        <v>9999</v>
      </c>
      <c r="P1812" t="s">
        <v>61</v>
      </c>
      <c r="Q1812" t="s">
        <v>61</v>
      </c>
      <c r="R1812">
        <v>17.085999999999999</v>
      </c>
      <c r="S1812">
        <v>4.5640000000000001</v>
      </c>
      <c r="T1812">
        <v>3.7440000000000002</v>
      </c>
      <c r="U1812">
        <v>1602</v>
      </c>
      <c r="V1812">
        <v>47</v>
      </c>
      <c r="W1812">
        <v>267</v>
      </c>
      <c r="X1812">
        <v>461</v>
      </c>
      <c r="Y1812">
        <v>0</v>
      </c>
      <c r="Z1812">
        <v>3</v>
      </c>
      <c r="AA1812">
        <v>0</v>
      </c>
      <c r="AB1812">
        <v>0</v>
      </c>
      <c r="AC1812">
        <v>86</v>
      </c>
      <c r="AD1812">
        <v>38.4</v>
      </c>
      <c r="AE1812">
        <v>47.755737000000003</v>
      </c>
      <c r="AF1812">
        <v>87.9</v>
      </c>
      <c r="AG1812">
        <v>3.1</v>
      </c>
      <c r="AH1812">
        <v>3.5</v>
      </c>
      <c r="AI1812">
        <v>4.4000000000000004</v>
      </c>
      <c r="AJ1812">
        <v>1.1000000000000001</v>
      </c>
      <c r="AK1812">
        <v>0</v>
      </c>
      <c r="AL1812">
        <v>0</v>
      </c>
      <c r="AM1812">
        <v>2.88</v>
      </c>
      <c r="AN1812">
        <v>42.750999999999998</v>
      </c>
      <c r="AO1812">
        <v>2.9340000000000002</v>
      </c>
      <c r="AP1812">
        <v>16.667000000000002</v>
      </c>
      <c r="AQ1812">
        <v>0.23400000000000001</v>
      </c>
      <c r="AR1812">
        <v>0</v>
      </c>
      <c r="AS1812">
        <v>17.558</v>
      </c>
      <c r="AT1812">
        <v>23.44</v>
      </c>
      <c r="AU1812">
        <v>0.82699999999999996</v>
      </c>
      <c r="AV1812">
        <v>0.93300000000000005</v>
      </c>
      <c r="AW1812">
        <v>1.173</v>
      </c>
      <c r="AX1812">
        <v>0.29299999999999998</v>
      </c>
      <c r="AY1812">
        <v>0</v>
      </c>
      <c r="AZ1812">
        <v>0</v>
      </c>
      <c r="BA1812">
        <v>0</v>
      </c>
      <c r="BB1812">
        <v>24</v>
      </c>
      <c r="BC1812" t="s">
        <v>75</v>
      </c>
      <c r="BD1812">
        <v>0</v>
      </c>
      <c r="BE1812" t="s">
        <v>61</v>
      </c>
      <c r="BF1812" t="s">
        <v>61</v>
      </c>
      <c r="BG1812">
        <v>1.3</v>
      </c>
      <c r="BH1812">
        <v>0</v>
      </c>
      <c r="BI1812" s="1">
        <v>45799.571955520834</v>
      </c>
      <c r="BJ1812">
        <v>3</v>
      </c>
      <c r="BK1812" s="4">
        <v>1.2479</v>
      </c>
      <c r="BL1812" s="42" t="e">
        <f>HLOOKUP($A1812,차량별코스!$E$1:$AD$20,_xlfn.XLOOKUP(탕데이터!$I1812,차량별코스!$D$2:$D$20,차량별코스!$A$2:$A$20),0)</f>
        <v>#N/A</v>
      </c>
      <c r="BM1812">
        <f t="shared" si="316"/>
        <v>3007.1420000000012</v>
      </c>
      <c r="BN1812">
        <f t="shared" si="317"/>
        <v>11107.727999999996</v>
      </c>
      <c r="BO1812">
        <f>IF(COUNTIFS($BL$2:$BL1812,$BL1812,$O$2:$O1812,$O1812)=1,_xlfn.MAXIFS($BO$2:$BO1811,$O$2:$O1811,$O1812)+1,_xlfn.MAXIFS($BO$2:$BO1811,$O$2:$O1811,$O1812))</f>
        <v>12</v>
      </c>
      <c r="BP1812">
        <f t="shared" si="318"/>
        <v>1094.1579999999999</v>
      </c>
      <c r="BQ1812">
        <f t="shared" si="320"/>
        <v>49.661999999999999</v>
      </c>
      <c r="BR1812">
        <f t="shared" si="321"/>
        <v>56.070000000000007</v>
      </c>
      <c r="BS1812">
        <f t="shared" si="322"/>
        <v>70.488000000000014</v>
      </c>
      <c r="BT1812">
        <f t="shared" si="323"/>
        <v>17.622000000000003</v>
      </c>
      <c r="BU1812">
        <f t="shared" si="324"/>
        <v>0</v>
      </c>
      <c r="BV1812">
        <f t="shared" si="325"/>
        <v>0</v>
      </c>
      <c r="BW1812">
        <f t="shared" si="319"/>
        <v>1288</v>
      </c>
    </row>
    <row r="1813" spans="1:75" x14ac:dyDescent="0.3">
      <c r="A1813" s="38">
        <f t="shared" si="315"/>
        <v>45796</v>
      </c>
      <c r="B1813" s="3">
        <v>45796.725752314815</v>
      </c>
      <c r="C1813" t="s">
        <v>61</v>
      </c>
      <c r="D1813" t="s">
        <v>61</v>
      </c>
      <c r="E1813" t="s">
        <v>61</v>
      </c>
      <c r="F1813" t="s">
        <v>62</v>
      </c>
      <c r="G1813" s="2" t="s">
        <v>98</v>
      </c>
      <c r="H1813" t="s">
        <v>99</v>
      </c>
      <c r="I1813" t="s">
        <v>101</v>
      </c>
      <c r="J1813" t="s">
        <v>66</v>
      </c>
      <c r="K1813" t="s">
        <v>67</v>
      </c>
      <c r="L1813">
        <v>20</v>
      </c>
      <c r="M1813">
        <v>13</v>
      </c>
      <c r="N1813">
        <v>169</v>
      </c>
      <c r="O1813" s="41">
        <v>9999</v>
      </c>
      <c r="P1813" t="s">
        <v>61</v>
      </c>
      <c r="Q1813" t="s">
        <v>61</v>
      </c>
      <c r="R1813">
        <v>17.375</v>
      </c>
      <c r="S1813">
        <v>3.6320000000000001</v>
      </c>
      <c r="T1813">
        <v>4.7839999999999998</v>
      </c>
      <c r="U1813">
        <v>1643</v>
      </c>
      <c r="V1813">
        <v>11</v>
      </c>
      <c r="W1813">
        <v>367</v>
      </c>
      <c r="X1813">
        <v>456</v>
      </c>
      <c r="Y1813">
        <v>0</v>
      </c>
      <c r="Z1813">
        <v>1</v>
      </c>
      <c r="AA1813">
        <v>0</v>
      </c>
      <c r="AB1813">
        <v>0</v>
      </c>
      <c r="AC1813">
        <v>81</v>
      </c>
      <c r="AD1813">
        <v>38.07</v>
      </c>
      <c r="AE1813">
        <v>49.446624</v>
      </c>
      <c r="AF1813">
        <v>95</v>
      </c>
      <c r="AG1813">
        <v>1.1000000000000001</v>
      </c>
      <c r="AH1813">
        <v>1.3</v>
      </c>
      <c r="AI1813">
        <v>2.7</v>
      </c>
      <c r="AJ1813">
        <v>0</v>
      </c>
      <c r="AK1813">
        <v>0</v>
      </c>
      <c r="AL1813">
        <v>0</v>
      </c>
      <c r="AM1813">
        <v>3.68</v>
      </c>
      <c r="AN1813">
        <v>33.262999999999998</v>
      </c>
      <c r="AO1813">
        <v>0.66900000000000004</v>
      </c>
      <c r="AP1813">
        <v>22.337</v>
      </c>
      <c r="AQ1813">
        <v>0.23</v>
      </c>
      <c r="AR1813">
        <v>0</v>
      </c>
      <c r="AS1813">
        <v>5.7549999999999999</v>
      </c>
      <c r="AT1813">
        <v>25.332999999999998</v>
      </c>
      <c r="AU1813">
        <v>0.29299999999999998</v>
      </c>
      <c r="AV1813">
        <v>0.34699999999999998</v>
      </c>
      <c r="AW1813">
        <v>0.72</v>
      </c>
      <c r="AX1813">
        <v>0</v>
      </c>
      <c r="AY1813">
        <v>0</v>
      </c>
      <c r="AZ1813">
        <v>0</v>
      </c>
      <c r="BA1813">
        <v>0</v>
      </c>
      <c r="BB1813">
        <v>26</v>
      </c>
      <c r="BC1813" t="s">
        <v>75</v>
      </c>
      <c r="BD1813">
        <v>0</v>
      </c>
      <c r="BE1813" t="s">
        <v>61</v>
      </c>
      <c r="BF1813" t="s">
        <v>61</v>
      </c>
      <c r="BG1813">
        <v>1.3</v>
      </c>
      <c r="BH1813">
        <v>0</v>
      </c>
      <c r="BI1813" s="1">
        <v>45799.571955520834</v>
      </c>
      <c r="BJ1813">
        <v>3</v>
      </c>
      <c r="BK1813" s="4">
        <v>1.5946</v>
      </c>
      <c r="BL1813" s="42" t="e">
        <f>HLOOKUP($A1813,차량별코스!$E$1:$AD$20,_xlfn.XLOOKUP(탕데이터!$I1813,차량별코스!$D$2:$D$20,차량별코스!$A$2:$A$20),0)</f>
        <v>#N/A</v>
      </c>
      <c r="BM1813">
        <f t="shared" si="316"/>
        <v>3007.1420000000012</v>
      </c>
      <c r="BN1813">
        <f t="shared" si="317"/>
        <v>11107.727999999996</v>
      </c>
      <c r="BO1813">
        <f>IF(COUNTIFS($BL$2:$BL1813,$BL1813,$O$2:$O1813,$O1813)=1,_xlfn.MAXIFS($BO$2:$BO1812,$O$2:$O1812,$O1813)+1,_xlfn.MAXIFS($BO$2:$BO1812,$O$2:$O1812,$O1813))</f>
        <v>12</v>
      </c>
      <c r="BP1813">
        <f t="shared" si="318"/>
        <v>1182.8499999999999</v>
      </c>
      <c r="BQ1813">
        <f t="shared" si="320"/>
        <v>18.073</v>
      </c>
      <c r="BR1813">
        <f t="shared" si="321"/>
        <v>21.359000000000002</v>
      </c>
      <c r="BS1813">
        <f t="shared" si="322"/>
        <v>44.361000000000004</v>
      </c>
      <c r="BT1813">
        <f t="shared" si="323"/>
        <v>0</v>
      </c>
      <c r="BU1813">
        <f t="shared" si="324"/>
        <v>0</v>
      </c>
      <c r="BV1813">
        <f t="shared" si="325"/>
        <v>0</v>
      </c>
      <c r="BW1813">
        <f t="shared" si="319"/>
        <v>1266.643</v>
      </c>
    </row>
    <row r="1814" spans="1:75" x14ac:dyDescent="0.3">
      <c r="A1814" s="38">
        <f t="shared" si="315"/>
        <v>45796</v>
      </c>
      <c r="B1814" s="3">
        <v>45796.749780092592</v>
      </c>
      <c r="C1814" t="s">
        <v>61</v>
      </c>
      <c r="D1814" t="s">
        <v>61</v>
      </c>
      <c r="E1814" t="s">
        <v>61</v>
      </c>
      <c r="F1814" t="s">
        <v>62</v>
      </c>
      <c r="G1814" s="2" t="s">
        <v>98</v>
      </c>
      <c r="H1814" t="s">
        <v>99</v>
      </c>
      <c r="I1814" t="s">
        <v>101</v>
      </c>
      <c r="J1814" t="s">
        <v>66</v>
      </c>
      <c r="K1814" t="s">
        <v>67</v>
      </c>
      <c r="L1814">
        <v>20</v>
      </c>
      <c r="M1814">
        <v>13</v>
      </c>
      <c r="N1814">
        <v>169</v>
      </c>
      <c r="O1814" s="41">
        <v>9999</v>
      </c>
      <c r="P1814" t="s">
        <v>61</v>
      </c>
      <c r="Q1814" t="s">
        <v>61</v>
      </c>
      <c r="R1814">
        <v>83.147999999999996</v>
      </c>
      <c r="S1814">
        <v>18.702000000000002</v>
      </c>
      <c r="T1814">
        <v>4.4459999999999997</v>
      </c>
      <c r="U1814">
        <v>5841</v>
      </c>
      <c r="V1814">
        <v>20</v>
      </c>
      <c r="W1814">
        <v>869</v>
      </c>
      <c r="X1814">
        <v>2346</v>
      </c>
      <c r="Y1814">
        <v>1</v>
      </c>
      <c r="Z1814">
        <v>14</v>
      </c>
      <c r="AA1814">
        <v>0</v>
      </c>
      <c r="AB1814">
        <v>0</v>
      </c>
      <c r="AC1814">
        <v>104</v>
      </c>
      <c r="AD1814">
        <v>51.25</v>
      </c>
      <c r="AE1814">
        <v>60.446786000000003</v>
      </c>
      <c r="AF1814">
        <v>91.8</v>
      </c>
      <c r="AG1814">
        <v>1.3</v>
      </c>
      <c r="AH1814">
        <v>1.9</v>
      </c>
      <c r="AI1814">
        <v>1.7</v>
      </c>
      <c r="AJ1814">
        <v>3.3</v>
      </c>
      <c r="AK1814">
        <v>0</v>
      </c>
      <c r="AL1814">
        <v>0</v>
      </c>
      <c r="AM1814">
        <v>3.42</v>
      </c>
      <c r="AN1814">
        <v>46.078000000000003</v>
      </c>
      <c r="AO1814">
        <v>0.34200000000000003</v>
      </c>
      <c r="AP1814">
        <v>14.878</v>
      </c>
      <c r="AQ1814">
        <v>0.27700000000000002</v>
      </c>
      <c r="AR1814">
        <v>1.2030000000000001</v>
      </c>
      <c r="AS1814">
        <v>16.837</v>
      </c>
      <c r="AT1814">
        <v>88.74</v>
      </c>
      <c r="AU1814">
        <v>1.2569999999999999</v>
      </c>
      <c r="AV1814">
        <v>1.837</v>
      </c>
      <c r="AW1814">
        <v>1.643</v>
      </c>
      <c r="AX1814">
        <v>3.19</v>
      </c>
      <c r="AY1814">
        <v>0</v>
      </c>
      <c r="AZ1814">
        <v>0</v>
      </c>
      <c r="BA1814">
        <v>0</v>
      </c>
      <c r="BB1814">
        <v>104</v>
      </c>
      <c r="BC1814" t="s">
        <v>75</v>
      </c>
      <c r="BD1814">
        <v>0</v>
      </c>
      <c r="BE1814" t="s">
        <v>61</v>
      </c>
      <c r="BF1814" t="s">
        <v>61</v>
      </c>
      <c r="BG1814">
        <v>1.3</v>
      </c>
      <c r="BH1814">
        <v>0</v>
      </c>
      <c r="BI1814" s="1">
        <v>45799.571955520834</v>
      </c>
      <c r="BJ1814">
        <v>3</v>
      </c>
      <c r="BK1814" s="4">
        <v>1.482</v>
      </c>
      <c r="BL1814" s="42" t="e">
        <f>HLOOKUP($A1814,차량별코스!$E$1:$AD$20,_xlfn.XLOOKUP(탕데이터!$I1814,차량별코스!$D$2:$D$20,차량별코스!$A$2:$A$20),0)</f>
        <v>#N/A</v>
      </c>
      <c r="BM1814">
        <f t="shared" si="316"/>
        <v>3007.1420000000012</v>
      </c>
      <c r="BN1814">
        <f t="shared" si="317"/>
        <v>11107.727999999996</v>
      </c>
      <c r="BO1814">
        <f>IF(COUNTIFS($BL$2:$BL1814,$BL1814,$O$2:$O1814,$O1814)=1,_xlfn.MAXIFS($BO$2:$BO1813,$O$2:$O1813,$O1814)+1,_xlfn.MAXIFS($BO$2:$BO1813,$O$2:$O1813,$O1814))</f>
        <v>12</v>
      </c>
      <c r="BP1814">
        <f t="shared" si="318"/>
        <v>4473.0379999999996</v>
      </c>
      <c r="BQ1814">
        <f t="shared" si="320"/>
        <v>75.933000000000007</v>
      </c>
      <c r="BR1814">
        <f t="shared" si="321"/>
        <v>110.979</v>
      </c>
      <c r="BS1814">
        <f t="shared" si="322"/>
        <v>99.297000000000011</v>
      </c>
      <c r="BT1814">
        <f t="shared" si="323"/>
        <v>192.75300000000001</v>
      </c>
      <c r="BU1814">
        <f t="shared" si="324"/>
        <v>0</v>
      </c>
      <c r="BV1814">
        <f t="shared" si="325"/>
        <v>0</v>
      </c>
      <c r="BW1814">
        <f t="shared" si="319"/>
        <v>4951.9999999999991</v>
      </c>
    </row>
    <row r="1815" spans="1:75" x14ac:dyDescent="0.3">
      <c r="A1815" s="38">
        <f t="shared" si="315"/>
        <v>45796</v>
      </c>
      <c r="B1815" s="3">
        <v>45796.868622685186</v>
      </c>
      <c r="C1815" t="s">
        <v>61</v>
      </c>
      <c r="D1815" t="s">
        <v>61</v>
      </c>
      <c r="E1815" t="s">
        <v>61</v>
      </c>
      <c r="F1815" t="s">
        <v>62</v>
      </c>
      <c r="G1815" s="2" t="s">
        <v>98</v>
      </c>
      <c r="H1815" t="s">
        <v>99</v>
      </c>
      <c r="I1815" t="s">
        <v>101</v>
      </c>
      <c r="J1815" t="s">
        <v>66</v>
      </c>
      <c r="K1815" t="s">
        <v>67</v>
      </c>
      <c r="L1815">
        <v>20</v>
      </c>
      <c r="M1815">
        <v>13</v>
      </c>
      <c r="N1815">
        <v>169</v>
      </c>
      <c r="O1815" s="41">
        <v>9999</v>
      </c>
      <c r="P1815" t="s">
        <v>61</v>
      </c>
      <c r="Q1815" t="s">
        <v>61</v>
      </c>
      <c r="R1815">
        <v>4.4999999999999998E-2</v>
      </c>
      <c r="S1815">
        <v>3.5999999999999997E-2</v>
      </c>
      <c r="T1815">
        <v>1.25</v>
      </c>
      <c r="U1815">
        <v>42</v>
      </c>
      <c r="V1815">
        <v>12</v>
      </c>
      <c r="W1815">
        <v>4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11</v>
      </c>
      <c r="AD1815">
        <v>3.86</v>
      </c>
      <c r="AE1815">
        <v>6.2309599999999996</v>
      </c>
      <c r="AF1815">
        <v>100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0.96</v>
      </c>
      <c r="AN1815">
        <v>12.384</v>
      </c>
      <c r="AO1815">
        <v>28.57</v>
      </c>
      <c r="AP1815">
        <v>9.5229999999999997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 t="s">
        <v>75</v>
      </c>
      <c r="BD1815">
        <v>0</v>
      </c>
      <c r="BE1815" t="s">
        <v>61</v>
      </c>
      <c r="BF1815" t="s">
        <v>61</v>
      </c>
      <c r="BG1815">
        <v>1.3</v>
      </c>
      <c r="BH1815">
        <v>0</v>
      </c>
      <c r="BI1815" s="1">
        <v>45799.571955520834</v>
      </c>
      <c r="BJ1815">
        <v>3</v>
      </c>
      <c r="BK1815" s="4">
        <v>0.41670000000000001</v>
      </c>
      <c r="BL1815" s="42" t="e">
        <f>HLOOKUP($A1815,차량별코스!$E$1:$AD$20,_xlfn.XLOOKUP(탕데이터!$I1815,차량별코스!$D$2:$D$20,차량별코스!$A$2:$A$20),0)</f>
        <v>#N/A</v>
      </c>
      <c r="BM1815">
        <f t="shared" si="316"/>
        <v>3007.1420000000012</v>
      </c>
      <c r="BN1815">
        <f t="shared" si="317"/>
        <v>11107.727999999996</v>
      </c>
      <c r="BO1815">
        <f>IF(COUNTIFS($BL$2:$BL1815,$BL1815,$O$2:$O1815,$O1815)=1,_xlfn.MAXIFS($BO$2:$BO1814,$O$2:$O1814,$O1815)+1,_xlfn.MAXIFS($BO$2:$BO1814,$O$2:$O1814,$O1815))</f>
        <v>12</v>
      </c>
      <c r="BP1815">
        <f t="shared" si="318"/>
        <v>26</v>
      </c>
      <c r="BQ1815">
        <f t="shared" si="320"/>
        <v>0</v>
      </c>
      <c r="BR1815">
        <f t="shared" si="321"/>
        <v>0</v>
      </c>
      <c r="BS1815">
        <f t="shared" si="322"/>
        <v>0</v>
      </c>
      <c r="BT1815">
        <f t="shared" si="323"/>
        <v>0</v>
      </c>
      <c r="BU1815">
        <f t="shared" si="324"/>
        <v>0</v>
      </c>
      <c r="BV1815">
        <f t="shared" si="325"/>
        <v>0</v>
      </c>
      <c r="BW1815">
        <f t="shared" si="319"/>
        <v>26</v>
      </c>
    </row>
    <row r="1816" spans="1:75" x14ac:dyDescent="0.3">
      <c r="A1816" s="38">
        <f t="shared" si="315"/>
        <v>45796</v>
      </c>
      <c r="B1816" s="3">
        <v>45796.874791666669</v>
      </c>
      <c r="C1816" t="s">
        <v>61</v>
      </c>
      <c r="D1816" t="s">
        <v>61</v>
      </c>
      <c r="E1816" t="s">
        <v>61</v>
      </c>
      <c r="F1816" t="s">
        <v>62</v>
      </c>
      <c r="G1816" s="2" t="s">
        <v>98</v>
      </c>
      <c r="H1816" t="s">
        <v>99</v>
      </c>
      <c r="I1816" t="s">
        <v>101</v>
      </c>
      <c r="J1816" t="s">
        <v>66</v>
      </c>
      <c r="K1816" t="s">
        <v>67</v>
      </c>
      <c r="L1816">
        <v>20</v>
      </c>
      <c r="M1816">
        <v>13</v>
      </c>
      <c r="N1816">
        <v>169</v>
      </c>
      <c r="O1816" s="41">
        <v>9999</v>
      </c>
      <c r="P1816" t="s">
        <v>61</v>
      </c>
      <c r="Q1816" t="s">
        <v>61</v>
      </c>
      <c r="R1816">
        <v>99.841999999999999</v>
      </c>
      <c r="S1816">
        <v>22.655000000000001</v>
      </c>
      <c r="T1816">
        <v>4.407</v>
      </c>
      <c r="U1816">
        <v>6925</v>
      </c>
      <c r="V1816">
        <v>18</v>
      </c>
      <c r="W1816">
        <v>1043</v>
      </c>
      <c r="X1816">
        <v>2426</v>
      </c>
      <c r="Y1816">
        <v>0</v>
      </c>
      <c r="Z1816">
        <v>14</v>
      </c>
      <c r="AA1816">
        <v>0</v>
      </c>
      <c r="AB1816">
        <v>0</v>
      </c>
      <c r="AC1816">
        <v>99</v>
      </c>
      <c r="AD1816">
        <v>51.9</v>
      </c>
      <c r="AE1816">
        <v>61.294538000000003</v>
      </c>
      <c r="AF1816">
        <v>89.6</v>
      </c>
      <c r="AG1816">
        <v>1.3</v>
      </c>
      <c r="AH1816">
        <v>2.1</v>
      </c>
      <c r="AI1816">
        <v>2.9</v>
      </c>
      <c r="AJ1816">
        <v>4</v>
      </c>
      <c r="AK1816">
        <v>0</v>
      </c>
      <c r="AL1816">
        <v>0</v>
      </c>
      <c r="AM1816">
        <v>3.39</v>
      </c>
      <c r="AN1816">
        <v>47.323</v>
      </c>
      <c r="AO1816">
        <v>0.26</v>
      </c>
      <c r="AP1816">
        <v>15.061</v>
      </c>
      <c r="AQ1816">
        <v>0.24</v>
      </c>
      <c r="AR1816">
        <v>0</v>
      </c>
      <c r="AS1816">
        <v>14.022</v>
      </c>
      <c r="AT1816">
        <v>103.04</v>
      </c>
      <c r="AU1816">
        <v>1.4950000000000001</v>
      </c>
      <c r="AV1816">
        <v>2.415</v>
      </c>
      <c r="AW1816">
        <v>3.335</v>
      </c>
      <c r="AX1816">
        <v>4.5999999999999996</v>
      </c>
      <c r="AY1816">
        <v>0</v>
      </c>
      <c r="AZ1816">
        <v>0</v>
      </c>
      <c r="BA1816">
        <v>0</v>
      </c>
      <c r="BB1816">
        <v>128</v>
      </c>
      <c r="BC1816" t="s">
        <v>75</v>
      </c>
      <c r="BD1816">
        <v>0</v>
      </c>
      <c r="BE1816" t="s">
        <v>61</v>
      </c>
      <c r="BF1816" t="s">
        <v>61</v>
      </c>
      <c r="BG1816">
        <v>1.3</v>
      </c>
      <c r="BH1816">
        <v>0</v>
      </c>
      <c r="BI1816" s="1">
        <v>45799.571955520834</v>
      </c>
      <c r="BJ1816">
        <v>3</v>
      </c>
      <c r="BK1816" s="4">
        <v>1.4690000000000001</v>
      </c>
      <c r="BL1816" s="42" t="e">
        <f>HLOOKUP($A1816,차량별코스!$E$1:$AD$20,_xlfn.XLOOKUP(탕데이터!$I1816,차량별코스!$D$2:$D$20,차량별코스!$A$2:$A$20),0)</f>
        <v>#N/A</v>
      </c>
      <c r="BM1816">
        <f t="shared" si="316"/>
        <v>3007.1420000000012</v>
      </c>
      <c r="BN1816">
        <f t="shared" si="317"/>
        <v>11107.727999999996</v>
      </c>
      <c r="BO1816">
        <f>IF(COUNTIFS($BL$2:$BL1816,$BL1816,$O$2:$O1816,$O1816)=1,_xlfn.MAXIFS($BO$2:$BO1815,$O$2:$O1815,$O1816)+1,_xlfn.MAXIFS($BO$2:$BO1815,$O$2:$O1815,$O1816))</f>
        <v>12</v>
      </c>
      <c r="BP1816">
        <f t="shared" si="318"/>
        <v>5143.7999999999993</v>
      </c>
      <c r="BQ1816">
        <f t="shared" si="320"/>
        <v>90.025000000000006</v>
      </c>
      <c r="BR1816">
        <f t="shared" si="321"/>
        <v>145.42500000000001</v>
      </c>
      <c r="BS1816">
        <f t="shared" si="322"/>
        <v>200.82499999999999</v>
      </c>
      <c r="BT1816">
        <f t="shared" si="323"/>
        <v>277</v>
      </c>
      <c r="BU1816">
        <f t="shared" si="324"/>
        <v>0</v>
      </c>
      <c r="BV1816">
        <f t="shared" si="325"/>
        <v>0</v>
      </c>
      <c r="BW1816">
        <f t="shared" si="319"/>
        <v>5857.0749999999989</v>
      </c>
    </row>
    <row r="1817" spans="1:75" x14ac:dyDescent="0.3">
      <c r="A1817" s="38">
        <f t="shared" si="315"/>
        <v>45797</v>
      </c>
      <c r="B1817" s="3">
        <v>45797.296631944446</v>
      </c>
      <c r="C1817" t="s">
        <v>61</v>
      </c>
      <c r="D1817" t="s">
        <v>61</v>
      </c>
      <c r="E1817" t="s">
        <v>61</v>
      </c>
      <c r="F1817" t="s">
        <v>62</v>
      </c>
      <c r="G1817" s="2" t="s">
        <v>98</v>
      </c>
      <c r="H1817" t="s">
        <v>99</v>
      </c>
      <c r="I1817" t="s">
        <v>101</v>
      </c>
      <c r="J1817" t="s">
        <v>66</v>
      </c>
      <c r="K1817" t="s">
        <v>67</v>
      </c>
      <c r="L1817">
        <v>20</v>
      </c>
      <c r="M1817">
        <v>13</v>
      </c>
      <c r="N1817">
        <v>169</v>
      </c>
      <c r="O1817" s="41">
        <v>9999</v>
      </c>
      <c r="P1817" t="s">
        <v>61</v>
      </c>
      <c r="Q1817" t="s">
        <v>61</v>
      </c>
      <c r="R1817">
        <v>4.4999999999999998E-2</v>
      </c>
      <c r="S1817">
        <v>6.5000000000000002E-2</v>
      </c>
      <c r="T1817">
        <v>0.69199999999999995</v>
      </c>
      <c r="U1817">
        <v>71</v>
      </c>
      <c r="V1817">
        <v>20</v>
      </c>
      <c r="W1817">
        <v>8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6</v>
      </c>
      <c r="AD1817">
        <v>2.2799999999999998</v>
      </c>
      <c r="AE1817">
        <v>3.7672659999999998</v>
      </c>
      <c r="AF1817">
        <v>100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0.53</v>
      </c>
      <c r="AN1817">
        <v>14.464</v>
      </c>
      <c r="AO1817">
        <v>28.167000000000002</v>
      </c>
      <c r="AP1817">
        <v>11.266999999999999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 t="s">
        <v>75</v>
      </c>
      <c r="BD1817">
        <v>0</v>
      </c>
      <c r="BE1817" t="s">
        <v>61</v>
      </c>
      <c r="BF1817" t="s">
        <v>61</v>
      </c>
      <c r="BG1817">
        <v>1.3</v>
      </c>
      <c r="BH1817">
        <v>0</v>
      </c>
      <c r="BI1817" s="1">
        <v>45799.571955520834</v>
      </c>
      <c r="BJ1817">
        <v>3</v>
      </c>
      <c r="BK1817" s="4">
        <v>0.23080000000000001</v>
      </c>
      <c r="BL1817" s="42" t="e">
        <f>HLOOKUP($A1817,차량별코스!$E$1:$AD$20,_xlfn.XLOOKUP(탕데이터!$I1817,차량별코스!$D$2:$D$20,차량별코스!$A$2:$A$20),0)</f>
        <v>#N/A</v>
      </c>
      <c r="BM1817">
        <f t="shared" si="316"/>
        <v>3007.1420000000012</v>
      </c>
      <c r="BN1817">
        <f t="shared" si="317"/>
        <v>11107.727999999996</v>
      </c>
      <c r="BO1817">
        <f>IF(COUNTIFS($BL$2:$BL1817,$BL1817,$O$2:$O1817,$O1817)=1,_xlfn.MAXIFS($BO$2:$BO1816,$O$2:$O1816,$O1817)+1,_xlfn.MAXIFS($BO$2:$BO1816,$O$2:$O1816,$O1817))</f>
        <v>12</v>
      </c>
      <c r="BP1817">
        <f t="shared" si="318"/>
        <v>43</v>
      </c>
      <c r="BQ1817">
        <f t="shared" si="320"/>
        <v>0</v>
      </c>
      <c r="BR1817">
        <f t="shared" si="321"/>
        <v>0</v>
      </c>
      <c r="BS1817">
        <f t="shared" si="322"/>
        <v>0</v>
      </c>
      <c r="BT1817">
        <f t="shared" si="323"/>
        <v>0</v>
      </c>
      <c r="BU1817">
        <f t="shared" si="324"/>
        <v>0</v>
      </c>
      <c r="BV1817">
        <f t="shared" si="325"/>
        <v>0</v>
      </c>
      <c r="BW1817">
        <f t="shared" si="319"/>
        <v>43</v>
      </c>
    </row>
    <row r="1818" spans="1:75" x14ac:dyDescent="0.3">
      <c r="A1818" s="38">
        <f t="shared" si="315"/>
        <v>45797</v>
      </c>
      <c r="B1818" s="3">
        <v>45797.308553240742</v>
      </c>
      <c r="C1818" t="s">
        <v>61</v>
      </c>
      <c r="D1818" t="s">
        <v>61</v>
      </c>
      <c r="E1818" t="s">
        <v>61</v>
      </c>
      <c r="F1818" t="s">
        <v>62</v>
      </c>
      <c r="G1818" s="2" t="s">
        <v>98</v>
      </c>
      <c r="H1818" t="s">
        <v>99</v>
      </c>
      <c r="I1818" t="s">
        <v>101</v>
      </c>
      <c r="J1818" t="s">
        <v>66</v>
      </c>
      <c r="K1818" t="s">
        <v>67</v>
      </c>
      <c r="L1818">
        <v>20</v>
      </c>
      <c r="M1818">
        <v>13</v>
      </c>
      <c r="N1818">
        <v>169</v>
      </c>
      <c r="O1818" s="41">
        <v>9999</v>
      </c>
      <c r="P1818" t="s">
        <v>61</v>
      </c>
      <c r="Q1818" t="s">
        <v>61</v>
      </c>
      <c r="R1818">
        <v>17.41</v>
      </c>
      <c r="S1818">
        <v>4.133</v>
      </c>
      <c r="T1818">
        <v>4.2119999999999997</v>
      </c>
      <c r="U1818">
        <v>1613</v>
      </c>
      <c r="V1818">
        <v>54</v>
      </c>
      <c r="W1818">
        <v>344</v>
      </c>
      <c r="X1818">
        <v>429</v>
      </c>
      <c r="Y1818">
        <v>0</v>
      </c>
      <c r="Z1818">
        <v>0</v>
      </c>
      <c r="AA1818">
        <v>0</v>
      </c>
      <c r="AB1818">
        <v>0</v>
      </c>
      <c r="AC1818">
        <v>85</v>
      </c>
      <c r="AD1818">
        <v>38.86</v>
      </c>
      <c r="AE1818">
        <v>51.585185000000003</v>
      </c>
      <c r="AF1818">
        <v>96</v>
      </c>
      <c r="AG1818">
        <v>0.7</v>
      </c>
      <c r="AH1818">
        <v>1.1000000000000001</v>
      </c>
      <c r="AI1818">
        <v>1.5</v>
      </c>
      <c r="AJ1818">
        <v>0.7</v>
      </c>
      <c r="AK1818">
        <v>0</v>
      </c>
      <c r="AL1818">
        <v>0</v>
      </c>
      <c r="AM1818">
        <v>3.24</v>
      </c>
      <c r="AN1818">
        <v>40.792999999999999</v>
      </c>
      <c r="AO1818">
        <v>3.3479999999999999</v>
      </c>
      <c r="AP1818">
        <v>21.327000000000002</v>
      </c>
      <c r="AQ1818">
        <v>0.23</v>
      </c>
      <c r="AR1818">
        <v>0</v>
      </c>
      <c r="AS1818">
        <v>0</v>
      </c>
      <c r="AT1818">
        <v>25.6</v>
      </c>
      <c r="AU1818">
        <v>0.187</v>
      </c>
      <c r="AV1818">
        <v>0.29299999999999998</v>
      </c>
      <c r="AW1818">
        <v>0.4</v>
      </c>
      <c r="AX1818">
        <v>0.187</v>
      </c>
      <c r="AY1818">
        <v>0</v>
      </c>
      <c r="AZ1818">
        <v>0</v>
      </c>
      <c r="BA1818">
        <v>0</v>
      </c>
      <c r="BB1818">
        <v>24</v>
      </c>
      <c r="BC1818" t="s">
        <v>75</v>
      </c>
      <c r="BD1818">
        <v>0</v>
      </c>
      <c r="BE1818" t="s">
        <v>61</v>
      </c>
      <c r="BF1818" t="s">
        <v>61</v>
      </c>
      <c r="BG1818">
        <v>1.3</v>
      </c>
      <c r="BH1818">
        <v>0</v>
      </c>
      <c r="BI1818" s="1">
        <v>45799.571955520834</v>
      </c>
      <c r="BJ1818">
        <v>3</v>
      </c>
      <c r="BK1818" s="4">
        <v>1.4040999999999999</v>
      </c>
      <c r="BL1818" s="42" t="e">
        <f>HLOOKUP($A1818,차량별코스!$E$1:$AD$20,_xlfn.XLOOKUP(탕데이터!$I1818,차량별코스!$D$2:$D$20,차량별코스!$A$2:$A$20),0)</f>
        <v>#N/A</v>
      </c>
      <c r="BM1818">
        <f t="shared" si="316"/>
        <v>3007.1420000000012</v>
      </c>
      <c r="BN1818">
        <f t="shared" si="317"/>
        <v>11107.727999999996</v>
      </c>
      <c r="BO1818">
        <f>IF(COUNTIFS($BL$2:$BL1818,$BL1818,$O$2:$O1818,$O1818)=1,_xlfn.MAXIFS($BO$2:$BO1817,$O$2:$O1817,$O1818)+1,_xlfn.MAXIFS($BO$2:$BO1817,$O$2:$O1817,$O1818))</f>
        <v>12</v>
      </c>
      <c r="BP1818">
        <f t="shared" si="318"/>
        <v>1150.48</v>
      </c>
      <c r="BQ1818">
        <f t="shared" si="320"/>
        <v>11.290999999999999</v>
      </c>
      <c r="BR1818">
        <f t="shared" si="321"/>
        <v>17.743000000000002</v>
      </c>
      <c r="BS1818">
        <f t="shared" si="322"/>
        <v>24.195</v>
      </c>
      <c r="BT1818">
        <f t="shared" si="323"/>
        <v>11.290999999999999</v>
      </c>
      <c r="BU1818">
        <f t="shared" si="324"/>
        <v>0</v>
      </c>
      <c r="BV1818">
        <f t="shared" si="325"/>
        <v>0</v>
      </c>
      <c r="BW1818">
        <f t="shared" si="319"/>
        <v>1214.9999999999998</v>
      </c>
    </row>
    <row r="1819" spans="1:75" x14ac:dyDescent="0.3">
      <c r="A1819" s="38">
        <f t="shared" si="315"/>
        <v>45797</v>
      </c>
      <c r="B1819" s="3">
        <v>45797.333067129628</v>
      </c>
      <c r="C1819" t="s">
        <v>61</v>
      </c>
      <c r="D1819" t="s">
        <v>61</v>
      </c>
      <c r="E1819" t="s">
        <v>61</v>
      </c>
      <c r="F1819" t="s">
        <v>62</v>
      </c>
      <c r="G1819" s="2" t="s">
        <v>98</v>
      </c>
      <c r="H1819" t="s">
        <v>99</v>
      </c>
      <c r="I1819" t="s">
        <v>101</v>
      </c>
      <c r="J1819" t="s">
        <v>66</v>
      </c>
      <c r="K1819" t="s">
        <v>67</v>
      </c>
      <c r="L1819">
        <v>20</v>
      </c>
      <c r="M1819">
        <v>13</v>
      </c>
      <c r="N1819">
        <v>169</v>
      </c>
      <c r="O1819" s="41">
        <v>9999</v>
      </c>
      <c r="P1819" t="s">
        <v>61</v>
      </c>
      <c r="Q1819" t="s">
        <v>61</v>
      </c>
      <c r="R1819">
        <v>82.977999999999994</v>
      </c>
      <c r="S1819">
        <v>19.283999999999999</v>
      </c>
      <c r="T1819">
        <v>4.3029999999999999</v>
      </c>
      <c r="U1819">
        <v>6599</v>
      </c>
      <c r="V1819">
        <v>39</v>
      </c>
      <c r="W1819">
        <v>1494</v>
      </c>
      <c r="X1819">
        <v>2300</v>
      </c>
      <c r="Y1819">
        <v>0</v>
      </c>
      <c r="Z1819">
        <v>13</v>
      </c>
      <c r="AA1819">
        <v>1</v>
      </c>
      <c r="AB1819">
        <v>93</v>
      </c>
      <c r="AC1819">
        <v>104</v>
      </c>
      <c r="AD1819">
        <v>45.27</v>
      </c>
      <c r="AE1819">
        <v>58.965820000000001</v>
      </c>
      <c r="AF1819">
        <v>88.9</v>
      </c>
      <c r="AG1819">
        <v>1.5</v>
      </c>
      <c r="AH1819">
        <v>2.7</v>
      </c>
      <c r="AI1819">
        <v>3.1</v>
      </c>
      <c r="AJ1819">
        <v>3.8</v>
      </c>
      <c r="AK1819">
        <v>0</v>
      </c>
      <c r="AL1819">
        <v>0</v>
      </c>
      <c r="AM1819">
        <v>3.31</v>
      </c>
      <c r="AN1819">
        <v>46.406999999999996</v>
      </c>
      <c r="AO1819">
        <v>0.59099999999999997</v>
      </c>
      <c r="AP1819">
        <v>22.64</v>
      </c>
      <c r="AQ1819">
        <v>0.27700000000000002</v>
      </c>
      <c r="AR1819">
        <v>0</v>
      </c>
      <c r="AS1819">
        <v>15.667</v>
      </c>
      <c r="AT1819">
        <v>96.308000000000007</v>
      </c>
      <c r="AU1819">
        <v>1.625</v>
      </c>
      <c r="AV1819">
        <v>2.9249999999999998</v>
      </c>
      <c r="AW1819">
        <v>3.3580000000000001</v>
      </c>
      <c r="AX1819">
        <v>4.117</v>
      </c>
      <c r="AY1819">
        <v>0</v>
      </c>
      <c r="AZ1819">
        <v>0</v>
      </c>
      <c r="BA1819">
        <v>0</v>
      </c>
      <c r="BB1819">
        <v>130</v>
      </c>
      <c r="BC1819" t="s">
        <v>75</v>
      </c>
      <c r="BD1819">
        <v>0</v>
      </c>
      <c r="BE1819" t="s">
        <v>61</v>
      </c>
      <c r="BF1819" t="s">
        <v>61</v>
      </c>
      <c r="BG1819">
        <v>1.3</v>
      </c>
      <c r="BH1819">
        <v>0</v>
      </c>
      <c r="BI1819" s="1">
        <v>45799.571955520834</v>
      </c>
      <c r="BJ1819">
        <v>3</v>
      </c>
      <c r="BK1819" s="4">
        <v>1.4342999999999999</v>
      </c>
      <c r="BL1819" s="42" t="e">
        <f>HLOOKUP($A1819,차량별코스!$E$1:$AD$20,_xlfn.XLOOKUP(탕데이터!$I1819,차량별코스!$D$2:$D$20,차량별코스!$A$2:$A$20),0)</f>
        <v>#N/A</v>
      </c>
      <c r="BM1819">
        <f t="shared" si="316"/>
        <v>3007.1420000000012</v>
      </c>
      <c r="BN1819">
        <f t="shared" si="317"/>
        <v>11107.727999999996</v>
      </c>
      <c r="BO1819">
        <f>IF(COUNTIFS($BL$2:$BL1819,$BL1819,$O$2:$O1819,$O1819)=1,_xlfn.MAXIFS($BO$2:$BO1818,$O$2:$O1818,$O1819)+1,_xlfn.MAXIFS($BO$2:$BO1818,$O$2:$O1818,$O1819))</f>
        <v>12</v>
      </c>
      <c r="BP1819">
        <f t="shared" si="318"/>
        <v>4333.5110000000004</v>
      </c>
      <c r="BQ1819">
        <f t="shared" si="320"/>
        <v>98.984999999999999</v>
      </c>
      <c r="BR1819">
        <f t="shared" si="321"/>
        <v>178.17300000000003</v>
      </c>
      <c r="BS1819">
        <f t="shared" si="322"/>
        <v>204.56899999999999</v>
      </c>
      <c r="BT1819">
        <f t="shared" si="323"/>
        <v>250.762</v>
      </c>
      <c r="BU1819">
        <f t="shared" si="324"/>
        <v>0</v>
      </c>
      <c r="BV1819">
        <f t="shared" si="325"/>
        <v>0</v>
      </c>
      <c r="BW1819">
        <f t="shared" si="319"/>
        <v>5066</v>
      </c>
    </row>
    <row r="1820" spans="1:75" x14ac:dyDescent="0.3">
      <c r="A1820" s="38">
        <f t="shared" si="315"/>
        <v>45797</v>
      </c>
      <c r="B1820" s="3">
        <v>45797.411932870367</v>
      </c>
      <c r="C1820" t="s">
        <v>61</v>
      </c>
      <c r="D1820" t="s">
        <v>61</v>
      </c>
      <c r="E1820" t="s">
        <v>61</v>
      </c>
      <c r="F1820" t="s">
        <v>62</v>
      </c>
      <c r="G1820" s="2" t="s">
        <v>98</v>
      </c>
      <c r="H1820" t="s">
        <v>99</v>
      </c>
      <c r="I1820" t="s">
        <v>101</v>
      </c>
      <c r="J1820" t="s">
        <v>66</v>
      </c>
      <c r="K1820" t="s">
        <v>67</v>
      </c>
      <c r="L1820">
        <v>20</v>
      </c>
      <c r="M1820">
        <v>13</v>
      </c>
      <c r="N1820">
        <v>169</v>
      </c>
      <c r="O1820" s="41">
        <v>9999</v>
      </c>
      <c r="P1820" t="s">
        <v>61</v>
      </c>
      <c r="Q1820" t="s">
        <v>61</v>
      </c>
      <c r="R1820">
        <v>1E-3</v>
      </c>
      <c r="S1820">
        <v>1E-3</v>
      </c>
      <c r="T1820">
        <v>1</v>
      </c>
      <c r="U1820">
        <v>2041</v>
      </c>
      <c r="V1820">
        <v>2041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 t="s">
        <v>61</v>
      </c>
      <c r="AF1820">
        <v>100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1</v>
      </c>
      <c r="AN1820" t="s">
        <v>61</v>
      </c>
      <c r="AO1820">
        <v>100</v>
      </c>
      <c r="AP1820">
        <v>0</v>
      </c>
      <c r="AQ1820">
        <v>0</v>
      </c>
      <c r="AR1820">
        <v>0</v>
      </c>
      <c r="AS1820">
        <v>0</v>
      </c>
      <c r="AT1820">
        <v>33.332999999999998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54</v>
      </c>
      <c r="BC1820" t="s">
        <v>75</v>
      </c>
      <c r="BD1820">
        <v>0</v>
      </c>
      <c r="BE1820" t="s">
        <v>61</v>
      </c>
      <c r="BF1820" t="s">
        <v>61</v>
      </c>
      <c r="BG1820">
        <v>1.3</v>
      </c>
      <c r="BH1820">
        <v>0</v>
      </c>
      <c r="BI1820" s="1">
        <v>45799.571955520834</v>
      </c>
      <c r="BJ1820">
        <v>3</v>
      </c>
      <c r="BK1820" s="4">
        <v>0.33329999999999999</v>
      </c>
      <c r="BL1820" s="42" t="e">
        <f>HLOOKUP($A1820,차량별코스!$E$1:$AD$20,_xlfn.XLOOKUP(탕데이터!$I1820,차량별코스!$D$2:$D$20,차량별코스!$A$2:$A$20),0)</f>
        <v>#N/A</v>
      </c>
      <c r="BM1820">
        <f t="shared" si="316"/>
        <v>3007.1420000000012</v>
      </c>
      <c r="BN1820">
        <f t="shared" si="317"/>
        <v>11107.727999999996</v>
      </c>
      <c r="BO1820">
        <f>IF(COUNTIFS($BL$2:$BL1820,$BL1820,$O$2:$O1820,$O1820)=1,_xlfn.MAXIFS($BO$2:$BO1819,$O$2:$O1819,$O1820)+1,_xlfn.MAXIFS($BO$2:$BO1819,$O$2:$O1819,$O1820))</f>
        <v>12</v>
      </c>
      <c r="BP1820">
        <f t="shared" si="318"/>
        <v>0</v>
      </c>
      <c r="BQ1820">
        <f t="shared" si="320"/>
        <v>0</v>
      </c>
      <c r="BR1820">
        <f t="shared" si="321"/>
        <v>0</v>
      </c>
      <c r="BS1820">
        <f t="shared" si="322"/>
        <v>0</v>
      </c>
      <c r="BT1820">
        <f t="shared" si="323"/>
        <v>0</v>
      </c>
      <c r="BU1820">
        <f t="shared" si="324"/>
        <v>0</v>
      </c>
      <c r="BV1820">
        <f t="shared" si="325"/>
        <v>0</v>
      </c>
      <c r="BW1820">
        <f t="shared" si="319"/>
        <v>0</v>
      </c>
    </row>
    <row r="1821" spans="1:75" x14ac:dyDescent="0.3">
      <c r="A1821" s="38">
        <f t="shared" si="315"/>
        <v>45797</v>
      </c>
      <c r="B1821" s="3">
        <v>45797.452268518522</v>
      </c>
      <c r="C1821" t="s">
        <v>61</v>
      </c>
      <c r="D1821" t="s">
        <v>61</v>
      </c>
      <c r="E1821" t="s">
        <v>61</v>
      </c>
      <c r="F1821" t="s">
        <v>62</v>
      </c>
      <c r="G1821" s="2" t="s">
        <v>98</v>
      </c>
      <c r="H1821" t="s">
        <v>99</v>
      </c>
      <c r="I1821" t="s">
        <v>101</v>
      </c>
      <c r="J1821" t="s">
        <v>66</v>
      </c>
      <c r="K1821" t="s">
        <v>67</v>
      </c>
      <c r="L1821">
        <v>20</v>
      </c>
      <c r="M1821">
        <v>13</v>
      </c>
      <c r="N1821">
        <v>169</v>
      </c>
      <c r="O1821" s="41">
        <v>9999</v>
      </c>
      <c r="P1821" t="s">
        <v>61</v>
      </c>
      <c r="Q1821" t="s">
        <v>61</v>
      </c>
      <c r="R1821">
        <v>3.2000000000000001E-2</v>
      </c>
      <c r="S1821">
        <v>4.9000000000000002E-2</v>
      </c>
      <c r="T1821">
        <v>0.65300000000000002</v>
      </c>
      <c r="U1821">
        <v>58</v>
      </c>
      <c r="V1821">
        <v>36</v>
      </c>
      <c r="W1821">
        <v>5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9</v>
      </c>
      <c r="AD1821">
        <v>1.99</v>
      </c>
      <c r="AE1821">
        <v>6.7753540000000001</v>
      </c>
      <c r="AF1821">
        <v>100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0.5</v>
      </c>
      <c r="AN1821">
        <v>33.933999999999997</v>
      </c>
      <c r="AO1821">
        <v>62.069000000000003</v>
      </c>
      <c r="AP1821">
        <v>8.6150000000000002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 t="s">
        <v>75</v>
      </c>
      <c r="BD1821">
        <v>0</v>
      </c>
      <c r="BE1821" t="s">
        <v>61</v>
      </c>
      <c r="BF1821" t="s">
        <v>61</v>
      </c>
      <c r="BG1821">
        <v>1.3</v>
      </c>
      <c r="BH1821">
        <v>0</v>
      </c>
      <c r="BI1821" s="1">
        <v>45799.571955520834</v>
      </c>
      <c r="BJ1821">
        <v>3</v>
      </c>
      <c r="BK1821" s="4">
        <v>0.2177</v>
      </c>
      <c r="BL1821" s="42" t="e">
        <f>HLOOKUP($A1821,차량별코스!$E$1:$AD$20,_xlfn.XLOOKUP(탕데이터!$I1821,차량별코스!$D$2:$D$20,차량별코스!$A$2:$A$20),0)</f>
        <v>#N/A</v>
      </c>
      <c r="BM1821">
        <f t="shared" si="316"/>
        <v>3007.1420000000012</v>
      </c>
      <c r="BN1821">
        <f t="shared" si="317"/>
        <v>11107.727999999996</v>
      </c>
      <c r="BO1821">
        <f>IF(COUNTIFS($BL$2:$BL1821,$BL1821,$O$2:$O1821,$O1821)=1,_xlfn.MAXIFS($BO$2:$BO1820,$O$2:$O1820,$O1821)+1,_xlfn.MAXIFS($BO$2:$BO1820,$O$2:$O1820,$O1821))</f>
        <v>12</v>
      </c>
      <c r="BP1821">
        <f t="shared" si="318"/>
        <v>17</v>
      </c>
      <c r="BQ1821">
        <f t="shared" si="320"/>
        <v>0</v>
      </c>
      <c r="BR1821">
        <f t="shared" si="321"/>
        <v>0</v>
      </c>
      <c r="BS1821">
        <f t="shared" si="322"/>
        <v>0</v>
      </c>
      <c r="BT1821">
        <f t="shared" si="323"/>
        <v>0</v>
      </c>
      <c r="BU1821">
        <f t="shared" si="324"/>
        <v>0</v>
      </c>
      <c r="BV1821">
        <f t="shared" si="325"/>
        <v>0</v>
      </c>
      <c r="BW1821">
        <f t="shared" si="319"/>
        <v>17</v>
      </c>
    </row>
    <row r="1822" spans="1:75" x14ac:dyDescent="0.3">
      <c r="A1822" s="38">
        <f t="shared" si="315"/>
        <v>45797</v>
      </c>
      <c r="B1822" s="3">
        <v>45797.458055555559</v>
      </c>
      <c r="C1822" t="s">
        <v>61</v>
      </c>
      <c r="D1822" t="s">
        <v>61</v>
      </c>
      <c r="E1822" t="s">
        <v>61</v>
      </c>
      <c r="F1822" t="s">
        <v>62</v>
      </c>
      <c r="G1822" s="2" t="s">
        <v>98</v>
      </c>
      <c r="H1822" t="s">
        <v>99</v>
      </c>
      <c r="I1822" t="s">
        <v>101</v>
      </c>
      <c r="J1822" t="s">
        <v>66</v>
      </c>
      <c r="K1822" t="s">
        <v>67</v>
      </c>
      <c r="L1822">
        <v>20</v>
      </c>
      <c r="M1822">
        <v>13</v>
      </c>
      <c r="N1822">
        <v>169</v>
      </c>
      <c r="O1822" s="41">
        <v>9999</v>
      </c>
      <c r="P1822" t="s">
        <v>61</v>
      </c>
      <c r="Q1822" t="s">
        <v>61</v>
      </c>
      <c r="R1822">
        <v>99.680999999999997</v>
      </c>
      <c r="S1822">
        <v>23.666</v>
      </c>
      <c r="T1822">
        <v>4.2119999999999997</v>
      </c>
      <c r="U1822">
        <v>7922</v>
      </c>
      <c r="V1822">
        <v>35</v>
      </c>
      <c r="W1822">
        <v>1553</v>
      </c>
      <c r="X1822">
        <v>2472</v>
      </c>
      <c r="Y1822">
        <v>0</v>
      </c>
      <c r="Z1822">
        <v>31</v>
      </c>
      <c r="AA1822">
        <v>0</v>
      </c>
      <c r="AB1822">
        <v>0</v>
      </c>
      <c r="AC1822">
        <v>98</v>
      </c>
      <c r="AD1822">
        <v>45.3</v>
      </c>
      <c r="AE1822">
        <v>56.654797000000002</v>
      </c>
      <c r="AF1822">
        <v>73.400000000000006</v>
      </c>
      <c r="AG1822">
        <v>4.9000000000000004</v>
      </c>
      <c r="AH1822">
        <v>5.9</v>
      </c>
      <c r="AI1822">
        <v>9.1</v>
      </c>
      <c r="AJ1822">
        <v>6.6</v>
      </c>
      <c r="AK1822">
        <v>0</v>
      </c>
      <c r="AL1822">
        <v>0</v>
      </c>
      <c r="AM1822">
        <v>3.24</v>
      </c>
      <c r="AN1822">
        <v>45.53</v>
      </c>
      <c r="AO1822">
        <v>0.442</v>
      </c>
      <c r="AP1822">
        <v>19.603999999999999</v>
      </c>
      <c r="AQ1822">
        <v>0.24099999999999999</v>
      </c>
      <c r="AR1822">
        <v>0</v>
      </c>
      <c r="AS1822">
        <v>31.099</v>
      </c>
      <c r="AT1822">
        <v>96.643000000000001</v>
      </c>
      <c r="AU1822">
        <v>6.452</v>
      </c>
      <c r="AV1822">
        <v>7.7679999999999998</v>
      </c>
      <c r="AW1822">
        <v>11.981999999999999</v>
      </c>
      <c r="AX1822">
        <v>8.69</v>
      </c>
      <c r="AY1822">
        <v>0</v>
      </c>
      <c r="AZ1822">
        <v>0</v>
      </c>
      <c r="BA1822">
        <v>0</v>
      </c>
      <c r="BB1822">
        <v>161</v>
      </c>
      <c r="BC1822" t="s">
        <v>75</v>
      </c>
      <c r="BD1822">
        <v>0</v>
      </c>
      <c r="BE1822" t="s">
        <v>61</v>
      </c>
      <c r="BF1822" t="s">
        <v>61</v>
      </c>
      <c r="BG1822">
        <v>1.3</v>
      </c>
      <c r="BH1822">
        <v>0</v>
      </c>
      <c r="BI1822" s="1">
        <v>45799.571955520834</v>
      </c>
      <c r="BJ1822">
        <v>3</v>
      </c>
      <c r="BK1822" s="4">
        <v>1.4039999999999999</v>
      </c>
      <c r="BL1822" s="42" t="e">
        <f>HLOOKUP($A1822,차량별코스!$E$1:$AD$20,_xlfn.XLOOKUP(탕데이터!$I1822,차량별코스!$D$2:$D$20,차량별코스!$A$2:$A$20),0)</f>
        <v>#N/A</v>
      </c>
      <c r="BM1822">
        <f t="shared" si="316"/>
        <v>3007.1420000000012</v>
      </c>
      <c r="BN1822">
        <f t="shared" si="317"/>
        <v>11107.727999999996</v>
      </c>
      <c r="BO1822">
        <f>IF(COUNTIFS($BL$2:$BL1822,$BL1822,$O$2:$O1822,$O1822)=1,_xlfn.MAXIFS($BO$2:$BO1821,$O$2:$O1821,$O1822)+1,_xlfn.MAXIFS($BO$2:$BO1821,$O$2:$O1821,$O1822))</f>
        <v>12</v>
      </c>
      <c r="BP1822">
        <f t="shared" si="318"/>
        <v>4226.7480000000005</v>
      </c>
      <c r="BQ1822">
        <f t="shared" si="320"/>
        <v>388.178</v>
      </c>
      <c r="BR1822">
        <f t="shared" si="321"/>
        <v>467.39800000000002</v>
      </c>
      <c r="BS1822">
        <f t="shared" si="322"/>
        <v>720.90199999999993</v>
      </c>
      <c r="BT1822">
        <f t="shared" si="323"/>
        <v>522.85199999999998</v>
      </c>
      <c r="BU1822">
        <f t="shared" si="324"/>
        <v>0</v>
      </c>
      <c r="BV1822">
        <f t="shared" si="325"/>
        <v>0</v>
      </c>
      <c r="BW1822">
        <f t="shared" si="319"/>
        <v>6326.0780000000004</v>
      </c>
    </row>
    <row r="1823" spans="1:75" x14ac:dyDescent="0.3">
      <c r="A1823" s="38">
        <f t="shared" si="315"/>
        <v>45797</v>
      </c>
      <c r="B1823" s="3">
        <v>45797.630266203705</v>
      </c>
      <c r="C1823" t="s">
        <v>61</v>
      </c>
      <c r="D1823" t="s">
        <v>61</v>
      </c>
      <c r="E1823" t="s">
        <v>61</v>
      </c>
      <c r="F1823" t="s">
        <v>62</v>
      </c>
      <c r="G1823" s="2" t="s">
        <v>98</v>
      </c>
      <c r="H1823" t="s">
        <v>99</v>
      </c>
      <c r="I1823" t="s">
        <v>101</v>
      </c>
      <c r="J1823" t="s">
        <v>66</v>
      </c>
      <c r="K1823" t="s">
        <v>67</v>
      </c>
      <c r="L1823">
        <v>20</v>
      </c>
      <c r="M1823">
        <v>13</v>
      </c>
      <c r="N1823">
        <v>169</v>
      </c>
      <c r="O1823" s="41">
        <v>9999</v>
      </c>
      <c r="P1823" t="s">
        <v>61</v>
      </c>
      <c r="Q1823" t="s">
        <v>61</v>
      </c>
      <c r="R1823">
        <v>2.7E-2</v>
      </c>
      <c r="S1823">
        <v>6.0999999999999999E-2</v>
      </c>
      <c r="T1823">
        <v>0.443</v>
      </c>
      <c r="U1823">
        <v>86</v>
      </c>
      <c r="V1823">
        <v>38</v>
      </c>
      <c r="W1823">
        <v>21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11</v>
      </c>
      <c r="AD1823">
        <v>1.1299999999999999</v>
      </c>
      <c r="AE1823">
        <v>3.6</v>
      </c>
      <c r="AF1823">
        <v>100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0.34</v>
      </c>
      <c r="AN1823">
        <v>24.850999999999999</v>
      </c>
      <c r="AO1823">
        <v>44.185000000000002</v>
      </c>
      <c r="AP1823">
        <v>24.417999999999999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 t="s">
        <v>75</v>
      </c>
      <c r="BD1823">
        <v>0</v>
      </c>
      <c r="BE1823" t="s">
        <v>61</v>
      </c>
      <c r="BF1823" t="s">
        <v>61</v>
      </c>
      <c r="BG1823">
        <v>1.3</v>
      </c>
      <c r="BH1823">
        <v>0</v>
      </c>
      <c r="BI1823" s="1">
        <v>45799.571955520834</v>
      </c>
      <c r="BJ1823">
        <v>3</v>
      </c>
      <c r="BK1823" s="4">
        <v>0.14749999999999999</v>
      </c>
      <c r="BL1823" s="42" t="e">
        <f>HLOOKUP($A1823,차량별코스!$E$1:$AD$20,_xlfn.XLOOKUP(탕데이터!$I1823,차량별코스!$D$2:$D$20,차량별코스!$A$2:$A$20),0)</f>
        <v>#N/A</v>
      </c>
      <c r="BM1823">
        <f t="shared" si="316"/>
        <v>3007.1420000000012</v>
      </c>
      <c r="BN1823">
        <f t="shared" si="317"/>
        <v>11107.727999999996</v>
      </c>
      <c r="BO1823">
        <f>IF(COUNTIFS($BL$2:$BL1823,$BL1823,$O$2:$O1823,$O1823)=1,_xlfn.MAXIFS($BO$2:$BO1822,$O$2:$O1822,$O1823)+1,_xlfn.MAXIFS($BO$2:$BO1822,$O$2:$O1822,$O1823))</f>
        <v>12</v>
      </c>
      <c r="BP1823">
        <f t="shared" si="318"/>
        <v>27</v>
      </c>
      <c r="BQ1823">
        <f t="shared" si="320"/>
        <v>0</v>
      </c>
      <c r="BR1823">
        <f t="shared" si="321"/>
        <v>0</v>
      </c>
      <c r="BS1823">
        <f t="shared" si="322"/>
        <v>0</v>
      </c>
      <c r="BT1823">
        <f t="shared" si="323"/>
        <v>0</v>
      </c>
      <c r="BU1823">
        <f t="shared" si="324"/>
        <v>0</v>
      </c>
      <c r="BV1823">
        <f t="shared" si="325"/>
        <v>0</v>
      </c>
      <c r="BW1823">
        <f t="shared" si="319"/>
        <v>27</v>
      </c>
    </row>
    <row r="1824" spans="1:75" x14ac:dyDescent="0.3">
      <c r="A1824" s="38">
        <f t="shared" si="315"/>
        <v>45797</v>
      </c>
      <c r="B1824" s="3">
        <v>45797.641840277778</v>
      </c>
      <c r="C1824" t="s">
        <v>61</v>
      </c>
      <c r="D1824" t="s">
        <v>61</v>
      </c>
      <c r="E1824" t="s">
        <v>61</v>
      </c>
      <c r="F1824" t="s">
        <v>62</v>
      </c>
      <c r="G1824" s="2" t="s">
        <v>98</v>
      </c>
      <c r="H1824" t="s">
        <v>99</v>
      </c>
      <c r="I1824" t="s">
        <v>101</v>
      </c>
      <c r="J1824" t="s">
        <v>66</v>
      </c>
      <c r="K1824" t="s">
        <v>67</v>
      </c>
      <c r="L1824">
        <v>20</v>
      </c>
      <c r="M1824">
        <v>13</v>
      </c>
      <c r="N1824">
        <v>169</v>
      </c>
      <c r="O1824" s="41">
        <v>9999</v>
      </c>
      <c r="P1824" t="s">
        <v>61</v>
      </c>
      <c r="Q1824" t="s">
        <v>61</v>
      </c>
      <c r="R1824">
        <v>17.384</v>
      </c>
      <c r="S1824">
        <v>4.0650000000000004</v>
      </c>
      <c r="T1824">
        <v>4.2770000000000001</v>
      </c>
      <c r="U1824">
        <v>1544</v>
      </c>
      <c r="V1824">
        <v>49</v>
      </c>
      <c r="W1824">
        <v>277</v>
      </c>
      <c r="X1824">
        <v>288</v>
      </c>
      <c r="Y1824">
        <v>0</v>
      </c>
      <c r="Z1824">
        <v>3</v>
      </c>
      <c r="AA1824">
        <v>0</v>
      </c>
      <c r="AB1824">
        <v>0</v>
      </c>
      <c r="AC1824">
        <v>80</v>
      </c>
      <c r="AD1824">
        <v>40.53</v>
      </c>
      <c r="AE1824">
        <v>51.381331000000003</v>
      </c>
      <c r="AF1824">
        <v>91.8</v>
      </c>
      <c r="AG1824">
        <v>1.6</v>
      </c>
      <c r="AH1824">
        <v>1.6</v>
      </c>
      <c r="AI1824">
        <v>5</v>
      </c>
      <c r="AJ1824">
        <v>0</v>
      </c>
      <c r="AK1824">
        <v>0</v>
      </c>
      <c r="AL1824">
        <v>0</v>
      </c>
      <c r="AM1824">
        <v>3.29</v>
      </c>
      <c r="AN1824">
        <v>39.902999999999999</v>
      </c>
      <c r="AO1824">
        <v>3.1739999999999999</v>
      </c>
      <c r="AP1824">
        <v>17.940000000000001</v>
      </c>
      <c r="AQ1824">
        <v>0.115</v>
      </c>
      <c r="AR1824">
        <v>0</v>
      </c>
      <c r="AS1824">
        <v>17.257000000000001</v>
      </c>
      <c r="AT1824">
        <v>22.95</v>
      </c>
      <c r="AU1824">
        <v>0.4</v>
      </c>
      <c r="AV1824">
        <v>0.4</v>
      </c>
      <c r="AW1824">
        <v>1.25</v>
      </c>
      <c r="AX1824">
        <v>0</v>
      </c>
      <c r="AY1824">
        <v>0</v>
      </c>
      <c r="AZ1824">
        <v>0</v>
      </c>
      <c r="BA1824">
        <v>0</v>
      </c>
      <c r="BB1824">
        <v>28</v>
      </c>
      <c r="BC1824" t="s">
        <v>75</v>
      </c>
      <c r="BD1824">
        <v>0</v>
      </c>
      <c r="BE1824" t="s">
        <v>61</v>
      </c>
      <c r="BF1824" t="s">
        <v>61</v>
      </c>
      <c r="BG1824">
        <v>1.3</v>
      </c>
      <c r="BH1824">
        <v>0</v>
      </c>
      <c r="BI1824" s="1">
        <v>45799.571955520834</v>
      </c>
      <c r="BJ1824">
        <v>3</v>
      </c>
      <c r="BK1824" s="4">
        <v>1.4255</v>
      </c>
      <c r="BL1824" s="42" t="e">
        <f>HLOOKUP($A1824,차량별코스!$E$1:$AD$20,_xlfn.XLOOKUP(탕데이터!$I1824,차량별코스!$D$2:$D$20,차량별코스!$A$2:$A$20),0)</f>
        <v>#N/A</v>
      </c>
      <c r="BM1824">
        <f t="shared" si="316"/>
        <v>3007.1420000000012</v>
      </c>
      <c r="BN1824">
        <f t="shared" si="317"/>
        <v>11107.727999999996</v>
      </c>
      <c r="BO1824">
        <f>IF(COUNTIFS($BL$2:$BL1824,$BL1824,$O$2:$O1824,$O1824)=1,_xlfn.MAXIFS($BO$2:$BO1823,$O$2:$O1823,$O1824)+1,_xlfn.MAXIFS($BO$2:$BO1823,$O$2:$O1823,$O1824))</f>
        <v>12</v>
      </c>
      <c r="BP1824">
        <f t="shared" si="318"/>
        <v>1091.3919999999998</v>
      </c>
      <c r="BQ1824">
        <f t="shared" si="320"/>
        <v>24.704000000000001</v>
      </c>
      <c r="BR1824">
        <f t="shared" si="321"/>
        <v>24.704000000000001</v>
      </c>
      <c r="BS1824">
        <f t="shared" si="322"/>
        <v>77.2</v>
      </c>
      <c r="BT1824">
        <f t="shared" si="323"/>
        <v>0</v>
      </c>
      <c r="BU1824">
        <f t="shared" si="324"/>
        <v>0</v>
      </c>
      <c r="BV1824">
        <f t="shared" si="325"/>
        <v>0</v>
      </c>
      <c r="BW1824">
        <f t="shared" si="319"/>
        <v>1217.9999999999998</v>
      </c>
    </row>
    <row r="1825" spans="1:75" x14ac:dyDescent="0.3">
      <c r="A1825" s="38">
        <f t="shared" si="315"/>
        <v>45797</v>
      </c>
      <c r="B1825" s="3">
        <v>45797.666655092595</v>
      </c>
      <c r="C1825" t="s">
        <v>61</v>
      </c>
      <c r="D1825" t="s">
        <v>61</v>
      </c>
      <c r="E1825" t="s">
        <v>61</v>
      </c>
      <c r="F1825" t="s">
        <v>62</v>
      </c>
      <c r="G1825" s="2" t="s">
        <v>98</v>
      </c>
      <c r="H1825" t="s">
        <v>99</v>
      </c>
      <c r="I1825" t="s">
        <v>101</v>
      </c>
      <c r="J1825" t="s">
        <v>66</v>
      </c>
      <c r="K1825" t="s">
        <v>67</v>
      </c>
      <c r="L1825">
        <v>20</v>
      </c>
      <c r="M1825">
        <v>13</v>
      </c>
      <c r="N1825">
        <v>169</v>
      </c>
      <c r="O1825" s="41">
        <v>9999</v>
      </c>
      <c r="P1825" t="s">
        <v>61</v>
      </c>
      <c r="Q1825" t="s">
        <v>61</v>
      </c>
      <c r="R1825">
        <v>78.319999999999993</v>
      </c>
      <c r="S1825">
        <v>19.949000000000002</v>
      </c>
      <c r="T1825">
        <v>3.9260000000000002</v>
      </c>
      <c r="U1825">
        <v>7172</v>
      </c>
      <c r="V1825">
        <v>38</v>
      </c>
      <c r="W1825">
        <v>1778</v>
      </c>
      <c r="X1825">
        <v>1785</v>
      </c>
      <c r="Y1825">
        <v>2</v>
      </c>
      <c r="Z1825">
        <v>22</v>
      </c>
      <c r="AA1825">
        <v>0</v>
      </c>
      <c r="AB1825">
        <v>0</v>
      </c>
      <c r="AC1825">
        <v>99</v>
      </c>
      <c r="AD1825">
        <v>39.31</v>
      </c>
      <c r="AE1825">
        <v>52.642226999999998</v>
      </c>
      <c r="AF1825">
        <v>80.7</v>
      </c>
      <c r="AG1825">
        <v>4.5</v>
      </c>
      <c r="AH1825">
        <v>5.9</v>
      </c>
      <c r="AI1825">
        <v>3.5</v>
      </c>
      <c r="AJ1825">
        <v>5.4</v>
      </c>
      <c r="AK1825">
        <v>0</v>
      </c>
      <c r="AL1825">
        <v>0</v>
      </c>
      <c r="AM1825">
        <v>3.02</v>
      </c>
      <c r="AN1825">
        <v>45.222999999999999</v>
      </c>
      <c r="AO1825">
        <v>0.53</v>
      </c>
      <c r="AP1825">
        <v>24.791</v>
      </c>
      <c r="AQ1825">
        <v>0.217</v>
      </c>
      <c r="AR1825">
        <v>2.5539999999999998</v>
      </c>
      <c r="AS1825">
        <v>28.09</v>
      </c>
      <c r="AT1825">
        <v>95.495000000000005</v>
      </c>
      <c r="AU1825">
        <v>5.3250000000000002</v>
      </c>
      <c r="AV1825">
        <v>6.9820000000000002</v>
      </c>
      <c r="AW1825">
        <v>4.1420000000000003</v>
      </c>
      <c r="AX1825">
        <v>6.39</v>
      </c>
      <c r="AY1825">
        <v>0</v>
      </c>
      <c r="AZ1825">
        <v>0</v>
      </c>
      <c r="BA1825">
        <v>0</v>
      </c>
      <c r="BB1825">
        <v>150</v>
      </c>
      <c r="BC1825" t="s">
        <v>75</v>
      </c>
      <c r="BD1825">
        <v>0</v>
      </c>
      <c r="BE1825" t="s">
        <v>61</v>
      </c>
      <c r="BF1825" t="s">
        <v>61</v>
      </c>
      <c r="BG1825">
        <v>1.3</v>
      </c>
      <c r="BH1825">
        <v>0</v>
      </c>
      <c r="BI1825" s="1">
        <v>45799.571955520834</v>
      </c>
      <c r="BJ1825">
        <v>3</v>
      </c>
      <c r="BK1825" s="4">
        <v>1.3087</v>
      </c>
      <c r="BL1825" s="42" t="e">
        <f>HLOOKUP($A1825,차량별코스!$E$1:$AD$20,_xlfn.XLOOKUP(탕데이터!$I1825,차량별코스!$D$2:$D$20,차량별코스!$A$2:$A$20),0)</f>
        <v>#N/A</v>
      </c>
      <c r="BM1825">
        <f t="shared" si="316"/>
        <v>3007.1420000000012</v>
      </c>
      <c r="BN1825">
        <f t="shared" si="317"/>
        <v>11107.727999999996</v>
      </c>
      <c r="BO1825">
        <f>IF(COUNTIFS($BL$2:$BL1825,$BL1825,$O$2:$O1825,$O1825)=1,_xlfn.MAXIFS($BO$2:$BO1824,$O$2:$O1824,$O1825)+1,_xlfn.MAXIFS($BO$2:$BO1824,$O$2:$O1824,$O1825))</f>
        <v>12</v>
      </c>
      <c r="BP1825">
        <f t="shared" si="318"/>
        <v>3971.8040000000001</v>
      </c>
      <c r="BQ1825">
        <f t="shared" si="320"/>
        <v>322.74</v>
      </c>
      <c r="BR1825">
        <f t="shared" si="321"/>
        <v>423.14800000000002</v>
      </c>
      <c r="BS1825">
        <f t="shared" si="322"/>
        <v>251.02</v>
      </c>
      <c r="BT1825">
        <f t="shared" si="323"/>
        <v>387.28800000000007</v>
      </c>
      <c r="BU1825">
        <f t="shared" si="324"/>
        <v>0</v>
      </c>
      <c r="BV1825">
        <f t="shared" si="325"/>
        <v>0</v>
      </c>
      <c r="BW1825">
        <f t="shared" si="319"/>
        <v>5356.0000000000009</v>
      </c>
    </row>
    <row r="1826" spans="1:75" x14ac:dyDescent="0.3">
      <c r="A1826" s="38">
        <f t="shared" si="315"/>
        <v>45797</v>
      </c>
      <c r="B1826" s="3">
        <v>45797.786782407406</v>
      </c>
      <c r="C1826" t="s">
        <v>61</v>
      </c>
      <c r="D1826" t="s">
        <v>61</v>
      </c>
      <c r="E1826" t="s">
        <v>61</v>
      </c>
      <c r="F1826" t="s">
        <v>62</v>
      </c>
      <c r="G1826" s="2" t="s">
        <v>98</v>
      </c>
      <c r="H1826" t="s">
        <v>99</v>
      </c>
      <c r="I1826" t="s">
        <v>101</v>
      </c>
      <c r="J1826" t="s">
        <v>66</v>
      </c>
      <c r="K1826" t="s">
        <v>67</v>
      </c>
      <c r="L1826">
        <v>20</v>
      </c>
      <c r="M1826">
        <v>13</v>
      </c>
      <c r="N1826">
        <v>169</v>
      </c>
      <c r="O1826" s="41">
        <v>9999</v>
      </c>
      <c r="P1826" t="s">
        <v>61</v>
      </c>
      <c r="Q1826" t="s">
        <v>61</v>
      </c>
      <c r="R1826">
        <v>2.9000000000000001E-2</v>
      </c>
      <c r="S1826">
        <v>2.5999999999999999E-2</v>
      </c>
      <c r="T1826">
        <v>1.115</v>
      </c>
      <c r="U1826">
        <v>30</v>
      </c>
      <c r="V1826">
        <v>11</v>
      </c>
      <c r="W1826">
        <v>5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12</v>
      </c>
      <c r="AD1826">
        <v>3.48</v>
      </c>
      <c r="AE1826">
        <v>7.455012</v>
      </c>
      <c r="AF1826">
        <v>100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0.87</v>
      </c>
      <c r="AN1826">
        <v>18.706</v>
      </c>
      <c r="AO1826">
        <v>36.661000000000001</v>
      </c>
      <c r="AP1826">
        <v>16.657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 t="s">
        <v>75</v>
      </c>
      <c r="BD1826">
        <v>0</v>
      </c>
      <c r="BE1826" t="s">
        <v>61</v>
      </c>
      <c r="BF1826" t="s">
        <v>61</v>
      </c>
      <c r="BG1826">
        <v>1.3</v>
      </c>
      <c r="BH1826">
        <v>0</v>
      </c>
      <c r="BI1826" s="1">
        <v>45799.571955520834</v>
      </c>
      <c r="BJ1826">
        <v>3</v>
      </c>
      <c r="BK1826" s="4">
        <v>0.37180000000000002</v>
      </c>
      <c r="BL1826" s="42" t="e">
        <f>HLOOKUP($A1826,차량별코스!$E$1:$AD$20,_xlfn.XLOOKUP(탕데이터!$I1826,차량별코스!$D$2:$D$20,차량별코스!$A$2:$A$20),0)</f>
        <v>#N/A</v>
      </c>
      <c r="BM1826">
        <f t="shared" si="316"/>
        <v>3007.1420000000012</v>
      </c>
      <c r="BN1826">
        <f t="shared" si="317"/>
        <v>11107.727999999996</v>
      </c>
      <c r="BO1826">
        <f>IF(COUNTIFS($BL$2:$BL1826,$BL1826,$O$2:$O1826,$O1826)=1,_xlfn.MAXIFS($BO$2:$BO1825,$O$2:$O1825,$O1826)+1,_xlfn.MAXIFS($BO$2:$BO1825,$O$2:$O1825,$O1826))</f>
        <v>12</v>
      </c>
      <c r="BP1826">
        <f t="shared" si="318"/>
        <v>14</v>
      </c>
      <c r="BQ1826">
        <f t="shared" si="320"/>
        <v>0</v>
      </c>
      <c r="BR1826">
        <f t="shared" si="321"/>
        <v>0</v>
      </c>
      <c r="BS1826">
        <f t="shared" si="322"/>
        <v>0</v>
      </c>
      <c r="BT1826">
        <f t="shared" si="323"/>
        <v>0</v>
      </c>
      <c r="BU1826">
        <f t="shared" si="324"/>
        <v>0</v>
      </c>
      <c r="BV1826">
        <f t="shared" si="325"/>
        <v>0</v>
      </c>
      <c r="BW1826">
        <f t="shared" si="319"/>
        <v>14</v>
      </c>
    </row>
    <row r="1827" spans="1:75" x14ac:dyDescent="0.3">
      <c r="A1827" s="38">
        <f t="shared" si="315"/>
        <v>45797</v>
      </c>
      <c r="B1827" s="3">
        <v>45797.790856481479</v>
      </c>
      <c r="C1827" t="s">
        <v>61</v>
      </c>
      <c r="D1827" t="s">
        <v>61</v>
      </c>
      <c r="E1827" t="s">
        <v>61</v>
      </c>
      <c r="F1827" t="s">
        <v>62</v>
      </c>
      <c r="G1827" s="2" t="s">
        <v>98</v>
      </c>
      <c r="H1827" t="s">
        <v>99</v>
      </c>
      <c r="I1827" t="s">
        <v>101</v>
      </c>
      <c r="J1827" t="s">
        <v>66</v>
      </c>
      <c r="K1827" t="s">
        <v>67</v>
      </c>
      <c r="L1827">
        <v>20</v>
      </c>
      <c r="M1827">
        <v>13</v>
      </c>
      <c r="N1827">
        <v>169</v>
      </c>
      <c r="O1827" s="41">
        <v>9999</v>
      </c>
      <c r="P1827" t="s">
        <v>61</v>
      </c>
      <c r="Q1827" t="s">
        <v>61</v>
      </c>
      <c r="R1827">
        <v>130.648</v>
      </c>
      <c r="S1827">
        <v>29.3</v>
      </c>
      <c r="T1827">
        <v>4.4589999999999996</v>
      </c>
      <c r="U1827">
        <v>10272</v>
      </c>
      <c r="V1827">
        <v>72</v>
      </c>
      <c r="W1827">
        <v>1803</v>
      </c>
      <c r="X1827">
        <v>3618</v>
      </c>
      <c r="Y1827">
        <v>1</v>
      </c>
      <c r="Z1827">
        <v>22</v>
      </c>
      <c r="AA1827">
        <v>0</v>
      </c>
      <c r="AB1827">
        <v>0</v>
      </c>
      <c r="AC1827">
        <v>98</v>
      </c>
      <c r="AD1827">
        <v>45.79</v>
      </c>
      <c r="AE1827">
        <v>56.012003999999997</v>
      </c>
      <c r="AF1827">
        <v>67.5</v>
      </c>
      <c r="AG1827">
        <v>5.6</v>
      </c>
      <c r="AH1827">
        <v>7.5</v>
      </c>
      <c r="AI1827">
        <v>12.5</v>
      </c>
      <c r="AJ1827">
        <v>6.9</v>
      </c>
      <c r="AK1827">
        <v>0</v>
      </c>
      <c r="AL1827">
        <v>0</v>
      </c>
      <c r="AM1827">
        <v>3.43</v>
      </c>
      <c r="AN1827">
        <v>41.932000000000002</v>
      </c>
      <c r="AO1827">
        <v>0.70099999999999996</v>
      </c>
      <c r="AP1827">
        <v>17.553000000000001</v>
      </c>
      <c r="AQ1827">
        <v>0.27600000000000002</v>
      </c>
      <c r="AR1827">
        <v>0.76500000000000001</v>
      </c>
      <c r="AS1827">
        <v>16.838999999999999</v>
      </c>
      <c r="AT1827">
        <v>114.75</v>
      </c>
      <c r="AU1827">
        <v>9.52</v>
      </c>
      <c r="AV1827">
        <v>12.75</v>
      </c>
      <c r="AW1827">
        <v>21.25</v>
      </c>
      <c r="AX1827">
        <v>11.73</v>
      </c>
      <c r="AY1827">
        <v>0</v>
      </c>
      <c r="AZ1827">
        <v>0</v>
      </c>
      <c r="BA1827">
        <v>0</v>
      </c>
      <c r="BB1827">
        <v>209</v>
      </c>
      <c r="BC1827" t="s">
        <v>75</v>
      </c>
      <c r="BD1827">
        <v>0</v>
      </c>
      <c r="BE1827" t="s">
        <v>61</v>
      </c>
      <c r="BF1827" t="s">
        <v>61</v>
      </c>
      <c r="BG1827">
        <v>1.3</v>
      </c>
      <c r="BH1827">
        <v>0</v>
      </c>
      <c r="BI1827" s="1">
        <v>45799.571955520834</v>
      </c>
      <c r="BJ1827">
        <v>3</v>
      </c>
      <c r="BK1827" s="4">
        <v>1.4863</v>
      </c>
      <c r="BL1827" s="42" t="e">
        <f>HLOOKUP($A1827,차량별코스!$E$1:$AD$20,_xlfn.XLOOKUP(탕데이터!$I1827,차량별코스!$D$2:$D$20,차량별코스!$A$2:$A$20),0)</f>
        <v>#N/A</v>
      </c>
      <c r="BM1827">
        <f t="shared" si="316"/>
        <v>3007.1420000000012</v>
      </c>
      <c r="BN1827">
        <f t="shared" si="317"/>
        <v>11107.727999999996</v>
      </c>
      <c r="BO1827">
        <f>IF(COUNTIFS($BL$2:$BL1827,$BL1827,$O$2:$O1827,$O1827)=1,_xlfn.MAXIFS($BO$2:$BO1826,$O$2:$O1826,$O1827)+1,_xlfn.MAXIFS($BO$2:$BO1826,$O$2:$O1826,$O1827))</f>
        <v>12</v>
      </c>
      <c r="BP1827">
        <f t="shared" si="318"/>
        <v>5058.6000000000004</v>
      </c>
      <c r="BQ1827">
        <f t="shared" si="320"/>
        <v>575.23199999999997</v>
      </c>
      <c r="BR1827">
        <f t="shared" si="321"/>
        <v>770.4</v>
      </c>
      <c r="BS1827">
        <f t="shared" si="322"/>
        <v>1284</v>
      </c>
      <c r="BT1827">
        <f t="shared" si="323"/>
        <v>708.76800000000003</v>
      </c>
      <c r="BU1827">
        <f t="shared" si="324"/>
        <v>0</v>
      </c>
      <c r="BV1827">
        <f t="shared" si="325"/>
        <v>0</v>
      </c>
      <c r="BW1827">
        <f t="shared" si="319"/>
        <v>8397</v>
      </c>
    </row>
    <row r="1828" spans="1:75" x14ac:dyDescent="0.3">
      <c r="A1828" s="38">
        <f t="shared" si="315"/>
        <v>45798</v>
      </c>
      <c r="B1828" s="3">
        <v>45798.399965277778</v>
      </c>
      <c r="C1828" t="s">
        <v>61</v>
      </c>
      <c r="D1828" t="s">
        <v>61</v>
      </c>
      <c r="E1828" t="s">
        <v>61</v>
      </c>
      <c r="F1828" t="s">
        <v>62</v>
      </c>
      <c r="G1828" s="2" t="s">
        <v>98</v>
      </c>
      <c r="H1828" t="s">
        <v>99</v>
      </c>
      <c r="I1828" t="s">
        <v>101</v>
      </c>
      <c r="J1828" t="s">
        <v>66</v>
      </c>
      <c r="K1828" t="s">
        <v>67</v>
      </c>
      <c r="L1828">
        <v>20</v>
      </c>
      <c r="M1828">
        <v>13</v>
      </c>
      <c r="N1828">
        <v>169</v>
      </c>
      <c r="O1828" s="41">
        <v>9999</v>
      </c>
      <c r="P1828" t="s">
        <v>61</v>
      </c>
      <c r="Q1828" t="s">
        <v>61</v>
      </c>
      <c r="R1828">
        <v>29.728999999999999</v>
      </c>
      <c r="S1828">
        <v>7.859</v>
      </c>
      <c r="T1828">
        <v>3.7829999999999999</v>
      </c>
      <c r="U1828">
        <v>2507</v>
      </c>
      <c r="V1828">
        <v>34</v>
      </c>
      <c r="W1828">
        <v>447</v>
      </c>
      <c r="X1828">
        <v>747</v>
      </c>
      <c r="Y1828">
        <v>1</v>
      </c>
      <c r="Z1828">
        <v>9</v>
      </c>
      <c r="AA1828">
        <v>0</v>
      </c>
      <c r="AB1828">
        <v>0</v>
      </c>
      <c r="AC1828">
        <v>84</v>
      </c>
      <c r="AD1828">
        <v>42.69</v>
      </c>
      <c r="AE1828">
        <v>52.825448000000002</v>
      </c>
      <c r="AF1828">
        <v>96.6</v>
      </c>
      <c r="AG1828">
        <v>0.6</v>
      </c>
      <c r="AH1828">
        <v>1.1000000000000001</v>
      </c>
      <c r="AI1828">
        <v>1.7</v>
      </c>
      <c r="AJ1828">
        <v>0.1</v>
      </c>
      <c r="AK1828">
        <v>0</v>
      </c>
      <c r="AL1828">
        <v>0</v>
      </c>
      <c r="AM1828">
        <v>2.91</v>
      </c>
      <c r="AN1828">
        <v>47.445999999999998</v>
      </c>
      <c r="AO1828">
        <v>1.3560000000000001</v>
      </c>
      <c r="AP1828">
        <v>17.829999999999998</v>
      </c>
      <c r="AQ1828">
        <v>0.23499999999999999</v>
      </c>
      <c r="AR1828">
        <v>3.3639999999999999</v>
      </c>
      <c r="AS1828">
        <v>30.273</v>
      </c>
      <c r="AT1828">
        <v>40.25</v>
      </c>
      <c r="AU1828">
        <v>0.25</v>
      </c>
      <c r="AV1828">
        <v>0.45800000000000002</v>
      </c>
      <c r="AW1828">
        <v>0.70799999999999996</v>
      </c>
      <c r="AX1828">
        <v>4.2000000000000003E-2</v>
      </c>
      <c r="AY1828">
        <v>0</v>
      </c>
      <c r="AZ1828">
        <v>0</v>
      </c>
      <c r="BA1828">
        <v>0</v>
      </c>
      <c r="BB1828">
        <v>56</v>
      </c>
      <c r="BC1828" t="s">
        <v>75</v>
      </c>
      <c r="BD1828">
        <v>0</v>
      </c>
      <c r="BE1828" t="s">
        <v>61</v>
      </c>
      <c r="BF1828" t="s">
        <v>61</v>
      </c>
      <c r="BG1828">
        <v>1.3</v>
      </c>
      <c r="BH1828">
        <v>0</v>
      </c>
      <c r="BI1828" s="1">
        <v>45799.571955520834</v>
      </c>
      <c r="BJ1828">
        <v>3</v>
      </c>
      <c r="BK1828" s="4">
        <v>1.2608999999999999</v>
      </c>
      <c r="BL1828" s="42" t="e">
        <f>HLOOKUP($A1828,차량별코스!$E$1:$AD$20,_xlfn.XLOOKUP(탕데이터!$I1828,차량별코스!$D$2:$D$20,차량별코스!$A$2:$A$20),0)</f>
        <v>#N/A</v>
      </c>
      <c r="BM1828">
        <f t="shared" si="316"/>
        <v>3007.1420000000012</v>
      </c>
      <c r="BN1828">
        <f t="shared" si="317"/>
        <v>11107.727999999996</v>
      </c>
      <c r="BO1828">
        <f>IF(COUNTIFS($BL$2:$BL1828,$BL1828,$O$2:$O1828,$O1828)=1,_xlfn.MAXIFS($BO$2:$BO1827,$O$2:$O1827,$O1828)+1,_xlfn.MAXIFS($BO$2:$BO1827,$O$2:$O1827,$O1828))</f>
        <v>12</v>
      </c>
      <c r="BP1828">
        <f t="shared" si="318"/>
        <v>1940.7619999999997</v>
      </c>
      <c r="BQ1828">
        <f t="shared" si="320"/>
        <v>15.042</v>
      </c>
      <c r="BR1828">
        <f t="shared" si="321"/>
        <v>27.577000000000002</v>
      </c>
      <c r="BS1828">
        <f t="shared" si="322"/>
        <v>42.619</v>
      </c>
      <c r="BT1828">
        <f t="shared" si="323"/>
        <v>2.5070000000000001</v>
      </c>
      <c r="BU1828">
        <f t="shared" si="324"/>
        <v>0</v>
      </c>
      <c r="BV1828">
        <f t="shared" si="325"/>
        <v>0</v>
      </c>
      <c r="BW1828">
        <f t="shared" si="319"/>
        <v>2028.5069999999996</v>
      </c>
    </row>
    <row r="1829" spans="1:75" x14ac:dyDescent="0.3">
      <c r="A1829" s="38">
        <f t="shared" si="315"/>
        <v>45798</v>
      </c>
      <c r="B1829" s="3">
        <v>45798.43377314815</v>
      </c>
      <c r="C1829" t="s">
        <v>61</v>
      </c>
      <c r="D1829" t="s">
        <v>61</v>
      </c>
      <c r="E1829" t="s">
        <v>61</v>
      </c>
      <c r="F1829" t="s">
        <v>62</v>
      </c>
      <c r="G1829" s="2" t="s">
        <v>98</v>
      </c>
      <c r="H1829" t="s">
        <v>99</v>
      </c>
      <c r="I1829" t="s">
        <v>101</v>
      </c>
      <c r="J1829" t="s">
        <v>66</v>
      </c>
      <c r="K1829" t="s">
        <v>67</v>
      </c>
      <c r="L1829">
        <v>20</v>
      </c>
      <c r="M1829">
        <v>13</v>
      </c>
      <c r="N1829">
        <v>169</v>
      </c>
      <c r="O1829" s="41">
        <v>9999</v>
      </c>
      <c r="P1829" t="s">
        <v>61</v>
      </c>
      <c r="Q1829" t="s">
        <v>61</v>
      </c>
      <c r="R1829">
        <v>17.366</v>
      </c>
      <c r="S1829">
        <v>3.976</v>
      </c>
      <c r="T1829">
        <v>4.3680000000000003</v>
      </c>
      <c r="U1829">
        <v>1510</v>
      </c>
      <c r="V1829">
        <v>51</v>
      </c>
      <c r="W1829">
        <v>209</v>
      </c>
      <c r="X1829">
        <v>373</v>
      </c>
      <c r="Y1829">
        <v>0</v>
      </c>
      <c r="Z1829">
        <v>3</v>
      </c>
      <c r="AA1829">
        <v>0</v>
      </c>
      <c r="AB1829">
        <v>0</v>
      </c>
      <c r="AC1829">
        <v>79</v>
      </c>
      <c r="AD1829">
        <v>41.4</v>
      </c>
      <c r="AE1829">
        <v>50.013967000000001</v>
      </c>
      <c r="AF1829">
        <v>98.5</v>
      </c>
      <c r="AG1829">
        <v>0.2</v>
      </c>
      <c r="AH1829">
        <v>0.4</v>
      </c>
      <c r="AI1829">
        <v>0.9</v>
      </c>
      <c r="AJ1829">
        <v>0</v>
      </c>
      <c r="AK1829">
        <v>0</v>
      </c>
      <c r="AL1829">
        <v>0</v>
      </c>
      <c r="AM1829">
        <v>3.36</v>
      </c>
      <c r="AN1829">
        <v>37.695999999999998</v>
      </c>
      <c r="AO1829">
        <v>3.3769999999999998</v>
      </c>
      <c r="AP1829">
        <v>13.840999999999999</v>
      </c>
      <c r="AQ1829">
        <v>0.17299999999999999</v>
      </c>
      <c r="AR1829">
        <v>0</v>
      </c>
      <c r="AS1829">
        <v>17.274999999999999</v>
      </c>
      <c r="AT1829">
        <v>24.625</v>
      </c>
      <c r="AU1829">
        <v>0.05</v>
      </c>
      <c r="AV1829">
        <v>0.1</v>
      </c>
      <c r="AW1829">
        <v>0.22500000000000001</v>
      </c>
      <c r="AX1829">
        <v>0</v>
      </c>
      <c r="AY1829">
        <v>0</v>
      </c>
      <c r="AZ1829">
        <v>0</v>
      </c>
      <c r="BA1829">
        <v>0</v>
      </c>
      <c r="BB1829">
        <v>29</v>
      </c>
      <c r="BC1829" t="s">
        <v>75</v>
      </c>
      <c r="BD1829">
        <v>0</v>
      </c>
      <c r="BE1829" t="s">
        <v>61</v>
      </c>
      <c r="BF1829" t="s">
        <v>61</v>
      </c>
      <c r="BG1829">
        <v>1.3</v>
      </c>
      <c r="BH1829">
        <v>0</v>
      </c>
      <c r="BI1829" s="1">
        <v>45799.571955520834</v>
      </c>
      <c r="BJ1829">
        <v>3</v>
      </c>
      <c r="BK1829" s="4">
        <v>1.4559</v>
      </c>
      <c r="BL1829" s="42" t="e">
        <f>HLOOKUP($A1829,차량별코스!$E$1:$AD$20,_xlfn.XLOOKUP(탕데이터!$I1829,차량별코스!$D$2:$D$20,차량별코스!$A$2:$A$20),0)</f>
        <v>#N/A</v>
      </c>
      <c r="BM1829">
        <f t="shared" si="316"/>
        <v>3007.1420000000012</v>
      </c>
      <c r="BN1829">
        <f t="shared" si="317"/>
        <v>11107.727999999996</v>
      </c>
      <c r="BO1829">
        <f>IF(COUNTIFS($BL$2:$BL1829,$BL1829,$O$2:$O1829,$O1829)=1,_xlfn.MAXIFS($BO$2:$BO1828,$O$2:$O1828,$O1829)+1,_xlfn.MAXIFS($BO$2:$BO1828,$O$2:$O1828,$O1829))</f>
        <v>12</v>
      </c>
      <c r="BP1829">
        <f t="shared" si="318"/>
        <v>1227.3499999999999</v>
      </c>
      <c r="BQ1829">
        <f t="shared" si="320"/>
        <v>3.02</v>
      </c>
      <c r="BR1829">
        <f t="shared" si="321"/>
        <v>6.04</v>
      </c>
      <c r="BS1829">
        <f t="shared" si="322"/>
        <v>13.590000000000002</v>
      </c>
      <c r="BT1829">
        <f t="shared" si="323"/>
        <v>0</v>
      </c>
      <c r="BU1829">
        <f t="shared" si="324"/>
        <v>0</v>
      </c>
      <c r="BV1829">
        <f t="shared" si="325"/>
        <v>0</v>
      </c>
      <c r="BW1829">
        <f t="shared" si="319"/>
        <v>1249.9999999999998</v>
      </c>
    </row>
    <row r="1830" spans="1:75" x14ac:dyDescent="0.3">
      <c r="A1830" s="38">
        <f t="shared" si="315"/>
        <v>45798</v>
      </c>
      <c r="B1830" s="3">
        <v>45798.457638888889</v>
      </c>
      <c r="C1830" t="s">
        <v>61</v>
      </c>
      <c r="D1830" t="s">
        <v>61</v>
      </c>
      <c r="E1830" t="s">
        <v>61</v>
      </c>
      <c r="F1830" t="s">
        <v>62</v>
      </c>
      <c r="G1830" s="2" t="s">
        <v>98</v>
      </c>
      <c r="H1830" t="s">
        <v>99</v>
      </c>
      <c r="I1830" t="s">
        <v>101</v>
      </c>
      <c r="J1830" t="s">
        <v>66</v>
      </c>
      <c r="K1830" t="s">
        <v>67</v>
      </c>
      <c r="L1830">
        <v>20</v>
      </c>
      <c r="M1830">
        <v>13</v>
      </c>
      <c r="N1830">
        <v>169</v>
      </c>
      <c r="O1830" s="41">
        <v>9999</v>
      </c>
      <c r="P1830" t="s">
        <v>61</v>
      </c>
      <c r="Q1830" t="s">
        <v>61</v>
      </c>
      <c r="R1830">
        <v>82.808000000000007</v>
      </c>
      <c r="S1830">
        <v>23.68</v>
      </c>
      <c r="T1830">
        <v>3.4969999999999999</v>
      </c>
      <c r="U1830">
        <v>7922</v>
      </c>
      <c r="V1830">
        <v>143</v>
      </c>
      <c r="W1830">
        <v>2843</v>
      </c>
      <c r="X1830">
        <v>2150</v>
      </c>
      <c r="Y1830">
        <v>0</v>
      </c>
      <c r="Z1830">
        <v>12</v>
      </c>
      <c r="AA1830">
        <v>1</v>
      </c>
      <c r="AB1830">
        <v>1460</v>
      </c>
      <c r="AC1830">
        <v>104</v>
      </c>
      <c r="AD1830">
        <v>37.630000000000003</v>
      </c>
      <c r="AE1830">
        <v>60.394818000000001</v>
      </c>
      <c r="AF1830">
        <v>32.299999999999997</v>
      </c>
      <c r="AG1830">
        <v>8.1</v>
      </c>
      <c r="AH1830">
        <v>15.8</v>
      </c>
      <c r="AI1830">
        <v>20</v>
      </c>
      <c r="AJ1830">
        <v>23.6</v>
      </c>
      <c r="AK1830">
        <v>0.2</v>
      </c>
      <c r="AL1830">
        <v>0</v>
      </c>
      <c r="AM1830">
        <v>2.69</v>
      </c>
      <c r="AN1830">
        <v>60.408000000000001</v>
      </c>
      <c r="AO1830">
        <v>1.8049999999999999</v>
      </c>
      <c r="AP1830">
        <v>35.887</v>
      </c>
      <c r="AQ1830">
        <v>0.254</v>
      </c>
      <c r="AR1830">
        <v>0</v>
      </c>
      <c r="AS1830">
        <v>14.491</v>
      </c>
      <c r="AT1830">
        <v>42.527999999999999</v>
      </c>
      <c r="AU1830">
        <v>10.664999999999999</v>
      </c>
      <c r="AV1830">
        <v>20.803000000000001</v>
      </c>
      <c r="AW1830">
        <v>26.332999999999998</v>
      </c>
      <c r="AX1830">
        <v>31.073</v>
      </c>
      <c r="AY1830">
        <v>0.26300000000000001</v>
      </c>
      <c r="AZ1830">
        <v>0</v>
      </c>
      <c r="BA1830">
        <v>0</v>
      </c>
      <c r="BB1830">
        <v>184</v>
      </c>
      <c r="BC1830" t="s">
        <v>75</v>
      </c>
      <c r="BD1830">
        <v>0</v>
      </c>
      <c r="BE1830" t="s">
        <v>61</v>
      </c>
      <c r="BF1830" t="s">
        <v>61</v>
      </c>
      <c r="BG1830">
        <v>1.3</v>
      </c>
      <c r="BH1830">
        <v>0</v>
      </c>
      <c r="BI1830" s="1">
        <v>45799.571955520834</v>
      </c>
      <c r="BJ1830">
        <v>3</v>
      </c>
      <c r="BK1830" s="4">
        <v>1.1657</v>
      </c>
      <c r="BL1830" s="42" t="e">
        <f>HLOOKUP($A1830,차량별코스!$E$1:$AD$20,_xlfn.XLOOKUP(탕데이터!$I1830,차량별코스!$D$2:$D$20,차량별코스!$A$2:$A$20),0)</f>
        <v>#N/A</v>
      </c>
      <c r="BM1830">
        <f t="shared" si="316"/>
        <v>3007.1420000000012</v>
      </c>
      <c r="BN1830">
        <f t="shared" si="317"/>
        <v>11107.727999999996</v>
      </c>
      <c r="BO1830">
        <f>IF(COUNTIFS($BL$2:$BL1830,$BL1830,$O$2:$O1830,$O1830)=1,_xlfn.MAXIFS($BO$2:$BO1829,$O$2:$O1829,$O1830)+1,_xlfn.MAXIFS($BO$2:$BO1829,$O$2:$O1829,$O1830))</f>
        <v>12</v>
      </c>
      <c r="BP1830">
        <f t="shared" si="318"/>
        <v>-427.19400000000041</v>
      </c>
      <c r="BQ1830">
        <f t="shared" si="320"/>
        <v>641.68200000000002</v>
      </c>
      <c r="BR1830">
        <f t="shared" si="321"/>
        <v>1251.6759999999999</v>
      </c>
      <c r="BS1830">
        <f t="shared" si="322"/>
        <v>1584.4</v>
      </c>
      <c r="BT1830">
        <f t="shared" si="323"/>
        <v>1869.5920000000001</v>
      </c>
      <c r="BU1830">
        <f t="shared" si="324"/>
        <v>15.844000000000001</v>
      </c>
      <c r="BV1830">
        <f t="shared" si="325"/>
        <v>0</v>
      </c>
      <c r="BW1830">
        <f t="shared" si="319"/>
        <v>4935.9999999999991</v>
      </c>
    </row>
    <row r="1831" spans="1:75" x14ac:dyDescent="0.3">
      <c r="A1831" s="38">
        <f t="shared" si="315"/>
        <v>45798</v>
      </c>
      <c r="B1831" s="3">
        <v>45798.577962962961</v>
      </c>
      <c r="C1831" t="s">
        <v>61</v>
      </c>
      <c r="D1831" t="s">
        <v>61</v>
      </c>
      <c r="E1831" t="s">
        <v>61</v>
      </c>
      <c r="F1831" t="s">
        <v>62</v>
      </c>
      <c r="G1831" s="2" t="s">
        <v>98</v>
      </c>
      <c r="H1831" t="s">
        <v>99</v>
      </c>
      <c r="I1831" t="s">
        <v>101</v>
      </c>
      <c r="J1831" t="s">
        <v>66</v>
      </c>
      <c r="K1831" t="s">
        <v>67</v>
      </c>
      <c r="L1831">
        <v>20</v>
      </c>
      <c r="M1831">
        <v>13</v>
      </c>
      <c r="N1831">
        <v>169</v>
      </c>
      <c r="O1831" s="41">
        <v>9999</v>
      </c>
      <c r="P1831" t="s">
        <v>61</v>
      </c>
      <c r="Q1831" t="s">
        <v>61</v>
      </c>
      <c r="R1831">
        <v>130.631</v>
      </c>
      <c r="S1831">
        <v>33.948</v>
      </c>
      <c r="T1831">
        <v>3.8479999999999999</v>
      </c>
      <c r="U1831">
        <v>11088</v>
      </c>
      <c r="V1831">
        <v>36</v>
      </c>
      <c r="W1831">
        <v>2645</v>
      </c>
      <c r="X1831">
        <v>3243</v>
      </c>
      <c r="Y1831">
        <v>0</v>
      </c>
      <c r="Z1831">
        <v>34</v>
      </c>
      <c r="AA1831">
        <v>2</v>
      </c>
      <c r="AB1831">
        <v>185</v>
      </c>
      <c r="AC1831">
        <v>106</v>
      </c>
      <c r="AD1831">
        <v>42.41</v>
      </c>
      <c r="AE1831">
        <v>55.938093000000002</v>
      </c>
      <c r="AF1831">
        <v>89</v>
      </c>
      <c r="AG1831">
        <v>2.1</v>
      </c>
      <c r="AH1831">
        <v>2.5</v>
      </c>
      <c r="AI1831">
        <v>3.6</v>
      </c>
      <c r="AJ1831">
        <v>2.8</v>
      </c>
      <c r="AK1831">
        <v>0</v>
      </c>
      <c r="AL1831">
        <v>0</v>
      </c>
      <c r="AM1831">
        <v>2.96</v>
      </c>
      <c r="AN1831">
        <v>49.713000000000001</v>
      </c>
      <c r="AO1831">
        <v>0.32500000000000001</v>
      </c>
      <c r="AP1831">
        <v>23.855</v>
      </c>
      <c r="AQ1831">
        <v>0.245</v>
      </c>
      <c r="AR1831">
        <v>0</v>
      </c>
      <c r="AS1831">
        <v>26.027999999999999</v>
      </c>
      <c r="AT1831">
        <v>163.167</v>
      </c>
      <c r="AU1831">
        <v>3.85</v>
      </c>
      <c r="AV1831">
        <v>4.5830000000000002</v>
      </c>
      <c r="AW1831">
        <v>6.6</v>
      </c>
      <c r="AX1831">
        <v>5.133</v>
      </c>
      <c r="AY1831">
        <v>0</v>
      </c>
      <c r="AZ1831">
        <v>0</v>
      </c>
      <c r="BA1831">
        <v>0</v>
      </c>
      <c r="BB1831">
        <v>245</v>
      </c>
      <c r="BC1831" t="s">
        <v>75</v>
      </c>
      <c r="BD1831">
        <v>0</v>
      </c>
      <c r="BE1831" t="s">
        <v>61</v>
      </c>
      <c r="BF1831" t="s">
        <v>61</v>
      </c>
      <c r="BG1831">
        <v>1.3</v>
      </c>
      <c r="BH1831">
        <v>0</v>
      </c>
      <c r="BI1831" s="1">
        <v>45799.571955520834</v>
      </c>
      <c r="BJ1831">
        <v>3</v>
      </c>
      <c r="BK1831" s="4">
        <v>1.2827</v>
      </c>
      <c r="BL1831" s="42" t="e">
        <f>HLOOKUP($A1831,차량별코스!$E$1:$AD$20,_xlfn.XLOOKUP(탕데이터!$I1831,차량별코스!$D$2:$D$20,차량별코스!$A$2:$A$20),0)</f>
        <v>#N/A</v>
      </c>
      <c r="BM1831">
        <f t="shared" si="316"/>
        <v>3007.1420000000012</v>
      </c>
      <c r="BN1831">
        <f t="shared" si="317"/>
        <v>11107.727999999996</v>
      </c>
      <c r="BO1831">
        <f>IF(COUNTIFS($BL$2:$BL1831,$BL1831,$O$2:$O1831,$O1831)=1,_xlfn.MAXIFS($BO$2:$BO1830,$O$2:$O1830,$O1831)+1,_xlfn.MAXIFS($BO$2:$BO1830,$O$2:$O1830,$O1831))</f>
        <v>12</v>
      </c>
      <c r="BP1831">
        <f t="shared" si="318"/>
        <v>7187.32</v>
      </c>
      <c r="BQ1831">
        <f t="shared" si="320"/>
        <v>232.84800000000001</v>
      </c>
      <c r="BR1831">
        <f t="shared" si="321"/>
        <v>277.2</v>
      </c>
      <c r="BS1831">
        <f t="shared" si="322"/>
        <v>399.16800000000006</v>
      </c>
      <c r="BT1831">
        <f t="shared" si="323"/>
        <v>310.46399999999994</v>
      </c>
      <c r="BU1831">
        <f t="shared" si="324"/>
        <v>0</v>
      </c>
      <c r="BV1831">
        <f t="shared" si="325"/>
        <v>0</v>
      </c>
      <c r="BW1831">
        <f t="shared" si="319"/>
        <v>8407</v>
      </c>
    </row>
    <row r="1832" spans="1:75" x14ac:dyDescent="0.3">
      <c r="A1832" s="38">
        <f t="shared" si="315"/>
        <v>45798</v>
      </c>
      <c r="B1832" s="3">
        <v>45798.731307870374</v>
      </c>
      <c r="C1832" t="s">
        <v>61</v>
      </c>
      <c r="D1832" t="s">
        <v>61</v>
      </c>
      <c r="E1832" t="s">
        <v>61</v>
      </c>
      <c r="F1832" t="s">
        <v>62</v>
      </c>
      <c r="G1832" s="2" t="s">
        <v>98</v>
      </c>
      <c r="H1832" t="s">
        <v>99</v>
      </c>
      <c r="I1832" t="s">
        <v>101</v>
      </c>
      <c r="J1832" t="s">
        <v>66</v>
      </c>
      <c r="K1832" t="s">
        <v>67</v>
      </c>
      <c r="L1832">
        <v>20</v>
      </c>
      <c r="M1832">
        <v>13</v>
      </c>
      <c r="N1832">
        <v>169</v>
      </c>
      <c r="O1832" s="41">
        <v>9999</v>
      </c>
      <c r="P1832" t="s">
        <v>61</v>
      </c>
      <c r="Q1832" t="s">
        <v>61</v>
      </c>
      <c r="R1832">
        <v>1.7999999999999999E-2</v>
      </c>
      <c r="S1832">
        <v>5.2999999999999999E-2</v>
      </c>
      <c r="T1832">
        <v>0.34</v>
      </c>
      <c r="U1832">
        <v>84</v>
      </c>
      <c r="V1832">
        <v>18</v>
      </c>
      <c r="W1832">
        <v>43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6</v>
      </c>
      <c r="AD1832">
        <v>0.77</v>
      </c>
      <c r="AE1832">
        <v>2.817342</v>
      </c>
      <c r="AF1832">
        <v>100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0.26</v>
      </c>
      <c r="AN1832">
        <v>25.869</v>
      </c>
      <c r="AO1832">
        <v>21.428999999999998</v>
      </c>
      <c r="AP1832">
        <v>51.189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 t="s">
        <v>75</v>
      </c>
      <c r="BD1832">
        <v>0</v>
      </c>
      <c r="BE1832" t="s">
        <v>61</v>
      </c>
      <c r="BF1832" t="s">
        <v>61</v>
      </c>
      <c r="BG1832">
        <v>1.3</v>
      </c>
      <c r="BH1832">
        <v>0</v>
      </c>
      <c r="BI1832" s="1">
        <v>45799.571955520834</v>
      </c>
      <c r="BJ1832">
        <v>3</v>
      </c>
      <c r="BK1832" s="4">
        <v>0.1132</v>
      </c>
      <c r="BL1832" s="42" t="e">
        <f>HLOOKUP($A1832,차량별코스!$E$1:$AD$20,_xlfn.XLOOKUP(탕데이터!$I1832,차량별코스!$D$2:$D$20,차량별코스!$A$2:$A$20),0)</f>
        <v>#N/A</v>
      </c>
      <c r="BM1832">
        <f t="shared" si="316"/>
        <v>3007.1420000000012</v>
      </c>
      <c r="BN1832">
        <f t="shared" si="317"/>
        <v>11107.727999999996</v>
      </c>
      <c r="BO1832">
        <f>IF(COUNTIFS($BL$2:$BL1832,$BL1832,$O$2:$O1832,$O1832)=1,_xlfn.MAXIFS($BO$2:$BO1831,$O$2:$O1831,$O1832)+1,_xlfn.MAXIFS($BO$2:$BO1831,$O$2:$O1831,$O1832))</f>
        <v>12</v>
      </c>
      <c r="BP1832">
        <f t="shared" si="318"/>
        <v>23</v>
      </c>
      <c r="BQ1832">
        <f t="shared" si="320"/>
        <v>0</v>
      </c>
      <c r="BR1832">
        <f t="shared" si="321"/>
        <v>0</v>
      </c>
      <c r="BS1832">
        <f t="shared" si="322"/>
        <v>0</v>
      </c>
      <c r="BT1832">
        <f t="shared" si="323"/>
        <v>0</v>
      </c>
      <c r="BU1832">
        <f t="shared" si="324"/>
        <v>0</v>
      </c>
      <c r="BV1832">
        <f t="shared" si="325"/>
        <v>0</v>
      </c>
      <c r="BW1832">
        <f t="shared" si="319"/>
        <v>23</v>
      </c>
    </row>
    <row r="1833" spans="1:75" x14ac:dyDescent="0.3">
      <c r="A1833" s="38">
        <f t="shared" si="315"/>
        <v>45798</v>
      </c>
      <c r="B1833" s="3">
        <v>45798.734780092593</v>
      </c>
      <c r="C1833" t="s">
        <v>61</v>
      </c>
      <c r="D1833" t="s">
        <v>61</v>
      </c>
      <c r="E1833" t="s">
        <v>61</v>
      </c>
      <c r="F1833" t="s">
        <v>62</v>
      </c>
      <c r="G1833" s="2" t="s">
        <v>98</v>
      </c>
      <c r="H1833" t="s">
        <v>99</v>
      </c>
      <c r="I1833" t="s">
        <v>101</v>
      </c>
      <c r="J1833" t="s">
        <v>66</v>
      </c>
      <c r="K1833" t="s">
        <v>67</v>
      </c>
      <c r="L1833">
        <v>20</v>
      </c>
      <c r="M1833">
        <v>13</v>
      </c>
      <c r="N1833">
        <v>169</v>
      </c>
      <c r="O1833" s="41">
        <v>9999</v>
      </c>
      <c r="P1833" t="s">
        <v>61</v>
      </c>
      <c r="Q1833" t="s">
        <v>61</v>
      </c>
      <c r="R1833">
        <v>29.648</v>
      </c>
      <c r="S1833">
        <v>7.7569999999999997</v>
      </c>
      <c r="T1833">
        <v>3.8220000000000001</v>
      </c>
      <c r="U1833">
        <v>2475</v>
      </c>
      <c r="V1833">
        <v>120</v>
      </c>
      <c r="W1833">
        <v>304</v>
      </c>
      <c r="X1833">
        <v>760</v>
      </c>
      <c r="Y1833">
        <v>0</v>
      </c>
      <c r="Z1833">
        <v>15</v>
      </c>
      <c r="AA1833">
        <v>0</v>
      </c>
      <c r="AB1833">
        <v>0</v>
      </c>
      <c r="AC1833">
        <v>92</v>
      </c>
      <c r="AD1833">
        <v>43.12</v>
      </c>
      <c r="AE1833">
        <v>52.039324000000001</v>
      </c>
      <c r="AF1833">
        <v>96.9</v>
      </c>
      <c r="AG1833">
        <v>0.6</v>
      </c>
      <c r="AH1833">
        <v>0.9</v>
      </c>
      <c r="AI1833">
        <v>1.1000000000000001</v>
      </c>
      <c r="AJ1833">
        <v>0.4</v>
      </c>
      <c r="AK1833">
        <v>0</v>
      </c>
      <c r="AL1833">
        <v>0</v>
      </c>
      <c r="AM1833">
        <v>2.94</v>
      </c>
      <c r="AN1833">
        <v>46.095999999999997</v>
      </c>
      <c r="AO1833">
        <v>4.8479999999999999</v>
      </c>
      <c r="AP1833">
        <v>12.282999999999999</v>
      </c>
      <c r="AQ1833">
        <v>0.23599999999999999</v>
      </c>
      <c r="AR1833">
        <v>0</v>
      </c>
      <c r="AS1833">
        <v>50.594000000000001</v>
      </c>
      <c r="AT1833">
        <v>38.76</v>
      </c>
      <c r="AU1833">
        <v>0.24</v>
      </c>
      <c r="AV1833">
        <v>0.36</v>
      </c>
      <c r="AW1833">
        <v>0.44</v>
      </c>
      <c r="AX1833">
        <v>0.16</v>
      </c>
      <c r="AY1833">
        <v>0</v>
      </c>
      <c r="AZ1833">
        <v>0</v>
      </c>
      <c r="BA1833">
        <v>0</v>
      </c>
      <c r="BB1833">
        <v>49</v>
      </c>
      <c r="BC1833" t="s">
        <v>75</v>
      </c>
      <c r="BD1833">
        <v>0</v>
      </c>
      <c r="BE1833" t="s">
        <v>61</v>
      </c>
      <c r="BF1833" t="s">
        <v>61</v>
      </c>
      <c r="BG1833">
        <v>1.3</v>
      </c>
      <c r="BH1833">
        <v>0</v>
      </c>
      <c r="BI1833" s="1">
        <v>45799.571955520834</v>
      </c>
      <c r="BJ1833">
        <v>3</v>
      </c>
      <c r="BK1833" s="4">
        <v>1.274</v>
      </c>
      <c r="BL1833" s="42" t="e">
        <f>HLOOKUP($A1833,차량별코스!$E$1:$AD$20,_xlfn.XLOOKUP(탕데이터!$I1833,차량별코스!$D$2:$D$20,차량별코스!$A$2:$A$20),0)</f>
        <v>#N/A</v>
      </c>
      <c r="BM1833">
        <f t="shared" si="316"/>
        <v>3007.1420000000012</v>
      </c>
      <c r="BN1833">
        <f t="shared" si="317"/>
        <v>11107.727999999996</v>
      </c>
      <c r="BO1833">
        <f>IF(COUNTIFS($BL$2:$BL1833,$BL1833,$O$2:$O1833,$O1833)=1,_xlfn.MAXIFS($BO$2:$BO1832,$O$2:$O1832,$O1833)+1,_xlfn.MAXIFS($BO$2:$BO1832,$O$2:$O1832,$O1833))</f>
        <v>12</v>
      </c>
      <c r="BP1833">
        <f t="shared" si="318"/>
        <v>1974.2750000000001</v>
      </c>
      <c r="BQ1833">
        <f t="shared" si="320"/>
        <v>14.85</v>
      </c>
      <c r="BR1833">
        <f t="shared" si="321"/>
        <v>22.275000000000002</v>
      </c>
      <c r="BS1833">
        <f t="shared" si="322"/>
        <v>27.225000000000001</v>
      </c>
      <c r="BT1833">
        <f t="shared" si="323"/>
        <v>9.9</v>
      </c>
      <c r="BU1833">
        <f t="shared" si="324"/>
        <v>0</v>
      </c>
      <c r="BV1833">
        <f t="shared" si="325"/>
        <v>0</v>
      </c>
      <c r="BW1833">
        <f t="shared" si="319"/>
        <v>2048.5250000000001</v>
      </c>
    </row>
    <row r="1834" spans="1:75" x14ac:dyDescent="0.3">
      <c r="A1834" s="38">
        <f t="shared" si="315"/>
        <v>45798</v>
      </c>
      <c r="B1834" s="3">
        <v>45798.767106481479</v>
      </c>
      <c r="C1834" t="s">
        <v>61</v>
      </c>
      <c r="D1834" t="s">
        <v>61</v>
      </c>
      <c r="E1834" t="s">
        <v>61</v>
      </c>
      <c r="F1834" t="s">
        <v>62</v>
      </c>
      <c r="G1834" s="2" t="s">
        <v>98</v>
      </c>
      <c r="H1834" t="s">
        <v>99</v>
      </c>
      <c r="I1834" t="s">
        <v>101</v>
      </c>
      <c r="J1834" t="s">
        <v>66</v>
      </c>
      <c r="K1834" t="s">
        <v>67</v>
      </c>
      <c r="L1834">
        <v>20</v>
      </c>
      <c r="M1834">
        <v>13</v>
      </c>
      <c r="N1834">
        <v>169</v>
      </c>
      <c r="O1834" s="41">
        <v>9999</v>
      </c>
      <c r="P1834" t="s">
        <v>61</v>
      </c>
      <c r="Q1834" t="s">
        <v>61</v>
      </c>
      <c r="R1834">
        <v>17.36</v>
      </c>
      <c r="S1834">
        <v>3.9279999999999999</v>
      </c>
      <c r="T1834">
        <v>4.42</v>
      </c>
      <c r="U1834">
        <v>1576</v>
      </c>
      <c r="V1834">
        <v>31</v>
      </c>
      <c r="W1834">
        <v>311</v>
      </c>
      <c r="X1834">
        <v>469</v>
      </c>
      <c r="Y1834">
        <v>0</v>
      </c>
      <c r="Z1834">
        <v>0</v>
      </c>
      <c r="AA1834">
        <v>0</v>
      </c>
      <c r="AB1834">
        <v>0</v>
      </c>
      <c r="AC1834">
        <v>82</v>
      </c>
      <c r="AD1834">
        <v>39.65</v>
      </c>
      <c r="AE1834">
        <v>50.645023000000002</v>
      </c>
      <c r="AF1834">
        <v>94.9</v>
      </c>
      <c r="AG1834">
        <v>1</v>
      </c>
      <c r="AH1834">
        <v>1.1000000000000001</v>
      </c>
      <c r="AI1834">
        <v>2.8</v>
      </c>
      <c r="AJ1834">
        <v>0.2</v>
      </c>
      <c r="AK1834">
        <v>0</v>
      </c>
      <c r="AL1834">
        <v>0</v>
      </c>
      <c r="AM1834">
        <v>3.4</v>
      </c>
      <c r="AN1834">
        <v>37.700000000000003</v>
      </c>
      <c r="AO1834">
        <v>1.9670000000000001</v>
      </c>
      <c r="AP1834">
        <v>19.733000000000001</v>
      </c>
      <c r="AQ1834">
        <v>0.23</v>
      </c>
      <c r="AR1834">
        <v>0</v>
      </c>
      <c r="AS1834">
        <v>0</v>
      </c>
      <c r="AT1834">
        <v>23.725000000000001</v>
      </c>
      <c r="AU1834">
        <v>0.25</v>
      </c>
      <c r="AV1834">
        <v>0.27500000000000002</v>
      </c>
      <c r="AW1834">
        <v>0.7</v>
      </c>
      <c r="AX1834">
        <v>0.05</v>
      </c>
      <c r="AY1834">
        <v>0</v>
      </c>
      <c r="AZ1834">
        <v>0</v>
      </c>
      <c r="BA1834">
        <v>0</v>
      </c>
      <c r="BB1834">
        <v>30</v>
      </c>
      <c r="BC1834" t="s">
        <v>75</v>
      </c>
      <c r="BD1834">
        <v>0</v>
      </c>
      <c r="BE1834" t="s">
        <v>61</v>
      </c>
      <c r="BF1834" t="s">
        <v>61</v>
      </c>
      <c r="BG1834">
        <v>1.3</v>
      </c>
      <c r="BH1834">
        <v>0</v>
      </c>
      <c r="BI1834" s="1">
        <v>45799.571955520834</v>
      </c>
      <c r="BJ1834">
        <v>3</v>
      </c>
      <c r="BK1834" s="4">
        <v>1.4732000000000001</v>
      </c>
      <c r="BL1834" s="42" t="e">
        <f>HLOOKUP($A1834,차량별코스!$E$1:$AD$20,_xlfn.XLOOKUP(탕데이터!$I1834,차량별코스!$D$2:$D$20,차량별코스!$A$2:$A$20),0)</f>
        <v>#N/A</v>
      </c>
      <c r="BM1834">
        <f t="shared" si="316"/>
        <v>3007.1420000000012</v>
      </c>
      <c r="BN1834">
        <f t="shared" si="317"/>
        <v>11107.727999999996</v>
      </c>
      <c r="BO1834">
        <f>IF(COUNTIFS($BL$2:$BL1834,$BL1834,$O$2:$O1834,$O1834)=1,_xlfn.MAXIFS($BO$2:$BO1833,$O$2:$O1833,$O1834)+1,_xlfn.MAXIFS($BO$2:$BO1833,$O$2:$O1833,$O1834))</f>
        <v>12</v>
      </c>
      <c r="BP1834">
        <f t="shared" si="318"/>
        <v>1153.624</v>
      </c>
      <c r="BQ1834">
        <f t="shared" si="320"/>
        <v>15.76</v>
      </c>
      <c r="BR1834">
        <f t="shared" si="321"/>
        <v>17.336000000000002</v>
      </c>
      <c r="BS1834">
        <f t="shared" si="322"/>
        <v>44.127999999999993</v>
      </c>
      <c r="BT1834">
        <f t="shared" si="323"/>
        <v>3.1520000000000001</v>
      </c>
      <c r="BU1834">
        <f t="shared" si="324"/>
        <v>0</v>
      </c>
      <c r="BV1834">
        <f t="shared" si="325"/>
        <v>0</v>
      </c>
      <c r="BW1834">
        <f t="shared" si="319"/>
        <v>1234</v>
      </c>
    </row>
    <row r="1835" spans="1:75" x14ac:dyDescent="0.3">
      <c r="A1835" s="38">
        <f t="shared" si="315"/>
        <v>45798</v>
      </c>
      <c r="B1835" s="3">
        <v>45798.791307870371</v>
      </c>
      <c r="C1835" t="s">
        <v>61</v>
      </c>
      <c r="D1835" t="s">
        <v>61</v>
      </c>
      <c r="E1835" t="s">
        <v>61</v>
      </c>
      <c r="F1835" t="s">
        <v>62</v>
      </c>
      <c r="G1835" s="2" t="s">
        <v>98</v>
      </c>
      <c r="H1835" t="s">
        <v>99</v>
      </c>
      <c r="I1835" t="s">
        <v>101</v>
      </c>
      <c r="J1835" t="s">
        <v>66</v>
      </c>
      <c r="K1835" t="s">
        <v>67</v>
      </c>
      <c r="L1835">
        <v>20</v>
      </c>
      <c r="M1835">
        <v>13</v>
      </c>
      <c r="N1835">
        <v>169</v>
      </c>
      <c r="O1835" s="41">
        <v>9999</v>
      </c>
      <c r="P1835" t="s">
        <v>61</v>
      </c>
      <c r="Q1835" t="s">
        <v>61</v>
      </c>
      <c r="R1835">
        <v>85.195999999999998</v>
      </c>
      <c r="S1835">
        <v>19.620999999999999</v>
      </c>
      <c r="T1835">
        <v>4.3419999999999996</v>
      </c>
      <c r="U1835">
        <v>6405</v>
      </c>
      <c r="V1835">
        <v>36</v>
      </c>
      <c r="W1835">
        <v>1168</v>
      </c>
      <c r="X1835">
        <v>2366</v>
      </c>
      <c r="Y1835">
        <v>0</v>
      </c>
      <c r="Z1835">
        <v>18</v>
      </c>
      <c r="AA1835">
        <v>0</v>
      </c>
      <c r="AB1835">
        <v>0</v>
      </c>
      <c r="AC1835">
        <v>108</v>
      </c>
      <c r="AD1835">
        <v>47.89</v>
      </c>
      <c r="AE1835">
        <v>58.970514000000001</v>
      </c>
      <c r="AF1835">
        <v>88.2</v>
      </c>
      <c r="AG1835">
        <v>1.5</v>
      </c>
      <c r="AH1835">
        <v>3.2</v>
      </c>
      <c r="AI1835">
        <v>2.7</v>
      </c>
      <c r="AJ1835">
        <v>4.2</v>
      </c>
      <c r="AK1835">
        <v>0.1</v>
      </c>
      <c r="AL1835">
        <v>0</v>
      </c>
      <c r="AM1835">
        <v>3.34</v>
      </c>
      <c r="AN1835">
        <v>45.954000000000001</v>
      </c>
      <c r="AO1835">
        <v>0.56200000000000006</v>
      </c>
      <c r="AP1835">
        <v>18.236000000000001</v>
      </c>
      <c r="AQ1835">
        <v>0.27</v>
      </c>
      <c r="AR1835">
        <v>0</v>
      </c>
      <c r="AS1835">
        <v>21.128</v>
      </c>
      <c r="AT1835">
        <v>94.08</v>
      </c>
      <c r="AU1835">
        <v>1.6</v>
      </c>
      <c r="AV1835">
        <v>3.4129999999999998</v>
      </c>
      <c r="AW1835">
        <v>2.88</v>
      </c>
      <c r="AX1835">
        <v>4.4800000000000004</v>
      </c>
      <c r="AY1835">
        <v>0.107</v>
      </c>
      <c r="AZ1835">
        <v>0</v>
      </c>
      <c r="BA1835">
        <v>0</v>
      </c>
      <c r="BB1835">
        <v>119</v>
      </c>
      <c r="BC1835" t="s">
        <v>75</v>
      </c>
      <c r="BD1835">
        <v>0</v>
      </c>
      <c r="BE1835" t="s">
        <v>61</v>
      </c>
      <c r="BF1835" t="s">
        <v>61</v>
      </c>
      <c r="BG1835">
        <v>1.3</v>
      </c>
      <c r="BH1835">
        <v>0</v>
      </c>
      <c r="BI1835" s="1">
        <v>45799.571955520834</v>
      </c>
      <c r="BJ1835">
        <v>3</v>
      </c>
      <c r="BK1835" s="4">
        <v>1.4474</v>
      </c>
      <c r="BL1835" s="42" t="e">
        <f>HLOOKUP($A1835,차량별코스!$E$1:$AD$20,_xlfn.XLOOKUP(탕데이터!$I1835,차량별코스!$D$2:$D$20,차량별코스!$A$2:$A$20),0)</f>
        <v>#N/A</v>
      </c>
      <c r="BM1835">
        <f t="shared" si="316"/>
        <v>3007.1420000000012</v>
      </c>
      <c r="BN1835">
        <f t="shared" si="317"/>
        <v>11107.727999999996</v>
      </c>
      <c r="BO1835">
        <f>IF(COUNTIFS($BL$2:$BL1835,$BL1835,$O$2:$O1835,$O1835)=1,_xlfn.MAXIFS($BO$2:$BO1834,$O$2:$O1834,$O1835)+1,_xlfn.MAXIFS($BO$2:$BO1834,$O$2:$O1834,$O1835))</f>
        <v>12</v>
      </c>
      <c r="BP1835">
        <f t="shared" si="318"/>
        <v>4445.21</v>
      </c>
      <c r="BQ1835">
        <f t="shared" si="320"/>
        <v>96.075000000000003</v>
      </c>
      <c r="BR1835">
        <f t="shared" si="321"/>
        <v>204.96</v>
      </c>
      <c r="BS1835">
        <f t="shared" si="322"/>
        <v>172.93500000000003</v>
      </c>
      <c r="BT1835">
        <f t="shared" si="323"/>
        <v>269.01</v>
      </c>
      <c r="BU1835">
        <f t="shared" si="324"/>
        <v>6.4050000000000002</v>
      </c>
      <c r="BV1835">
        <f t="shared" si="325"/>
        <v>0</v>
      </c>
      <c r="BW1835">
        <f t="shared" si="319"/>
        <v>5194.5950000000003</v>
      </c>
    </row>
    <row r="1836" spans="1:75" x14ac:dyDescent="0.3">
      <c r="A1836" s="38">
        <f t="shared" si="315"/>
        <v>45799</v>
      </c>
      <c r="B1836" s="3">
        <v>45799.282581018517</v>
      </c>
      <c r="C1836" t="s">
        <v>61</v>
      </c>
      <c r="D1836" t="s">
        <v>61</v>
      </c>
      <c r="E1836" t="s">
        <v>61</v>
      </c>
      <c r="F1836" t="s">
        <v>62</v>
      </c>
      <c r="G1836" s="2" t="s">
        <v>98</v>
      </c>
      <c r="H1836" t="s">
        <v>99</v>
      </c>
      <c r="I1836" t="s">
        <v>101</v>
      </c>
      <c r="J1836" t="s">
        <v>66</v>
      </c>
      <c r="K1836" t="s">
        <v>67</v>
      </c>
      <c r="L1836">
        <v>20</v>
      </c>
      <c r="M1836">
        <v>13</v>
      </c>
      <c r="N1836">
        <v>169</v>
      </c>
      <c r="O1836" s="41">
        <v>9999</v>
      </c>
      <c r="P1836" t="s">
        <v>61</v>
      </c>
      <c r="Q1836" t="s">
        <v>61</v>
      </c>
      <c r="R1836">
        <v>7.6999999999999999E-2</v>
      </c>
      <c r="S1836">
        <v>6.8000000000000005E-2</v>
      </c>
      <c r="T1836">
        <v>1.1319999999999999</v>
      </c>
      <c r="U1836">
        <v>64</v>
      </c>
      <c r="V1836">
        <v>19</v>
      </c>
      <c r="W1836">
        <v>8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13</v>
      </c>
      <c r="AD1836">
        <v>4.33</v>
      </c>
      <c r="AE1836">
        <v>7.4917290000000003</v>
      </c>
      <c r="AF1836">
        <v>100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0.87</v>
      </c>
      <c r="AN1836">
        <v>18.943999999999999</v>
      </c>
      <c r="AO1836">
        <v>29.684000000000001</v>
      </c>
      <c r="AP1836">
        <v>12.499000000000001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 t="s">
        <v>75</v>
      </c>
      <c r="BD1836">
        <v>0</v>
      </c>
      <c r="BE1836" t="s">
        <v>61</v>
      </c>
      <c r="BF1836" t="s">
        <v>61</v>
      </c>
      <c r="BG1836">
        <v>1.3</v>
      </c>
      <c r="BH1836">
        <v>0</v>
      </c>
      <c r="BI1836" s="1">
        <v>45799.571955520834</v>
      </c>
      <c r="BJ1836">
        <v>3</v>
      </c>
      <c r="BK1836" s="4">
        <v>0.3775</v>
      </c>
      <c r="BL1836" s="42" t="e">
        <f>HLOOKUP($A1836,차량별코스!$E$1:$AD$20,_xlfn.XLOOKUP(탕데이터!$I1836,차량별코스!$D$2:$D$20,차량별코스!$A$2:$A$20),0)</f>
        <v>#N/A</v>
      </c>
      <c r="BM1836">
        <f t="shared" si="316"/>
        <v>3007.1420000000012</v>
      </c>
      <c r="BN1836">
        <f t="shared" si="317"/>
        <v>11107.727999999996</v>
      </c>
      <c r="BO1836">
        <f>IF(COUNTIFS($BL$2:$BL1836,$BL1836,$O$2:$O1836,$O1836)=1,_xlfn.MAXIFS($BO$2:$BO1835,$O$2:$O1835,$O1836)+1,_xlfn.MAXIFS($BO$2:$BO1835,$O$2:$O1835,$O1836))</f>
        <v>12</v>
      </c>
      <c r="BP1836">
        <f t="shared" si="318"/>
        <v>37</v>
      </c>
      <c r="BQ1836">
        <f t="shared" si="320"/>
        <v>0</v>
      </c>
      <c r="BR1836">
        <f t="shared" si="321"/>
        <v>0</v>
      </c>
      <c r="BS1836">
        <f t="shared" si="322"/>
        <v>0</v>
      </c>
      <c r="BT1836">
        <f t="shared" si="323"/>
        <v>0</v>
      </c>
      <c r="BU1836">
        <f t="shared" si="324"/>
        <v>0</v>
      </c>
      <c r="BV1836">
        <f t="shared" si="325"/>
        <v>0</v>
      </c>
      <c r="BW1836">
        <f t="shared" si="319"/>
        <v>37</v>
      </c>
    </row>
    <row r="1837" spans="1:75" x14ac:dyDescent="0.3">
      <c r="A1837" s="38">
        <f t="shared" si="315"/>
        <v>45799</v>
      </c>
      <c r="B1837" s="3">
        <v>45799.29173611111</v>
      </c>
      <c r="C1837" t="s">
        <v>61</v>
      </c>
      <c r="D1837" t="s">
        <v>61</v>
      </c>
      <c r="E1837" t="s">
        <v>61</v>
      </c>
      <c r="F1837" t="s">
        <v>62</v>
      </c>
      <c r="G1837" s="2" t="s">
        <v>98</v>
      </c>
      <c r="H1837" t="s">
        <v>99</v>
      </c>
      <c r="I1837" t="s">
        <v>101</v>
      </c>
      <c r="J1837" t="s">
        <v>66</v>
      </c>
      <c r="K1837" t="s">
        <v>67</v>
      </c>
      <c r="L1837">
        <v>20</v>
      </c>
      <c r="M1837">
        <v>13</v>
      </c>
      <c r="N1837">
        <v>169</v>
      </c>
      <c r="O1837" s="41">
        <v>9999</v>
      </c>
      <c r="P1837" t="s">
        <v>61</v>
      </c>
      <c r="Q1837" t="s">
        <v>61</v>
      </c>
      <c r="R1837">
        <v>95.114000000000004</v>
      </c>
      <c r="S1837">
        <v>21.905999999999999</v>
      </c>
      <c r="T1837">
        <v>4.3419999999999996</v>
      </c>
      <c r="U1837">
        <v>7680</v>
      </c>
      <c r="V1837">
        <v>1</v>
      </c>
      <c r="W1837">
        <v>1276</v>
      </c>
      <c r="X1837">
        <v>2488</v>
      </c>
      <c r="Y1837">
        <v>1</v>
      </c>
      <c r="Z1837">
        <v>19</v>
      </c>
      <c r="AA1837">
        <v>0</v>
      </c>
      <c r="AB1837">
        <v>0</v>
      </c>
      <c r="AC1837">
        <v>97</v>
      </c>
      <c r="AD1837">
        <v>44.58</v>
      </c>
      <c r="AE1837">
        <v>53.476531000000001</v>
      </c>
      <c r="AF1837">
        <v>89.1</v>
      </c>
      <c r="AG1837">
        <v>2.5</v>
      </c>
      <c r="AH1837">
        <v>3.2</v>
      </c>
      <c r="AI1837">
        <v>2</v>
      </c>
      <c r="AJ1837">
        <v>3.2</v>
      </c>
      <c r="AK1837">
        <v>0</v>
      </c>
      <c r="AL1837">
        <v>0</v>
      </c>
      <c r="AM1837">
        <v>3.34</v>
      </c>
      <c r="AN1837">
        <v>40.976999999999997</v>
      </c>
      <c r="AO1837">
        <v>1.2999999999999999E-2</v>
      </c>
      <c r="AP1837">
        <v>16.614999999999998</v>
      </c>
      <c r="AQ1837">
        <v>0.252</v>
      </c>
      <c r="AR1837">
        <v>1.0509999999999999</v>
      </c>
      <c r="AS1837">
        <v>19.975999999999999</v>
      </c>
      <c r="AT1837">
        <v>112.86</v>
      </c>
      <c r="AU1837">
        <v>3.1669999999999998</v>
      </c>
      <c r="AV1837">
        <v>4.0529999999999999</v>
      </c>
      <c r="AW1837">
        <v>2.5329999999999999</v>
      </c>
      <c r="AX1837">
        <v>4.0529999999999999</v>
      </c>
      <c r="AY1837">
        <v>0</v>
      </c>
      <c r="AZ1837">
        <v>0</v>
      </c>
      <c r="BA1837">
        <v>0</v>
      </c>
      <c r="BB1837">
        <v>134</v>
      </c>
      <c r="BC1837" t="s">
        <v>75</v>
      </c>
      <c r="BD1837">
        <v>0</v>
      </c>
      <c r="BE1837" t="s">
        <v>61</v>
      </c>
      <c r="BF1837" t="s">
        <v>61</v>
      </c>
      <c r="BG1837">
        <v>1.3</v>
      </c>
      <c r="BH1837">
        <v>0</v>
      </c>
      <c r="BI1837" s="1">
        <v>45799.571955520834</v>
      </c>
      <c r="BJ1837">
        <v>3</v>
      </c>
      <c r="BK1837" s="4">
        <v>1.4473</v>
      </c>
      <c r="BL1837" s="42" t="e">
        <f>HLOOKUP($A1837,차량별코스!$E$1:$AD$20,_xlfn.XLOOKUP(탕데이터!$I1837,차량별코스!$D$2:$D$20,차량별코스!$A$2:$A$20),0)</f>
        <v>#N/A</v>
      </c>
      <c r="BM1837">
        <f t="shared" si="316"/>
        <v>3007.1420000000012</v>
      </c>
      <c r="BN1837">
        <f t="shared" si="317"/>
        <v>11107.727999999996</v>
      </c>
      <c r="BO1837">
        <f>IF(COUNTIFS($BL$2:$BL1837,$BL1837,$O$2:$O1837,$O1837)=1,_xlfn.MAXIFS($BO$2:$BO1836,$O$2:$O1836,$O1837)+1,_xlfn.MAXIFS($BO$2:$BO1836,$O$2:$O1836,$O1837))</f>
        <v>12</v>
      </c>
      <c r="BP1837">
        <f t="shared" si="318"/>
        <v>5565.8799999999992</v>
      </c>
      <c r="BQ1837">
        <f t="shared" si="320"/>
        <v>192</v>
      </c>
      <c r="BR1837">
        <f t="shared" si="321"/>
        <v>245.76</v>
      </c>
      <c r="BS1837">
        <f t="shared" si="322"/>
        <v>153.6</v>
      </c>
      <c r="BT1837">
        <f t="shared" si="323"/>
        <v>245.76</v>
      </c>
      <c r="BU1837">
        <f t="shared" si="324"/>
        <v>0</v>
      </c>
      <c r="BV1837">
        <f t="shared" si="325"/>
        <v>0</v>
      </c>
      <c r="BW1837">
        <f t="shared" si="319"/>
        <v>6403</v>
      </c>
    </row>
    <row r="1838" spans="1:75" x14ac:dyDescent="0.3">
      <c r="A1838" s="38">
        <f t="shared" si="315"/>
        <v>45799</v>
      </c>
      <c r="B1838" s="3">
        <v>45799.467187499999</v>
      </c>
      <c r="C1838" t="s">
        <v>61</v>
      </c>
      <c r="D1838" t="s">
        <v>61</v>
      </c>
      <c r="E1838" t="s">
        <v>61</v>
      </c>
      <c r="F1838" t="s">
        <v>62</v>
      </c>
      <c r="G1838" s="2" t="s">
        <v>98</v>
      </c>
      <c r="H1838" t="s">
        <v>99</v>
      </c>
      <c r="I1838" t="s">
        <v>101</v>
      </c>
      <c r="J1838" t="s">
        <v>66</v>
      </c>
      <c r="K1838" t="s">
        <v>67</v>
      </c>
      <c r="L1838">
        <v>20</v>
      </c>
      <c r="M1838">
        <v>13</v>
      </c>
      <c r="N1838">
        <v>169</v>
      </c>
      <c r="O1838" s="41">
        <v>9999</v>
      </c>
      <c r="P1838" t="s">
        <v>61</v>
      </c>
      <c r="Q1838" t="s">
        <v>61</v>
      </c>
      <c r="R1838">
        <v>3.9E-2</v>
      </c>
      <c r="S1838">
        <v>4.3999999999999997E-2</v>
      </c>
      <c r="T1838">
        <v>0.88600000000000001</v>
      </c>
      <c r="U1838">
        <v>56</v>
      </c>
      <c r="V1838">
        <v>12</v>
      </c>
      <c r="W1838">
        <v>8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7</v>
      </c>
      <c r="AD1838">
        <v>2.5099999999999998</v>
      </c>
      <c r="AE1838">
        <v>3.9</v>
      </c>
      <c r="AF1838">
        <v>100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0.68</v>
      </c>
      <c r="AN1838">
        <v>10.111000000000001</v>
      </c>
      <c r="AO1838">
        <v>21.427</v>
      </c>
      <c r="AP1838">
        <v>14.285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 t="s">
        <v>75</v>
      </c>
      <c r="BD1838">
        <v>0</v>
      </c>
      <c r="BE1838" t="s">
        <v>61</v>
      </c>
      <c r="BF1838" t="s">
        <v>61</v>
      </c>
      <c r="BG1838">
        <v>1.3</v>
      </c>
      <c r="BH1838">
        <v>0</v>
      </c>
      <c r="BI1838" s="1">
        <v>45799.571955520834</v>
      </c>
      <c r="BJ1838">
        <v>3</v>
      </c>
      <c r="BK1838" s="4">
        <v>0.29549999999999998</v>
      </c>
      <c r="BL1838" s="42" t="e">
        <f>HLOOKUP($A1838,차량별코스!$E$1:$AD$20,_xlfn.XLOOKUP(탕데이터!$I1838,차량별코스!$D$2:$D$20,차량별코스!$A$2:$A$20),0)</f>
        <v>#N/A</v>
      </c>
      <c r="BM1838">
        <f t="shared" si="316"/>
        <v>3007.1420000000012</v>
      </c>
      <c r="BN1838">
        <f t="shared" si="317"/>
        <v>11107.727999999996</v>
      </c>
      <c r="BO1838">
        <f>IF(COUNTIFS($BL$2:$BL1838,$BL1838,$O$2:$O1838,$O1838)=1,_xlfn.MAXIFS($BO$2:$BO1837,$O$2:$O1837,$O1838)+1,_xlfn.MAXIFS($BO$2:$BO1837,$O$2:$O1837,$O1838))</f>
        <v>12</v>
      </c>
      <c r="BP1838">
        <f t="shared" si="318"/>
        <v>36</v>
      </c>
      <c r="BQ1838">
        <f t="shared" si="320"/>
        <v>0</v>
      </c>
      <c r="BR1838">
        <f t="shared" si="321"/>
        <v>0</v>
      </c>
      <c r="BS1838">
        <f t="shared" si="322"/>
        <v>0</v>
      </c>
      <c r="BT1838">
        <f t="shared" si="323"/>
        <v>0</v>
      </c>
      <c r="BU1838">
        <f t="shared" si="324"/>
        <v>0</v>
      </c>
      <c r="BV1838">
        <f t="shared" si="325"/>
        <v>0</v>
      </c>
      <c r="BW1838">
        <f t="shared" si="319"/>
        <v>36</v>
      </c>
    </row>
    <row r="1839" spans="1:75" x14ac:dyDescent="0.3">
      <c r="A1839" s="38">
        <f t="shared" si="315"/>
        <v>45799</v>
      </c>
      <c r="B1839" s="3">
        <v>45799.474548611113</v>
      </c>
      <c r="C1839" t="s">
        <v>61</v>
      </c>
      <c r="D1839" t="s">
        <v>61</v>
      </c>
      <c r="E1839" t="s">
        <v>61</v>
      </c>
      <c r="F1839" t="s">
        <v>62</v>
      </c>
      <c r="G1839" s="2" t="s">
        <v>98</v>
      </c>
      <c r="H1839" t="s">
        <v>99</v>
      </c>
      <c r="I1839" t="s">
        <v>101</v>
      </c>
      <c r="J1839" t="s">
        <v>66</v>
      </c>
      <c r="K1839" t="s">
        <v>67</v>
      </c>
      <c r="L1839">
        <v>20</v>
      </c>
      <c r="M1839">
        <v>13</v>
      </c>
      <c r="N1839">
        <v>169</v>
      </c>
      <c r="O1839" s="41">
        <v>9999</v>
      </c>
      <c r="P1839" t="s">
        <v>61</v>
      </c>
      <c r="Q1839" t="s">
        <v>61</v>
      </c>
      <c r="R1839">
        <v>17.366</v>
      </c>
      <c r="S1839">
        <v>4.3230000000000004</v>
      </c>
      <c r="T1839">
        <v>4.0170000000000003</v>
      </c>
      <c r="U1839">
        <v>1785</v>
      </c>
      <c r="V1839">
        <v>145</v>
      </c>
      <c r="W1839">
        <v>353</v>
      </c>
      <c r="X1839">
        <v>386</v>
      </c>
      <c r="Y1839">
        <v>0</v>
      </c>
      <c r="Z1839">
        <v>2</v>
      </c>
      <c r="AA1839">
        <v>0</v>
      </c>
      <c r="AB1839">
        <v>0</v>
      </c>
      <c r="AC1839">
        <v>82</v>
      </c>
      <c r="AD1839">
        <v>35.020000000000003</v>
      </c>
      <c r="AE1839">
        <v>48.576087000000001</v>
      </c>
      <c r="AF1839">
        <v>20.3</v>
      </c>
      <c r="AG1839">
        <v>18.100000000000001</v>
      </c>
      <c r="AH1839">
        <v>19.8</v>
      </c>
      <c r="AI1839">
        <v>32.5</v>
      </c>
      <c r="AJ1839">
        <v>9.3000000000000007</v>
      </c>
      <c r="AK1839">
        <v>0</v>
      </c>
      <c r="AL1839">
        <v>0</v>
      </c>
      <c r="AM1839">
        <v>3.09</v>
      </c>
      <c r="AN1839">
        <v>40.155999999999999</v>
      </c>
      <c r="AO1839">
        <v>8.1229999999999993</v>
      </c>
      <c r="AP1839">
        <v>19.776</v>
      </c>
      <c r="AQ1839">
        <v>0.17299999999999999</v>
      </c>
      <c r="AR1839">
        <v>0</v>
      </c>
      <c r="AS1839">
        <v>11.516999999999999</v>
      </c>
      <c r="AT1839">
        <v>5.7519999999999998</v>
      </c>
      <c r="AU1839">
        <v>5.1280000000000001</v>
      </c>
      <c r="AV1839">
        <v>5.61</v>
      </c>
      <c r="AW1839">
        <v>9.2080000000000002</v>
      </c>
      <c r="AX1839">
        <v>2.6349999999999998</v>
      </c>
      <c r="AY1839">
        <v>0</v>
      </c>
      <c r="AZ1839">
        <v>0</v>
      </c>
      <c r="BA1839">
        <v>0</v>
      </c>
      <c r="BB1839">
        <v>33</v>
      </c>
      <c r="BC1839" t="s">
        <v>75</v>
      </c>
      <c r="BD1839">
        <v>0</v>
      </c>
      <c r="BE1839" t="s">
        <v>61</v>
      </c>
      <c r="BF1839" t="s">
        <v>61</v>
      </c>
      <c r="BG1839">
        <v>1.3</v>
      </c>
      <c r="BH1839">
        <v>0</v>
      </c>
      <c r="BI1839" s="1">
        <v>45799.571955520834</v>
      </c>
      <c r="BJ1839">
        <v>3</v>
      </c>
      <c r="BK1839" s="4">
        <v>1.339</v>
      </c>
      <c r="BL1839" s="42" t="e">
        <f>HLOOKUP($A1839,차량별코스!$E$1:$AD$20,_xlfn.XLOOKUP(탕데이터!$I1839,차량별코스!$D$2:$D$20,차량별코스!$A$2:$A$20),0)</f>
        <v>#N/A</v>
      </c>
      <c r="BM1839">
        <f t="shared" si="316"/>
        <v>3007.1420000000012</v>
      </c>
      <c r="BN1839">
        <f t="shared" si="317"/>
        <v>11107.727999999996</v>
      </c>
      <c r="BO1839">
        <f>IF(COUNTIFS($BL$2:$BL1839,$BL1839,$O$2:$O1839,$O1839)=1,_xlfn.MAXIFS($BO$2:$BO1838,$O$2:$O1838,$O1839)+1,_xlfn.MAXIFS($BO$2:$BO1838,$O$2:$O1838,$O1839))</f>
        <v>12</v>
      </c>
      <c r="BP1839">
        <f t="shared" si="318"/>
        <v>-135.64499999999998</v>
      </c>
      <c r="BQ1839">
        <f t="shared" si="320"/>
        <v>323.08500000000004</v>
      </c>
      <c r="BR1839">
        <f t="shared" si="321"/>
        <v>353.43</v>
      </c>
      <c r="BS1839">
        <f t="shared" si="322"/>
        <v>580.125</v>
      </c>
      <c r="BT1839">
        <f t="shared" si="323"/>
        <v>166.00500000000002</v>
      </c>
      <c r="BU1839">
        <f t="shared" si="324"/>
        <v>0</v>
      </c>
      <c r="BV1839">
        <f t="shared" si="325"/>
        <v>0</v>
      </c>
      <c r="BW1839">
        <f t="shared" si="319"/>
        <v>1287.0000000000002</v>
      </c>
    </row>
    <row r="1840" spans="1:75" x14ac:dyDescent="0.3">
      <c r="A1840" s="38">
        <f t="shared" si="315"/>
        <v>45799</v>
      </c>
      <c r="B1840" s="3">
        <v>45799.499675925923</v>
      </c>
      <c r="C1840" t="s">
        <v>61</v>
      </c>
      <c r="D1840" t="s">
        <v>61</v>
      </c>
      <c r="E1840" t="s">
        <v>61</v>
      </c>
      <c r="F1840" t="s">
        <v>62</v>
      </c>
      <c r="G1840" s="2" t="s">
        <v>98</v>
      </c>
      <c r="H1840" t="s">
        <v>99</v>
      </c>
      <c r="I1840" t="s">
        <v>101</v>
      </c>
      <c r="J1840" t="s">
        <v>66</v>
      </c>
      <c r="K1840" t="s">
        <v>67</v>
      </c>
      <c r="L1840">
        <v>20</v>
      </c>
      <c r="M1840">
        <v>13</v>
      </c>
      <c r="N1840">
        <v>169</v>
      </c>
      <c r="O1840" s="41">
        <v>9999</v>
      </c>
      <c r="P1840" t="s">
        <v>61</v>
      </c>
      <c r="Q1840" t="s">
        <v>61</v>
      </c>
      <c r="R1840">
        <v>82.891999999999996</v>
      </c>
      <c r="S1840">
        <v>19.091000000000001</v>
      </c>
      <c r="T1840">
        <v>4.3419999999999996</v>
      </c>
      <c r="U1840">
        <v>6242</v>
      </c>
      <c r="V1840">
        <v>34</v>
      </c>
      <c r="W1840">
        <v>1065</v>
      </c>
      <c r="X1840">
        <v>2439</v>
      </c>
      <c r="Y1840">
        <v>0</v>
      </c>
      <c r="Z1840">
        <v>13</v>
      </c>
      <c r="AA1840">
        <v>0</v>
      </c>
      <c r="AB1840">
        <v>0</v>
      </c>
      <c r="AC1840">
        <v>104</v>
      </c>
      <c r="AD1840">
        <v>47.81</v>
      </c>
      <c r="AE1840">
        <v>58.022792000000003</v>
      </c>
      <c r="AF1840">
        <v>90.6</v>
      </c>
      <c r="AG1840">
        <v>1.5</v>
      </c>
      <c r="AH1840">
        <v>2.2999999999999998</v>
      </c>
      <c r="AI1840">
        <v>2.8</v>
      </c>
      <c r="AJ1840">
        <v>2.7</v>
      </c>
      <c r="AK1840">
        <v>0</v>
      </c>
      <c r="AL1840">
        <v>0</v>
      </c>
      <c r="AM1840">
        <v>3.34</v>
      </c>
      <c r="AN1840">
        <v>45.189</v>
      </c>
      <c r="AO1840">
        <v>0.54500000000000004</v>
      </c>
      <c r="AP1840">
        <v>17.062000000000001</v>
      </c>
      <c r="AQ1840">
        <v>0.28999999999999998</v>
      </c>
      <c r="AR1840">
        <v>0</v>
      </c>
      <c r="AS1840">
        <v>15.683</v>
      </c>
      <c r="AT1840">
        <v>93.62</v>
      </c>
      <c r="AU1840">
        <v>1.55</v>
      </c>
      <c r="AV1840">
        <v>2.3769999999999998</v>
      </c>
      <c r="AW1840">
        <v>2.8929999999999998</v>
      </c>
      <c r="AX1840">
        <v>2.79</v>
      </c>
      <c r="AY1840">
        <v>0</v>
      </c>
      <c r="AZ1840">
        <v>0</v>
      </c>
      <c r="BA1840">
        <v>0</v>
      </c>
      <c r="BB1840">
        <v>135</v>
      </c>
      <c r="BC1840" t="s">
        <v>75</v>
      </c>
      <c r="BD1840">
        <v>0</v>
      </c>
      <c r="BE1840" t="s">
        <v>61</v>
      </c>
      <c r="BF1840" t="s">
        <v>61</v>
      </c>
      <c r="BG1840">
        <v>1.3</v>
      </c>
      <c r="BH1840">
        <v>0</v>
      </c>
      <c r="BI1840" s="1">
        <v>45799.571955520834</v>
      </c>
      <c r="BJ1840">
        <v>3</v>
      </c>
      <c r="BK1840" s="4">
        <v>1.4473</v>
      </c>
      <c r="BL1840" s="42" t="e">
        <f>HLOOKUP($A1840,차량별코스!$E$1:$AD$20,_xlfn.XLOOKUP(탕데이터!$I1840,차량별코스!$D$2:$D$20,차량별코스!$A$2:$A$20),0)</f>
        <v>#N/A</v>
      </c>
      <c r="BM1840">
        <f t="shared" si="316"/>
        <v>3007.1420000000012</v>
      </c>
      <c r="BN1840">
        <f t="shared" si="317"/>
        <v>11107.727999999996</v>
      </c>
      <c r="BO1840">
        <f>IF(COUNTIFS($BL$2:$BL1840,$BL1840,$O$2:$O1840,$O1840)=1,_xlfn.MAXIFS($BO$2:$BO1839,$O$2:$O1839,$O1840)+1,_xlfn.MAXIFS($BO$2:$BO1839,$O$2:$O1839,$O1840))</f>
        <v>12</v>
      </c>
      <c r="BP1840">
        <f t="shared" si="318"/>
        <v>4556.2519999999995</v>
      </c>
      <c r="BQ1840">
        <f t="shared" si="320"/>
        <v>93.63</v>
      </c>
      <c r="BR1840">
        <f t="shared" si="321"/>
        <v>143.566</v>
      </c>
      <c r="BS1840">
        <f t="shared" si="322"/>
        <v>174.77599999999998</v>
      </c>
      <c r="BT1840">
        <f t="shared" si="323"/>
        <v>168.53400000000002</v>
      </c>
      <c r="BU1840">
        <f t="shared" si="324"/>
        <v>0</v>
      </c>
      <c r="BV1840">
        <f t="shared" si="325"/>
        <v>0</v>
      </c>
      <c r="BW1840">
        <f t="shared" si="319"/>
        <v>5136.7579999999989</v>
      </c>
    </row>
    <row r="1841" spans="1:75" x14ac:dyDescent="0.3">
      <c r="A1841" s="38">
        <f t="shared" si="315"/>
        <v>45792</v>
      </c>
      <c r="B1841" s="3">
        <v>45792.404016203705</v>
      </c>
      <c r="C1841" t="s">
        <v>61</v>
      </c>
      <c r="D1841" t="s">
        <v>61</v>
      </c>
      <c r="E1841" t="s">
        <v>61</v>
      </c>
      <c r="F1841" t="s">
        <v>62</v>
      </c>
      <c r="G1841" s="2" t="s">
        <v>102</v>
      </c>
      <c r="H1841" t="s">
        <v>103</v>
      </c>
      <c r="I1841" t="s">
        <v>104</v>
      </c>
      <c r="J1841" t="s">
        <v>66</v>
      </c>
      <c r="K1841" t="s">
        <v>67</v>
      </c>
      <c r="L1841">
        <v>16</v>
      </c>
      <c r="M1841">
        <v>13</v>
      </c>
      <c r="N1841">
        <v>169</v>
      </c>
      <c r="O1841" s="41">
        <v>9999</v>
      </c>
      <c r="P1841" t="s">
        <v>61</v>
      </c>
      <c r="Q1841" t="s">
        <v>61</v>
      </c>
      <c r="R1841">
        <v>1E-3</v>
      </c>
      <c r="S1841">
        <v>1E-3</v>
      </c>
      <c r="T1841">
        <v>1</v>
      </c>
      <c r="U1841">
        <v>3795</v>
      </c>
      <c r="V1841">
        <v>3795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 t="s">
        <v>61</v>
      </c>
      <c r="AF1841">
        <v>100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1</v>
      </c>
      <c r="AN1841" t="s">
        <v>61</v>
      </c>
      <c r="AO1841">
        <v>100</v>
      </c>
      <c r="AP1841">
        <v>0</v>
      </c>
      <c r="AQ1841">
        <v>0</v>
      </c>
      <c r="AR1841">
        <v>0</v>
      </c>
      <c r="AS1841">
        <v>0</v>
      </c>
      <c r="AT1841">
        <v>61.667000000000002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102</v>
      </c>
      <c r="BC1841" t="s">
        <v>75</v>
      </c>
      <c r="BD1841">
        <v>0</v>
      </c>
      <c r="BE1841" t="s">
        <v>61</v>
      </c>
      <c r="BF1841" t="s">
        <v>61</v>
      </c>
      <c r="BG1841">
        <v>1.3</v>
      </c>
      <c r="BH1841">
        <v>0</v>
      </c>
      <c r="BI1841" s="1">
        <v>45798.367776967592</v>
      </c>
      <c r="BJ1841">
        <v>3</v>
      </c>
      <c r="BK1841" s="4">
        <v>0.33329999999999999</v>
      </c>
      <c r="BL1841" s="42" t="e">
        <f>HLOOKUP($A1841,차량별코스!$E$1:$AD$20,_xlfn.XLOOKUP(탕데이터!$I1841,차량별코스!$D$2:$D$20,차량별코스!$A$2:$A$20),0)</f>
        <v>#N/A</v>
      </c>
      <c r="BM1841">
        <f t="shared" si="316"/>
        <v>545.17200000000003</v>
      </c>
      <c r="BN1841">
        <f t="shared" si="317"/>
        <v>11107.727999999996</v>
      </c>
      <c r="BO1841">
        <f>IF(COUNTIFS($BL$2:$BL1841,$BL1841,$O$2:$O1841,$O1841)=1,_xlfn.MAXIFS($BO$2:$BO1840,$O$2:$O1840,$O1841)+1,_xlfn.MAXIFS($BO$2:$BO1840,$O$2:$O1840,$O1841))</f>
        <v>12</v>
      </c>
      <c r="BP1841">
        <f t="shared" si="318"/>
        <v>0</v>
      </c>
      <c r="BQ1841">
        <f t="shared" si="320"/>
        <v>0</v>
      </c>
      <c r="BR1841">
        <f t="shared" si="321"/>
        <v>0</v>
      </c>
      <c r="BS1841">
        <f t="shared" si="322"/>
        <v>0</v>
      </c>
      <c r="BT1841">
        <f t="shared" si="323"/>
        <v>0</v>
      </c>
      <c r="BU1841">
        <f t="shared" si="324"/>
        <v>0</v>
      </c>
      <c r="BV1841">
        <f t="shared" si="325"/>
        <v>0</v>
      </c>
      <c r="BW1841">
        <f t="shared" si="319"/>
        <v>0</v>
      </c>
    </row>
    <row r="1842" spans="1:75" x14ac:dyDescent="0.3">
      <c r="A1842" s="38">
        <f t="shared" si="315"/>
        <v>45792</v>
      </c>
      <c r="B1842" s="3">
        <v>45792.823865740742</v>
      </c>
      <c r="C1842" t="s">
        <v>61</v>
      </c>
      <c r="D1842" t="s">
        <v>61</v>
      </c>
      <c r="E1842" t="s">
        <v>61</v>
      </c>
      <c r="F1842" t="s">
        <v>62</v>
      </c>
      <c r="G1842" s="2" t="s">
        <v>102</v>
      </c>
      <c r="H1842" t="s">
        <v>103</v>
      </c>
      <c r="I1842" t="s">
        <v>104</v>
      </c>
      <c r="J1842" t="s">
        <v>66</v>
      </c>
      <c r="K1842" t="s">
        <v>67</v>
      </c>
      <c r="L1842">
        <v>16</v>
      </c>
      <c r="M1842">
        <v>13</v>
      </c>
      <c r="N1842">
        <v>169</v>
      </c>
      <c r="O1842" s="41">
        <v>9999</v>
      </c>
      <c r="P1842" t="s">
        <v>61</v>
      </c>
      <c r="Q1842" t="s">
        <v>61</v>
      </c>
      <c r="R1842">
        <v>5.8999999999999997E-2</v>
      </c>
      <c r="S1842">
        <v>0.28399999999999997</v>
      </c>
      <c r="T1842">
        <v>0.20799999999999999</v>
      </c>
      <c r="U1842">
        <v>307</v>
      </c>
      <c r="V1842">
        <v>238</v>
      </c>
      <c r="W1842">
        <v>21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9</v>
      </c>
      <c r="AD1842">
        <v>0.69</v>
      </c>
      <c r="AE1842">
        <v>4.4251100000000001</v>
      </c>
      <c r="AF1842">
        <v>100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0.16</v>
      </c>
      <c r="AN1842">
        <v>76.147000000000006</v>
      </c>
      <c r="AO1842">
        <v>77.525000000000006</v>
      </c>
      <c r="AP1842">
        <v>6.84</v>
      </c>
      <c r="AQ1842">
        <v>0</v>
      </c>
      <c r="AR1842">
        <v>0</v>
      </c>
      <c r="AS1842">
        <v>0</v>
      </c>
      <c r="AT1842">
        <v>5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6</v>
      </c>
      <c r="BC1842" t="s">
        <v>75</v>
      </c>
      <c r="BD1842">
        <v>0</v>
      </c>
      <c r="BE1842" t="s">
        <v>61</v>
      </c>
      <c r="BF1842" t="s">
        <v>61</v>
      </c>
      <c r="BG1842">
        <v>1.3</v>
      </c>
      <c r="BH1842">
        <v>0</v>
      </c>
      <c r="BI1842" s="1">
        <v>45798.367776967592</v>
      </c>
      <c r="BJ1842">
        <v>3</v>
      </c>
      <c r="BK1842" s="4">
        <v>6.9199999999999998E-2</v>
      </c>
      <c r="BL1842" s="42" t="e">
        <f>HLOOKUP($A1842,차량별코스!$E$1:$AD$20,_xlfn.XLOOKUP(탕데이터!$I1842,차량별코스!$D$2:$D$20,차량별코스!$A$2:$A$20),0)</f>
        <v>#N/A</v>
      </c>
      <c r="BM1842">
        <f t="shared" si="316"/>
        <v>545.17200000000003</v>
      </c>
      <c r="BN1842">
        <f t="shared" si="317"/>
        <v>11107.727999999996</v>
      </c>
      <c r="BO1842">
        <f>IF(COUNTIFS($BL$2:$BL1842,$BL1842,$O$2:$O1842,$O1842)=1,_xlfn.MAXIFS($BO$2:$BO1841,$O$2:$O1841,$O1842)+1,_xlfn.MAXIFS($BO$2:$BO1841,$O$2:$O1841,$O1842))</f>
        <v>12</v>
      </c>
      <c r="BP1842">
        <f t="shared" si="318"/>
        <v>48</v>
      </c>
      <c r="BQ1842">
        <f t="shared" si="320"/>
        <v>0</v>
      </c>
      <c r="BR1842">
        <f t="shared" si="321"/>
        <v>0</v>
      </c>
      <c r="BS1842">
        <f t="shared" si="322"/>
        <v>0</v>
      </c>
      <c r="BT1842">
        <f t="shared" si="323"/>
        <v>0</v>
      </c>
      <c r="BU1842">
        <f t="shared" si="324"/>
        <v>0</v>
      </c>
      <c r="BV1842">
        <f t="shared" si="325"/>
        <v>0</v>
      </c>
      <c r="BW1842">
        <f t="shared" si="319"/>
        <v>48</v>
      </c>
    </row>
    <row r="1843" spans="1:75" x14ac:dyDescent="0.3">
      <c r="A1843" s="38">
        <f t="shared" si="315"/>
        <v>45792</v>
      </c>
      <c r="B1843" s="3">
        <v>45792.833460648151</v>
      </c>
      <c r="C1843" t="s">
        <v>61</v>
      </c>
      <c r="D1843" t="s">
        <v>61</v>
      </c>
      <c r="E1843" t="s">
        <v>61</v>
      </c>
      <c r="F1843" t="s">
        <v>62</v>
      </c>
      <c r="G1843" s="2" t="s">
        <v>102</v>
      </c>
      <c r="H1843" t="s">
        <v>103</v>
      </c>
      <c r="I1843" t="s">
        <v>104</v>
      </c>
      <c r="J1843" t="s">
        <v>66</v>
      </c>
      <c r="K1843" t="s">
        <v>67</v>
      </c>
      <c r="L1843">
        <v>16</v>
      </c>
      <c r="M1843">
        <v>13</v>
      </c>
      <c r="N1843">
        <v>169</v>
      </c>
      <c r="O1843" s="41">
        <v>9999</v>
      </c>
      <c r="P1843" t="s">
        <v>61</v>
      </c>
      <c r="Q1843" t="s">
        <v>61</v>
      </c>
      <c r="R1843">
        <v>16.154</v>
      </c>
      <c r="S1843">
        <v>4.8540000000000001</v>
      </c>
      <c r="T1843">
        <v>3.3279999999999998</v>
      </c>
      <c r="U1843">
        <v>1839</v>
      </c>
      <c r="V1843">
        <v>4</v>
      </c>
      <c r="W1843">
        <v>504</v>
      </c>
      <c r="X1843">
        <v>437</v>
      </c>
      <c r="Y1843">
        <v>0</v>
      </c>
      <c r="Z1843">
        <v>4</v>
      </c>
      <c r="AA1843">
        <v>0</v>
      </c>
      <c r="AB1843">
        <v>0</v>
      </c>
      <c r="AC1843">
        <v>101</v>
      </c>
      <c r="AD1843">
        <v>31.62</v>
      </c>
      <c r="AE1843">
        <v>43.692287</v>
      </c>
      <c r="AF1843">
        <v>89.4</v>
      </c>
      <c r="AG1843">
        <v>3.1</v>
      </c>
      <c r="AH1843">
        <v>4.4000000000000004</v>
      </c>
      <c r="AI1843">
        <v>1.6</v>
      </c>
      <c r="AJ1843">
        <v>1.6</v>
      </c>
      <c r="AK1843">
        <v>0</v>
      </c>
      <c r="AL1843">
        <v>0</v>
      </c>
      <c r="AM1843">
        <v>2.56</v>
      </c>
      <c r="AN1843">
        <v>44.122</v>
      </c>
      <c r="AO1843">
        <v>0.217</v>
      </c>
      <c r="AP1843">
        <v>27.405999999999999</v>
      </c>
      <c r="AQ1843">
        <v>0.248</v>
      </c>
      <c r="AR1843">
        <v>0</v>
      </c>
      <c r="AS1843">
        <v>24.762</v>
      </c>
      <c r="AT1843">
        <v>26.82</v>
      </c>
      <c r="AU1843">
        <v>0.93</v>
      </c>
      <c r="AV1843">
        <v>1.32</v>
      </c>
      <c r="AW1843">
        <v>0.48</v>
      </c>
      <c r="AX1843">
        <v>0.48</v>
      </c>
      <c r="AY1843">
        <v>0</v>
      </c>
      <c r="AZ1843">
        <v>0</v>
      </c>
      <c r="BA1843">
        <v>0</v>
      </c>
      <c r="BB1843">
        <v>43</v>
      </c>
      <c r="BC1843" t="s">
        <v>75</v>
      </c>
      <c r="BD1843">
        <v>0</v>
      </c>
      <c r="BE1843" t="s">
        <v>61</v>
      </c>
      <c r="BF1843" t="s">
        <v>61</v>
      </c>
      <c r="BG1843">
        <v>1.3</v>
      </c>
      <c r="BH1843">
        <v>0</v>
      </c>
      <c r="BI1843" s="1">
        <v>45798.367776967592</v>
      </c>
      <c r="BJ1843">
        <v>3</v>
      </c>
      <c r="BK1843" s="4">
        <v>1.1093</v>
      </c>
      <c r="BL1843" s="42" t="e">
        <f>HLOOKUP($A1843,차량별코스!$E$1:$AD$20,_xlfn.XLOOKUP(탕데이터!$I1843,차량별코스!$D$2:$D$20,차량별코스!$A$2:$A$20),0)</f>
        <v>#N/A</v>
      </c>
      <c r="BM1843">
        <f t="shared" si="316"/>
        <v>545.17200000000003</v>
      </c>
      <c r="BN1843">
        <f t="shared" si="317"/>
        <v>11107.727999999996</v>
      </c>
      <c r="BO1843">
        <f>IF(COUNTIFS($BL$2:$BL1843,$BL1843,$O$2:$O1843,$O1843)=1,_xlfn.MAXIFS($BO$2:$BO1842,$O$2:$O1842,$O1843)+1,_xlfn.MAXIFS($BO$2:$BO1842,$O$2:$O1842,$O1843))</f>
        <v>12</v>
      </c>
      <c r="BP1843">
        <f t="shared" si="318"/>
        <v>1136.066</v>
      </c>
      <c r="BQ1843">
        <f t="shared" si="320"/>
        <v>57.009</v>
      </c>
      <c r="BR1843">
        <f t="shared" si="321"/>
        <v>80.916000000000011</v>
      </c>
      <c r="BS1843">
        <f t="shared" si="322"/>
        <v>29.423999999999999</v>
      </c>
      <c r="BT1843">
        <f t="shared" si="323"/>
        <v>29.423999999999999</v>
      </c>
      <c r="BU1843">
        <f t="shared" si="324"/>
        <v>0</v>
      </c>
      <c r="BV1843">
        <f t="shared" si="325"/>
        <v>0</v>
      </c>
      <c r="BW1843">
        <f t="shared" si="319"/>
        <v>1332.8389999999999</v>
      </c>
    </row>
    <row r="1844" spans="1:75" x14ac:dyDescent="0.3">
      <c r="A1844" s="38">
        <f t="shared" si="315"/>
        <v>45792</v>
      </c>
      <c r="B1844" s="3">
        <v>45792.857222222221</v>
      </c>
      <c r="C1844" t="s">
        <v>61</v>
      </c>
      <c r="D1844" t="s">
        <v>61</v>
      </c>
      <c r="E1844" t="s">
        <v>61</v>
      </c>
      <c r="F1844" t="s">
        <v>62</v>
      </c>
      <c r="G1844" s="2" t="s">
        <v>102</v>
      </c>
      <c r="H1844" t="s">
        <v>103</v>
      </c>
      <c r="I1844" t="s">
        <v>104</v>
      </c>
      <c r="J1844" t="s">
        <v>66</v>
      </c>
      <c r="K1844" t="s">
        <v>67</v>
      </c>
      <c r="L1844">
        <v>16</v>
      </c>
      <c r="M1844">
        <v>13</v>
      </c>
      <c r="N1844">
        <v>169</v>
      </c>
      <c r="O1844" s="41">
        <v>9999</v>
      </c>
      <c r="P1844" t="s">
        <v>61</v>
      </c>
      <c r="Q1844" t="s">
        <v>61</v>
      </c>
      <c r="R1844">
        <v>82.953000000000003</v>
      </c>
      <c r="S1844">
        <v>16.971</v>
      </c>
      <c r="T1844">
        <v>4.8879999999999999</v>
      </c>
      <c r="U1844">
        <v>5804</v>
      </c>
      <c r="V1844">
        <v>50</v>
      </c>
      <c r="W1844">
        <v>919</v>
      </c>
      <c r="X1844">
        <v>2337</v>
      </c>
      <c r="Y1844">
        <v>0</v>
      </c>
      <c r="Z1844">
        <v>2</v>
      </c>
      <c r="AA1844">
        <v>0</v>
      </c>
      <c r="AB1844">
        <v>0</v>
      </c>
      <c r="AC1844">
        <v>94</v>
      </c>
      <c r="AD1844">
        <v>51.45</v>
      </c>
      <c r="AE1844">
        <v>61.764318000000003</v>
      </c>
      <c r="AF1844">
        <v>91.6</v>
      </c>
      <c r="AG1844">
        <v>0.8</v>
      </c>
      <c r="AH1844">
        <v>1.3</v>
      </c>
      <c r="AI1844">
        <v>4.7</v>
      </c>
      <c r="AJ1844">
        <v>1.6</v>
      </c>
      <c r="AK1844">
        <v>0</v>
      </c>
      <c r="AL1844">
        <v>0</v>
      </c>
      <c r="AM1844">
        <v>3.76</v>
      </c>
      <c r="AN1844">
        <v>42.216999999999999</v>
      </c>
      <c r="AO1844">
        <v>0.86099999999999999</v>
      </c>
      <c r="AP1844">
        <v>15.834</v>
      </c>
      <c r="AQ1844">
        <v>0.27700000000000002</v>
      </c>
      <c r="AR1844">
        <v>0</v>
      </c>
      <c r="AS1844">
        <v>2.411</v>
      </c>
      <c r="AT1844">
        <v>88.546999999999997</v>
      </c>
      <c r="AU1844">
        <v>0.77300000000000002</v>
      </c>
      <c r="AV1844">
        <v>1.2569999999999999</v>
      </c>
      <c r="AW1844">
        <v>4.5430000000000001</v>
      </c>
      <c r="AX1844">
        <v>1.5469999999999999</v>
      </c>
      <c r="AY1844">
        <v>0</v>
      </c>
      <c r="AZ1844">
        <v>0</v>
      </c>
      <c r="BA1844">
        <v>0</v>
      </c>
      <c r="BB1844">
        <v>148</v>
      </c>
      <c r="BC1844" t="s">
        <v>75</v>
      </c>
      <c r="BD1844">
        <v>0</v>
      </c>
      <c r="BE1844" t="s">
        <v>61</v>
      </c>
      <c r="BF1844" t="s">
        <v>61</v>
      </c>
      <c r="BG1844">
        <v>1.3</v>
      </c>
      <c r="BH1844">
        <v>0</v>
      </c>
      <c r="BI1844" s="1">
        <v>45798.367776967592</v>
      </c>
      <c r="BJ1844">
        <v>3</v>
      </c>
      <c r="BK1844" s="4">
        <v>1.6293</v>
      </c>
      <c r="BL1844" s="42" t="e">
        <f>HLOOKUP($A1844,차량별코스!$E$1:$AD$20,_xlfn.XLOOKUP(탕데이터!$I1844,차량별코스!$D$2:$D$20,차량별코스!$A$2:$A$20),0)</f>
        <v>#N/A</v>
      </c>
      <c r="BM1844">
        <f t="shared" si="316"/>
        <v>545.17200000000003</v>
      </c>
      <c r="BN1844">
        <f t="shared" si="317"/>
        <v>11107.727999999996</v>
      </c>
      <c r="BO1844">
        <f>IF(COUNTIFS($BL$2:$BL1844,$BL1844,$O$2:$O1844,$O1844)=1,_xlfn.MAXIFS($BO$2:$BO1843,$O$2:$O1843,$O1844)+1,_xlfn.MAXIFS($BO$2:$BO1843,$O$2:$O1843,$O1844))</f>
        <v>12</v>
      </c>
      <c r="BP1844">
        <f t="shared" si="318"/>
        <v>4347.4639999999999</v>
      </c>
      <c r="BQ1844">
        <f t="shared" si="320"/>
        <v>46.432000000000002</v>
      </c>
      <c r="BR1844">
        <f t="shared" si="321"/>
        <v>75.452000000000012</v>
      </c>
      <c r="BS1844">
        <f t="shared" si="322"/>
        <v>272.78800000000001</v>
      </c>
      <c r="BT1844">
        <f t="shared" si="323"/>
        <v>92.864000000000004</v>
      </c>
      <c r="BU1844">
        <f t="shared" si="324"/>
        <v>0</v>
      </c>
      <c r="BV1844">
        <f t="shared" si="325"/>
        <v>0</v>
      </c>
      <c r="BW1844">
        <f t="shared" si="319"/>
        <v>4835</v>
      </c>
    </row>
    <row r="1845" spans="1:75" x14ac:dyDescent="0.3">
      <c r="A1845" s="38">
        <f t="shared" si="315"/>
        <v>45793</v>
      </c>
      <c r="B1845" s="3">
        <v>45793.358842592592</v>
      </c>
      <c r="C1845" t="s">
        <v>61</v>
      </c>
      <c r="D1845" t="s">
        <v>61</v>
      </c>
      <c r="E1845" t="s">
        <v>61</v>
      </c>
      <c r="F1845" t="s">
        <v>62</v>
      </c>
      <c r="G1845" s="2" t="s">
        <v>102</v>
      </c>
      <c r="H1845" t="s">
        <v>103</v>
      </c>
      <c r="I1845" t="s">
        <v>104</v>
      </c>
      <c r="J1845" t="s">
        <v>66</v>
      </c>
      <c r="K1845" t="s">
        <v>67</v>
      </c>
      <c r="L1845">
        <v>16</v>
      </c>
      <c r="M1845">
        <v>13</v>
      </c>
      <c r="N1845">
        <v>169</v>
      </c>
      <c r="O1845" s="41">
        <v>9999</v>
      </c>
      <c r="P1845" t="s">
        <v>61</v>
      </c>
      <c r="Q1845" t="s">
        <v>61</v>
      </c>
      <c r="R1845">
        <v>3.2000000000000001E-2</v>
      </c>
      <c r="S1845">
        <v>0.112</v>
      </c>
      <c r="T1845">
        <v>0.28599999999999998</v>
      </c>
      <c r="U1845">
        <v>112</v>
      </c>
      <c r="V1845">
        <v>66</v>
      </c>
      <c r="W1845">
        <v>13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5</v>
      </c>
      <c r="AD1845">
        <v>1.03</v>
      </c>
      <c r="AE1845">
        <v>3.4907819999999998</v>
      </c>
      <c r="AF1845">
        <v>100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0.22</v>
      </c>
      <c r="AN1845">
        <v>40.512999999999998</v>
      </c>
      <c r="AO1845">
        <v>58.927999999999997</v>
      </c>
      <c r="AP1845">
        <v>11.606999999999999</v>
      </c>
      <c r="AQ1845">
        <v>0</v>
      </c>
      <c r="AR1845">
        <v>0</v>
      </c>
      <c r="AS1845">
        <v>0</v>
      </c>
      <c r="AT1845">
        <v>1.667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2</v>
      </c>
      <c r="BC1845" t="s">
        <v>75</v>
      </c>
      <c r="BD1845">
        <v>0</v>
      </c>
      <c r="BE1845" t="s">
        <v>61</v>
      </c>
      <c r="BF1845" t="s">
        <v>61</v>
      </c>
      <c r="BG1845">
        <v>1.3</v>
      </c>
      <c r="BH1845">
        <v>0</v>
      </c>
      <c r="BI1845" s="1">
        <v>45798.367776967592</v>
      </c>
      <c r="BJ1845">
        <v>3</v>
      </c>
      <c r="BK1845" s="4">
        <v>9.5200000000000007E-2</v>
      </c>
      <c r="BL1845" s="42" t="e">
        <f>HLOOKUP($A1845,차량별코스!$E$1:$AD$20,_xlfn.XLOOKUP(탕데이터!$I1845,차량별코스!$D$2:$D$20,차량별코스!$A$2:$A$20),0)</f>
        <v>#N/A</v>
      </c>
      <c r="BM1845">
        <f t="shared" si="316"/>
        <v>545.17200000000003</v>
      </c>
      <c r="BN1845">
        <f t="shared" si="317"/>
        <v>11107.727999999996</v>
      </c>
      <c r="BO1845">
        <f>IF(COUNTIFS($BL$2:$BL1845,$BL1845,$O$2:$O1845,$O1845)=1,_xlfn.MAXIFS($BO$2:$BO1844,$O$2:$O1844,$O1845)+1,_xlfn.MAXIFS($BO$2:$BO1844,$O$2:$O1844,$O1845))</f>
        <v>12</v>
      </c>
      <c r="BP1845">
        <f t="shared" si="318"/>
        <v>33</v>
      </c>
      <c r="BQ1845">
        <f t="shared" si="320"/>
        <v>0</v>
      </c>
      <c r="BR1845">
        <f t="shared" si="321"/>
        <v>0</v>
      </c>
      <c r="BS1845">
        <f t="shared" si="322"/>
        <v>0</v>
      </c>
      <c r="BT1845">
        <f t="shared" si="323"/>
        <v>0</v>
      </c>
      <c r="BU1845">
        <f t="shared" si="324"/>
        <v>0</v>
      </c>
      <c r="BV1845">
        <f t="shared" si="325"/>
        <v>0</v>
      </c>
      <c r="BW1845">
        <f t="shared" si="319"/>
        <v>33</v>
      </c>
    </row>
    <row r="1846" spans="1:75" x14ac:dyDescent="0.3">
      <c r="A1846" s="38">
        <f t="shared" si="315"/>
        <v>45793</v>
      </c>
      <c r="B1846" s="3">
        <v>45793.382372685184</v>
      </c>
      <c r="C1846" t="s">
        <v>61</v>
      </c>
      <c r="D1846" t="s">
        <v>61</v>
      </c>
      <c r="E1846" t="s">
        <v>61</v>
      </c>
      <c r="F1846" t="s">
        <v>62</v>
      </c>
      <c r="G1846" s="2" t="s">
        <v>102</v>
      </c>
      <c r="H1846" t="s">
        <v>103</v>
      </c>
      <c r="I1846" t="s">
        <v>104</v>
      </c>
      <c r="J1846" t="s">
        <v>66</v>
      </c>
      <c r="K1846" t="s">
        <v>67</v>
      </c>
      <c r="L1846">
        <v>16</v>
      </c>
      <c r="M1846">
        <v>13</v>
      </c>
      <c r="N1846">
        <v>169</v>
      </c>
      <c r="O1846" s="41">
        <v>9999</v>
      </c>
      <c r="P1846" t="s">
        <v>61</v>
      </c>
      <c r="Q1846" t="s">
        <v>61</v>
      </c>
      <c r="R1846">
        <v>2.1999999999999999E-2</v>
      </c>
      <c r="S1846">
        <v>5.8000000000000003E-2</v>
      </c>
      <c r="T1846">
        <v>0.379</v>
      </c>
      <c r="U1846">
        <v>52</v>
      </c>
      <c r="V1846">
        <v>21</v>
      </c>
      <c r="W1846">
        <v>9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5</v>
      </c>
      <c r="AD1846">
        <v>1.52</v>
      </c>
      <c r="AE1846">
        <v>3.6000649999999998</v>
      </c>
      <c r="AF1846">
        <v>100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0.28999999999999998</v>
      </c>
      <c r="AN1846">
        <v>30.818000000000001</v>
      </c>
      <c r="AO1846">
        <v>40.384</v>
      </c>
      <c r="AP1846">
        <v>17.308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 t="s">
        <v>75</v>
      </c>
      <c r="BD1846">
        <v>0</v>
      </c>
      <c r="BE1846" t="s">
        <v>61</v>
      </c>
      <c r="BF1846" t="s">
        <v>61</v>
      </c>
      <c r="BG1846">
        <v>1.3</v>
      </c>
      <c r="BH1846">
        <v>0</v>
      </c>
      <c r="BI1846" s="1">
        <v>45798.367776967592</v>
      </c>
      <c r="BJ1846">
        <v>3</v>
      </c>
      <c r="BK1846" s="4">
        <v>0.12640000000000001</v>
      </c>
      <c r="BL1846" s="42" t="e">
        <f>HLOOKUP($A1846,차량별코스!$E$1:$AD$20,_xlfn.XLOOKUP(탕데이터!$I1846,차량별코스!$D$2:$D$20,차량별코스!$A$2:$A$20),0)</f>
        <v>#N/A</v>
      </c>
      <c r="BM1846">
        <f t="shared" si="316"/>
        <v>545.17200000000003</v>
      </c>
      <c r="BN1846">
        <f t="shared" si="317"/>
        <v>11107.727999999996</v>
      </c>
      <c r="BO1846">
        <f>IF(COUNTIFS($BL$2:$BL1846,$BL1846,$O$2:$O1846,$O1846)=1,_xlfn.MAXIFS($BO$2:$BO1845,$O$2:$O1845,$O1846)+1,_xlfn.MAXIFS($BO$2:$BO1845,$O$2:$O1845,$O1846))</f>
        <v>12</v>
      </c>
      <c r="BP1846">
        <f t="shared" si="318"/>
        <v>22</v>
      </c>
      <c r="BQ1846">
        <f t="shared" si="320"/>
        <v>0</v>
      </c>
      <c r="BR1846">
        <f t="shared" si="321"/>
        <v>0</v>
      </c>
      <c r="BS1846">
        <f t="shared" si="322"/>
        <v>0</v>
      </c>
      <c r="BT1846">
        <f t="shared" si="323"/>
        <v>0</v>
      </c>
      <c r="BU1846">
        <f t="shared" si="324"/>
        <v>0</v>
      </c>
      <c r="BV1846">
        <f t="shared" si="325"/>
        <v>0</v>
      </c>
      <c r="BW1846">
        <f t="shared" si="319"/>
        <v>22</v>
      </c>
    </row>
    <row r="1847" spans="1:75" x14ac:dyDescent="0.3">
      <c r="A1847" s="38">
        <f t="shared" si="315"/>
        <v>45793</v>
      </c>
      <c r="B1847" s="3">
        <v>45793.392060185186</v>
      </c>
      <c r="C1847" t="s">
        <v>61</v>
      </c>
      <c r="D1847" t="s">
        <v>61</v>
      </c>
      <c r="E1847" t="s">
        <v>61</v>
      </c>
      <c r="F1847" t="s">
        <v>62</v>
      </c>
      <c r="G1847" s="2" t="s">
        <v>102</v>
      </c>
      <c r="H1847" t="s">
        <v>103</v>
      </c>
      <c r="I1847" t="s">
        <v>104</v>
      </c>
      <c r="J1847" t="s">
        <v>66</v>
      </c>
      <c r="K1847" t="s">
        <v>67</v>
      </c>
      <c r="L1847">
        <v>16</v>
      </c>
      <c r="M1847">
        <v>13</v>
      </c>
      <c r="N1847">
        <v>169</v>
      </c>
      <c r="O1847" s="41">
        <v>9999</v>
      </c>
      <c r="P1847" t="s">
        <v>61</v>
      </c>
      <c r="Q1847" t="s">
        <v>61</v>
      </c>
      <c r="R1847">
        <v>17.321000000000002</v>
      </c>
      <c r="S1847">
        <v>4.4560000000000004</v>
      </c>
      <c r="T1847">
        <v>3.887</v>
      </c>
      <c r="U1847">
        <v>1602</v>
      </c>
      <c r="V1847">
        <v>46</v>
      </c>
      <c r="W1847">
        <v>319</v>
      </c>
      <c r="X1847">
        <v>390</v>
      </c>
      <c r="Y1847">
        <v>0</v>
      </c>
      <c r="Z1847">
        <v>2</v>
      </c>
      <c r="AA1847">
        <v>0</v>
      </c>
      <c r="AB1847">
        <v>0</v>
      </c>
      <c r="AC1847">
        <v>88</v>
      </c>
      <c r="AD1847">
        <v>38.92</v>
      </c>
      <c r="AE1847">
        <v>50.4086</v>
      </c>
      <c r="AF1847">
        <v>97.7</v>
      </c>
      <c r="AG1847">
        <v>0.3</v>
      </c>
      <c r="AH1847">
        <v>0.5</v>
      </c>
      <c r="AI1847">
        <v>1.2</v>
      </c>
      <c r="AJ1847">
        <v>0.3</v>
      </c>
      <c r="AK1847">
        <v>0</v>
      </c>
      <c r="AL1847">
        <v>0</v>
      </c>
      <c r="AM1847">
        <v>2.99</v>
      </c>
      <c r="AN1847">
        <v>43.508000000000003</v>
      </c>
      <c r="AO1847">
        <v>2.871</v>
      </c>
      <c r="AP1847">
        <v>19.913</v>
      </c>
      <c r="AQ1847">
        <v>0.17299999999999999</v>
      </c>
      <c r="AR1847">
        <v>0</v>
      </c>
      <c r="AS1847">
        <v>11.547000000000001</v>
      </c>
      <c r="AT1847">
        <v>26.053000000000001</v>
      </c>
      <c r="AU1847">
        <v>0.08</v>
      </c>
      <c r="AV1847">
        <v>0.13300000000000001</v>
      </c>
      <c r="AW1847">
        <v>0.32</v>
      </c>
      <c r="AX1847">
        <v>0.08</v>
      </c>
      <c r="AY1847">
        <v>0</v>
      </c>
      <c r="AZ1847">
        <v>0</v>
      </c>
      <c r="BA1847">
        <v>0</v>
      </c>
      <c r="BB1847">
        <v>37</v>
      </c>
      <c r="BC1847" t="s">
        <v>75</v>
      </c>
      <c r="BD1847">
        <v>0</v>
      </c>
      <c r="BE1847" t="s">
        <v>61</v>
      </c>
      <c r="BF1847" t="s">
        <v>61</v>
      </c>
      <c r="BG1847">
        <v>1.3</v>
      </c>
      <c r="BH1847">
        <v>0</v>
      </c>
      <c r="BI1847" s="1">
        <v>45798.367776967592</v>
      </c>
      <c r="BJ1847">
        <v>3</v>
      </c>
      <c r="BK1847" s="4">
        <v>1.2957000000000001</v>
      </c>
      <c r="BL1847" s="42" t="e">
        <f>HLOOKUP($A1847,차량별코스!$E$1:$AD$20,_xlfn.XLOOKUP(탕데이터!$I1847,차량별코스!$D$2:$D$20,차량별코스!$A$2:$A$20),0)</f>
        <v>#N/A</v>
      </c>
      <c r="BM1847">
        <f t="shared" si="316"/>
        <v>545.17200000000003</v>
      </c>
      <c r="BN1847">
        <f t="shared" si="317"/>
        <v>11107.727999999996</v>
      </c>
      <c r="BO1847">
        <f>IF(COUNTIFS($BL$2:$BL1847,$BL1847,$O$2:$O1847,$O1847)=1,_xlfn.MAXIFS($BO$2:$BO1846,$O$2:$O1846,$O1847)+1,_xlfn.MAXIFS($BO$2:$BO1846,$O$2:$O1846,$O1847))</f>
        <v>12</v>
      </c>
      <c r="BP1847">
        <f t="shared" si="318"/>
        <v>1200.154</v>
      </c>
      <c r="BQ1847">
        <f t="shared" si="320"/>
        <v>4.806</v>
      </c>
      <c r="BR1847">
        <f t="shared" si="321"/>
        <v>8.01</v>
      </c>
      <c r="BS1847">
        <f t="shared" si="322"/>
        <v>19.224</v>
      </c>
      <c r="BT1847">
        <f t="shared" si="323"/>
        <v>4.806</v>
      </c>
      <c r="BU1847">
        <f t="shared" si="324"/>
        <v>0</v>
      </c>
      <c r="BV1847">
        <f t="shared" si="325"/>
        <v>0</v>
      </c>
      <c r="BW1847">
        <f t="shared" si="319"/>
        <v>1237</v>
      </c>
    </row>
    <row r="1848" spans="1:75" x14ac:dyDescent="0.3">
      <c r="A1848" s="38">
        <f t="shared" si="315"/>
        <v>45793</v>
      </c>
      <c r="B1848" s="3">
        <v>45793.41609953704</v>
      </c>
      <c r="C1848" t="s">
        <v>61</v>
      </c>
      <c r="D1848" t="s">
        <v>61</v>
      </c>
      <c r="E1848" t="s">
        <v>61</v>
      </c>
      <c r="F1848" t="s">
        <v>62</v>
      </c>
      <c r="G1848" s="2" t="s">
        <v>102</v>
      </c>
      <c r="H1848" t="s">
        <v>103</v>
      </c>
      <c r="I1848" t="s">
        <v>104</v>
      </c>
      <c r="J1848" t="s">
        <v>66</v>
      </c>
      <c r="K1848" t="s">
        <v>67</v>
      </c>
      <c r="L1848">
        <v>16</v>
      </c>
      <c r="M1848">
        <v>13</v>
      </c>
      <c r="N1848">
        <v>169</v>
      </c>
      <c r="O1848" s="41">
        <v>9999</v>
      </c>
      <c r="P1848" t="s">
        <v>61</v>
      </c>
      <c r="Q1848" t="s">
        <v>61</v>
      </c>
      <c r="R1848">
        <v>81.349000000000004</v>
      </c>
      <c r="S1848">
        <v>19.135999999999999</v>
      </c>
      <c r="T1848">
        <v>4.2510000000000003</v>
      </c>
      <c r="U1848">
        <v>5847</v>
      </c>
      <c r="V1848">
        <v>59</v>
      </c>
      <c r="W1848">
        <v>971</v>
      </c>
      <c r="X1848">
        <v>2316</v>
      </c>
      <c r="Y1848">
        <v>1</v>
      </c>
      <c r="Z1848">
        <v>18</v>
      </c>
      <c r="AA1848">
        <v>0</v>
      </c>
      <c r="AB1848">
        <v>0</v>
      </c>
      <c r="AC1848">
        <v>106</v>
      </c>
      <c r="AD1848">
        <v>50.09</v>
      </c>
      <c r="AE1848">
        <v>60.796408999999997</v>
      </c>
      <c r="AF1848">
        <v>91.8</v>
      </c>
      <c r="AG1848">
        <v>1.1000000000000001</v>
      </c>
      <c r="AH1848">
        <v>1.8</v>
      </c>
      <c r="AI1848">
        <v>2.4</v>
      </c>
      <c r="AJ1848">
        <v>2.8</v>
      </c>
      <c r="AK1848">
        <v>0.2</v>
      </c>
      <c r="AL1848">
        <v>0</v>
      </c>
      <c r="AM1848">
        <v>3.27</v>
      </c>
      <c r="AN1848">
        <v>48.835999999999999</v>
      </c>
      <c r="AO1848">
        <v>1.0089999999999999</v>
      </c>
      <c r="AP1848">
        <v>16.606999999999999</v>
      </c>
      <c r="AQ1848">
        <v>0.28299999999999997</v>
      </c>
      <c r="AR1848">
        <v>1.2290000000000001</v>
      </c>
      <c r="AS1848">
        <v>22.126999999999999</v>
      </c>
      <c r="AT1848">
        <v>88.74</v>
      </c>
      <c r="AU1848">
        <v>1.0629999999999999</v>
      </c>
      <c r="AV1848">
        <v>1.74</v>
      </c>
      <c r="AW1848">
        <v>2.3199999999999998</v>
      </c>
      <c r="AX1848">
        <v>2.7069999999999999</v>
      </c>
      <c r="AY1848">
        <v>0.193</v>
      </c>
      <c r="AZ1848">
        <v>0</v>
      </c>
      <c r="BA1848">
        <v>0</v>
      </c>
      <c r="BB1848">
        <v>143</v>
      </c>
      <c r="BC1848" t="s">
        <v>75</v>
      </c>
      <c r="BD1848">
        <v>0</v>
      </c>
      <c r="BE1848" t="s">
        <v>61</v>
      </c>
      <c r="BF1848" t="s">
        <v>61</v>
      </c>
      <c r="BG1848">
        <v>1.3</v>
      </c>
      <c r="BH1848">
        <v>0</v>
      </c>
      <c r="BI1848" s="1">
        <v>45798.367776967592</v>
      </c>
      <c r="BJ1848">
        <v>3</v>
      </c>
      <c r="BK1848" s="4">
        <v>1.417</v>
      </c>
      <c r="BL1848" s="42" t="e">
        <f>HLOOKUP($A1848,차량별코스!$E$1:$AD$20,_xlfn.XLOOKUP(탕데이터!$I1848,차량별코스!$D$2:$D$20,차량별코스!$A$2:$A$20),0)</f>
        <v>#N/A</v>
      </c>
      <c r="BM1848">
        <f t="shared" si="316"/>
        <v>545.17200000000003</v>
      </c>
      <c r="BN1848">
        <f t="shared" si="317"/>
        <v>11107.727999999996</v>
      </c>
      <c r="BO1848">
        <f>IF(COUNTIFS($BL$2:$BL1848,$BL1848,$O$2:$O1848,$O1848)=1,_xlfn.MAXIFS($BO$2:$BO1847,$O$2:$O1847,$O1848)+1,_xlfn.MAXIFS($BO$2:$BO1847,$O$2:$O1847,$O1848))</f>
        <v>12</v>
      </c>
      <c r="BP1848">
        <f t="shared" si="318"/>
        <v>4337.5459999999994</v>
      </c>
      <c r="BQ1848">
        <f t="shared" si="320"/>
        <v>64.317000000000007</v>
      </c>
      <c r="BR1848">
        <f t="shared" si="321"/>
        <v>105.24600000000001</v>
      </c>
      <c r="BS1848">
        <f t="shared" si="322"/>
        <v>140.328</v>
      </c>
      <c r="BT1848">
        <f t="shared" si="323"/>
        <v>163.71599999999998</v>
      </c>
      <c r="BU1848">
        <f t="shared" si="324"/>
        <v>11.694000000000001</v>
      </c>
      <c r="BV1848">
        <f t="shared" si="325"/>
        <v>0</v>
      </c>
      <c r="BW1848">
        <f t="shared" si="319"/>
        <v>4822.8470000000007</v>
      </c>
    </row>
    <row r="1849" spans="1:75" x14ac:dyDescent="0.3">
      <c r="A1849" s="38">
        <f t="shared" si="315"/>
        <v>45793</v>
      </c>
      <c r="B1849" s="3">
        <v>45793.528483796297</v>
      </c>
      <c r="C1849" t="s">
        <v>61</v>
      </c>
      <c r="D1849" t="s">
        <v>61</v>
      </c>
      <c r="E1849" t="s">
        <v>61</v>
      </c>
      <c r="F1849" t="s">
        <v>62</v>
      </c>
      <c r="G1849" s="2" t="s">
        <v>102</v>
      </c>
      <c r="H1849" t="s">
        <v>103</v>
      </c>
      <c r="I1849" t="s">
        <v>104</v>
      </c>
      <c r="J1849" t="s">
        <v>66</v>
      </c>
      <c r="K1849" t="s">
        <v>67</v>
      </c>
      <c r="L1849">
        <v>16</v>
      </c>
      <c r="M1849">
        <v>13</v>
      </c>
      <c r="N1849">
        <v>169</v>
      </c>
      <c r="O1849" s="41">
        <v>9999</v>
      </c>
      <c r="P1849" t="s">
        <v>61</v>
      </c>
      <c r="Q1849" t="s">
        <v>61</v>
      </c>
      <c r="R1849">
        <v>0.01</v>
      </c>
      <c r="S1849">
        <v>8.0000000000000002E-3</v>
      </c>
      <c r="T1849">
        <v>1.25</v>
      </c>
      <c r="U1849">
        <v>3146</v>
      </c>
      <c r="V1849">
        <v>3</v>
      </c>
      <c r="W1849">
        <v>3137</v>
      </c>
      <c r="X1849">
        <v>0</v>
      </c>
      <c r="Y1849">
        <v>0</v>
      </c>
      <c r="Z1849">
        <v>0</v>
      </c>
      <c r="AA1849">
        <v>1</v>
      </c>
      <c r="AB1849">
        <v>2837</v>
      </c>
      <c r="AC1849">
        <v>9</v>
      </c>
      <c r="AD1849">
        <v>0.01</v>
      </c>
      <c r="AE1849">
        <v>5.9988000000000001</v>
      </c>
      <c r="AF1849">
        <v>100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1</v>
      </c>
      <c r="AN1849">
        <v>13098.699000000001</v>
      </c>
      <c r="AO1849">
        <v>9.5000000000000001E-2</v>
      </c>
      <c r="AP1849">
        <v>99.713999999999999</v>
      </c>
      <c r="AQ1849">
        <v>0</v>
      </c>
      <c r="AR1849">
        <v>0</v>
      </c>
      <c r="AS1849">
        <v>0</v>
      </c>
      <c r="AT1849">
        <v>51.667000000000002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84</v>
      </c>
      <c r="BC1849" t="s">
        <v>75</v>
      </c>
      <c r="BD1849">
        <v>0</v>
      </c>
      <c r="BE1849" t="s">
        <v>61</v>
      </c>
      <c r="BF1849" t="s">
        <v>61</v>
      </c>
      <c r="BG1849">
        <v>1.3</v>
      </c>
      <c r="BH1849">
        <v>0</v>
      </c>
      <c r="BI1849" s="1">
        <v>45798.367776967592</v>
      </c>
      <c r="BJ1849">
        <v>3</v>
      </c>
      <c r="BK1849" s="4">
        <v>0.41670000000000001</v>
      </c>
      <c r="BL1849" s="42" t="e">
        <f>HLOOKUP($A1849,차량별코스!$E$1:$AD$20,_xlfn.XLOOKUP(탕데이터!$I1849,차량별코스!$D$2:$D$20,차량별코스!$A$2:$A$20),0)</f>
        <v>#N/A</v>
      </c>
      <c r="BM1849">
        <f t="shared" si="316"/>
        <v>545.17200000000003</v>
      </c>
      <c r="BN1849">
        <f t="shared" si="317"/>
        <v>11107.727999999996</v>
      </c>
      <c r="BO1849">
        <f>IF(COUNTIFS($BL$2:$BL1849,$BL1849,$O$2:$O1849,$O1849)=1,_xlfn.MAXIFS($BO$2:$BO1848,$O$2:$O1848,$O1849)+1,_xlfn.MAXIFS($BO$2:$BO1848,$O$2:$O1848,$O1849))</f>
        <v>12</v>
      </c>
      <c r="BP1849">
        <f t="shared" si="318"/>
        <v>6</v>
      </c>
      <c r="BQ1849">
        <f t="shared" si="320"/>
        <v>0</v>
      </c>
      <c r="BR1849">
        <f t="shared" si="321"/>
        <v>0</v>
      </c>
      <c r="BS1849">
        <f t="shared" si="322"/>
        <v>0</v>
      </c>
      <c r="BT1849">
        <f t="shared" si="323"/>
        <v>0</v>
      </c>
      <c r="BU1849">
        <f t="shared" si="324"/>
        <v>0</v>
      </c>
      <c r="BV1849">
        <f t="shared" si="325"/>
        <v>0</v>
      </c>
      <c r="BW1849">
        <f t="shared" si="319"/>
        <v>6</v>
      </c>
    </row>
    <row r="1850" spans="1:75" x14ac:dyDescent="0.3">
      <c r="A1850" s="38">
        <f t="shared" si="315"/>
        <v>45794</v>
      </c>
      <c r="B1850" s="3">
        <v>45794.345636574071</v>
      </c>
      <c r="C1850" t="s">
        <v>61</v>
      </c>
      <c r="D1850" t="s">
        <v>61</v>
      </c>
      <c r="E1850" t="s">
        <v>61</v>
      </c>
      <c r="F1850" t="s">
        <v>62</v>
      </c>
      <c r="G1850" s="2" t="s">
        <v>102</v>
      </c>
      <c r="H1850" t="s">
        <v>103</v>
      </c>
      <c r="I1850" t="s">
        <v>104</v>
      </c>
      <c r="J1850" t="s">
        <v>66</v>
      </c>
      <c r="K1850" t="s">
        <v>67</v>
      </c>
      <c r="L1850">
        <v>16</v>
      </c>
      <c r="M1850">
        <v>13</v>
      </c>
      <c r="N1850">
        <v>169</v>
      </c>
      <c r="O1850" s="41">
        <v>9999</v>
      </c>
      <c r="P1850" t="s">
        <v>61</v>
      </c>
      <c r="Q1850" t="s">
        <v>61</v>
      </c>
      <c r="R1850">
        <v>1E-3</v>
      </c>
      <c r="S1850">
        <v>1E-3</v>
      </c>
      <c r="T1850">
        <v>1</v>
      </c>
      <c r="U1850">
        <v>259</v>
      </c>
      <c r="V1850">
        <v>259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0.01</v>
      </c>
      <c r="AE1850" t="s">
        <v>61</v>
      </c>
      <c r="AF1850">
        <v>100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1</v>
      </c>
      <c r="AN1850" t="s">
        <v>61</v>
      </c>
      <c r="AO1850">
        <v>100</v>
      </c>
      <c r="AP1850">
        <v>0</v>
      </c>
      <c r="AQ1850">
        <v>0</v>
      </c>
      <c r="AR1850">
        <v>0</v>
      </c>
      <c r="AS1850">
        <v>0</v>
      </c>
      <c r="AT1850">
        <v>3.3330000000000002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6</v>
      </c>
      <c r="BC1850" t="s">
        <v>75</v>
      </c>
      <c r="BD1850">
        <v>0</v>
      </c>
      <c r="BE1850" t="s">
        <v>61</v>
      </c>
      <c r="BF1850" t="s">
        <v>61</v>
      </c>
      <c r="BG1850">
        <v>1.3</v>
      </c>
      <c r="BH1850">
        <v>0</v>
      </c>
      <c r="BI1850" s="1">
        <v>45798.367776967592</v>
      </c>
      <c r="BJ1850">
        <v>3</v>
      </c>
      <c r="BK1850" s="4">
        <v>0.33329999999999999</v>
      </c>
      <c r="BL1850" s="42" t="e">
        <f>HLOOKUP($A1850,차량별코스!$E$1:$AD$20,_xlfn.XLOOKUP(탕데이터!$I1850,차량별코스!$D$2:$D$20,차량별코스!$A$2:$A$20),0)</f>
        <v>#N/A</v>
      </c>
      <c r="BM1850">
        <f t="shared" si="316"/>
        <v>545.17200000000003</v>
      </c>
      <c r="BN1850">
        <f t="shared" si="317"/>
        <v>11107.727999999996</v>
      </c>
      <c r="BO1850">
        <f>IF(COUNTIFS($BL$2:$BL1850,$BL1850,$O$2:$O1850,$O1850)=1,_xlfn.MAXIFS($BO$2:$BO1849,$O$2:$O1849,$O1850)+1,_xlfn.MAXIFS($BO$2:$BO1849,$O$2:$O1849,$O1850))</f>
        <v>12</v>
      </c>
      <c r="BP1850">
        <f t="shared" si="318"/>
        <v>0</v>
      </c>
      <c r="BQ1850">
        <f t="shared" si="320"/>
        <v>0</v>
      </c>
      <c r="BR1850">
        <f t="shared" si="321"/>
        <v>0</v>
      </c>
      <c r="BS1850">
        <f t="shared" si="322"/>
        <v>0</v>
      </c>
      <c r="BT1850">
        <f t="shared" si="323"/>
        <v>0</v>
      </c>
      <c r="BU1850">
        <f t="shared" si="324"/>
        <v>0</v>
      </c>
      <c r="BV1850">
        <f t="shared" si="325"/>
        <v>0</v>
      </c>
      <c r="BW1850">
        <f t="shared" si="319"/>
        <v>0</v>
      </c>
    </row>
    <row r="1851" spans="1:75" x14ac:dyDescent="0.3">
      <c r="A1851" s="38">
        <f t="shared" si="315"/>
        <v>45795</v>
      </c>
      <c r="B1851" s="3">
        <v>45795.305844907409</v>
      </c>
      <c r="C1851" t="s">
        <v>61</v>
      </c>
      <c r="D1851" t="s">
        <v>61</v>
      </c>
      <c r="E1851" t="s">
        <v>61</v>
      </c>
      <c r="F1851" t="s">
        <v>62</v>
      </c>
      <c r="G1851" s="2" t="s">
        <v>102</v>
      </c>
      <c r="H1851" t="s">
        <v>103</v>
      </c>
      <c r="I1851" t="s">
        <v>104</v>
      </c>
      <c r="J1851" t="s">
        <v>66</v>
      </c>
      <c r="K1851" t="s">
        <v>67</v>
      </c>
      <c r="L1851">
        <v>16</v>
      </c>
      <c r="M1851">
        <v>13</v>
      </c>
      <c r="N1851">
        <v>169</v>
      </c>
      <c r="O1851" s="41">
        <v>9999</v>
      </c>
      <c r="P1851" t="s">
        <v>61</v>
      </c>
      <c r="Q1851" t="s">
        <v>61</v>
      </c>
      <c r="R1851">
        <v>155.24600000000001</v>
      </c>
      <c r="S1851">
        <v>35.542000000000002</v>
      </c>
      <c r="T1851">
        <v>4.3680000000000003</v>
      </c>
      <c r="U1851">
        <v>8046</v>
      </c>
      <c r="V1851">
        <v>189</v>
      </c>
      <c r="W1851">
        <v>1379</v>
      </c>
      <c r="X1851">
        <v>1639</v>
      </c>
      <c r="Y1851">
        <v>3</v>
      </c>
      <c r="Z1851">
        <v>14</v>
      </c>
      <c r="AA1851">
        <v>1</v>
      </c>
      <c r="AB1851">
        <v>105</v>
      </c>
      <c r="AC1851">
        <v>113</v>
      </c>
      <c r="AD1851">
        <v>69.459999999999994</v>
      </c>
      <c r="AE1851">
        <v>86.274378999999996</v>
      </c>
      <c r="AF1851">
        <v>88.4</v>
      </c>
      <c r="AG1851">
        <v>0.8</v>
      </c>
      <c r="AH1851">
        <v>1.1000000000000001</v>
      </c>
      <c r="AI1851">
        <v>0.7</v>
      </c>
      <c r="AJ1851">
        <v>1.5</v>
      </c>
      <c r="AK1851">
        <v>7.5</v>
      </c>
      <c r="AL1851">
        <v>0</v>
      </c>
      <c r="AM1851">
        <v>3.36</v>
      </c>
      <c r="AN1851">
        <v>70.007000000000005</v>
      </c>
      <c r="AO1851">
        <v>2.3490000000000002</v>
      </c>
      <c r="AP1851">
        <v>17.138999999999999</v>
      </c>
      <c r="AQ1851">
        <v>0.10299999999999999</v>
      </c>
      <c r="AR1851">
        <v>1.9319999999999999</v>
      </c>
      <c r="AS1851">
        <v>9.0180000000000007</v>
      </c>
      <c r="AT1851">
        <v>117.867</v>
      </c>
      <c r="AU1851">
        <v>1.0669999999999999</v>
      </c>
      <c r="AV1851">
        <v>1.4670000000000001</v>
      </c>
      <c r="AW1851">
        <v>0.93300000000000005</v>
      </c>
      <c r="AX1851">
        <v>2</v>
      </c>
      <c r="AY1851">
        <v>10</v>
      </c>
      <c r="AZ1851">
        <v>0</v>
      </c>
      <c r="BA1851">
        <v>0</v>
      </c>
      <c r="BB1851">
        <v>206</v>
      </c>
      <c r="BC1851" t="s">
        <v>75</v>
      </c>
      <c r="BD1851">
        <v>0</v>
      </c>
      <c r="BE1851" t="s">
        <v>61</v>
      </c>
      <c r="BF1851" t="s">
        <v>61</v>
      </c>
      <c r="BG1851">
        <v>1.3</v>
      </c>
      <c r="BH1851">
        <v>0</v>
      </c>
      <c r="BI1851" s="1">
        <v>45798.367776967592</v>
      </c>
      <c r="BJ1851">
        <v>3</v>
      </c>
      <c r="BK1851" s="4">
        <v>1.456</v>
      </c>
      <c r="BL1851" s="42" t="e">
        <f>HLOOKUP($A1851,차량별코스!$E$1:$AD$20,_xlfn.XLOOKUP(탕데이터!$I1851,차량별코스!$D$2:$D$20,차량별코스!$A$2:$A$20),0)</f>
        <v>#N/A</v>
      </c>
      <c r="BM1851">
        <f t="shared" si="316"/>
        <v>545.17200000000003</v>
      </c>
      <c r="BN1851">
        <f t="shared" si="317"/>
        <v>11107.727999999996</v>
      </c>
      <c r="BO1851">
        <f>IF(COUNTIFS($BL$2:$BL1851,$BL1851,$O$2:$O1851,$O1851)=1,_xlfn.MAXIFS($BO$2:$BO1850,$O$2:$O1850,$O1851)+1,_xlfn.MAXIFS($BO$2:$BO1850,$O$2:$O1850,$O1851))</f>
        <v>12</v>
      </c>
      <c r="BP1851">
        <f t="shared" si="318"/>
        <v>5544.6639999999998</v>
      </c>
      <c r="BQ1851">
        <f t="shared" si="320"/>
        <v>64.367999999999995</v>
      </c>
      <c r="BR1851">
        <f t="shared" si="321"/>
        <v>88.506000000000014</v>
      </c>
      <c r="BS1851">
        <f t="shared" si="322"/>
        <v>56.321999999999996</v>
      </c>
      <c r="BT1851">
        <f t="shared" si="323"/>
        <v>120.69</v>
      </c>
      <c r="BU1851">
        <f t="shared" si="324"/>
        <v>603.44999999999993</v>
      </c>
      <c r="BV1851">
        <f t="shared" si="325"/>
        <v>0</v>
      </c>
      <c r="BW1851">
        <f t="shared" si="319"/>
        <v>6478</v>
      </c>
    </row>
    <row r="1852" spans="1:75" x14ac:dyDescent="0.3">
      <c r="A1852" s="38">
        <f t="shared" si="315"/>
        <v>45795</v>
      </c>
      <c r="B1852" s="3">
        <v>45795.402592592596</v>
      </c>
      <c r="C1852" t="s">
        <v>61</v>
      </c>
      <c r="D1852" t="s">
        <v>61</v>
      </c>
      <c r="E1852" t="s">
        <v>61</v>
      </c>
      <c r="F1852" t="s">
        <v>62</v>
      </c>
      <c r="G1852" s="2" t="s">
        <v>102</v>
      </c>
      <c r="H1852" t="s">
        <v>103</v>
      </c>
      <c r="I1852" t="s">
        <v>104</v>
      </c>
      <c r="J1852" t="s">
        <v>66</v>
      </c>
      <c r="K1852" t="s">
        <v>67</v>
      </c>
      <c r="L1852">
        <v>16</v>
      </c>
      <c r="M1852">
        <v>13</v>
      </c>
      <c r="N1852">
        <v>169</v>
      </c>
      <c r="O1852" s="41">
        <v>9999</v>
      </c>
      <c r="P1852" t="s">
        <v>61</v>
      </c>
      <c r="Q1852" t="s">
        <v>61</v>
      </c>
      <c r="R1852">
        <v>13.125999999999999</v>
      </c>
      <c r="S1852">
        <v>4.1040000000000001</v>
      </c>
      <c r="T1852">
        <v>3.198</v>
      </c>
      <c r="U1852">
        <v>1129</v>
      </c>
      <c r="V1852">
        <v>17</v>
      </c>
      <c r="W1852">
        <v>266</v>
      </c>
      <c r="X1852">
        <v>306</v>
      </c>
      <c r="Y1852">
        <v>2</v>
      </c>
      <c r="Z1852">
        <v>1</v>
      </c>
      <c r="AA1852">
        <v>0</v>
      </c>
      <c r="AB1852">
        <v>0</v>
      </c>
      <c r="AC1852">
        <v>105</v>
      </c>
      <c r="AD1852">
        <v>41.85</v>
      </c>
      <c r="AE1852">
        <v>55.855080999999998</v>
      </c>
      <c r="AF1852">
        <v>98.3</v>
      </c>
      <c r="AG1852">
        <v>0.4</v>
      </c>
      <c r="AH1852">
        <v>0.5</v>
      </c>
      <c r="AI1852">
        <v>0.3</v>
      </c>
      <c r="AJ1852">
        <v>0.3</v>
      </c>
      <c r="AK1852">
        <v>0.2</v>
      </c>
      <c r="AL1852">
        <v>0</v>
      </c>
      <c r="AM1852">
        <v>2.46</v>
      </c>
      <c r="AN1852">
        <v>61.06</v>
      </c>
      <c r="AO1852">
        <v>1.506</v>
      </c>
      <c r="AP1852">
        <v>23.56</v>
      </c>
      <c r="AQ1852">
        <v>0.22900000000000001</v>
      </c>
      <c r="AR1852">
        <v>15.237</v>
      </c>
      <c r="AS1852">
        <v>7.6180000000000003</v>
      </c>
      <c r="AT1852">
        <v>18.021999999999998</v>
      </c>
      <c r="AU1852">
        <v>7.2999999999999995E-2</v>
      </c>
      <c r="AV1852">
        <v>9.1999999999999998E-2</v>
      </c>
      <c r="AW1852">
        <v>5.5E-2</v>
      </c>
      <c r="AX1852">
        <v>5.5E-2</v>
      </c>
      <c r="AY1852">
        <v>3.6999999999999998E-2</v>
      </c>
      <c r="AZ1852">
        <v>0</v>
      </c>
      <c r="BA1852">
        <v>0</v>
      </c>
      <c r="BB1852">
        <v>25</v>
      </c>
      <c r="BC1852" t="s">
        <v>75</v>
      </c>
      <c r="BD1852">
        <v>0</v>
      </c>
      <c r="BE1852" t="s">
        <v>61</v>
      </c>
      <c r="BF1852" t="s">
        <v>61</v>
      </c>
      <c r="BG1852">
        <v>1.3</v>
      </c>
      <c r="BH1852">
        <v>0</v>
      </c>
      <c r="BI1852" s="1">
        <v>45798.367776967592</v>
      </c>
      <c r="BJ1852">
        <v>3</v>
      </c>
      <c r="BK1852" s="4">
        <v>1.0661</v>
      </c>
      <c r="BL1852" s="42" t="e">
        <f>HLOOKUP($A1852,차량별코스!$E$1:$AD$20,_xlfn.XLOOKUP(탕데이터!$I1852,차량별코스!$D$2:$D$20,차량별코스!$A$2:$A$20),0)</f>
        <v>#N/A</v>
      </c>
      <c r="BM1852">
        <f t="shared" si="316"/>
        <v>545.17200000000003</v>
      </c>
      <c r="BN1852">
        <f t="shared" si="317"/>
        <v>11107.727999999996</v>
      </c>
      <c r="BO1852">
        <f>IF(COUNTIFS($BL$2:$BL1852,$BL1852,$O$2:$O1852,$O1852)=1,_xlfn.MAXIFS($BO$2:$BO1851,$O$2:$O1851,$O1852)+1,_xlfn.MAXIFS($BO$2:$BO1851,$O$2:$O1851,$O1852))</f>
        <v>12</v>
      </c>
      <c r="BP1852">
        <f t="shared" si="318"/>
        <v>826.80700000000002</v>
      </c>
      <c r="BQ1852">
        <f t="shared" si="320"/>
        <v>4.516</v>
      </c>
      <c r="BR1852">
        <f t="shared" si="321"/>
        <v>5.6450000000000005</v>
      </c>
      <c r="BS1852">
        <f t="shared" si="322"/>
        <v>3.387</v>
      </c>
      <c r="BT1852">
        <f t="shared" si="323"/>
        <v>3.387</v>
      </c>
      <c r="BU1852">
        <f t="shared" si="324"/>
        <v>2.258</v>
      </c>
      <c r="BV1852">
        <f t="shared" si="325"/>
        <v>0</v>
      </c>
      <c r="BW1852">
        <f t="shared" si="319"/>
        <v>845.99999999999989</v>
      </c>
    </row>
    <row r="1853" spans="1:75" x14ac:dyDescent="0.3">
      <c r="A1853" s="38">
        <f t="shared" si="315"/>
        <v>45795</v>
      </c>
      <c r="B1853" s="3">
        <v>45795.487581018519</v>
      </c>
      <c r="C1853" t="s">
        <v>61</v>
      </c>
      <c r="D1853" t="s">
        <v>61</v>
      </c>
      <c r="E1853" t="s">
        <v>61</v>
      </c>
      <c r="F1853" t="s">
        <v>62</v>
      </c>
      <c r="G1853" s="2" t="s">
        <v>102</v>
      </c>
      <c r="H1853" t="s">
        <v>103</v>
      </c>
      <c r="I1853" t="s">
        <v>104</v>
      </c>
      <c r="J1853" t="s">
        <v>66</v>
      </c>
      <c r="K1853" t="s">
        <v>67</v>
      </c>
      <c r="L1853">
        <v>16</v>
      </c>
      <c r="M1853">
        <v>13</v>
      </c>
      <c r="N1853">
        <v>169</v>
      </c>
      <c r="O1853" s="41">
        <v>9999</v>
      </c>
      <c r="P1853" t="s">
        <v>61</v>
      </c>
      <c r="Q1853" t="s">
        <v>61</v>
      </c>
      <c r="R1853">
        <v>178.78299999999999</v>
      </c>
      <c r="S1853">
        <v>43.798000000000002</v>
      </c>
      <c r="T1853">
        <v>4.0819999999999999</v>
      </c>
      <c r="U1853">
        <v>9920</v>
      </c>
      <c r="V1853">
        <v>80</v>
      </c>
      <c r="W1853">
        <v>2027</v>
      </c>
      <c r="X1853">
        <v>2337</v>
      </c>
      <c r="Y1853">
        <v>3</v>
      </c>
      <c r="Z1853">
        <v>17</v>
      </c>
      <c r="AA1853">
        <v>2</v>
      </c>
      <c r="AB1853">
        <v>282</v>
      </c>
      <c r="AC1853">
        <v>111</v>
      </c>
      <c r="AD1853">
        <v>64.88</v>
      </c>
      <c r="AE1853">
        <v>82.377925000000005</v>
      </c>
      <c r="AF1853">
        <v>87.5</v>
      </c>
      <c r="AG1853">
        <v>1.1000000000000001</v>
      </c>
      <c r="AH1853">
        <v>1.5</v>
      </c>
      <c r="AI1853">
        <v>1.7</v>
      </c>
      <c r="AJ1853">
        <v>1.4</v>
      </c>
      <c r="AK1853">
        <v>6.8</v>
      </c>
      <c r="AL1853">
        <v>0</v>
      </c>
      <c r="AM1853">
        <v>3.14</v>
      </c>
      <c r="AN1853">
        <v>71.72</v>
      </c>
      <c r="AO1853">
        <v>0.80600000000000005</v>
      </c>
      <c r="AP1853">
        <v>20.433</v>
      </c>
      <c r="AQ1853">
        <v>0.129</v>
      </c>
      <c r="AR1853">
        <v>1.6779999999999999</v>
      </c>
      <c r="AS1853">
        <v>9.5090000000000003</v>
      </c>
      <c r="AT1853">
        <v>144.375</v>
      </c>
      <c r="AU1853">
        <v>1.8149999999999999</v>
      </c>
      <c r="AV1853">
        <v>2.4750000000000001</v>
      </c>
      <c r="AW1853">
        <v>2.8050000000000002</v>
      </c>
      <c r="AX1853">
        <v>2.31</v>
      </c>
      <c r="AY1853">
        <v>11.22</v>
      </c>
      <c r="AZ1853">
        <v>0</v>
      </c>
      <c r="BA1853">
        <v>0</v>
      </c>
      <c r="BB1853">
        <v>253</v>
      </c>
      <c r="BC1853" t="s">
        <v>75</v>
      </c>
      <c r="BD1853">
        <v>0</v>
      </c>
      <c r="BE1853" t="s">
        <v>61</v>
      </c>
      <c r="BF1853" t="s">
        <v>61</v>
      </c>
      <c r="BG1853">
        <v>1.3</v>
      </c>
      <c r="BH1853">
        <v>0</v>
      </c>
      <c r="BI1853" s="1">
        <v>45798.367776967592</v>
      </c>
      <c r="BJ1853">
        <v>3</v>
      </c>
      <c r="BK1853" s="4">
        <v>1.3607</v>
      </c>
      <c r="BL1853" s="42" t="e">
        <f>HLOOKUP($A1853,차량별코스!$E$1:$AD$20,_xlfn.XLOOKUP(탕데이터!$I1853,차량별코스!$D$2:$D$20,차량별코스!$A$2:$A$20),0)</f>
        <v>#N/A</v>
      </c>
      <c r="BM1853">
        <f t="shared" si="316"/>
        <v>545.17200000000003</v>
      </c>
      <c r="BN1853">
        <f t="shared" si="317"/>
        <v>11107.727999999996</v>
      </c>
      <c r="BO1853">
        <f>IF(COUNTIFS($BL$2:$BL1853,$BL1853,$O$2:$O1853,$O1853)=1,_xlfn.MAXIFS($BO$2:$BO1852,$O$2:$O1852,$O1853)+1,_xlfn.MAXIFS($BO$2:$BO1852,$O$2:$O1852,$O1853))</f>
        <v>12</v>
      </c>
      <c r="BP1853">
        <f t="shared" si="318"/>
        <v>6573</v>
      </c>
      <c r="BQ1853">
        <f t="shared" si="320"/>
        <v>109.12</v>
      </c>
      <c r="BR1853">
        <f t="shared" si="321"/>
        <v>148.79999999999998</v>
      </c>
      <c r="BS1853">
        <f t="shared" si="322"/>
        <v>168.64000000000001</v>
      </c>
      <c r="BT1853">
        <f t="shared" si="323"/>
        <v>138.88</v>
      </c>
      <c r="BU1853">
        <f t="shared" si="324"/>
        <v>674.56000000000006</v>
      </c>
      <c r="BV1853">
        <f t="shared" si="325"/>
        <v>0</v>
      </c>
      <c r="BW1853">
        <f t="shared" si="319"/>
        <v>7813.0000000000009</v>
      </c>
    </row>
    <row r="1854" spans="1:75" x14ac:dyDescent="0.3">
      <c r="A1854" s="38">
        <f t="shared" si="315"/>
        <v>45795</v>
      </c>
      <c r="B1854" s="3">
        <v>45795.606400462966</v>
      </c>
      <c r="C1854" t="s">
        <v>61</v>
      </c>
      <c r="D1854" t="s">
        <v>61</v>
      </c>
      <c r="E1854" t="s">
        <v>61</v>
      </c>
      <c r="F1854" t="s">
        <v>62</v>
      </c>
      <c r="G1854" s="2" t="s">
        <v>102</v>
      </c>
      <c r="H1854" t="s">
        <v>103</v>
      </c>
      <c r="I1854" t="s">
        <v>104</v>
      </c>
      <c r="J1854" t="s">
        <v>66</v>
      </c>
      <c r="K1854" t="s">
        <v>67</v>
      </c>
      <c r="L1854">
        <v>16</v>
      </c>
      <c r="M1854">
        <v>13</v>
      </c>
      <c r="N1854">
        <v>169</v>
      </c>
      <c r="O1854" s="41">
        <v>9999</v>
      </c>
      <c r="P1854" t="s">
        <v>61</v>
      </c>
      <c r="Q1854" t="s">
        <v>61</v>
      </c>
      <c r="R1854">
        <v>7.5999999999999998E-2</v>
      </c>
      <c r="S1854">
        <v>7.2999999999999995E-2</v>
      </c>
      <c r="T1854">
        <v>1.0409999999999999</v>
      </c>
      <c r="U1854">
        <v>85</v>
      </c>
      <c r="V1854">
        <v>21</v>
      </c>
      <c r="W1854">
        <v>18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9</v>
      </c>
      <c r="AD1854">
        <v>3.22</v>
      </c>
      <c r="AE1854">
        <v>5.9477219999999997</v>
      </c>
      <c r="AF1854">
        <v>100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0.8</v>
      </c>
      <c r="AN1854">
        <v>15.173</v>
      </c>
      <c r="AO1854">
        <v>24.704999999999998</v>
      </c>
      <c r="AP1854">
        <v>21.177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1</v>
      </c>
      <c r="BC1854" t="s">
        <v>75</v>
      </c>
      <c r="BD1854">
        <v>0</v>
      </c>
      <c r="BE1854" t="s">
        <v>61</v>
      </c>
      <c r="BF1854" t="s">
        <v>61</v>
      </c>
      <c r="BG1854">
        <v>1.3</v>
      </c>
      <c r="BH1854">
        <v>0</v>
      </c>
      <c r="BI1854" s="1">
        <v>45798.367776967592</v>
      </c>
      <c r="BJ1854">
        <v>3</v>
      </c>
      <c r="BK1854" s="4">
        <v>0.34699999999999998</v>
      </c>
      <c r="BL1854" s="42" t="e">
        <f>HLOOKUP($A1854,차량별코스!$E$1:$AD$20,_xlfn.XLOOKUP(탕데이터!$I1854,차량별코스!$D$2:$D$20,차량별코스!$A$2:$A$20),0)</f>
        <v>#N/A</v>
      </c>
      <c r="BM1854">
        <f t="shared" si="316"/>
        <v>545.17200000000003</v>
      </c>
      <c r="BN1854">
        <f t="shared" si="317"/>
        <v>11107.727999999996</v>
      </c>
      <c r="BO1854">
        <f>IF(COUNTIFS($BL$2:$BL1854,$BL1854,$O$2:$O1854,$O1854)=1,_xlfn.MAXIFS($BO$2:$BO1853,$O$2:$O1853,$O1854)+1,_xlfn.MAXIFS($BO$2:$BO1853,$O$2:$O1853,$O1854))</f>
        <v>12</v>
      </c>
      <c r="BP1854">
        <f t="shared" si="318"/>
        <v>46</v>
      </c>
      <c r="BQ1854">
        <f t="shared" si="320"/>
        <v>0</v>
      </c>
      <c r="BR1854">
        <f t="shared" si="321"/>
        <v>0</v>
      </c>
      <c r="BS1854">
        <f t="shared" si="322"/>
        <v>0</v>
      </c>
      <c r="BT1854">
        <f t="shared" si="323"/>
        <v>0</v>
      </c>
      <c r="BU1854">
        <f t="shared" si="324"/>
        <v>0</v>
      </c>
      <c r="BV1854">
        <f t="shared" si="325"/>
        <v>0</v>
      </c>
      <c r="BW1854">
        <f t="shared" si="319"/>
        <v>46</v>
      </c>
    </row>
    <row r="1855" spans="1:75" x14ac:dyDescent="0.3">
      <c r="A1855" s="38">
        <f t="shared" si="315"/>
        <v>45796</v>
      </c>
      <c r="B1855" s="3">
        <v>45796.334988425922</v>
      </c>
      <c r="C1855" t="s">
        <v>61</v>
      </c>
      <c r="D1855" t="s">
        <v>61</v>
      </c>
      <c r="E1855" t="s">
        <v>61</v>
      </c>
      <c r="F1855" t="s">
        <v>62</v>
      </c>
      <c r="G1855" s="2" t="s">
        <v>102</v>
      </c>
      <c r="H1855" t="s">
        <v>103</v>
      </c>
      <c r="I1855" t="s">
        <v>104</v>
      </c>
      <c r="J1855" t="s">
        <v>66</v>
      </c>
      <c r="K1855" t="s">
        <v>67</v>
      </c>
      <c r="L1855">
        <v>16</v>
      </c>
      <c r="M1855">
        <v>13</v>
      </c>
      <c r="N1855">
        <v>169</v>
      </c>
      <c r="O1855" s="41">
        <v>9999</v>
      </c>
      <c r="P1855" t="s">
        <v>61</v>
      </c>
      <c r="Q1855" t="s">
        <v>61</v>
      </c>
      <c r="R1855">
        <v>2.8000000000000001E-2</v>
      </c>
      <c r="S1855">
        <v>0.35899999999999999</v>
      </c>
      <c r="T1855">
        <v>7.8E-2</v>
      </c>
      <c r="U1855">
        <v>209</v>
      </c>
      <c r="V1855">
        <v>89</v>
      </c>
      <c r="W1855">
        <v>57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6</v>
      </c>
      <c r="AD1855">
        <v>0.48</v>
      </c>
      <c r="AE1855">
        <v>1.6</v>
      </c>
      <c r="AF1855">
        <v>100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0.06</v>
      </c>
      <c r="AN1855">
        <v>75.936000000000007</v>
      </c>
      <c r="AO1855">
        <v>42.584000000000003</v>
      </c>
      <c r="AP1855">
        <v>27.271999999999998</v>
      </c>
      <c r="AQ1855">
        <v>0</v>
      </c>
      <c r="AR1855">
        <v>0</v>
      </c>
      <c r="AS1855">
        <v>0</v>
      </c>
      <c r="AT1855">
        <v>3.3330000000000002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3</v>
      </c>
      <c r="BC1855" t="s">
        <v>75</v>
      </c>
      <c r="BD1855">
        <v>0</v>
      </c>
      <c r="BE1855" t="s">
        <v>61</v>
      </c>
      <c r="BF1855" t="s">
        <v>61</v>
      </c>
      <c r="BG1855">
        <v>1.3</v>
      </c>
      <c r="BH1855">
        <v>0</v>
      </c>
      <c r="BI1855" s="1">
        <v>45798.367776967592</v>
      </c>
      <c r="BJ1855">
        <v>3</v>
      </c>
      <c r="BK1855" s="4">
        <v>2.5999999999999999E-2</v>
      </c>
      <c r="BL1855" s="42" t="e">
        <f>HLOOKUP($A1855,차량별코스!$E$1:$AD$20,_xlfn.XLOOKUP(탕데이터!$I1855,차량별코스!$D$2:$D$20,차량별코스!$A$2:$A$20),0)</f>
        <v>#N/A</v>
      </c>
      <c r="BM1855">
        <f t="shared" si="316"/>
        <v>545.17200000000003</v>
      </c>
      <c r="BN1855">
        <f t="shared" si="317"/>
        <v>11107.727999999996</v>
      </c>
      <c r="BO1855">
        <f>IF(COUNTIFS($BL$2:$BL1855,$BL1855,$O$2:$O1855,$O1855)=1,_xlfn.MAXIFS($BO$2:$BO1854,$O$2:$O1854,$O1855)+1,_xlfn.MAXIFS($BO$2:$BO1854,$O$2:$O1854,$O1855))</f>
        <v>12</v>
      </c>
      <c r="BP1855">
        <f t="shared" si="318"/>
        <v>63</v>
      </c>
      <c r="BQ1855">
        <f t="shared" si="320"/>
        <v>0</v>
      </c>
      <c r="BR1855">
        <f t="shared" si="321"/>
        <v>0</v>
      </c>
      <c r="BS1855">
        <f t="shared" si="322"/>
        <v>0</v>
      </c>
      <c r="BT1855">
        <f t="shared" si="323"/>
        <v>0</v>
      </c>
      <c r="BU1855">
        <f t="shared" si="324"/>
        <v>0</v>
      </c>
      <c r="BV1855">
        <f t="shared" si="325"/>
        <v>0</v>
      </c>
      <c r="BW1855">
        <f t="shared" si="319"/>
        <v>63</v>
      </c>
    </row>
    <row r="1856" spans="1:75" x14ac:dyDescent="0.3">
      <c r="A1856" s="38">
        <f t="shared" si="315"/>
        <v>45796</v>
      </c>
      <c r="B1856" s="3">
        <v>45796.408125000002</v>
      </c>
      <c r="C1856" t="s">
        <v>61</v>
      </c>
      <c r="D1856" t="s">
        <v>61</v>
      </c>
      <c r="E1856" t="s">
        <v>61</v>
      </c>
      <c r="F1856" t="s">
        <v>62</v>
      </c>
      <c r="G1856" s="2" t="s">
        <v>102</v>
      </c>
      <c r="H1856" t="s">
        <v>103</v>
      </c>
      <c r="I1856" t="s">
        <v>104</v>
      </c>
      <c r="J1856" t="s">
        <v>66</v>
      </c>
      <c r="K1856" t="s">
        <v>67</v>
      </c>
      <c r="L1856">
        <v>16</v>
      </c>
      <c r="M1856">
        <v>13</v>
      </c>
      <c r="N1856">
        <v>169</v>
      </c>
      <c r="O1856" s="41">
        <v>9999</v>
      </c>
      <c r="P1856" t="s">
        <v>61</v>
      </c>
      <c r="Q1856" t="s">
        <v>61</v>
      </c>
      <c r="R1856">
        <v>1E-3</v>
      </c>
      <c r="S1856">
        <v>3.7999999999999999E-2</v>
      </c>
      <c r="T1856">
        <v>2.5999999999999999E-2</v>
      </c>
      <c r="U1856">
        <v>34</v>
      </c>
      <c r="V1856">
        <v>34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0.11</v>
      </c>
      <c r="AE1856" t="s">
        <v>61</v>
      </c>
      <c r="AF1856">
        <v>100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0.02</v>
      </c>
      <c r="AN1856" t="s">
        <v>61</v>
      </c>
      <c r="AO1856">
        <v>100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 t="s">
        <v>75</v>
      </c>
      <c r="BD1856">
        <v>0</v>
      </c>
      <c r="BE1856" t="s">
        <v>61</v>
      </c>
      <c r="BF1856" t="s">
        <v>61</v>
      </c>
      <c r="BG1856">
        <v>1.3</v>
      </c>
      <c r="BH1856">
        <v>0</v>
      </c>
      <c r="BI1856" s="1">
        <v>45798.367776967592</v>
      </c>
      <c r="BJ1856">
        <v>3</v>
      </c>
      <c r="BK1856" s="4">
        <v>8.8000000000000005E-3</v>
      </c>
      <c r="BL1856" s="42" t="e">
        <f>HLOOKUP($A1856,차량별코스!$E$1:$AD$20,_xlfn.XLOOKUP(탕데이터!$I1856,차량별코스!$D$2:$D$20,차량별코스!$A$2:$A$20),0)</f>
        <v>#N/A</v>
      </c>
      <c r="BM1856">
        <f t="shared" si="316"/>
        <v>545.17200000000003</v>
      </c>
      <c r="BN1856">
        <f t="shared" si="317"/>
        <v>11107.727999999996</v>
      </c>
      <c r="BO1856">
        <f>IF(COUNTIFS($BL$2:$BL1856,$BL1856,$O$2:$O1856,$O1856)=1,_xlfn.MAXIFS($BO$2:$BO1855,$O$2:$O1855,$O1856)+1,_xlfn.MAXIFS($BO$2:$BO1855,$O$2:$O1855,$O1856))</f>
        <v>12</v>
      </c>
      <c r="BP1856">
        <f t="shared" si="318"/>
        <v>0</v>
      </c>
      <c r="BQ1856">
        <f t="shared" si="320"/>
        <v>0</v>
      </c>
      <c r="BR1856">
        <f t="shared" si="321"/>
        <v>0</v>
      </c>
      <c r="BS1856">
        <f t="shared" si="322"/>
        <v>0</v>
      </c>
      <c r="BT1856">
        <f t="shared" si="323"/>
        <v>0</v>
      </c>
      <c r="BU1856">
        <f t="shared" si="324"/>
        <v>0</v>
      </c>
      <c r="BV1856">
        <f t="shared" si="325"/>
        <v>0</v>
      </c>
      <c r="BW1856">
        <f t="shared" si="319"/>
        <v>0</v>
      </c>
    </row>
    <row r="1857" spans="1:75" x14ac:dyDescent="0.3">
      <c r="A1857" s="38">
        <f t="shared" si="315"/>
        <v>45796</v>
      </c>
      <c r="B1857" s="3">
        <v>45796.419039351851</v>
      </c>
      <c r="C1857" t="s">
        <v>61</v>
      </c>
      <c r="D1857" t="s">
        <v>61</v>
      </c>
      <c r="E1857" t="s">
        <v>61</v>
      </c>
      <c r="F1857" t="s">
        <v>62</v>
      </c>
      <c r="G1857" s="2" t="s">
        <v>102</v>
      </c>
      <c r="H1857" t="s">
        <v>103</v>
      </c>
      <c r="I1857" t="s">
        <v>104</v>
      </c>
      <c r="J1857" t="s">
        <v>66</v>
      </c>
      <c r="K1857" t="s">
        <v>67</v>
      </c>
      <c r="L1857">
        <v>16</v>
      </c>
      <c r="M1857">
        <v>13</v>
      </c>
      <c r="N1857">
        <v>169</v>
      </c>
      <c r="O1857" s="41">
        <v>9999</v>
      </c>
      <c r="P1857" t="s">
        <v>61</v>
      </c>
      <c r="Q1857" t="s">
        <v>61</v>
      </c>
      <c r="R1857">
        <v>8.9999999999999993E-3</v>
      </c>
      <c r="S1857">
        <v>4.1000000000000002E-2</v>
      </c>
      <c r="T1857">
        <v>0.22</v>
      </c>
      <c r="U1857">
        <v>28</v>
      </c>
      <c r="V1857">
        <v>4</v>
      </c>
      <c r="W1857">
        <v>15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6</v>
      </c>
      <c r="AD1857">
        <v>1.1599999999999999</v>
      </c>
      <c r="AE1857">
        <v>3.6</v>
      </c>
      <c r="AF1857">
        <v>100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0.17</v>
      </c>
      <c r="AN1857">
        <v>55.216000000000001</v>
      </c>
      <c r="AO1857">
        <v>14.286</v>
      </c>
      <c r="AP1857">
        <v>53.567999999999998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 t="s">
        <v>75</v>
      </c>
      <c r="BD1857">
        <v>0</v>
      </c>
      <c r="BE1857" t="s">
        <v>61</v>
      </c>
      <c r="BF1857" t="s">
        <v>61</v>
      </c>
      <c r="BG1857">
        <v>1.3</v>
      </c>
      <c r="BH1857">
        <v>0</v>
      </c>
      <c r="BI1857" s="1">
        <v>45798.367776967592</v>
      </c>
      <c r="BJ1857">
        <v>3</v>
      </c>
      <c r="BK1857" s="4">
        <v>7.3200000000000001E-2</v>
      </c>
      <c r="BL1857" s="42" t="e">
        <f>HLOOKUP($A1857,차량별코스!$E$1:$AD$20,_xlfn.XLOOKUP(탕데이터!$I1857,차량별코스!$D$2:$D$20,차량별코스!$A$2:$A$20),0)</f>
        <v>#N/A</v>
      </c>
      <c r="BM1857">
        <f t="shared" si="316"/>
        <v>545.17200000000003</v>
      </c>
      <c r="BN1857">
        <f t="shared" si="317"/>
        <v>11107.727999999996</v>
      </c>
      <c r="BO1857">
        <f>IF(COUNTIFS($BL$2:$BL1857,$BL1857,$O$2:$O1857,$O1857)=1,_xlfn.MAXIFS($BO$2:$BO1856,$O$2:$O1856,$O1857)+1,_xlfn.MAXIFS($BO$2:$BO1856,$O$2:$O1856,$O1857))</f>
        <v>12</v>
      </c>
      <c r="BP1857">
        <f t="shared" si="318"/>
        <v>9</v>
      </c>
      <c r="BQ1857">
        <f t="shared" si="320"/>
        <v>0</v>
      </c>
      <c r="BR1857">
        <f t="shared" si="321"/>
        <v>0</v>
      </c>
      <c r="BS1857">
        <f t="shared" si="322"/>
        <v>0</v>
      </c>
      <c r="BT1857">
        <f t="shared" si="323"/>
        <v>0</v>
      </c>
      <c r="BU1857">
        <f t="shared" si="324"/>
        <v>0</v>
      </c>
      <c r="BV1857">
        <f t="shared" si="325"/>
        <v>0</v>
      </c>
      <c r="BW1857">
        <f t="shared" si="319"/>
        <v>9</v>
      </c>
    </row>
    <row r="1858" spans="1:75" x14ac:dyDescent="0.3">
      <c r="A1858" s="38">
        <f t="shared" si="315"/>
        <v>45798</v>
      </c>
      <c r="B1858" s="3">
        <v>45798.367314814815</v>
      </c>
      <c r="C1858" t="s">
        <v>61</v>
      </c>
      <c r="D1858" t="s">
        <v>61</v>
      </c>
      <c r="E1858" t="s">
        <v>61</v>
      </c>
      <c r="F1858" t="s">
        <v>62</v>
      </c>
      <c r="G1858" s="2" t="s">
        <v>102</v>
      </c>
      <c r="H1858" t="s">
        <v>103</v>
      </c>
      <c r="I1858" t="s">
        <v>104</v>
      </c>
      <c r="J1858" t="s">
        <v>66</v>
      </c>
      <c r="K1858" t="s">
        <v>67</v>
      </c>
      <c r="L1858">
        <v>16</v>
      </c>
      <c r="M1858">
        <v>13</v>
      </c>
      <c r="N1858">
        <v>169</v>
      </c>
      <c r="O1858" s="41">
        <v>9999</v>
      </c>
      <c r="P1858" t="s">
        <v>61</v>
      </c>
      <c r="Q1858" t="s">
        <v>61</v>
      </c>
      <c r="R1858">
        <v>1E-3</v>
      </c>
      <c r="S1858">
        <v>3.7999999999999999E-2</v>
      </c>
      <c r="T1858">
        <v>2.5999999999999999E-2</v>
      </c>
      <c r="U1858">
        <v>31</v>
      </c>
      <c r="V1858">
        <v>31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0.12</v>
      </c>
      <c r="AE1858" t="s">
        <v>61</v>
      </c>
      <c r="AF1858">
        <v>100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0.02</v>
      </c>
      <c r="AN1858" t="s">
        <v>61</v>
      </c>
      <c r="AO1858">
        <v>100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 t="s">
        <v>75</v>
      </c>
      <c r="BD1858">
        <v>0</v>
      </c>
      <c r="BE1858" t="s">
        <v>61</v>
      </c>
      <c r="BF1858" t="s">
        <v>61</v>
      </c>
      <c r="BG1858">
        <v>1.3</v>
      </c>
      <c r="BH1858">
        <v>0</v>
      </c>
      <c r="BI1858" s="1">
        <v>45798.367776967592</v>
      </c>
      <c r="BJ1858">
        <v>3</v>
      </c>
      <c r="BK1858" s="4">
        <v>8.8000000000000005E-3</v>
      </c>
      <c r="BL1858" s="42" t="e">
        <f>HLOOKUP($A1858,차량별코스!$E$1:$AD$20,_xlfn.XLOOKUP(탕데이터!$I1858,차량별코스!$D$2:$D$20,차량별코스!$A$2:$A$20),0)</f>
        <v>#N/A</v>
      </c>
      <c r="BM1858">
        <f t="shared" si="316"/>
        <v>545.17200000000003</v>
      </c>
      <c r="BN1858">
        <f t="shared" si="317"/>
        <v>11107.727999999996</v>
      </c>
      <c r="BO1858">
        <f>IF(COUNTIFS($BL$2:$BL1858,$BL1858,$O$2:$O1858,$O1858)=1,_xlfn.MAXIFS($BO$2:$BO1857,$O$2:$O1857,$O1858)+1,_xlfn.MAXIFS($BO$2:$BO1857,$O$2:$O1857,$O1858))</f>
        <v>12</v>
      </c>
      <c r="BP1858">
        <f t="shared" si="318"/>
        <v>0</v>
      </c>
      <c r="BQ1858">
        <f t="shared" si="320"/>
        <v>0</v>
      </c>
      <c r="BR1858">
        <f t="shared" si="321"/>
        <v>0</v>
      </c>
      <c r="BS1858">
        <f t="shared" si="322"/>
        <v>0</v>
      </c>
      <c r="BT1858">
        <f t="shared" si="323"/>
        <v>0</v>
      </c>
      <c r="BU1858">
        <f t="shared" si="324"/>
        <v>0</v>
      </c>
      <c r="BV1858">
        <f t="shared" si="325"/>
        <v>0</v>
      </c>
      <c r="BW1858">
        <f t="shared" si="319"/>
        <v>0</v>
      </c>
    </row>
  </sheetData>
  <autoFilter ref="A1:BO1858" xr:uid="{CA3EA625-4195-40A4-8750-E7544E4DD4F9}"/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B50EFF-3E8F-4A9F-835C-39CA67BC5D88}">
  <dimension ref="A1:AG25"/>
  <sheetViews>
    <sheetView topLeftCell="D1" zoomScale="85" zoomScaleNormal="85" workbookViewId="0">
      <selection activeCell="AE1" sqref="AE1:AG1"/>
    </sheetView>
  </sheetViews>
  <sheetFormatPr defaultRowHeight="16.5" x14ac:dyDescent="0.3"/>
  <sheetData>
    <row r="1" spans="1:33" x14ac:dyDescent="0.3">
      <c r="A1" t="s">
        <v>1</v>
      </c>
      <c r="B1" s="2" t="s">
        <v>2</v>
      </c>
      <c r="C1" t="s">
        <v>4</v>
      </c>
      <c r="D1" s="2" t="s">
        <v>5</v>
      </c>
      <c r="E1" t="s">
        <v>6</v>
      </c>
      <c r="F1" t="s">
        <v>7</v>
      </c>
      <c r="G1" t="s">
        <v>229</v>
      </c>
      <c r="H1" t="s">
        <v>11</v>
      </c>
      <c r="I1" t="s">
        <v>126</v>
      </c>
      <c r="J1" t="s">
        <v>13</v>
      </c>
      <c r="K1" t="s">
        <v>15</v>
      </c>
      <c r="L1" t="s">
        <v>16</v>
      </c>
      <c r="M1" t="s">
        <v>17</v>
      </c>
      <c r="N1" t="s">
        <v>230</v>
      </c>
      <c r="O1" t="s">
        <v>37</v>
      </c>
      <c r="P1" t="s">
        <v>127</v>
      </c>
      <c r="Q1" t="s">
        <v>128</v>
      </c>
      <c r="R1" t="s">
        <v>129</v>
      </c>
      <c r="S1" t="s">
        <v>130</v>
      </c>
      <c r="T1" t="s">
        <v>22</v>
      </c>
      <c r="U1" t="s">
        <v>23</v>
      </c>
      <c r="V1" t="s">
        <v>131</v>
      </c>
      <c r="W1" t="s">
        <v>27</v>
      </c>
      <c r="X1" t="s">
        <v>132</v>
      </c>
      <c r="Y1" t="s">
        <v>133</v>
      </c>
      <c r="Z1" t="s">
        <v>24</v>
      </c>
      <c r="AA1" t="s">
        <v>25</v>
      </c>
      <c r="AB1" t="s">
        <v>50</v>
      </c>
      <c r="AC1" t="s">
        <v>57</v>
      </c>
      <c r="AD1" t="s">
        <v>56</v>
      </c>
      <c r="AE1" s="131" t="s">
        <v>179</v>
      </c>
      <c r="AF1" s="131" t="s">
        <v>231</v>
      </c>
      <c r="AG1" s="131" t="s">
        <v>232</v>
      </c>
    </row>
    <row r="2" spans="1:33" x14ac:dyDescent="0.3">
      <c r="A2" t="s">
        <v>62</v>
      </c>
      <c r="B2" s="2" t="s">
        <v>63</v>
      </c>
      <c r="C2" t="s">
        <v>62</v>
      </c>
      <c r="D2" s="2" t="s">
        <v>63</v>
      </c>
      <c r="E2" t="s">
        <v>65</v>
      </c>
      <c r="F2" t="s">
        <v>66</v>
      </c>
      <c r="G2" t="s">
        <v>67</v>
      </c>
      <c r="H2">
        <v>168</v>
      </c>
      <c r="I2">
        <v>9999</v>
      </c>
      <c r="J2" t="s">
        <v>62</v>
      </c>
      <c r="K2">
        <v>4740.6760000000004</v>
      </c>
      <c r="L2">
        <v>1350.6279999999999</v>
      </c>
      <c r="M2">
        <v>3.51</v>
      </c>
      <c r="N2">
        <v>3</v>
      </c>
      <c r="O2">
        <v>47.48</v>
      </c>
      <c r="P2">
        <v>133.731066</v>
      </c>
      <c r="Q2">
        <v>4.2055100000000003</v>
      </c>
      <c r="R2">
        <v>32.780237</v>
      </c>
      <c r="S2">
        <v>1116</v>
      </c>
      <c r="T2">
        <v>94</v>
      </c>
      <c r="U2">
        <v>1238</v>
      </c>
      <c r="V2">
        <v>109</v>
      </c>
      <c r="W2">
        <v>35.449323999999997</v>
      </c>
      <c r="X2">
        <v>39148.800000000003</v>
      </c>
      <c r="Y2">
        <v>14323.1</v>
      </c>
      <c r="Z2">
        <v>59</v>
      </c>
      <c r="AA2">
        <v>11287</v>
      </c>
      <c r="AB2">
        <v>0</v>
      </c>
      <c r="AC2">
        <v>0</v>
      </c>
      <c r="AD2">
        <v>1.3</v>
      </c>
      <c r="AE2" s="4">
        <f>M2/N2</f>
        <v>1.17</v>
      </c>
      <c r="AF2">
        <f>SUMIFS(K:K,I:I,I2)</f>
        <v>91214.524999999994</v>
      </c>
      <c r="AG2" s="4">
        <f>AE2*K2/AF2</f>
        <v>6.0808198255705444E-2</v>
      </c>
    </row>
    <row r="3" spans="1:33" x14ac:dyDescent="0.3">
      <c r="A3" t="s">
        <v>62</v>
      </c>
      <c r="B3" s="2" t="s">
        <v>63</v>
      </c>
      <c r="C3" t="s">
        <v>62</v>
      </c>
      <c r="D3" s="2" t="s">
        <v>63</v>
      </c>
      <c r="E3" t="s">
        <v>71</v>
      </c>
      <c r="F3" t="s">
        <v>66</v>
      </c>
      <c r="G3" t="s">
        <v>72</v>
      </c>
      <c r="H3">
        <v>168</v>
      </c>
      <c r="I3">
        <v>9999</v>
      </c>
      <c r="J3" t="s">
        <v>62</v>
      </c>
      <c r="K3">
        <v>2774.5650000000001</v>
      </c>
      <c r="L3">
        <v>898.73800000000006</v>
      </c>
      <c r="M3">
        <v>3.0870000000000002</v>
      </c>
      <c r="N3">
        <v>3</v>
      </c>
      <c r="O3">
        <v>50.442</v>
      </c>
      <c r="P3">
        <v>86.790519000000003</v>
      </c>
      <c r="Q3">
        <v>4.6602399999999999</v>
      </c>
      <c r="R3">
        <v>21.087463</v>
      </c>
      <c r="S3">
        <v>688</v>
      </c>
      <c r="T3">
        <v>40</v>
      </c>
      <c r="U3">
        <v>561</v>
      </c>
      <c r="V3">
        <v>108</v>
      </c>
      <c r="W3">
        <v>31.968526000000001</v>
      </c>
      <c r="X3">
        <v>17780.599999999999</v>
      </c>
      <c r="Y3">
        <v>4041.6</v>
      </c>
      <c r="Z3">
        <v>37</v>
      </c>
      <c r="AA3">
        <v>7374</v>
      </c>
      <c r="AB3">
        <v>0</v>
      </c>
      <c r="AC3">
        <v>0</v>
      </c>
      <c r="AD3">
        <v>1.3</v>
      </c>
      <c r="AE3" s="4">
        <f t="shared" ref="AE3:AE25" si="0">M3/N3</f>
        <v>1.0290000000000001</v>
      </c>
      <c r="AF3">
        <f t="shared" ref="AF3:AF25" si="1">SUMIFS(K:K,I:I,I3)</f>
        <v>91214.524999999994</v>
      </c>
      <c r="AG3" s="4">
        <f t="shared" ref="AG3:AG25" si="2">AE3*K3/AF3</f>
        <v>3.1300139807777329E-2</v>
      </c>
    </row>
    <row r="4" spans="1:33" x14ac:dyDescent="0.3">
      <c r="A4" t="s">
        <v>62</v>
      </c>
      <c r="B4" s="2" t="s">
        <v>63</v>
      </c>
      <c r="C4" t="s">
        <v>62</v>
      </c>
      <c r="D4" s="2" t="s">
        <v>63</v>
      </c>
      <c r="E4" t="s">
        <v>74</v>
      </c>
      <c r="F4" t="s">
        <v>66</v>
      </c>
      <c r="G4" t="s">
        <v>67</v>
      </c>
      <c r="H4">
        <v>168</v>
      </c>
      <c r="I4">
        <v>9999</v>
      </c>
      <c r="J4" t="s">
        <v>62</v>
      </c>
      <c r="K4">
        <v>4796.7129999999997</v>
      </c>
      <c r="L4">
        <v>1285.634</v>
      </c>
      <c r="M4">
        <v>3.7309999999999999</v>
      </c>
      <c r="N4">
        <v>3</v>
      </c>
      <c r="O4">
        <v>43.822000000000003</v>
      </c>
      <c r="P4">
        <v>156.566599</v>
      </c>
      <c r="Q4">
        <v>9.986872</v>
      </c>
      <c r="R4">
        <v>45.261881000000002</v>
      </c>
      <c r="S4">
        <v>1211</v>
      </c>
      <c r="T4">
        <v>128</v>
      </c>
      <c r="U4">
        <v>1023</v>
      </c>
      <c r="V4">
        <v>106</v>
      </c>
      <c r="W4">
        <v>30.636884999999999</v>
      </c>
      <c r="X4">
        <v>35330.300000000003</v>
      </c>
      <c r="Y4">
        <v>9184.2000000000007</v>
      </c>
      <c r="Z4">
        <v>73</v>
      </c>
      <c r="AA4">
        <v>39095</v>
      </c>
      <c r="AB4">
        <v>0</v>
      </c>
      <c r="AC4">
        <v>0</v>
      </c>
      <c r="AD4">
        <v>1.3</v>
      </c>
      <c r="AE4" s="4">
        <f t="shared" si="0"/>
        <v>1.2436666666666667</v>
      </c>
      <c r="AF4">
        <f t="shared" si="1"/>
        <v>91214.524999999994</v>
      </c>
      <c r="AG4" s="4">
        <f t="shared" si="2"/>
        <v>6.5400900434077439E-2</v>
      </c>
    </row>
    <row r="5" spans="1:33" x14ac:dyDescent="0.3">
      <c r="A5" t="s">
        <v>62</v>
      </c>
      <c r="B5" s="2" t="s">
        <v>63</v>
      </c>
      <c r="C5" t="s">
        <v>62</v>
      </c>
      <c r="D5" s="2" t="s">
        <v>63</v>
      </c>
      <c r="E5" t="s">
        <v>77</v>
      </c>
      <c r="F5" t="s">
        <v>66</v>
      </c>
      <c r="G5" t="s">
        <v>67</v>
      </c>
      <c r="H5">
        <v>168</v>
      </c>
      <c r="I5">
        <v>9999</v>
      </c>
      <c r="J5" t="s">
        <v>62</v>
      </c>
      <c r="K5">
        <v>3930.2660000000001</v>
      </c>
      <c r="L5">
        <v>1284.047</v>
      </c>
      <c r="M5">
        <v>3.0609999999999999</v>
      </c>
      <c r="N5">
        <v>3</v>
      </c>
      <c r="O5">
        <v>56.948</v>
      </c>
      <c r="P5">
        <v>105.92161400000001</v>
      </c>
      <c r="Q5">
        <v>2.8574459999999999</v>
      </c>
      <c r="R5">
        <v>24.732718999999999</v>
      </c>
      <c r="S5">
        <v>796</v>
      </c>
      <c r="T5">
        <v>124</v>
      </c>
      <c r="U5">
        <v>1706</v>
      </c>
      <c r="V5">
        <v>112</v>
      </c>
      <c r="W5">
        <v>37.105420000000002</v>
      </c>
      <c r="X5">
        <v>29324.9</v>
      </c>
      <c r="Y5">
        <v>10051.5</v>
      </c>
      <c r="Z5">
        <v>35</v>
      </c>
      <c r="AA5">
        <v>6802</v>
      </c>
      <c r="AB5">
        <v>0</v>
      </c>
      <c r="AC5">
        <v>0</v>
      </c>
      <c r="AD5">
        <v>1.3</v>
      </c>
      <c r="AE5" s="4">
        <f t="shared" si="0"/>
        <v>1.0203333333333333</v>
      </c>
      <c r="AF5">
        <f t="shared" si="1"/>
        <v>91214.524999999994</v>
      </c>
      <c r="AG5" s="4">
        <f t="shared" si="2"/>
        <v>4.3964285388392553E-2</v>
      </c>
    </row>
    <row r="6" spans="1:33" x14ac:dyDescent="0.3">
      <c r="A6" t="s">
        <v>62</v>
      </c>
      <c r="B6" s="2" t="s">
        <v>63</v>
      </c>
      <c r="C6" t="s">
        <v>62</v>
      </c>
      <c r="D6" s="2" t="s">
        <v>63</v>
      </c>
      <c r="E6" t="s">
        <v>78</v>
      </c>
      <c r="F6" t="s">
        <v>66</v>
      </c>
      <c r="G6" t="s">
        <v>67</v>
      </c>
      <c r="H6">
        <v>168</v>
      </c>
      <c r="I6">
        <v>9999</v>
      </c>
      <c r="J6" t="s">
        <v>62</v>
      </c>
      <c r="K6">
        <v>4833.3850000000002</v>
      </c>
      <c r="L6">
        <v>1407.2940000000001</v>
      </c>
      <c r="M6">
        <v>3.4350000000000001</v>
      </c>
      <c r="N6">
        <v>3</v>
      </c>
      <c r="O6">
        <v>49.554000000000002</v>
      </c>
      <c r="P6">
        <v>141.52188699999999</v>
      </c>
      <c r="Q6">
        <v>9.3507759999999998</v>
      </c>
      <c r="R6">
        <v>34.934674000000001</v>
      </c>
      <c r="S6">
        <v>1294</v>
      </c>
      <c r="T6">
        <v>343</v>
      </c>
      <c r="U6">
        <v>1302</v>
      </c>
      <c r="V6">
        <v>106</v>
      </c>
      <c r="W6">
        <v>34.152915</v>
      </c>
      <c r="X6">
        <v>50312.1</v>
      </c>
      <c r="Y6">
        <v>20241.400000000001</v>
      </c>
      <c r="Z6">
        <v>59</v>
      </c>
      <c r="AA6">
        <v>14804</v>
      </c>
      <c r="AB6">
        <v>0</v>
      </c>
      <c r="AC6">
        <v>0</v>
      </c>
      <c r="AD6">
        <v>1.3</v>
      </c>
      <c r="AE6" s="4">
        <f t="shared" si="0"/>
        <v>1.145</v>
      </c>
      <c r="AF6">
        <f t="shared" si="1"/>
        <v>91214.524999999994</v>
      </c>
      <c r="AG6" s="4">
        <f t="shared" si="2"/>
        <v>6.067263766379314E-2</v>
      </c>
    </row>
    <row r="7" spans="1:33" x14ac:dyDescent="0.3">
      <c r="A7" t="s">
        <v>62</v>
      </c>
      <c r="B7" s="2" t="s">
        <v>63</v>
      </c>
      <c r="C7" t="s">
        <v>62</v>
      </c>
      <c r="D7" s="2" t="s">
        <v>63</v>
      </c>
      <c r="E7" t="s">
        <v>79</v>
      </c>
      <c r="F7" t="s">
        <v>66</v>
      </c>
      <c r="G7" t="s">
        <v>67</v>
      </c>
      <c r="H7">
        <v>168</v>
      </c>
      <c r="I7">
        <v>1060</v>
      </c>
      <c r="J7" t="s">
        <v>61</v>
      </c>
      <c r="K7">
        <v>7216.5</v>
      </c>
      <c r="L7">
        <v>2114.7600000000002</v>
      </c>
      <c r="M7">
        <v>3.4119999999999999</v>
      </c>
      <c r="N7">
        <v>3</v>
      </c>
      <c r="O7">
        <v>50.393000000000001</v>
      </c>
      <c r="P7">
        <v>218.53686999999999</v>
      </c>
      <c r="Q7">
        <v>7.7052050000000003</v>
      </c>
      <c r="R7">
        <v>66.209648000000001</v>
      </c>
      <c r="S7">
        <v>2214</v>
      </c>
      <c r="T7">
        <v>268</v>
      </c>
      <c r="U7">
        <v>2259</v>
      </c>
      <c r="V7">
        <v>110</v>
      </c>
      <c r="W7">
        <v>33.021887</v>
      </c>
      <c r="X7">
        <v>74150.100000000006</v>
      </c>
      <c r="Y7">
        <v>28924.5</v>
      </c>
      <c r="Z7">
        <v>119</v>
      </c>
      <c r="AA7">
        <v>61842</v>
      </c>
      <c r="AB7">
        <v>0</v>
      </c>
      <c r="AC7">
        <v>0</v>
      </c>
      <c r="AD7">
        <v>1.3</v>
      </c>
      <c r="AE7" s="4">
        <f t="shared" si="0"/>
        <v>1.1373333333333333</v>
      </c>
      <c r="AF7">
        <f t="shared" si="1"/>
        <v>9255.5589999999993</v>
      </c>
      <c r="AG7" s="4">
        <f t="shared" si="2"/>
        <v>0.8867715067236891</v>
      </c>
    </row>
    <row r="8" spans="1:33" x14ac:dyDescent="0.3">
      <c r="A8" t="s">
        <v>62</v>
      </c>
      <c r="B8" s="2" t="s">
        <v>63</v>
      </c>
      <c r="C8" t="s">
        <v>62</v>
      </c>
      <c r="D8" s="2" t="s">
        <v>63</v>
      </c>
      <c r="E8" t="s">
        <v>80</v>
      </c>
      <c r="F8" t="s">
        <v>66</v>
      </c>
      <c r="G8" t="s">
        <v>67</v>
      </c>
      <c r="H8">
        <v>168</v>
      </c>
      <c r="I8">
        <v>9999</v>
      </c>
      <c r="J8" t="s">
        <v>62</v>
      </c>
      <c r="K8">
        <v>4775.7460000000001</v>
      </c>
      <c r="L8">
        <v>1489.37</v>
      </c>
      <c r="M8">
        <v>3.2069999999999999</v>
      </c>
      <c r="N8">
        <v>3</v>
      </c>
      <c r="O8">
        <v>55.134</v>
      </c>
      <c r="P8">
        <v>130.332424</v>
      </c>
      <c r="Q8">
        <v>3.9485440000000001</v>
      </c>
      <c r="R8">
        <v>32.492713000000002</v>
      </c>
      <c r="S8">
        <v>1228</v>
      </c>
      <c r="T8">
        <v>194</v>
      </c>
      <c r="U8">
        <v>1317</v>
      </c>
      <c r="V8">
        <v>111</v>
      </c>
      <c r="W8">
        <v>36.642808000000002</v>
      </c>
      <c r="X8">
        <v>32758.5</v>
      </c>
      <c r="Y8">
        <v>13750.3</v>
      </c>
      <c r="Z8">
        <v>45</v>
      </c>
      <c r="AA8">
        <v>25038</v>
      </c>
      <c r="AB8">
        <v>0</v>
      </c>
      <c r="AC8">
        <v>0</v>
      </c>
      <c r="AD8">
        <v>1.3</v>
      </c>
      <c r="AE8" s="4">
        <f t="shared" si="0"/>
        <v>1.069</v>
      </c>
      <c r="AF8">
        <f t="shared" si="1"/>
        <v>91214.524999999994</v>
      </c>
      <c r="AG8" s="4">
        <f t="shared" si="2"/>
        <v>5.5969950772642843E-2</v>
      </c>
    </row>
    <row r="9" spans="1:33" x14ac:dyDescent="0.3">
      <c r="A9" t="s">
        <v>62</v>
      </c>
      <c r="B9" s="2" t="s">
        <v>63</v>
      </c>
      <c r="C9" t="s">
        <v>62</v>
      </c>
      <c r="D9" s="2" t="s">
        <v>63</v>
      </c>
      <c r="E9" t="s">
        <v>81</v>
      </c>
      <c r="F9" t="s">
        <v>66</v>
      </c>
      <c r="G9" t="s">
        <v>72</v>
      </c>
      <c r="H9">
        <v>168</v>
      </c>
      <c r="I9">
        <v>9999</v>
      </c>
      <c r="J9" t="s">
        <v>62</v>
      </c>
      <c r="K9">
        <v>3876.84</v>
      </c>
      <c r="L9">
        <v>1119.0360000000001</v>
      </c>
      <c r="M9">
        <v>3.464</v>
      </c>
      <c r="N9">
        <v>3</v>
      </c>
      <c r="O9">
        <v>46.811</v>
      </c>
      <c r="P9">
        <v>124.433277</v>
      </c>
      <c r="Q9">
        <v>5.7343909999999996</v>
      </c>
      <c r="R9">
        <v>35.620235000000001</v>
      </c>
      <c r="S9">
        <v>974</v>
      </c>
      <c r="T9">
        <v>87</v>
      </c>
      <c r="U9">
        <v>685</v>
      </c>
      <c r="V9">
        <v>109</v>
      </c>
      <c r="W9">
        <v>31.155974000000001</v>
      </c>
      <c r="X9">
        <v>33569</v>
      </c>
      <c r="Y9">
        <v>9453.6</v>
      </c>
      <c r="Z9">
        <v>61</v>
      </c>
      <c r="AA9">
        <v>31549</v>
      </c>
      <c r="AB9">
        <v>0</v>
      </c>
      <c r="AC9">
        <v>0</v>
      </c>
      <c r="AD9">
        <v>1.3</v>
      </c>
      <c r="AE9" s="4">
        <f t="shared" si="0"/>
        <v>1.1546666666666667</v>
      </c>
      <c r="AF9">
        <f t="shared" si="1"/>
        <v>91214.524999999994</v>
      </c>
      <c r="AG9" s="4">
        <f t="shared" si="2"/>
        <v>4.90761522904384E-2</v>
      </c>
    </row>
    <row r="10" spans="1:33" x14ac:dyDescent="0.3">
      <c r="A10" t="s">
        <v>62</v>
      </c>
      <c r="B10" s="2" t="s">
        <v>63</v>
      </c>
      <c r="C10" t="s">
        <v>62</v>
      </c>
      <c r="D10" s="2" t="s">
        <v>63</v>
      </c>
      <c r="E10" t="s">
        <v>82</v>
      </c>
      <c r="F10" t="s">
        <v>66</v>
      </c>
      <c r="G10" t="s">
        <v>67</v>
      </c>
      <c r="H10">
        <v>168</v>
      </c>
      <c r="I10">
        <v>163</v>
      </c>
      <c r="J10" t="s">
        <v>61</v>
      </c>
      <c r="K10">
        <v>5025.2780000000002</v>
      </c>
      <c r="L10">
        <v>1538.923</v>
      </c>
      <c r="M10">
        <v>3.2650000000000001</v>
      </c>
      <c r="N10">
        <v>3</v>
      </c>
      <c r="O10">
        <v>52.246000000000002</v>
      </c>
      <c r="P10">
        <v>151.809675</v>
      </c>
      <c r="Q10">
        <v>4.5360670000000001</v>
      </c>
      <c r="R10">
        <v>45.837454999999999</v>
      </c>
      <c r="S10">
        <v>1554</v>
      </c>
      <c r="T10">
        <v>335</v>
      </c>
      <c r="U10">
        <v>1397</v>
      </c>
      <c r="V10">
        <v>110</v>
      </c>
      <c r="W10">
        <v>33.102488000000001</v>
      </c>
      <c r="X10">
        <v>49228.3</v>
      </c>
      <c r="Y10">
        <v>18693</v>
      </c>
      <c r="Z10">
        <v>75</v>
      </c>
      <c r="AA10">
        <v>36644</v>
      </c>
      <c r="AB10">
        <v>0</v>
      </c>
      <c r="AC10">
        <v>0</v>
      </c>
      <c r="AD10">
        <v>1.3</v>
      </c>
      <c r="AE10" s="4">
        <f t="shared" si="0"/>
        <v>1.0883333333333334</v>
      </c>
      <c r="AF10">
        <f t="shared" si="1"/>
        <v>5025.2780000000002</v>
      </c>
      <c r="AG10" s="4">
        <f t="shared" si="2"/>
        <v>1.0883333333333334</v>
      </c>
    </row>
    <row r="11" spans="1:33" x14ac:dyDescent="0.3">
      <c r="A11" t="s">
        <v>62</v>
      </c>
      <c r="B11" s="2" t="s">
        <v>63</v>
      </c>
      <c r="C11" t="s">
        <v>62</v>
      </c>
      <c r="D11" s="2" t="s">
        <v>63</v>
      </c>
      <c r="E11" t="s">
        <v>83</v>
      </c>
      <c r="F11" t="s">
        <v>66</v>
      </c>
      <c r="G11" t="s">
        <v>67</v>
      </c>
      <c r="H11">
        <v>168</v>
      </c>
      <c r="I11">
        <v>9999</v>
      </c>
      <c r="J11" t="s">
        <v>62</v>
      </c>
      <c r="K11">
        <v>4857.2389999999996</v>
      </c>
      <c r="L11">
        <v>1487.6210000000001</v>
      </c>
      <c r="M11">
        <v>3.2650000000000001</v>
      </c>
      <c r="N11">
        <v>3</v>
      </c>
      <c r="O11">
        <v>53.256</v>
      </c>
      <c r="P11">
        <v>138.96992599999999</v>
      </c>
      <c r="Q11">
        <v>3.4371369999999999</v>
      </c>
      <c r="R11">
        <v>38.309643999999999</v>
      </c>
      <c r="S11">
        <v>1010</v>
      </c>
      <c r="T11">
        <v>265</v>
      </c>
      <c r="U11">
        <v>1688</v>
      </c>
      <c r="V11">
        <v>112</v>
      </c>
      <c r="W11">
        <v>34.951726999999998</v>
      </c>
      <c r="X11">
        <v>39730.800000000003</v>
      </c>
      <c r="Y11">
        <v>13129.3</v>
      </c>
      <c r="Z11">
        <v>47</v>
      </c>
      <c r="AA11">
        <v>30374</v>
      </c>
      <c r="AB11">
        <v>0</v>
      </c>
      <c r="AC11">
        <v>0</v>
      </c>
      <c r="AD11">
        <v>1.3</v>
      </c>
      <c r="AE11" s="4">
        <f t="shared" si="0"/>
        <v>1.0883333333333334</v>
      </c>
      <c r="AF11">
        <f t="shared" si="1"/>
        <v>91214.524999999994</v>
      </c>
      <c r="AG11" s="4">
        <f t="shared" si="2"/>
        <v>5.7954532040447142E-2</v>
      </c>
    </row>
    <row r="12" spans="1:33" x14ac:dyDescent="0.3">
      <c r="A12" t="s">
        <v>62</v>
      </c>
      <c r="B12" s="2" t="s">
        <v>63</v>
      </c>
      <c r="C12" t="s">
        <v>62</v>
      </c>
      <c r="D12" s="2" t="s">
        <v>63</v>
      </c>
      <c r="E12" t="s">
        <v>84</v>
      </c>
      <c r="F12" t="s">
        <v>66</v>
      </c>
      <c r="G12" t="s">
        <v>67</v>
      </c>
      <c r="H12">
        <v>168</v>
      </c>
      <c r="I12">
        <v>9999</v>
      </c>
      <c r="J12" t="s">
        <v>62</v>
      </c>
      <c r="K12">
        <v>4578.29</v>
      </c>
      <c r="L12">
        <v>1454.037</v>
      </c>
      <c r="M12">
        <v>3.149</v>
      </c>
      <c r="N12">
        <v>3</v>
      </c>
      <c r="O12">
        <v>53.323999999999998</v>
      </c>
      <c r="P12">
        <v>135.871308</v>
      </c>
      <c r="Q12">
        <v>5.138541</v>
      </c>
      <c r="R12">
        <v>36.788274000000001</v>
      </c>
      <c r="S12">
        <v>1392</v>
      </c>
      <c r="T12">
        <v>110</v>
      </c>
      <c r="U12">
        <v>1140</v>
      </c>
      <c r="V12">
        <v>110</v>
      </c>
      <c r="W12">
        <v>33.695782000000001</v>
      </c>
      <c r="X12">
        <v>31740.1</v>
      </c>
      <c r="Y12">
        <v>14341.2</v>
      </c>
      <c r="Z12">
        <v>43</v>
      </c>
      <c r="AA12">
        <v>26288</v>
      </c>
      <c r="AB12">
        <v>0</v>
      </c>
      <c r="AC12">
        <v>0</v>
      </c>
      <c r="AD12">
        <v>1.3</v>
      </c>
      <c r="AE12" s="4">
        <f t="shared" si="0"/>
        <v>1.0496666666666667</v>
      </c>
      <c r="AF12">
        <f t="shared" si="1"/>
        <v>91214.524999999994</v>
      </c>
      <c r="AG12" s="4">
        <f t="shared" si="2"/>
        <v>5.2685451174945365E-2</v>
      </c>
    </row>
    <row r="13" spans="1:33" x14ac:dyDescent="0.3">
      <c r="A13" t="s">
        <v>62</v>
      </c>
      <c r="B13" s="2" t="s">
        <v>85</v>
      </c>
      <c r="C13" t="s">
        <v>62</v>
      </c>
      <c r="D13" s="2" t="s">
        <v>85</v>
      </c>
      <c r="E13" t="s">
        <v>87</v>
      </c>
      <c r="F13" t="s">
        <v>66</v>
      </c>
      <c r="G13" t="s">
        <v>72</v>
      </c>
      <c r="H13">
        <v>168</v>
      </c>
      <c r="I13">
        <v>9999</v>
      </c>
      <c r="J13" t="s">
        <v>62</v>
      </c>
      <c r="K13">
        <v>4570.4639999999999</v>
      </c>
      <c r="L13">
        <v>1248.106</v>
      </c>
      <c r="M13">
        <v>3.6619999999999999</v>
      </c>
      <c r="N13">
        <v>3</v>
      </c>
      <c r="O13">
        <v>45.713000000000001</v>
      </c>
      <c r="P13">
        <v>120.683819</v>
      </c>
      <c r="Q13">
        <v>3.5388169999999999</v>
      </c>
      <c r="R13">
        <v>24.794927000000001</v>
      </c>
      <c r="S13">
        <v>1867</v>
      </c>
      <c r="T13">
        <v>155</v>
      </c>
      <c r="U13">
        <v>869</v>
      </c>
      <c r="V13">
        <v>109</v>
      </c>
      <c r="W13">
        <v>37.871389999999998</v>
      </c>
      <c r="X13">
        <v>27567.1</v>
      </c>
      <c r="Y13">
        <v>10847.2</v>
      </c>
      <c r="Z13">
        <v>20</v>
      </c>
      <c r="AA13">
        <v>3426</v>
      </c>
      <c r="AB13">
        <v>0</v>
      </c>
      <c r="AC13">
        <v>0</v>
      </c>
      <c r="AD13">
        <v>1.3</v>
      </c>
      <c r="AE13" s="4">
        <f t="shared" si="0"/>
        <v>1.2206666666666666</v>
      </c>
      <c r="AF13">
        <f t="shared" si="1"/>
        <v>91214.524999999994</v>
      </c>
      <c r="AG13" s="4">
        <f t="shared" si="2"/>
        <v>6.1163647522146279E-2</v>
      </c>
    </row>
    <row r="14" spans="1:33" x14ac:dyDescent="0.3">
      <c r="A14" t="s">
        <v>62</v>
      </c>
      <c r="B14" s="2" t="s">
        <v>85</v>
      </c>
      <c r="C14" t="s">
        <v>62</v>
      </c>
      <c r="D14" s="2" t="s">
        <v>85</v>
      </c>
      <c r="E14" t="s">
        <v>88</v>
      </c>
      <c r="F14" t="s">
        <v>66</v>
      </c>
      <c r="G14" t="s">
        <v>67</v>
      </c>
      <c r="H14">
        <v>168</v>
      </c>
      <c r="I14">
        <v>9999</v>
      </c>
      <c r="J14" t="s">
        <v>62</v>
      </c>
      <c r="K14">
        <v>4302.2709999999997</v>
      </c>
      <c r="L14">
        <v>1274.02</v>
      </c>
      <c r="M14">
        <v>3.3769999999999998</v>
      </c>
      <c r="N14">
        <v>3</v>
      </c>
      <c r="O14">
        <v>50.738</v>
      </c>
      <c r="P14">
        <v>127.77355300000001</v>
      </c>
      <c r="Q14">
        <v>4.2963370000000003</v>
      </c>
      <c r="R14">
        <v>37.053561999999999</v>
      </c>
      <c r="S14">
        <v>1198</v>
      </c>
      <c r="T14">
        <v>443</v>
      </c>
      <c r="U14">
        <v>1445</v>
      </c>
      <c r="V14">
        <v>113</v>
      </c>
      <c r="W14">
        <v>33.671059999999997</v>
      </c>
      <c r="X14">
        <v>34010.9</v>
      </c>
      <c r="Y14">
        <v>12290.7</v>
      </c>
      <c r="Z14">
        <v>67</v>
      </c>
      <c r="AA14">
        <v>28733</v>
      </c>
      <c r="AB14">
        <v>0</v>
      </c>
      <c r="AC14">
        <v>0</v>
      </c>
      <c r="AD14">
        <v>1.3</v>
      </c>
      <c r="AE14" s="4">
        <f t="shared" si="0"/>
        <v>1.1256666666666666</v>
      </c>
      <c r="AF14">
        <f t="shared" si="1"/>
        <v>91214.524999999994</v>
      </c>
      <c r="AG14" s="4">
        <f t="shared" si="2"/>
        <v>5.3093770489586682E-2</v>
      </c>
    </row>
    <row r="15" spans="1:33" x14ac:dyDescent="0.3">
      <c r="A15" t="s">
        <v>62</v>
      </c>
      <c r="B15" s="2" t="s">
        <v>85</v>
      </c>
      <c r="C15" t="s">
        <v>62</v>
      </c>
      <c r="D15" s="2" t="s">
        <v>85</v>
      </c>
      <c r="E15" t="s">
        <v>88</v>
      </c>
      <c r="F15" t="s">
        <v>66</v>
      </c>
      <c r="G15" t="s">
        <v>67</v>
      </c>
      <c r="H15">
        <v>168</v>
      </c>
      <c r="I15">
        <v>1060</v>
      </c>
      <c r="J15" t="s">
        <v>61</v>
      </c>
      <c r="K15">
        <v>2039.059</v>
      </c>
      <c r="L15">
        <v>606.32899999999995</v>
      </c>
      <c r="M15">
        <v>3.363</v>
      </c>
      <c r="N15">
        <v>3</v>
      </c>
      <c r="O15">
        <v>55.140999999999998</v>
      </c>
      <c r="P15">
        <v>56.708027000000001</v>
      </c>
      <c r="Q15">
        <v>1.7260800000000001</v>
      </c>
      <c r="R15">
        <v>16.918309000000001</v>
      </c>
      <c r="S15">
        <v>557</v>
      </c>
      <c r="T15">
        <v>176</v>
      </c>
      <c r="U15">
        <v>576</v>
      </c>
      <c r="V15">
        <v>112</v>
      </c>
      <c r="W15">
        <v>35.957149000000001</v>
      </c>
      <c r="X15">
        <v>10083</v>
      </c>
      <c r="Y15">
        <v>5287.9</v>
      </c>
      <c r="Z15">
        <v>33</v>
      </c>
      <c r="AA15">
        <v>11262</v>
      </c>
      <c r="AB15">
        <v>0</v>
      </c>
      <c r="AC15">
        <v>0</v>
      </c>
      <c r="AD15">
        <v>1.3</v>
      </c>
      <c r="AE15" s="4">
        <f t="shared" si="0"/>
        <v>1.121</v>
      </c>
      <c r="AF15">
        <f t="shared" si="1"/>
        <v>9255.5589999999993</v>
      </c>
      <c r="AG15" s="4">
        <f t="shared" si="2"/>
        <v>0.24696348853699709</v>
      </c>
    </row>
    <row r="16" spans="1:33" x14ac:dyDescent="0.3">
      <c r="A16" t="s">
        <v>62</v>
      </c>
      <c r="B16" s="2" t="s">
        <v>85</v>
      </c>
      <c r="C16" t="s">
        <v>62</v>
      </c>
      <c r="D16" s="2" t="s">
        <v>85</v>
      </c>
      <c r="E16" t="s">
        <v>89</v>
      </c>
      <c r="F16" t="s">
        <v>66</v>
      </c>
      <c r="G16" t="s">
        <v>67</v>
      </c>
      <c r="H16">
        <v>168</v>
      </c>
      <c r="I16">
        <v>9999</v>
      </c>
      <c r="J16" t="s">
        <v>62</v>
      </c>
      <c r="K16">
        <v>2854.6219999999998</v>
      </c>
      <c r="L16">
        <v>830.822</v>
      </c>
      <c r="M16">
        <v>3.4359999999999999</v>
      </c>
      <c r="N16">
        <v>3</v>
      </c>
      <c r="O16">
        <v>46.564</v>
      </c>
      <c r="P16">
        <v>86.013852999999997</v>
      </c>
      <c r="Q16">
        <v>4.2066319999999999</v>
      </c>
      <c r="R16">
        <v>21.137183</v>
      </c>
      <c r="S16">
        <v>946</v>
      </c>
      <c r="T16">
        <v>251</v>
      </c>
      <c r="U16">
        <v>1058</v>
      </c>
      <c r="V16">
        <v>114</v>
      </c>
      <c r="W16">
        <v>33.187933000000001</v>
      </c>
      <c r="X16">
        <v>21068.1</v>
      </c>
      <c r="Y16">
        <v>6556.9</v>
      </c>
      <c r="Z16">
        <v>27</v>
      </c>
      <c r="AA16">
        <v>9157</v>
      </c>
      <c r="AB16">
        <v>0</v>
      </c>
      <c r="AC16">
        <v>0</v>
      </c>
      <c r="AD16">
        <v>1.3</v>
      </c>
      <c r="AE16" s="4">
        <f t="shared" si="0"/>
        <v>1.1453333333333333</v>
      </c>
      <c r="AF16">
        <f t="shared" si="1"/>
        <v>91214.524999999994</v>
      </c>
      <c r="AG16" s="4">
        <f t="shared" si="2"/>
        <v>3.5844003251309667E-2</v>
      </c>
    </row>
    <row r="17" spans="1:33" x14ac:dyDescent="0.3">
      <c r="A17" t="s">
        <v>62</v>
      </c>
      <c r="B17" s="2" t="s">
        <v>85</v>
      </c>
      <c r="C17" t="s">
        <v>62</v>
      </c>
      <c r="D17" s="2" t="s">
        <v>85</v>
      </c>
      <c r="E17" t="s">
        <v>90</v>
      </c>
      <c r="F17" t="s">
        <v>66</v>
      </c>
      <c r="G17" t="s">
        <v>67</v>
      </c>
      <c r="H17">
        <v>168</v>
      </c>
      <c r="I17">
        <v>9999</v>
      </c>
      <c r="J17" t="s">
        <v>62</v>
      </c>
      <c r="K17">
        <v>4258.0600000000004</v>
      </c>
      <c r="L17">
        <v>1178.287</v>
      </c>
      <c r="M17">
        <v>3.6139999999999999</v>
      </c>
      <c r="N17">
        <v>3</v>
      </c>
      <c r="O17">
        <v>46.253999999999998</v>
      </c>
      <c r="P17">
        <v>117.02355300000001</v>
      </c>
      <c r="Q17">
        <v>4.397443</v>
      </c>
      <c r="R17">
        <v>26.204393</v>
      </c>
      <c r="S17">
        <v>908</v>
      </c>
      <c r="T17">
        <v>134</v>
      </c>
      <c r="U17">
        <v>1474</v>
      </c>
      <c r="V17">
        <v>111</v>
      </c>
      <c r="W17">
        <v>36.38635</v>
      </c>
      <c r="X17">
        <v>29162.400000000001</v>
      </c>
      <c r="Y17">
        <v>10949.3</v>
      </c>
      <c r="Z17">
        <v>34</v>
      </c>
      <c r="AA17">
        <v>5048</v>
      </c>
      <c r="AB17">
        <v>0</v>
      </c>
      <c r="AC17">
        <v>0</v>
      </c>
      <c r="AD17">
        <v>1.3</v>
      </c>
      <c r="AE17" s="4">
        <f t="shared" si="0"/>
        <v>1.2046666666666666</v>
      </c>
      <c r="AF17">
        <f t="shared" si="1"/>
        <v>91214.524999999994</v>
      </c>
      <c r="AG17" s="4">
        <f t="shared" si="2"/>
        <v>5.6236031998924151E-2</v>
      </c>
    </row>
    <row r="18" spans="1:33" x14ac:dyDescent="0.3">
      <c r="A18" t="s">
        <v>62</v>
      </c>
      <c r="B18" s="2" t="s">
        <v>85</v>
      </c>
      <c r="C18" t="s">
        <v>62</v>
      </c>
      <c r="D18" s="2" t="s">
        <v>85</v>
      </c>
      <c r="E18" t="s">
        <v>91</v>
      </c>
      <c r="F18" t="s">
        <v>66</v>
      </c>
      <c r="G18" t="s">
        <v>67</v>
      </c>
      <c r="H18">
        <v>168</v>
      </c>
      <c r="I18">
        <v>9999</v>
      </c>
      <c r="J18" t="s">
        <v>62</v>
      </c>
      <c r="K18">
        <v>4622.1080000000002</v>
      </c>
      <c r="L18">
        <v>1384.011</v>
      </c>
      <c r="M18">
        <v>3.34</v>
      </c>
      <c r="N18">
        <v>3</v>
      </c>
      <c r="O18">
        <v>47.817</v>
      </c>
      <c r="P18">
        <v>146.06994299999999</v>
      </c>
      <c r="Q18">
        <v>4.6135539999999997</v>
      </c>
      <c r="R18">
        <v>42.758287000000003</v>
      </c>
      <c r="S18">
        <v>1071</v>
      </c>
      <c r="T18">
        <v>124</v>
      </c>
      <c r="U18">
        <v>998</v>
      </c>
      <c r="V18">
        <v>114</v>
      </c>
      <c r="W18">
        <v>31.643114000000001</v>
      </c>
      <c r="X18">
        <v>38789.599999999999</v>
      </c>
      <c r="Y18">
        <v>15580</v>
      </c>
      <c r="Z18">
        <v>62</v>
      </c>
      <c r="AA18">
        <v>35628</v>
      </c>
      <c r="AB18">
        <v>0</v>
      </c>
      <c r="AC18">
        <v>0</v>
      </c>
      <c r="AD18">
        <v>1.3</v>
      </c>
      <c r="AE18" s="4">
        <f t="shared" si="0"/>
        <v>1.1133333333333333</v>
      </c>
      <c r="AF18">
        <f t="shared" si="1"/>
        <v>91214.524999999994</v>
      </c>
      <c r="AG18" s="4">
        <f t="shared" si="2"/>
        <v>5.6415871339204664E-2</v>
      </c>
    </row>
    <row r="19" spans="1:33" x14ac:dyDescent="0.3">
      <c r="A19" t="s">
        <v>62</v>
      </c>
      <c r="B19" s="2" t="s">
        <v>85</v>
      </c>
      <c r="C19" t="s">
        <v>62</v>
      </c>
      <c r="D19" s="2" t="s">
        <v>85</v>
      </c>
      <c r="E19" t="s">
        <v>92</v>
      </c>
      <c r="F19" t="s">
        <v>66</v>
      </c>
      <c r="G19" t="s">
        <v>67</v>
      </c>
      <c r="H19">
        <v>168</v>
      </c>
      <c r="I19">
        <v>9999</v>
      </c>
      <c r="J19" t="s">
        <v>62</v>
      </c>
      <c r="K19">
        <v>4964.4579999999996</v>
      </c>
      <c r="L19">
        <v>1444.4349999999999</v>
      </c>
      <c r="M19">
        <v>3.4369999999999998</v>
      </c>
      <c r="N19">
        <v>3</v>
      </c>
      <c r="O19">
        <v>52.9</v>
      </c>
      <c r="P19">
        <v>146.89077800000001</v>
      </c>
      <c r="Q19">
        <v>11.629109</v>
      </c>
      <c r="R19">
        <v>40.075499999999998</v>
      </c>
      <c r="S19">
        <v>1263</v>
      </c>
      <c r="T19">
        <v>620</v>
      </c>
      <c r="U19">
        <v>1364</v>
      </c>
      <c r="V19">
        <v>113</v>
      </c>
      <c r="W19">
        <v>33.796934</v>
      </c>
      <c r="X19">
        <v>41276.800000000003</v>
      </c>
      <c r="Y19">
        <v>16621.7</v>
      </c>
      <c r="Z19">
        <v>79</v>
      </c>
      <c r="AA19">
        <v>34034</v>
      </c>
      <c r="AB19">
        <v>0</v>
      </c>
      <c r="AC19">
        <v>0</v>
      </c>
      <c r="AD19">
        <v>1.3</v>
      </c>
      <c r="AE19" s="4">
        <f t="shared" si="0"/>
        <v>1.1456666666666666</v>
      </c>
      <c r="AF19">
        <f t="shared" si="1"/>
        <v>91214.524999999994</v>
      </c>
      <c r="AG19" s="4">
        <f t="shared" si="2"/>
        <v>6.2354258257296923E-2</v>
      </c>
    </row>
    <row r="20" spans="1:33" x14ac:dyDescent="0.3">
      <c r="A20" t="s">
        <v>62</v>
      </c>
      <c r="B20" s="2" t="s">
        <v>85</v>
      </c>
      <c r="C20" t="s">
        <v>62</v>
      </c>
      <c r="D20" s="2" t="s">
        <v>85</v>
      </c>
      <c r="E20" t="s">
        <v>93</v>
      </c>
      <c r="F20" t="s">
        <v>66</v>
      </c>
      <c r="G20" t="s">
        <v>67</v>
      </c>
      <c r="H20">
        <v>168</v>
      </c>
      <c r="I20">
        <v>7242</v>
      </c>
      <c r="J20" t="s">
        <v>61</v>
      </c>
      <c r="K20">
        <v>6593.9690000000001</v>
      </c>
      <c r="L20">
        <v>1837.807</v>
      </c>
      <c r="M20">
        <v>3.5880000000000001</v>
      </c>
      <c r="N20">
        <v>3</v>
      </c>
      <c r="O20">
        <v>44.438000000000002</v>
      </c>
      <c r="P20">
        <v>201.42185900000001</v>
      </c>
      <c r="Q20">
        <v>8.5607439999999997</v>
      </c>
      <c r="R20">
        <v>52.330482000000003</v>
      </c>
      <c r="S20">
        <v>2020</v>
      </c>
      <c r="T20">
        <v>258</v>
      </c>
      <c r="U20">
        <v>1209</v>
      </c>
      <c r="V20">
        <v>109</v>
      </c>
      <c r="W20">
        <v>32.737107000000002</v>
      </c>
      <c r="X20">
        <v>64543.9</v>
      </c>
      <c r="Y20">
        <v>19799.3</v>
      </c>
      <c r="Z20">
        <v>61</v>
      </c>
      <c r="AA20">
        <v>39573</v>
      </c>
      <c r="AB20">
        <v>0</v>
      </c>
      <c r="AC20">
        <v>0</v>
      </c>
      <c r="AD20">
        <v>1.3</v>
      </c>
      <c r="AE20" s="4">
        <f t="shared" si="0"/>
        <v>1.196</v>
      </c>
      <c r="AF20">
        <f t="shared" si="1"/>
        <v>6593.9690000000001</v>
      </c>
      <c r="AG20" s="4">
        <f t="shared" si="2"/>
        <v>1.196</v>
      </c>
    </row>
    <row r="21" spans="1:33" x14ac:dyDescent="0.3">
      <c r="A21" t="s">
        <v>62</v>
      </c>
      <c r="B21" s="2" t="s">
        <v>85</v>
      </c>
      <c r="C21" t="s">
        <v>62</v>
      </c>
      <c r="D21" s="2" t="s">
        <v>85</v>
      </c>
      <c r="E21" t="s">
        <v>94</v>
      </c>
      <c r="F21" t="s">
        <v>66</v>
      </c>
      <c r="G21" t="s">
        <v>67</v>
      </c>
      <c r="H21">
        <v>168</v>
      </c>
      <c r="I21">
        <v>9999</v>
      </c>
      <c r="J21" t="s">
        <v>62</v>
      </c>
      <c r="K21">
        <v>4554.6499999999996</v>
      </c>
      <c r="L21">
        <v>1459.576</v>
      </c>
      <c r="M21">
        <v>3.121</v>
      </c>
      <c r="N21">
        <v>3</v>
      </c>
      <c r="O21">
        <v>56.259</v>
      </c>
      <c r="P21">
        <v>128.31466900000001</v>
      </c>
      <c r="Q21">
        <v>4.5988360000000004</v>
      </c>
      <c r="R21">
        <v>33.716056999999999</v>
      </c>
      <c r="S21">
        <v>1227</v>
      </c>
      <c r="T21">
        <v>100</v>
      </c>
      <c r="U21">
        <v>1351</v>
      </c>
      <c r="V21">
        <v>111</v>
      </c>
      <c r="W21">
        <v>35.495941000000002</v>
      </c>
      <c r="X21">
        <v>35919</v>
      </c>
      <c r="Y21">
        <v>13256.9</v>
      </c>
      <c r="Z21">
        <v>57</v>
      </c>
      <c r="AA21">
        <v>18035</v>
      </c>
      <c r="AB21">
        <v>0</v>
      </c>
      <c r="AC21">
        <v>0</v>
      </c>
      <c r="AD21">
        <v>1.3</v>
      </c>
      <c r="AE21" s="4">
        <f t="shared" si="0"/>
        <v>1.0403333333333333</v>
      </c>
      <c r="AF21">
        <f t="shared" si="1"/>
        <v>91214.524999999994</v>
      </c>
      <c r="AG21" s="4">
        <f t="shared" si="2"/>
        <v>5.1947364925341299E-2</v>
      </c>
    </row>
    <row r="22" spans="1:33" x14ac:dyDescent="0.3">
      <c r="A22" t="s">
        <v>62</v>
      </c>
      <c r="B22" s="2" t="s">
        <v>95</v>
      </c>
      <c r="C22" t="s">
        <v>62</v>
      </c>
      <c r="D22" s="2" t="s">
        <v>95</v>
      </c>
      <c r="E22" t="s">
        <v>97</v>
      </c>
      <c r="F22" t="s">
        <v>66</v>
      </c>
      <c r="G22" t="s">
        <v>67</v>
      </c>
      <c r="H22">
        <v>169</v>
      </c>
      <c r="I22">
        <v>9999</v>
      </c>
      <c r="J22" t="s">
        <v>61</v>
      </c>
      <c r="K22">
        <v>8160.6220000000003</v>
      </c>
      <c r="L22">
        <v>1763.64</v>
      </c>
      <c r="M22">
        <v>4.6269999999999998</v>
      </c>
      <c r="N22">
        <v>3</v>
      </c>
      <c r="O22">
        <v>61.311</v>
      </c>
      <c r="P22">
        <v>117.69549499999999</v>
      </c>
      <c r="Q22">
        <v>2.767998</v>
      </c>
      <c r="R22">
        <v>14.226604999999999</v>
      </c>
      <c r="S22">
        <v>1721</v>
      </c>
      <c r="T22">
        <v>57</v>
      </c>
      <c r="U22">
        <v>379</v>
      </c>
      <c r="V22">
        <v>115</v>
      </c>
      <c r="W22">
        <v>69.336740000000006</v>
      </c>
      <c r="X22">
        <v>50364.2</v>
      </c>
      <c r="Y22">
        <v>77479.399999999994</v>
      </c>
      <c r="Z22">
        <v>43</v>
      </c>
      <c r="AA22">
        <v>9121</v>
      </c>
      <c r="AB22">
        <v>0</v>
      </c>
      <c r="AC22">
        <v>0</v>
      </c>
      <c r="AD22">
        <v>1.3</v>
      </c>
      <c r="AE22" s="4">
        <f t="shared" si="0"/>
        <v>1.5423333333333333</v>
      </c>
      <c r="AF22">
        <f t="shared" si="1"/>
        <v>91214.524999999994</v>
      </c>
      <c r="AG22" s="4">
        <f t="shared" si="2"/>
        <v>0.13798678808373266</v>
      </c>
    </row>
    <row r="23" spans="1:33" x14ac:dyDescent="0.3">
      <c r="A23" t="s">
        <v>62</v>
      </c>
      <c r="B23" s="2" t="s">
        <v>98</v>
      </c>
      <c r="C23" t="s">
        <v>62</v>
      </c>
      <c r="D23" s="2" t="s">
        <v>98</v>
      </c>
      <c r="E23" t="s">
        <v>100</v>
      </c>
      <c r="F23" t="s">
        <v>66</v>
      </c>
      <c r="G23" t="s">
        <v>67</v>
      </c>
      <c r="H23">
        <v>169</v>
      </c>
      <c r="I23">
        <v>9999</v>
      </c>
      <c r="J23" t="s">
        <v>61</v>
      </c>
      <c r="K23">
        <v>5890.7030000000004</v>
      </c>
      <c r="L23">
        <v>1542.395</v>
      </c>
      <c r="M23">
        <v>3.819</v>
      </c>
      <c r="N23">
        <v>3</v>
      </c>
      <c r="O23">
        <v>50.991</v>
      </c>
      <c r="P23">
        <v>135.55465899999999</v>
      </c>
      <c r="Q23">
        <v>3.0690930000000001</v>
      </c>
      <c r="R23">
        <v>28.737438000000001</v>
      </c>
      <c r="S23">
        <v>1181</v>
      </c>
      <c r="T23">
        <v>275</v>
      </c>
      <c r="U23">
        <v>1433</v>
      </c>
      <c r="V23">
        <v>110</v>
      </c>
      <c r="W23">
        <v>43.456293000000002</v>
      </c>
      <c r="X23">
        <v>54258.7</v>
      </c>
      <c r="Y23">
        <v>24085.4</v>
      </c>
      <c r="Z23">
        <v>19</v>
      </c>
      <c r="AA23">
        <v>9695</v>
      </c>
      <c r="AB23">
        <v>0</v>
      </c>
      <c r="AC23">
        <v>0</v>
      </c>
      <c r="AD23">
        <v>1.3</v>
      </c>
      <c r="AE23" s="4">
        <f t="shared" si="0"/>
        <v>1.2729999999999999</v>
      </c>
      <c r="AF23">
        <f t="shared" si="1"/>
        <v>91214.524999999994</v>
      </c>
      <c r="AG23" s="4">
        <f t="shared" si="2"/>
        <v>8.2211302629707272E-2</v>
      </c>
    </row>
    <row r="24" spans="1:33" x14ac:dyDescent="0.3">
      <c r="A24" t="s">
        <v>62</v>
      </c>
      <c r="B24" s="2" t="s">
        <v>98</v>
      </c>
      <c r="C24" t="s">
        <v>62</v>
      </c>
      <c r="D24" s="2" t="s">
        <v>98</v>
      </c>
      <c r="E24" t="s">
        <v>101</v>
      </c>
      <c r="F24" t="s">
        <v>66</v>
      </c>
      <c r="G24" t="s">
        <v>67</v>
      </c>
      <c r="H24">
        <v>169</v>
      </c>
      <c r="I24">
        <v>9999</v>
      </c>
      <c r="J24" t="s">
        <v>61</v>
      </c>
      <c r="K24">
        <v>5743.1170000000002</v>
      </c>
      <c r="L24">
        <v>1465.6179999999999</v>
      </c>
      <c r="M24">
        <v>3.919</v>
      </c>
      <c r="N24">
        <v>3</v>
      </c>
      <c r="O24">
        <v>49.067</v>
      </c>
      <c r="P24">
        <v>139.65771699999999</v>
      </c>
      <c r="Q24">
        <v>2.7102179999999998</v>
      </c>
      <c r="R24">
        <v>34.621611999999999</v>
      </c>
      <c r="S24">
        <v>1588</v>
      </c>
      <c r="T24">
        <v>107</v>
      </c>
      <c r="U24">
        <v>1004</v>
      </c>
      <c r="V24">
        <v>116</v>
      </c>
      <c r="W24">
        <v>41.122804000000002</v>
      </c>
      <c r="X24">
        <v>53606</v>
      </c>
      <c r="Y24">
        <v>27252.9</v>
      </c>
      <c r="Z24">
        <v>51</v>
      </c>
      <c r="AA24">
        <v>22379</v>
      </c>
      <c r="AB24">
        <v>0</v>
      </c>
      <c r="AC24">
        <v>0</v>
      </c>
      <c r="AD24">
        <v>1.3</v>
      </c>
      <c r="AE24" s="4">
        <f t="shared" si="0"/>
        <v>1.3063333333333333</v>
      </c>
      <c r="AF24">
        <f t="shared" si="1"/>
        <v>91214.524999999994</v>
      </c>
      <c r="AG24" s="4">
        <f t="shared" si="2"/>
        <v>8.2250334300741398E-2</v>
      </c>
    </row>
    <row r="25" spans="1:33" x14ac:dyDescent="0.3">
      <c r="A25" t="s">
        <v>62</v>
      </c>
      <c r="B25" s="2" t="s">
        <v>102</v>
      </c>
      <c r="C25" t="s">
        <v>62</v>
      </c>
      <c r="D25" s="2" t="s">
        <v>102</v>
      </c>
      <c r="E25" t="s">
        <v>104</v>
      </c>
      <c r="F25" t="s">
        <v>66</v>
      </c>
      <c r="G25" t="s">
        <v>67</v>
      </c>
      <c r="H25">
        <v>169</v>
      </c>
      <c r="I25">
        <v>9999</v>
      </c>
      <c r="J25" t="s">
        <v>61</v>
      </c>
      <c r="K25">
        <v>2129.73</v>
      </c>
      <c r="L25">
        <v>519.048</v>
      </c>
      <c r="M25">
        <v>4.1029999999999998</v>
      </c>
      <c r="N25">
        <v>3</v>
      </c>
      <c r="O25">
        <v>63.704999999999998</v>
      </c>
      <c r="P25">
        <v>42.487482</v>
      </c>
      <c r="Q25">
        <v>4.0258159999999998</v>
      </c>
      <c r="R25">
        <v>9.0902609999999999</v>
      </c>
      <c r="S25">
        <v>434</v>
      </c>
      <c r="T25">
        <v>25</v>
      </c>
      <c r="U25">
        <v>181</v>
      </c>
      <c r="V25">
        <v>113</v>
      </c>
      <c r="W25">
        <v>50.126058</v>
      </c>
      <c r="X25">
        <v>11425.2</v>
      </c>
      <c r="Y25">
        <v>15006.9</v>
      </c>
      <c r="Z25">
        <v>16</v>
      </c>
      <c r="AA25">
        <v>10460</v>
      </c>
      <c r="AB25">
        <v>0</v>
      </c>
      <c r="AC25">
        <v>0</v>
      </c>
      <c r="AD25">
        <v>1.3</v>
      </c>
      <c r="AE25" s="4">
        <f t="shared" si="0"/>
        <v>1.3676666666666666</v>
      </c>
      <c r="AF25">
        <f t="shared" si="1"/>
        <v>91214.524999999994</v>
      </c>
      <c r="AG25" s="4">
        <f t="shared" si="2"/>
        <v>3.1933080065921521E-2</v>
      </c>
    </row>
  </sheetData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E3BD9D-92BF-4742-BF34-D8F975B1F3F2}">
  <dimension ref="A1:AD24"/>
  <sheetViews>
    <sheetView workbookViewId="0">
      <selection sqref="A1:AD24"/>
    </sheetView>
  </sheetViews>
  <sheetFormatPr defaultRowHeight="16.5" x14ac:dyDescent="0.3"/>
  <sheetData>
    <row r="1" spans="1:30" x14ac:dyDescent="0.3">
      <c r="A1" t="s">
        <v>1</v>
      </c>
      <c r="B1" s="2" t="s">
        <v>2</v>
      </c>
      <c r="C1" t="s">
        <v>4</v>
      </c>
      <c r="D1" s="2" t="s">
        <v>5</v>
      </c>
      <c r="E1" t="s">
        <v>6</v>
      </c>
      <c r="F1" t="s">
        <v>7</v>
      </c>
      <c r="G1" t="s">
        <v>229</v>
      </c>
      <c r="H1" t="s">
        <v>11</v>
      </c>
      <c r="I1" t="s">
        <v>15</v>
      </c>
      <c r="J1" t="s">
        <v>16</v>
      </c>
      <c r="K1" t="s">
        <v>17</v>
      </c>
      <c r="L1" t="s">
        <v>230</v>
      </c>
      <c r="M1" t="s">
        <v>37</v>
      </c>
      <c r="N1" t="s">
        <v>127</v>
      </c>
      <c r="O1" t="s">
        <v>128</v>
      </c>
      <c r="P1" t="s">
        <v>129</v>
      </c>
      <c r="Q1" t="s">
        <v>130</v>
      </c>
      <c r="R1" t="s">
        <v>22</v>
      </c>
      <c r="S1" t="s">
        <v>23</v>
      </c>
      <c r="T1" t="s">
        <v>131</v>
      </c>
      <c r="U1" t="s">
        <v>27</v>
      </c>
      <c r="V1" t="s">
        <v>132</v>
      </c>
      <c r="W1" t="s">
        <v>133</v>
      </c>
      <c r="X1" t="s">
        <v>24</v>
      </c>
      <c r="Y1" t="s">
        <v>25</v>
      </c>
      <c r="Z1" t="s">
        <v>41</v>
      </c>
      <c r="AA1" t="s">
        <v>42</v>
      </c>
      <c r="AB1" t="s">
        <v>50</v>
      </c>
      <c r="AC1" t="s">
        <v>57</v>
      </c>
      <c r="AD1" t="s">
        <v>56</v>
      </c>
    </row>
    <row r="2" spans="1:30" x14ac:dyDescent="0.3">
      <c r="A2" t="s">
        <v>62</v>
      </c>
      <c r="B2" s="2" t="s">
        <v>63</v>
      </c>
      <c r="C2" t="s">
        <v>62</v>
      </c>
      <c r="D2" s="2" t="s">
        <v>63</v>
      </c>
      <c r="E2" t="s">
        <v>65</v>
      </c>
      <c r="F2" t="s">
        <v>66</v>
      </c>
      <c r="G2" t="s">
        <v>67</v>
      </c>
      <c r="H2">
        <v>168</v>
      </c>
      <c r="I2">
        <v>4740.6760000000004</v>
      </c>
      <c r="J2">
        <v>1350.6279999999999</v>
      </c>
      <c r="K2">
        <v>3.51</v>
      </c>
      <c r="L2">
        <v>3</v>
      </c>
      <c r="M2">
        <v>47.48</v>
      </c>
      <c r="N2">
        <v>133.731066</v>
      </c>
      <c r="O2">
        <v>4.2055100000000003</v>
      </c>
      <c r="P2">
        <v>32.780237</v>
      </c>
      <c r="Q2">
        <v>1116</v>
      </c>
      <c r="R2">
        <v>94</v>
      </c>
      <c r="S2">
        <v>1238</v>
      </c>
      <c r="T2">
        <v>109</v>
      </c>
      <c r="U2">
        <v>35.449323999999997</v>
      </c>
      <c r="V2">
        <v>39148.800000000003</v>
      </c>
      <c r="W2">
        <v>14323.1</v>
      </c>
      <c r="X2">
        <v>59</v>
      </c>
      <c r="Y2">
        <v>11287</v>
      </c>
      <c r="Z2">
        <v>1.9830000000000001</v>
      </c>
      <c r="AA2">
        <v>26.114000000000001</v>
      </c>
      <c r="AB2">
        <v>0</v>
      </c>
      <c r="AC2">
        <v>0</v>
      </c>
      <c r="AD2">
        <v>1.3</v>
      </c>
    </row>
    <row r="3" spans="1:30" x14ac:dyDescent="0.3">
      <c r="A3" t="s">
        <v>62</v>
      </c>
      <c r="B3" s="2" t="s">
        <v>63</v>
      </c>
      <c r="C3" t="s">
        <v>62</v>
      </c>
      <c r="D3" s="2" t="s">
        <v>63</v>
      </c>
      <c r="E3" t="s">
        <v>71</v>
      </c>
      <c r="F3" t="s">
        <v>66</v>
      </c>
      <c r="G3" t="s">
        <v>72</v>
      </c>
      <c r="H3">
        <v>168</v>
      </c>
      <c r="I3">
        <v>2774.5650000000001</v>
      </c>
      <c r="J3">
        <v>898.73800000000006</v>
      </c>
      <c r="K3">
        <v>3.0870000000000002</v>
      </c>
      <c r="L3">
        <v>3</v>
      </c>
      <c r="M3">
        <v>50.442</v>
      </c>
      <c r="N3">
        <v>86.790519000000003</v>
      </c>
      <c r="O3">
        <v>4.6602399999999999</v>
      </c>
      <c r="P3">
        <v>21.087463</v>
      </c>
      <c r="Q3">
        <v>688</v>
      </c>
      <c r="R3">
        <v>40</v>
      </c>
      <c r="S3">
        <v>561</v>
      </c>
      <c r="T3">
        <v>108</v>
      </c>
      <c r="U3">
        <v>31.968526000000001</v>
      </c>
      <c r="V3">
        <v>17780.599999999999</v>
      </c>
      <c r="W3">
        <v>4041.6</v>
      </c>
      <c r="X3">
        <v>37</v>
      </c>
      <c r="Y3">
        <v>7374</v>
      </c>
      <c r="Z3">
        <v>1.4419999999999999</v>
      </c>
      <c r="AA3">
        <v>20.219000000000001</v>
      </c>
      <c r="AB3">
        <v>0</v>
      </c>
      <c r="AC3">
        <v>0</v>
      </c>
      <c r="AD3">
        <v>1.3</v>
      </c>
    </row>
    <row r="4" spans="1:30" x14ac:dyDescent="0.3">
      <c r="A4" t="s">
        <v>62</v>
      </c>
      <c r="B4" s="2" t="s">
        <v>63</v>
      </c>
      <c r="C4" t="s">
        <v>62</v>
      </c>
      <c r="D4" s="2" t="s">
        <v>63</v>
      </c>
      <c r="E4" t="s">
        <v>74</v>
      </c>
      <c r="F4" t="s">
        <v>66</v>
      </c>
      <c r="G4" t="s">
        <v>67</v>
      </c>
      <c r="H4">
        <v>168</v>
      </c>
      <c r="I4">
        <v>4796.7129999999997</v>
      </c>
      <c r="J4">
        <v>1285.634</v>
      </c>
      <c r="K4">
        <v>3.7309999999999999</v>
      </c>
      <c r="L4">
        <v>3</v>
      </c>
      <c r="M4">
        <v>43.822000000000003</v>
      </c>
      <c r="N4">
        <v>156.566599</v>
      </c>
      <c r="O4">
        <v>9.986872</v>
      </c>
      <c r="P4">
        <v>45.261881000000002</v>
      </c>
      <c r="Q4">
        <v>1211</v>
      </c>
      <c r="R4">
        <v>128</v>
      </c>
      <c r="S4">
        <v>1023</v>
      </c>
      <c r="T4">
        <v>106</v>
      </c>
      <c r="U4">
        <v>30.636884999999999</v>
      </c>
      <c r="V4">
        <v>35330.300000000003</v>
      </c>
      <c r="W4">
        <v>9184.2000000000007</v>
      </c>
      <c r="X4">
        <v>73</v>
      </c>
      <c r="Y4">
        <v>39095</v>
      </c>
      <c r="Z4">
        <v>2.6680000000000001</v>
      </c>
      <c r="AA4">
        <v>21.327000000000002</v>
      </c>
      <c r="AB4">
        <v>0</v>
      </c>
      <c r="AC4">
        <v>0</v>
      </c>
      <c r="AD4">
        <v>1.3</v>
      </c>
    </row>
    <row r="5" spans="1:30" x14ac:dyDescent="0.3">
      <c r="A5" t="s">
        <v>62</v>
      </c>
      <c r="B5" s="2" t="s">
        <v>63</v>
      </c>
      <c r="C5" t="s">
        <v>62</v>
      </c>
      <c r="D5" s="2" t="s">
        <v>63</v>
      </c>
      <c r="E5" t="s">
        <v>77</v>
      </c>
      <c r="F5" t="s">
        <v>66</v>
      </c>
      <c r="G5" t="s">
        <v>67</v>
      </c>
      <c r="H5">
        <v>168</v>
      </c>
      <c r="I5">
        <v>3930.2660000000001</v>
      </c>
      <c r="J5">
        <v>1284.047</v>
      </c>
      <c r="K5">
        <v>3.0609999999999999</v>
      </c>
      <c r="L5">
        <v>3</v>
      </c>
      <c r="M5">
        <v>56.948</v>
      </c>
      <c r="N5">
        <v>105.92161400000001</v>
      </c>
      <c r="O5">
        <v>2.8574459999999999</v>
      </c>
      <c r="P5">
        <v>24.732718999999999</v>
      </c>
      <c r="Q5">
        <v>796</v>
      </c>
      <c r="R5">
        <v>124</v>
      </c>
      <c r="S5">
        <v>1706</v>
      </c>
      <c r="T5">
        <v>112</v>
      </c>
      <c r="U5">
        <v>37.105420000000002</v>
      </c>
      <c r="V5">
        <v>29324.9</v>
      </c>
      <c r="W5">
        <v>10051.5</v>
      </c>
      <c r="X5">
        <v>35</v>
      </c>
      <c r="Y5">
        <v>6802</v>
      </c>
      <c r="Z5">
        <v>3.1549999999999998</v>
      </c>
      <c r="AA5">
        <v>43.406999999999996</v>
      </c>
      <c r="AB5">
        <v>0</v>
      </c>
      <c r="AC5">
        <v>0</v>
      </c>
      <c r="AD5">
        <v>1.3</v>
      </c>
    </row>
    <row r="6" spans="1:30" x14ac:dyDescent="0.3">
      <c r="A6" t="s">
        <v>62</v>
      </c>
      <c r="B6" s="2" t="s">
        <v>63</v>
      </c>
      <c r="C6" t="s">
        <v>62</v>
      </c>
      <c r="D6" s="2" t="s">
        <v>63</v>
      </c>
      <c r="E6" t="s">
        <v>78</v>
      </c>
      <c r="F6" t="s">
        <v>66</v>
      </c>
      <c r="G6" t="s">
        <v>67</v>
      </c>
      <c r="H6">
        <v>168</v>
      </c>
      <c r="I6">
        <v>4833.3850000000002</v>
      </c>
      <c r="J6">
        <v>1407.2940000000001</v>
      </c>
      <c r="K6">
        <v>3.4350000000000001</v>
      </c>
      <c r="L6">
        <v>3</v>
      </c>
      <c r="M6">
        <v>49.554000000000002</v>
      </c>
      <c r="N6">
        <v>141.52188699999999</v>
      </c>
      <c r="O6">
        <v>9.3507759999999998</v>
      </c>
      <c r="P6">
        <v>34.934674000000001</v>
      </c>
      <c r="Q6">
        <v>1294</v>
      </c>
      <c r="R6">
        <v>343</v>
      </c>
      <c r="S6">
        <v>1302</v>
      </c>
      <c r="T6">
        <v>106</v>
      </c>
      <c r="U6">
        <v>34.152915</v>
      </c>
      <c r="V6">
        <v>50312.1</v>
      </c>
      <c r="W6">
        <v>20241.400000000001</v>
      </c>
      <c r="X6">
        <v>59</v>
      </c>
      <c r="Y6">
        <v>14804</v>
      </c>
      <c r="Z6">
        <v>7.0960000000000001</v>
      </c>
      <c r="AA6">
        <v>26.937999999999999</v>
      </c>
      <c r="AB6">
        <v>0</v>
      </c>
      <c r="AC6">
        <v>0</v>
      </c>
      <c r="AD6">
        <v>1.3</v>
      </c>
    </row>
    <row r="7" spans="1:30" x14ac:dyDescent="0.3">
      <c r="A7" t="s">
        <v>62</v>
      </c>
      <c r="B7" s="2" t="s">
        <v>63</v>
      </c>
      <c r="C7" t="s">
        <v>62</v>
      </c>
      <c r="D7" s="2" t="s">
        <v>63</v>
      </c>
      <c r="E7" t="s">
        <v>79</v>
      </c>
      <c r="F7" t="s">
        <v>66</v>
      </c>
      <c r="G7" t="s">
        <v>67</v>
      </c>
      <c r="H7">
        <v>168</v>
      </c>
      <c r="I7">
        <v>7216.5</v>
      </c>
      <c r="J7">
        <v>2114.7600000000002</v>
      </c>
      <c r="K7">
        <v>3.4119999999999999</v>
      </c>
      <c r="L7">
        <v>3</v>
      </c>
      <c r="M7">
        <v>50.393000000000001</v>
      </c>
      <c r="N7">
        <v>218.53686999999999</v>
      </c>
      <c r="O7">
        <v>7.7052050000000003</v>
      </c>
      <c r="P7">
        <v>66.209648000000001</v>
      </c>
      <c r="Q7">
        <v>2214</v>
      </c>
      <c r="R7">
        <v>268</v>
      </c>
      <c r="S7">
        <v>2259</v>
      </c>
      <c r="T7">
        <v>110</v>
      </c>
      <c r="U7">
        <v>33.021887</v>
      </c>
      <c r="V7">
        <v>74150.100000000006</v>
      </c>
      <c r="W7">
        <v>28924.5</v>
      </c>
      <c r="X7">
        <v>119</v>
      </c>
      <c r="Y7">
        <v>61842</v>
      </c>
      <c r="Z7">
        <v>3.714</v>
      </c>
      <c r="AA7">
        <v>31.303000000000001</v>
      </c>
      <c r="AB7">
        <v>0</v>
      </c>
      <c r="AC7">
        <v>0</v>
      </c>
      <c r="AD7">
        <v>1.3</v>
      </c>
    </row>
    <row r="8" spans="1:30" x14ac:dyDescent="0.3">
      <c r="A8" t="s">
        <v>62</v>
      </c>
      <c r="B8" s="2" t="s">
        <v>63</v>
      </c>
      <c r="C8" t="s">
        <v>62</v>
      </c>
      <c r="D8" s="2" t="s">
        <v>63</v>
      </c>
      <c r="E8" t="s">
        <v>80</v>
      </c>
      <c r="F8" t="s">
        <v>66</v>
      </c>
      <c r="G8" t="s">
        <v>67</v>
      </c>
      <c r="H8">
        <v>168</v>
      </c>
      <c r="I8">
        <v>4775.7460000000001</v>
      </c>
      <c r="J8">
        <v>1489.37</v>
      </c>
      <c r="K8">
        <v>3.2069999999999999</v>
      </c>
      <c r="L8">
        <v>3</v>
      </c>
      <c r="M8">
        <v>55.134</v>
      </c>
      <c r="N8">
        <v>130.332424</v>
      </c>
      <c r="O8">
        <v>3.9485440000000001</v>
      </c>
      <c r="P8">
        <v>32.492713000000002</v>
      </c>
      <c r="Q8">
        <v>1228</v>
      </c>
      <c r="R8">
        <v>194</v>
      </c>
      <c r="S8">
        <v>1317</v>
      </c>
      <c r="T8">
        <v>111</v>
      </c>
      <c r="U8">
        <v>36.642808000000002</v>
      </c>
      <c r="V8">
        <v>32758.5</v>
      </c>
      <c r="W8">
        <v>13750.3</v>
      </c>
      <c r="X8">
        <v>45</v>
      </c>
      <c r="Y8">
        <v>25038</v>
      </c>
      <c r="Z8">
        <v>4.0620000000000003</v>
      </c>
      <c r="AA8">
        <v>27.577000000000002</v>
      </c>
      <c r="AB8">
        <v>0</v>
      </c>
      <c r="AC8">
        <v>0</v>
      </c>
      <c r="AD8">
        <v>1.3</v>
      </c>
    </row>
    <row r="9" spans="1:30" x14ac:dyDescent="0.3">
      <c r="A9" t="s">
        <v>62</v>
      </c>
      <c r="B9" s="2" t="s">
        <v>63</v>
      </c>
      <c r="C9" t="s">
        <v>62</v>
      </c>
      <c r="D9" s="2" t="s">
        <v>63</v>
      </c>
      <c r="E9" t="s">
        <v>81</v>
      </c>
      <c r="F9" t="s">
        <v>66</v>
      </c>
      <c r="G9" t="s">
        <v>72</v>
      </c>
      <c r="H9">
        <v>168</v>
      </c>
      <c r="I9">
        <v>3876.84</v>
      </c>
      <c r="J9">
        <v>1119.0360000000001</v>
      </c>
      <c r="K9">
        <v>3.464</v>
      </c>
      <c r="L9">
        <v>3</v>
      </c>
      <c r="M9">
        <v>46.811</v>
      </c>
      <c r="N9">
        <v>124.433277</v>
      </c>
      <c r="O9">
        <v>5.7343909999999996</v>
      </c>
      <c r="P9">
        <v>35.620235000000001</v>
      </c>
      <c r="Q9">
        <v>974</v>
      </c>
      <c r="R9">
        <v>87</v>
      </c>
      <c r="S9">
        <v>685</v>
      </c>
      <c r="T9">
        <v>109</v>
      </c>
      <c r="U9">
        <v>31.155974000000001</v>
      </c>
      <c r="V9">
        <v>33569</v>
      </c>
      <c r="W9">
        <v>9453.6</v>
      </c>
      <c r="X9">
        <v>61</v>
      </c>
      <c r="Y9">
        <v>31549</v>
      </c>
      <c r="Z9">
        <v>2.2440000000000002</v>
      </c>
      <c r="AA9">
        <v>17.669</v>
      </c>
      <c r="AB9">
        <v>0</v>
      </c>
      <c r="AC9">
        <v>0</v>
      </c>
      <c r="AD9">
        <v>1.3</v>
      </c>
    </row>
    <row r="10" spans="1:30" x14ac:dyDescent="0.3">
      <c r="A10" t="s">
        <v>62</v>
      </c>
      <c r="B10" s="2" t="s">
        <v>63</v>
      </c>
      <c r="C10" t="s">
        <v>62</v>
      </c>
      <c r="D10" s="2" t="s">
        <v>63</v>
      </c>
      <c r="E10" t="s">
        <v>82</v>
      </c>
      <c r="F10" t="s">
        <v>66</v>
      </c>
      <c r="G10" t="s">
        <v>67</v>
      </c>
      <c r="H10">
        <v>168</v>
      </c>
      <c r="I10">
        <v>5025.2780000000002</v>
      </c>
      <c r="J10">
        <v>1538.923</v>
      </c>
      <c r="K10">
        <v>3.2650000000000001</v>
      </c>
      <c r="L10">
        <v>3</v>
      </c>
      <c r="M10">
        <v>52.246000000000002</v>
      </c>
      <c r="N10">
        <v>151.809675</v>
      </c>
      <c r="O10">
        <v>4.5360670000000001</v>
      </c>
      <c r="P10">
        <v>45.837454999999999</v>
      </c>
      <c r="Q10">
        <v>1554</v>
      </c>
      <c r="R10">
        <v>335</v>
      </c>
      <c r="S10">
        <v>1397</v>
      </c>
      <c r="T10">
        <v>110</v>
      </c>
      <c r="U10">
        <v>33.102488000000001</v>
      </c>
      <c r="V10">
        <v>49228.3</v>
      </c>
      <c r="W10">
        <v>18693</v>
      </c>
      <c r="X10">
        <v>75</v>
      </c>
      <c r="Y10">
        <v>36644</v>
      </c>
      <c r="Z10">
        <v>6.6660000000000004</v>
      </c>
      <c r="AA10">
        <v>27.798999999999999</v>
      </c>
      <c r="AB10">
        <v>0</v>
      </c>
      <c r="AC10">
        <v>0</v>
      </c>
      <c r="AD10">
        <v>1.3</v>
      </c>
    </row>
    <row r="11" spans="1:30" x14ac:dyDescent="0.3">
      <c r="A11" t="s">
        <v>62</v>
      </c>
      <c r="B11" s="2" t="s">
        <v>63</v>
      </c>
      <c r="C11" t="s">
        <v>62</v>
      </c>
      <c r="D11" s="2" t="s">
        <v>63</v>
      </c>
      <c r="E11" t="s">
        <v>83</v>
      </c>
      <c r="F11" t="s">
        <v>66</v>
      </c>
      <c r="G11" t="s">
        <v>67</v>
      </c>
      <c r="H11">
        <v>168</v>
      </c>
      <c r="I11">
        <v>4857.2389999999996</v>
      </c>
      <c r="J11">
        <v>1487.6210000000001</v>
      </c>
      <c r="K11">
        <v>3.2650000000000001</v>
      </c>
      <c r="L11">
        <v>3</v>
      </c>
      <c r="M11">
        <v>53.256</v>
      </c>
      <c r="N11">
        <v>138.96992599999999</v>
      </c>
      <c r="O11">
        <v>3.4371369999999999</v>
      </c>
      <c r="P11">
        <v>38.309643999999999</v>
      </c>
      <c r="Q11">
        <v>1010</v>
      </c>
      <c r="R11">
        <v>265</v>
      </c>
      <c r="S11">
        <v>1688</v>
      </c>
      <c r="T11">
        <v>112</v>
      </c>
      <c r="U11">
        <v>34.951726999999998</v>
      </c>
      <c r="V11">
        <v>39730.800000000003</v>
      </c>
      <c r="W11">
        <v>13129.3</v>
      </c>
      <c r="X11">
        <v>47</v>
      </c>
      <c r="Y11">
        <v>30374</v>
      </c>
      <c r="Z11">
        <v>5.4560000000000004</v>
      </c>
      <c r="AA11">
        <v>34.752000000000002</v>
      </c>
      <c r="AB11">
        <v>0</v>
      </c>
      <c r="AC11">
        <v>0</v>
      </c>
      <c r="AD11">
        <v>1.3</v>
      </c>
    </row>
    <row r="12" spans="1:30" x14ac:dyDescent="0.3">
      <c r="A12" t="s">
        <v>62</v>
      </c>
      <c r="B12" s="2" t="s">
        <v>63</v>
      </c>
      <c r="C12" t="s">
        <v>62</v>
      </c>
      <c r="D12" s="2" t="s">
        <v>63</v>
      </c>
      <c r="E12" t="s">
        <v>84</v>
      </c>
      <c r="F12" t="s">
        <v>66</v>
      </c>
      <c r="G12" t="s">
        <v>67</v>
      </c>
      <c r="H12">
        <v>168</v>
      </c>
      <c r="I12">
        <v>4578.29</v>
      </c>
      <c r="J12">
        <v>1454.037</v>
      </c>
      <c r="K12">
        <v>3.149</v>
      </c>
      <c r="L12">
        <v>3</v>
      </c>
      <c r="M12">
        <v>53.323999999999998</v>
      </c>
      <c r="N12">
        <v>135.871308</v>
      </c>
      <c r="O12">
        <v>5.138541</v>
      </c>
      <c r="P12">
        <v>36.788274000000001</v>
      </c>
      <c r="Q12">
        <v>1392</v>
      </c>
      <c r="R12">
        <v>110</v>
      </c>
      <c r="S12">
        <v>1140</v>
      </c>
      <c r="T12">
        <v>110</v>
      </c>
      <c r="U12">
        <v>33.695782000000001</v>
      </c>
      <c r="V12">
        <v>31740.1</v>
      </c>
      <c r="W12">
        <v>14341.2</v>
      </c>
      <c r="X12">
        <v>43</v>
      </c>
      <c r="Y12">
        <v>26288</v>
      </c>
      <c r="Z12">
        <v>2.403</v>
      </c>
      <c r="AA12">
        <v>24.9</v>
      </c>
      <c r="AB12">
        <v>0</v>
      </c>
      <c r="AC12">
        <v>0</v>
      </c>
      <c r="AD12">
        <v>1.3</v>
      </c>
    </row>
    <row r="13" spans="1:30" x14ac:dyDescent="0.3">
      <c r="A13" t="s">
        <v>62</v>
      </c>
      <c r="B13" s="2" t="s">
        <v>85</v>
      </c>
      <c r="C13" t="s">
        <v>62</v>
      </c>
      <c r="D13" s="2" t="s">
        <v>85</v>
      </c>
      <c r="E13" t="s">
        <v>87</v>
      </c>
      <c r="F13" t="s">
        <v>66</v>
      </c>
      <c r="G13" t="s">
        <v>72</v>
      </c>
      <c r="H13">
        <v>168</v>
      </c>
      <c r="I13">
        <v>4570.4639999999999</v>
      </c>
      <c r="J13">
        <v>1248.106</v>
      </c>
      <c r="K13">
        <v>3.6619999999999999</v>
      </c>
      <c r="L13">
        <v>3</v>
      </c>
      <c r="M13">
        <v>45.713000000000001</v>
      </c>
      <c r="N13">
        <v>120.683819</v>
      </c>
      <c r="O13">
        <v>3.5388169999999999</v>
      </c>
      <c r="P13">
        <v>24.794927000000001</v>
      </c>
      <c r="Q13">
        <v>1867</v>
      </c>
      <c r="R13">
        <v>155</v>
      </c>
      <c r="S13">
        <v>869</v>
      </c>
      <c r="T13">
        <v>109</v>
      </c>
      <c r="U13">
        <v>37.871389999999998</v>
      </c>
      <c r="V13">
        <v>27567.1</v>
      </c>
      <c r="W13">
        <v>10847.2</v>
      </c>
      <c r="X13">
        <v>20</v>
      </c>
      <c r="Y13">
        <v>3426</v>
      </c>
      <c r="Z13">
        <v>3.391</v>
      </c>
      <c r="AA13">
        <v>19.013000000000002</v>
      </c>
      <c r="AB13">
        <v>0</v>
      </c>
      <c r="AC13">
        <v>0</v>
      </c>
      <c r="AD13">
        <v>1.3</v>
      </c>
    </row>
    <row r="14" spans="1:30" x14ac:dyDescent="0.3">
      <c r="A14" t="s">
        <v>62</v>
      </c>
      <c r="B14" s="2" t="s">
        <v>85</v>
      </c>
      <c r="C14" t="s">
        <v>62</v>
      </c>
      <c r="D14" s="2" t="s">
        <v>85</v>
      </c>
      <c r="E14" t="s">
        <v>88</v>
      </c>
      <c r="F14" t="s">
        <v>66</v>
      </c>
      <c r="G14" t="s">
        <v>67</v>
      </c>
      <c r="H14">
        <v>168</v>
      </c>
      <c r="I14">
        <v>6341.33</v>
      </c>
      <c r="J14">
        <v>1880.3489999999999</v>
      </c>
      <c r="K14">
        <v>3.3719999999999999</v>
      </c>
      <c r="L14">
        <v>3</v>
      </c>
      <c r="M14">
        <v>52.085000000000001</v>
      </c>
      <c r="N14">
        <v>184.48158000000001</v>
      </c>
      <c r="O14">
        <v>6.0224169999999999</v>
      </c>
      <c r="P14">
        <v>53.971871</v>
      </c>
      <c r="Q14">
        <v>1756</v>
      </c>
      <c r="R14">
        <v>619</v>
      </c>
      <c r="S14">
        <v>2021</v>
      </c>
      <c r="T14">
        <v>113</v>
      </c>
      <c r="U14">
        <v>34.373784000000001</v>
      </c>
      <c r="V14">
        <v>44093.9</v>
      </c>
      <c r="W14">
        <v>17578.599999999999</v>
      </c>
      <c r="X14">
        <v>100</v>
      </c>
      <c r="Y14">
        <v>39995</v>
      </c>
      <c r="Z14">
        <v>9.7609999999999992</v>
      </c>
      <c r="AA14">
        <v>31.87</v>
      </c>
      <c r="AB14">
        <v>0</v>
      </c>
      <c r="AC14">
        <v>0</v>
      </c>
      <c r="AD14">
        <v>1.3</v>
      </c>
    </row>
    <row r="15" spans="1:30" x14ac:dyDescent="0.3">
      <c r="A15" t="s">
        <v>62</v>
      </c>
      <c r="B15" s="2" t="s">
        <v>85</v>
      </c>
      <c r="C15" t="s">
        <v>62</v>
      </c>
      <c r="D15" s="2" t="s">
        <v>85</v>
      </c>
      <c r="E15" t="s">
        <v>89</v>
      </c>
      <c r="F15" t="s">
        <v>66</v>
      </c>
      <c r="G15" t="s">
        <v>67</v>
      </c>
      <c r="H15">
        <v>168</v>
      </c>
      <c r="I15">
        <v>2854.6219999999998</v>
      </c>
      <c r="J15">
        <v>830.822</v>
      </c>
      <c r="K15">
        <v>3.4359999999999999</v>
      </c>
      <c r="L15">
        <v>3</v>
      </c>
      <c r="M15">
        <v>46.564</v>
      </c>
      <c r="N15">
        <v>86.013852999999997</v>
      </c>
      <c r="O15">
        <v>4.2066319999999999</v>
      </c>
      <c r="P15">
        <v>21.137183</v>
      </c>
      <c r="Q15">
        <v>946</v>
      </c>
      <c r="R15">
        <v>251</v>
      </c>
      <c r="S15">
        <v>1058</v>
      </c>
      <c r="T15">
        <v>114</v>
      </c>
      <c r="U15">
        <v>33.187933000000001</v>
      </c>
      <c r="V15">
        <v>21068.1</v>
      </c>
      <c r="W15">
        <v>6556.9</v>
      </c>
      <c r="X15">
        <v>27</v>
      </c>
      <c r="Y15">
        <v>9157</v>
      </c>
      <c r="Z15">
        <v>8.7929999999999993</v>
      </c>
      <c r="AA15">
        <v>37.063000000000002</v>
      </c>
      <c r="AB15">
        <v>0</v>
      </c>
      <c r="AC15">
        <v>0</v>
      </c>
      <c r="AD15">
        <v>1.3</v>
      </c>
    </row>
    <row r="16" spans="1:30" x14ac:dyDescent="0.3">
      <c r="A16" t="s">
        <v>62</v>
      </c>
      <c r="B16" s="2" t="s">
        <v>85</v>
      </c>
      <c r="C16" t="s">
        <v>62</v>
      </c>
      <c r="D16" s="2" t="s">
        <v>85</v>
      </c>
      <c r="E16" t="s">
        <v>90</v>
      </c>
      <c r="F16" t="s">
        <v>66</v>
      </c>
      <c r="G16" t="s">
        <v>67</v>
      </c>
      <c r="H16">
        <v>168</v>
      </c>
      <c r="I16">
        <v>4258.0600000000004</v>
      </c>
      <c r="J16">
        <v>1178.287</v>
      </c>
      <c r="K16">
        <v>3.6139999999999999</v>
      </c>
      <c r="L16">
        <v>3</v>
      </c>
      <c r="M16">
        <v>46.253999999999998</v>
      </c>
      <c r="N16">
        <v>117.02355300000001</v>
      </c>
      <c r="O16">
        <v>4.397443</v>
      </c>
      <c r="P16">
        <v>26.204393</v>
      </c>
      <c r="Q16">
        <v>908</v>
      </c>
      <c r="R16">
        <v>134</v>
      </c>
      <c r="S16">
        <v>1474</v>
      </c>
      <c r="T16">
        <v>111</v>
      </c>
      <c r="U16">
        <v>36.38635</v>
      </c>
      <c r="V16">
        <v>29162.400000000001</v>
      </c>
      <c r="W16">
        <v>10949.3</v>
      </c>
      <c r="X16">
        <v>34</v>
      </c>
      <c r="Y16">
        <v>5048</v>
      </c>
      <c r="Z16">
        <v>3.1469999999999998</v>
      </c>
      <c r="AA16">
        <v>34.616999999999997</v>
      </c>
      <c r="AB16">
        <v>0</v>
      </c>
      <c r="AC16">
        <v>0</v>
      </c>
      <c r="AD16">
        <v>1.3</v>
      </c>
    </row>
    <row r="17" spans="1:30" x14ac:dyDescent="0.3">
      <c r="A17" t="s">
        <v>62</v>
      </c>
      <c r="B17" s="2" t="s">
        <v>85</v>
      </c>
      <c r="C17" t="s">
        <v>62</v>
      </c>
      <c r="D17" s="2" t="s">
        <v>85</v>
      </c>
      <c r="E17" t="s">
        <v>91</v>
      </c>
      <c r="F17" t="s">
        <v>66</v>
      </c>
      <c r="G17" t="s">
        <v>67</v>
      </c>
      <c r="H17">
        <v>168</v>
      </c>
      <c r="I17">
        <v>4622.1080000000002</v>
      </c>
      <c r="J17">
        <v>1384.011</v>
      </c>
      <c r="K17">
        <v>3.34</v>
      </c>
      <c r="L17">
        <v>3</v>
      </c>
      <c r="M17">
        <v>47.817</v>
      </c>
      <c r="N17">
        <v>146.06994299999999</v>
      </c>
      <c r="O17">
        <v>4.6135539999999997</v>
      </c>
      <c r="P17">
        <v>42.758287000000003</v>
      </c>
      <c r="Q17">
        <v>1071</v>
      </c>
      <c r="R17">
        <v>124</v>
      </c>
      <c r="S17">
        <v>998</v>
      </c>
      <c r="T17">
        <v>114</v>
      </c>
      <c r="U17">
        <v>31.643114000000001</v>
      </c>
      <c r="V17">
        <v>38789.599999999999</v>
      </c>
      <c r="W17">
        <v>15580</v>
      </c>
      <c r="X17">
        <v>62</v>
      </c>
      <c r="Y17">
        <v>35628</v>
      </c>
      <c r="Z17">
        <v>2.6829999999999998</v>
      </c>
      <c r="AA17">
        <v>21.591999999999999</v>
      </c>
      <c r="AB17">
        <v>0</v>
      </c>
      <c r="AC17">
        <v>0</v>
      </c>
      <c r="AD17">
        <v>1.3</v>
      </c>
    </row>
    <row r="18" spans="1:30" x14ac:dyDescent="0.3">
      <c r="A18" t="s">
        <v>62</v>
      </c>
      <c r="B18" s="2" t="s">
        <v>85</v>
      </c>
      <c r="C18" t="s">
        <v>62</v>
      </c>
      <c r="D18" s="2" t="s">
        <v>85</v>
      </c>
      <c r="E18" t="s">
        <v>92</v>
      </c>
      <c r="F18" t="s">
        <v>66</v>
      </c>
      <c r="G18" t="s">
        <v>67</v>
      </c>
      <c r="H18">
        <v>168</v>
      </c>
      <c r="I18">
        <v>4964.4579999999996</v>
      </c>
      <c r="J18">
        <v>1444.4349999999999</v>
      </c>
      <c r="K18">
        <v>3.4369999999999998</v>
      </c>
      <c r="L18">
        <v>3</v>
      </c>
      <c r="M18">
        <v>52.9</v>
      </c>
      <c r="N18">
        <v>146.89077800000001</v>
      </c>
      <c r="O18">
        <v>11.629109</v>
      </c>
      <c r="P18">
        <v>40.075499999999998</v>
      </c>
      <c r="Q18">
        <v>1263</v>
      </c>
      <c r="R18">
        <v>620</v>
      </c>
      <c r="S18">
        <v>1364</v>
      </c>
      <c r="T18">
        <v>113</v>
      </c>
      <c r="U18">
        <v>33.796934</v>
      </c>
      <c r="V18">
        <v>41276.800000000003</v>
      </c>
      <c r="W18">
        <v>16621.7</v>
      </c>
      <c r="X18">
        <v>79</v>
      </c>
      <c r="Y18">
        <v>34034</v>
      </c>
      <c r="Z18">
        <v>12.489000000000001</v>
      </c>
      <c r="AA18">
        <v>27.475000000000001</v>
      </c>
      <c r="AB18">
        <v>0</v>
      </c>
      <c r="AC18">
        <v>0</v>
      </c>
      <c r="AD18">
        <v>1.3</v>
      </c>
    </row>
    <row r="19" spans="1:30" x14ac:dyDescent="0.3">
      <c r="A19" t="s">
        <v>62</v>
      </c>
      <c r="B19" s="2" t="s">
        <v>85</v>
      </c>
      <c r="C19" t="s">
        <v>62</v>
      </c>
      <c r="D19" s="2" t="s">
        <v>85</v>
      </c>
      <c r="E19" t="s">
        <v>93</v>
      </c>
      <c r="F19" t="s">
        <v>66</v>
      </c>
      <c r="G19" t="s">
        <v>67</v>
      </c>
      <c r="H19">
        <v>168</v>
      </c>
      <c r="I19">
        <v>6593.9690000000001</v>
      </c>
      <c r="J19">
        <v>1837.807</v>
      </c>
      <c r="K19">
        <v>3.5880000000000001</v>
      </c>
      <c r="L19">
        <v>3</v>
      </c>
      <c r="M19">
        <v>44.438000000000002</v>
      </c>
      <c r="N19">
        <v>201.42185900000001</v>
      </c>
      <c r="O19">
        <v>8.5607439999999997</v>
      </c>
      <c r="P19">
        <v>52.330482000000003</v>
      </c>
      <c r="Q19">
        <v>2020</v>
      </c>
      <c r="R19">
        <v>258</v>
      </c>
      <c r="S19">
        <v>1209</v>
      </c>
      <c r="T19">
        <v>109</v>
      </c>
      <c r="U19">
        <v>32.737107000000002</v>
      </c>
      <c r="V19">
        <v>64543.9</v>
      </c>
      <c r="W19">
        <v>19799.3</v>
      </c>
      <c r="X19">
        <v>61</v>
      </c>
      <c r="Y19">
        <v>39573</v>
      </c>
      <c r="Z19">
        <v>3.9129999999999998</v>
      </c>
      <c r="AA19">
        <v>18.335000000000001</v>
      </c>
      <c r="AB19">
        <v>0</v>
      </c>
      <c r="AC19">
        <v>0</v>
      </c>
      <c r="AD19">
        <v>1.3</v>
      </c>
    </row>
    <row r="20" spans="1:30" x14ac:dyDescent="0.3">
      <c r="A20" t="s">
        <v>62</v>
      </c>
      <c r="B20" s="2" t="s">
        <v>85</v>
      </c>
      <c r="C20" t="s">
        <v>62</v>
      </c>
      <c r="D20" s="2" t="s">
        <v>85</v>
      </c>
      <c r="E20" t="s">
        <v>94</v>
      </c>
      <c r="F20" t="s">
        <v>66</v>
      </c>
      <c r="G20" t="s">
        <v>67</v>
      </c>
      <c r="H20">
        <v>168</v>
      </c>
      <c r="I20">
        <v>4554.6499999999996</v>
      </c>
      <c r="J20">
        <v>1459.576</v>
      </c>
      <c r="K20">
        <v>3.121</v>
      </c>
      <c r="L20">
        <v>3</v>
      </c>
      <c r="M20">
        <v>56.259</v>
      </c>
      <c r="N20">
        <v>128.31466900000001</v>
      </c>
      <c r="O20">
        <v>4.5988360000000004</v>
      </c>
      <c r="P20">
        <v>33.716056999999999</v>
      </c>
      <c r="Q20">
        <v>1227</v>
      </c>
      <c r="R20">
        <v>100</v>
      </c>
      <c r="S20">
        <v>1351</v>
      </c>
      <c r="T20">
        <v>111</v>
      </c>
      <c r="U20">
        <v>35.495941000000002</v>
      </c>
      <c r="V20">
        <v>35919</v>
      </c>
      <c r="W20">
        <v>13256.9</v>
      </c>
      <c r="X20">
        <v>57</v>
      </c>
      <c r="Y20">
        <v>18035</v>
      </c>
      <c r="Z20">
        <v>2.1960000000000002</v>
      </c>
      <c r="AA20">
        <v>29.661999999999999</v>
      </c>
      <c r="AB20">
        <v>0</v>
      </c>
      <c r="AC20">
        <v>0</v>
      </c>
      <c r="AD20">
        <v>1.3</v>
      </c>
    </row>
    <row r="21" spans="1:30" x14ac:dyDescent="0.3">
      <c r="A21" t="s">
        <v>62</v>
      </c>
      <c r="B21" s="2" t="s">
        <v>95</v>
      </c>
      <c r="C21" t="s">
        <v>62</v>
      </c>
      <c r="D21" s="2" t="s">
        <v>95</v>
      </c>
      <c r="E21" t="s">
        <v>97</v>
      </c>
      <c r="F21" t="s">
        <v>66</v>
      </c>
      <c r="G21" t="s">
        <v>67</v>
      </c>
      <c r="H21">
        <v>169</v>
      </c>
      <c r="I21">
        <v>8160.6220000000003</v>
      </c>
      <c r="J21">
        <v>1763.64</v>
      </c>
      <c r="K21">
        <v>4.6269999999999998</v>
      </c>
      <c r="L21">
        <v>3</v>
      </c>
      <c r="M21">
        <v>61.311</v>
      </c>
      <c r="N21">
        <v>117.69549499999999</v>
      </c>
      <c r="O21">
        <v>2.767998</v>
      </c>
      <c r="P21">
        <v>14.226604999999999</v>
      </c>
      <c r="Q21">
        <v>1721</v>
      </c>
      <c r="R21">
        <v>57</v>
      </c>
      <c r="S21">
        <v>379</v>
      </c>
      <c r="T21">
        <v>115</v>
      </c>
      <c r="U21">
        <v>69.336740000000006</v>
      </c>
      <c r="V21">
        <v>50364.2</v>
      </c>
      <c r="W21">
        <v>77479.399999999994</v>
      </c>
      <c r="X21">
        <v>43</v>
      </c>
      <c r="Y21">
        <v>9121</v>
      </c>
      <c r="Z21">
        <v>0.69799999999999995</v>
      </c>
      <c r="AA21">
        <v>4.6440000000000001</v>
      </c>
      <c r="AB21">
        <v>0</v>
      </c>
      <c r="AC21">
        <v>0</v>
      </c>
      <c r="AD21">
        <v>1.3</v>
      </c>
    </row>
    <row r="22" spans="1:30" x14ac:dyDescent="0.3">
      <c r="A22" t="s">
        <v>62</v>
      </c>
      <c r="B22" s="2" t="s">
        <v>98</v>
      </c>
      <c r="C22" t="s">
        <v>62</v>
      </c>
      <c r="D22" s="2" t="s">
        <v>98</v>
      </c>
      <c r="E22" t="s">
        <v>100</v>
      </c>
      <c r="F22" t="s">
        <v>66</v>
      </c>
      <c r="G22" t="s">
        <v>67</v>
      </c>
      <c r="H22">
        <v>169</v>
      </c>
      <c r="I22">
        <v>5890.7030000000004</v>
      </c>
      <c r="J22">
        <v>1542.395</v>
      </c>
      <c r="K22">
        <v>3.819</v>
      </c>
      <c r="L22">
        <v>3</v>
      </c>
      <c r="M22">
        <v>50.991</v>
      </c>
      <c r="N22">
        <v>135.55465899999999</v>
      </c>
      <c r="O22">
        <v>3.0690930000000001</v>
      </c>
      <c r="P22">
        <v>28.737438000000001</v>
      </c>
      <c r="Q22">
        <v>1181</v>
      </c>
      <c r="R22">
        <v>275</v>
      </c>
      <c r="S22">
        <v>1433</v>
      </c>
      <c r="T22">
        <v>110</v>
      </c>
      <c r="U22">
        <v>43.456293000000002</v>
      </c>
      <c r="V22">
        <v>54258.7</v>
      </c>
      <c r="W22">
        <v>24085.4</v>
      </c>
      <c r="X22">
        <v>19</v>
      </c>
      <c r="Y22">
        <v>9695</v>
      </c>
      <c r="Z22">
        <v>4.6680000000000001</v>
      </c>
      <c r="AA22">
        <v>24.326000000000001</v>
      </c>
      <c r="AB22">
        <v>0</v>
      </c>
      <c r="AC22">
        <v>0</v>
      </c>
      <c r="AD22">
        <v>1.3</v>
      </c>
    </row>
    <row r="23" spans="1:30" x14ac:dyDescent="0.3">
      <c r="A23" t="s">
        <v>62</v>
      </c>
      <c r="B23" s="2" t="s">
        <v>98</v>
      </c>
      <c r="C23" t="s">
        <v>62</v>
      </c>
      <c r="D23" s="2" t="s">
        <v>98</v>
      </c>
      <c r="E23" t="s">
        <v>101</v>
      </c>
      <c r="F23" t="s">
        <v>66</v>
      </c>
      <c r="G23" t="s">
        <v>67</v>
      </c>
      <c r="H23">
        <v>169</v>
      </c>
      <c r="I23">
        <v>5743.1170000000002</v>
      </c>
      <c r="J23">
        <v>1465.6179999999999</v>
      </c>
      <c r="K23">
        <v>3.919</v>
      </c>
      <c r="L23">
        <v>3</v>
      </c>
      <c r="M23">
        <v>49.067</v>
      </c>
      <c r="N23">
        <v>139.65771699999999</v>
      </c>
      <c r="O23">
        <v>2.7102179999999998</v>
      </c>
      <c r="P23">
        <v>34.621611999999999</v>
      </c>
      <c r="Q23">
        <v>1588</v>
      </c>
      <c r="R23">
        <v>107</v>
      </c>
      <c r="S23">
        <v>1004</v>
      </c>
      <c r="T23">
        <v>116</v>
      </c>
      <c r="U23">
        <v>41.122804000000002</v>
      </c>
      <c r="V23">
        <v>53606</v>
      </c>
      <c r="W23">
        <v>27252.9</v>
      </c>
      <c r="X23">
        <v>51</v>
      </c>
      <c r="Y23">
        <v>22379</v>
      </c>
      <c r="Z23">
        <v>1.863</v>
      </c>
      <c r="AA23">
        <v>17.481999999999999</v>
      </c>
      <c r="AB23">
        <v>0</v>
      </c>
      <c r="AC23">
        <v>0</v>
      </c>
      <c r="AD23">
        <v>1.3</v>
      </c>
    </row>
    <row r="24" spans="1:30" x14ac:dyDescent="0.3">
      <c r="A24" t="s">
        <v>62</v>
      </c>
      <c r="B24" s="2" t="s">
        <v>102</v>
      </c>
      <c r="C24" t="s">
        <v>62</v>
      </c>
      <c r="D24" s="2" t="s">
        <v>102</v>
      </c>
      <c r="E24" t="s">
        <v>104</v>
      </c>
      <c r="F24" t="s">
        <v>66</v>
      </c>
      <c r="G24" t="s">
        <v>67</v>
      </c>
      <c r="H24">
        <v>169</v>
      </c>
      <c r="I24">
        <v>2129.73</v>
      </c>
      <c r="J24">
        <v>519.048</v>
      </c>
      <c r="K24">
        <v>4.1029999999999998</v>
      </c>
      <c r="L24">
        <v>3</v>
      </c>
      <c r="M24">
        <v>63.704999999999998</v>
      </c>
      <c r="N24">
        <v>42.487482</v>
      </c>
      <c r="O24">
        <v>4.0258159999999998</v>
      </c>
      <c r="P24">
        <v>9.0902609999999999</v>
      </c>
      <c r="Q24">
        <v>434</v>
      </c>
      <c r="R24">
        <v>25</v>
      </c>
      <c r="S24">
        <v>181</v>
      </c>
      <c r="T24">
        <v>113</v>
      </c>
      <c r="U24">
        <v>50.126058</v>
      </c>
      <c r="V24">
        <v>11425.2</v>
      </c>
      <c r="W24">
        <v>15006.9</v>
      </c>
      <c r="X24">
        <v>16</v>
      </c>
      <c r="Y24">
        <v>10460</v>
      </c>
      <c r="Z24">
        <v>1.1739999999999999</v>
      </c>
      <c r="AA24">
        <v>8.4990000000000006</v>
      </c>
      <c r="AB24">
        <v>0</v>
      </c>
      <c r="AC24">
        <v>0</v>
      </c>
      <c r="AD24">
        <v>1.3</v>
      </c>
    </row>
  </sheetData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07CA47-A0B4-47CD-97FD-187847B9E851}">
  <dimension ref="A1:Z6"/>
  <sheetViews>
    <sheetView topLeftCell="B1" workbookViewId="0">
      <selection activeCell="M30" sqref="M30"/>
    </sheetView>
  </sheetViews>
  <sheetFormatPr defaultRowHeight="16.5" x14ac:dyDescent="0.3"/>
  <sheetData>
    <row r="1" spans="1:26" x14ac:dyDescent="0.3">
      <c r="A1" s="40" t="s">
        <v>11</v>
      </c>
      <c r="B1" s="40" t="s">
        <v>126</v>
      </c>
      <c r="C1" s="40" t="s">
        <v>13</v>
      </c>
      <c r="D1" s="40" t="s">
        <v>15</v>
      </c>
      <c r="E1" s="40" t="s">
        <v>16</v>
      </c>
      <c r="F1" s="40" t="s">
        <v>17</v>
      </c>
      <c r="G1" s="40" t="s">
        <v>37</v>
      </c>
      <c r="H1" s="40" t="s">
        <v>127</v>
      </c>
      <c r="I1" s="40" t="s">
        <v>128</v>
      </c>
      <c r="J1" s="40" t="s">
        <v>129</v>
      </c>
      <c r="K1" s="40" t="s">
        <v>130</v>
      </c>
      <c r="L1" s="40" t="s">
        <v>22</v>
      </c>
      <c r="M1" s="40" t="s">
        <v>23</v>
      </c>
      <c r="N1" s="40" t="s">
        <v>131</v>
      </c>
      <c r="O1" s="40" t="s">
        <v>27</v>
      </c>
      <c r="P1" s="40" t="s">
        <v>132</v>
      </c>
      <c r="Q1" s="40" t="s">
        <v>133</v>
      </c>
      <c r="R1" s="40" t="s">
        <v>24</v>
      </c>
      <c r="S1" s="40" t="s">
        <v>25</v>
      </c>
      <c r="T1" s="45" t="s">
        <v>134</v>
      </c>
      <c r="U1" s="45" t="s">
        <v>141</v>
      </c>
      <c r="V1" s="45" t="s">
        <v>142</v>
      </c>
      <c r="W1" s="45" t="s">
        <v>143</v>
      </c>
      <c r="X1" s="45" t="s">
        <v>150</v>
      </c>
      <c r="Y1" s="45" t="s">
        <v>179</v>
      </c>
      <c r="Z1" s="45" t="s">
        <v>170</v>
      </c>
    </row>
    <row r="2" spans="1:26" x14ac:dyDescent="0.3">
      <c r="A2">
        <v>168</v>
      </c>
      <c r="B2">
        <v>163</v>
      </c>
      <c r="C2" t="s">
        <v>61</v>
      </c>
      <c r="D2">
        <v>5025.2780000000002</v>
      </c>
      <c r="E2">
        <v>1538.923</v>
      </c>
      <c r="F2">
        <v>3.2650000000000001</v>
      </c>
      <c r="G2">
        <v>52.246000000000002</v>
      </c>
      <c r="H2">
        <v>151.809675</v>
      </c>
      <c r="I2">
        <v>4.5360670000000001</v>
      </c>
      <c r="J2">
        <v>45.837454999999999</v>
      </c>
      <c r="K2">
        <v>1554</v>
      </c>
      <c r="L2">
        <v>335</v>
      </c>
      <c r="M2">
        <v>1397</v>
      </c>
      <c r="N2">
        <v>110</v>
      </c>
      <c r="O2">
        <v>33.102488000000001</v>
      </c>
      <c r="P2">
        <v>49228.3</v>
      </c>
      <c r="Q2">
        <v>18693</v>
      </c>
      <c r="R2">
        <v>75</v>
      </c>
      <c r="S2">
        <v>36644</v>
      </c>
      <c r="T2" cm="1">
        <f t="array" ref="T2">COUNTA(_xlfn.UNIQUE(_xlfn._xlws.FILTER(탕데이터!$BL$2:$BL$1858,(탕데이터!$O$2:$O$1858=운전자별!$B2))))</f>
        <v>9</v>
      </c>
      <c r="U2" t="str" cm="1">
        <f t="array" ref="U2">INDEX(탕데이터!$I:$I, MATCH(1, (_xlfn.MAXIFS(탕데이터!BM:BM,탕데이터!O:O,운전자별!B2)=탕데이터!$BM:$BM)*(운전자별!B2=탕데이터!O:O),0))</f>
        <v>76아7338</v>
      </c>
      <c r="V2" t="str">
        <f>_xlfn.XLOOKUP(U2,탕데이터!I:I,탕데이터!G:G)</f>
        <v>직행1</v>
      </c>
      <c r="W2" cm="1">
        <f t="array" ref="W2">INDEX(탕데이터!$BL:$BL, MATCH(1, (_xlfn.MAXIFS(탕데이터!BN:BN,탕데이터!O:O,운전자별!B2)=탕데이터!$BN:$BN)*(운전자별!B2=탕데이터!O:O),0))</f>
        <v>4</v>
      </c>
      <c r="X2" cm="1">
        <f t="array" ref="X2">COUNTA(_xlfn.UNIQUE(_xlfn._xlws.FILTER(탕데이터!$I$2:$I$1858,(탕데이터!$O$2:$O$1858=운전자별!$B2))))</f>
        <v>1</v>
      </c>
      <c r="Y2" s="4">
        <f>SUMIFS('차량+운전자별'!AG:AG,'차량+운전자별'!I:I,운전자별!B2)</f>
        <v>1.0883333333333334</v>
      </c>
      <c r="Z2" s="128" t="str" cm="1">
        <f t="array" ref="Z2">_xlfn.IFS(OR(Y2&gt;125%,Y2&lt;65%),"이상",
Y2&gt;=100%,"S",
AND(Y2&lt;100%,Y2&gt;=95%),"A",
AND(Y2&lt;95%,Y2&gt;=90%),"B",
AND(Y2&lt;90%,Y2&gt;=85%),"C",
AND(Y2&lt;85%,Y2&gt;=80%),"D",
Y2&lt;80%,"F")</f>
        <v>S</v>
      </c>
    </row>
    <row r="3" spans="1:26" x14ac:dyDescent="0.3">
      <c r="A3">
        <v>168</v>
      </c>
      <c r="B3">
        <v>1060</v>
      </c>
      <c r="C3" t="s">
        <v>61</v>
      </c>
      <c r="D3">
        <v>9255.5589999999993</v>
      </c>
      <c r="E3">
        <v>2721.0889999999999</v>
      </c>
      <c r="F3">
        <v>3.4009999999999998</v>
      </c>
      <c r="G3">
        <v>51.381999999999998</v>
      </c>
      <c r="H3">
        <v>275.24489699999998</v>
      </c>
      <c r="I3">
        <v>9.4312850000000008</v>
      </c>
      <c r="J3">
        <v>83.127956999999995</v>
      </c>
      <c r="K3">
        <v>2772</v>
      </c>
      <c r="L3">
        <v>444</v>
      </c>
      <c r="M3">
        <v>2835</v>
      </c>
      <c r="N3">
        <v>112</v>
      </c>
      <c r="O3">
        <v>33.626632000000001</v>
      </c>
      <c r="P3">
        <v>84233.1</v>
      </c>
      <c r="Q3">
        <v>34212.400000000001</v>
      </c>
      <c r="R3">
        <v>152</v>
      </c>
      <c r="S3">
        <v>73104</v>
      </c>
      <c r="T3" cm="1">
        <f t="array" ref="T3">COUNTA(_xlfn.UNIQUE(_xlfn._xlws.FILTER(탕데이터!$BL$2:$BL$1858,(탕데이터!$O$2:$O$1858=운전자별!$B3))))</f>
        <v>11</v>
      </c>
      <c r="U3" t="str" cm="1">
        <f t="array" ref="U3">INDEX(탕데이터!$I:$I, MATCH(1, (_xlfn.MAXIFS(탕데이터!BM:BM,탕데이터!O:O,운전자별!B3)=탕데이터!$BM:$BM)*(운전자별!B3=탕데이터!O:O),0))</f>
        <v>76아3507</v>
      </c>
      <c r="V3" t="str">
        <f>_xlfn.XLOOKUP(U3,탕데이터!I:I,탕데이터!G:G)</f>
        <v>직행1</v>
      </c>
      <c r="W3" cm="1">
        <f t="array" ref="W3">INDEX(탕데이터!$BL:$BL, MATCH(1, (_xlfn.MAXIFS(탕데이터!BN:BN,탕데이터!O:O,운전자별!B3)=탕데이터!$BN:$BN)*(운전자별!B3=탕데이터!O:O),0))</f>
        <v>4</v>
      </c>
      <c r="X3" cm="1">
        <f t="array" ref="X3">COUNTA(_xlfn.UNIQUE(_xlfn._xlws.FILTER(탕데이터!$I$2:$I$1858,(탕데이터!$O$2:$O$1858=운전자별!$B3))))</f>
        <v>2</v>
      </c>
      <c r="Y3" s="4">
        <f>SUMIFS('차량+운전자별'!AG:AG,'차량+운전자별'!I:I,운전자별!B3)</f>
        <v>1.1337349952606861</v>
      </c>
      <c r="Z3" s="128" t="str" cm="1">
        <f t="array" ref="Z3">_xlfn.IFS(OR(Y3&gt;125%,Y3&lt;65%),"이상",
Y3&gt;=100%,"S",
AND(Y3&lt;100%,Y3&gt;=95%),"A",
AND(Y3&lt;95%,Y3&gt;=90%),"B",
AND(Y3&lt;90%,Y3&gt;=85%),"C",
AND(Y3&lt;85%,Y3&gt;=80%),"D",
Y3&lt;80%,"F")</f>
        <v>S</v>
      </c>
    </row>
    <row r="4" spans="1:26" x14ac:dyDescent="0.3">
      <c r="A4">
        <v>168</v>
      </c>
      <c r="B4">
        <v>7242</v>
      </c>
      <c r="C4" t="s">
        <v>61</v>
      </c>
      <c r="D4">
        <v>6593.9690000000001</v>
      </c>
      <c r="E4">
        <v>1837.807</v>
      </c>
      <c r="F4">
        <v>3.5880000000000001</v>
      </c>
      <c r="G4">
        <v>44.438000000000002</v>
      </c>
      <c r="H4">
        <v>201.42185900000001</v>
      </c>
      <c r="I4">
        <v>8.5607439999999997</v>
      </c>
      <c r="J4">
        <v>52.330482000000003</v>
      </c>
      <c r="K4">
        <v>2020</v>
      </c>
      <c r="L4">
        <v>258</v>
      </c>
      <c r="M4">
        <v>1209</v>
      </c>
      <c r="N4">
        <v>109</v>
      </c>
      <c r="O4">
        <v>32.737107000000002</v>
      </c>
      <c r="P4">
        <v>64543.9</v>
      </c>
      <c r="Q4">
        <v>19799.3</v>
      </c>
      <c r="R4">
        <v>61</v>
      </c>
      <c r="S4">
        <v>39573</v>
      </c>
      <c r="T4" cm="1">
        <f t="array" ref="T4">COUNTA(_xlfn.UNIQUE(_xlfn._xlws.FILTER(탕데이터!$BL$2:$BL$1858,(탕데이터!$O$2:$O$1858=운전자별!$B4))))</f>
        <v>8</v>
      </c>
      <c r="U4" t="str" cm="1">
        <f t="array" ref="U4">INDEX(탕데이터!$I:$I, MATCH(1, (_xlfn.MAXIFS(탕데이터!BM:BM,탕데이터!O:O,운전자별!B4)=탕데이터!$BM:$BM)*(운전자별!B4=탕데이터!O:O),0))</f>
        <v>77아7105</v>
      </c>
      <c r="V4" t="str">
        <f>_xlfn.XLOOKUP(U4,탕데이터!I:I,탕데이터!G:G)</f>
        <v>직행2</v>
      </c>
      <c r="W4" cm="1">
        <f t="array" ref="W4">INDEX(탕데이터!$BL:$BL, MATCH(1, (_xlfn.MAXIFS(탕데이터!BN:BN,탕데이터!O:O,운전자별!B4)=탕데이터!$BN:$BN)*(운전자별!B4=탕데이터!O:O),0))</f>
        <v>4</v>
      </c>
      <c r="X4" cm="1">
        <f t="array" ref="X4">COUNTA(_xlfn.UNIQUE(_xlfn._xlws.FILTER(탕데이터!$I$2:$I$1858,(탕데이터!$O$2:$O$1858=운전자별!$B4))))</f>
        <v>1</v>
      </c>
      <c r="Y4" s="4">
        <f>SUMIFS('차량+운전자별'!AG:AG,'차량+운전자별'!I:I,운전자별!B4)</f>
        <v>1.196</v>
      </c>
      <c r="Z4" s="128" t="str" cm="1">
        <f t="array" ref="Z4">_xlfn.IFS(OR(Y4&gt;125%,Y4&lt;65%),"이상",
Y4&gt;=100%,"S",
AND(Y4&lt;100%,Y4&gt;=95%),"A",
AND(Y4&lt;95%,Y4&gt;=90%),"B",
AND(Y4&lt;90%,Y4&gt;=85%),"C",
AND(Y4&lt;85%,Y4&gt;=80%),"D",
Y4&lt;80%,"F")</f>
        <v>S</v>
      </c>
    </row>
    <row r="5" spans="1:26" x14ac:dyDescent="0.3">
      <c r="A5">
        <v>168</v>
      </c>
      <c r="B5">
        <v>9999</v>
      </c>
      <c r="C5" t="s">
        <v>62</v>
      </c>
      <c r="D5">
        <v>69290.353000000003</v>
      </c>
      <c r="E5">
        <v>20595.662</v>
      </c>
      <c r="F5">
        <v>3.3639999999999999</v>
      </c>
      <c r="G5">
        <v>50.186999999999998</v>
      </c>
      <c r="H5">
        <v>2026.908788</v>
      </c>
      <c r="I5">
        <v>86.600184999999996</v>
      </c>
      <c r="J5">
        <v>527.747749</v>
      </c>
      <c r="K5">
        <v>18194</v>
      </c>
      <c r="L5">
        <v>3212</v>
      </c>
      <c r="M5">
        <v>19219</v>
      </c>
      <c r="N5">
        <v>114</v>
      </c>
      <c r="O5">
        <v>34.185234000000001</v>
      </c>
      <c r="P5">
        <v>537489</v>
      </c>
      <c r="Q5">
        <v>194618.9</v>
      </c>
      <c r="R5">
        <v>805</v>
      </c>
      <c r="S5">
        <v>326672</v>
      </c>
      <c r="T5" cm="1">
        <f t="array" ref="T5">COUNTA(_xlfn.UNIQUE(_xlfn._xlws.FILTER(탕데이터!$BL$2:$BL$1858,(탕데이터!$O$2:$O$1858=운전자별!$B5))))</f>
        <v>12</v>
      </c>
      <c r="U5" t="str" cm="1">
        <f t="array" ref="U5">INDEX(탕데이터!$I:$I, MATCH(1, (_xlfn.MAXIFS(탕데이터!BM:BM,탕데이터!O:O,운전자별!B5)=탕데이터!$BM:$BM)*(운전자별!B5=탕데이터!O:O),0))</f>
        <v>77아7231</v>
      </c>
      <c r="V5" t="str">
        <f>_xlfn.XLOOKUP(U5,탕데이터!I:I,탕데이터!G:G)</f>
        <v>천안공항</v>
      </c>
      <c r="W5" t="e" cm="1">
        <f t="array" ref="W5">INDEX(탕데이터!$BL:$BL, MATCH(1, (_xlfn.MAXIFS(탕데이터!BN:BN,탕데이터!O:O,운전자별!B5)=탕데이터!$BN:$BN)*(운전자별!B5=탕데이터!O:O),0))</f>
        <v>#N/A</v>
      </c>
      <c r="X5" cm="1">
        <f t="array" ref="X5">COUNTA(_xlfn.UNIQUE(_xlfn._xlws.FILTER(탕데이터!$I$2:$I$1858,(탕데이터!$O$2:$O$1858=운전자별!$B5))))</f>
        <v>20</v>
      </c>
      <c r="Y5" s="4">
        <f>SUMIFS('차량+운전자별'!AG:AG,'차량+운전자별'!I:I,운전자별!B5)</f>
        <v>1.1892687006921321</v>
      </c>
      <c r="Z5" s="128" t="str" cm="1">
        <f t="array" ref="Z5">_xlfn.IFS(OR(Y5&gt;125%,Y5&lt;65%),"이상",
Y5&gt;=100%,"S",
AND(Y5&lt;100%,Y5&gt;=95%),"A",
AND(Y5&lt;95%,Y5&gt;=90%),"B",
AND(Y5&lt;90%,Y5&gt;=85%),"C",
AND(Y5&lt;85%,Y5&gt;=80%),"D",
Y5&lt;80%,"F")</f>
        <v>S</v>
      </c>
    </row>
    <row r="6" spans="1:26" x14ac:dyDescent="0.3">
      <c r="A6">
        <v>169</v>
      </c>
      <c r="B6">
        <v>9999</v>
      </c>
      <c r="C6" t="s">
        <v>61</v>
      </c>
      <c r="D6">
        <v>21924.171999999999</v>
      </c>
      <c r="E6">
        <v>5290.701</v>
      </c>
      <c r="F6">
        <v>4.1440000000000001</v>
      </c>
      <c r="G6">
        <v>54.607999999999997</v>
      </c>
      <c r="H6">
        <v>435.395353</v>
      </c>
      <c r="I6">
        <v>12.573124999999999</v>
      </c>
      <c r="J6">
        <v>86.675916000000001</v>
      </c>
      <c r="K6">
        <v>4925</v>
      </c>
      <c r="L6">
        <v>464</v>
      </c>
      <c r="M6">
        <v>2997</v>
      </c>
      <c r="N6">
        <v>116</v>
      </c>
      <c r="O6">
        <v>50.35463</v>
      </c>
      <c r="P6">
        <v>169654.1</v>
      </c>
      <c r="Q6">
        <v>143824.6</v>
      </c>
      <c r="R6">
        <v>129</v>
      </c>
      <c r="S6">
        <v>51655</v>
      </c>
      <c r="T6" cm="1">
        <f t="array" ref="T6">COUNTA(_xlfn.UNIQUE(_xlfn._xlws.FILTER(탕데이터!$BL$2:$BL$1858,(탕데이터!$O$2:$O$1858=운전자별!$B6))))</f>
        <v>12</v>
      </c>
      <c r="U6" t="str" cm="1">
        <f t="array" ref="U6">INDEX(탕데이터!$I:$I, MATCH(1, (_xlfn.MAXIFS(탕데이터!BM:BM,탕데이터!O:O,운전자별!B6)=탕데이터!$BM:$BM)*(운전자별!B6=탕데이터!O:O),0))</f>
        <v>77아7231</v>
      </c>
      <c r="V6" t="str">
        <f>_xlfn.XLOOKUP(U6,탕데이터!I:I,탕데이터!G:G)</f>
        <v>천안공항</v>
      </c>
      <c r="W6" t="e" cm="1">
        <f t="array" ref="W6">INDEX(탕데이터!$BL:$BL, MATCH(1, (_xlfn.MAXIFS(탕데이터!BN:BN,탕데이터!O:O,운전자별!B6)=탕데이터!$BN:$BN)*(운전자별!B6=탕데이터!O:O),0))</f>
        <v>#N/A</v>
      </c>
      <c r="X6" cm="1">
        <f t="array" ref="X6">COUNTA(_xlfn.UNIQUE(_xlfn._xlws.FILTER(탕데이터!$I$2:$I$1858,(탕데이터!$O$2:$O$1858=운전자별!$B6))))</f>
        <v>20</v>
      </c>
      <c r="Y6" s="4">
        <f>SUMIFS('차량+운전자별'!AG:AG,'차량+운전자별'!I:I,운전자별!B6)</f>
        <v>1.1892687006921321</v>
      </c>
      <c r="Z6" s="128" t="str" cm="1">
        <f t="array" ref="Z6">_xlfn.IFS(OR(Y6&gt;125%,Y6&lt;65%),"이상",
Y6&gt;=100%,"S",
AND(Y6&lt;100%,Y6&gt;=95%),"A",
AND(Y6&lt;95%,Y6&gt;=90%),"B",
AND(Y6&lt;90%,Y6&gt;=85%),"C",
AND(Y6&lt;85%,Y6&gt;=80%),"D",
Y6&lt;80%,"F")</f>
        <v>S</v>
      </c>
    </row>
  </sheetData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C44EF8-82BC-4552-986A-FEF04C4DEC15}">
  <dimension ref="A1:AF40"/>
  <sheetViews>
    <sheetView zoomScale="70" zoomScaleNormal="70" workbookViewId="0">
      <selection activeCell="E2" sqref="E2"/>
    </sheetView>
  </sheetViews>
  <sheetFormatPr defaultRowHeight="16.5" outlineLevelCol="1" x14ac:dyDescent="0.3"/>
  <cols>
    <col min="1" max="1" width="11" bestFit="1" customWidth="1"/>
    <col min="2" max="2" width="5.25" bestFit="1" customWidth="1"/>
    <col min="4" max="4" width="11.25" bestFit="1" customWidth="1"/>
    <col min="6" max="31" width="9" customWidth="1" outlineLevel="1"/>
  </cols>
  <sheetData>
    <row r="1" spans="1:32" ht="66" x14ac:dyDescent="0.3">
      <c r="A1" s="129" t="s">
        <v>12</v>
      </c>
      <c r="B1" s="129" t="s">
        <v>154</v>
      </c>
      <c r="C1" s="131" t="s">
        <v>145</v>
      </c>
      <c r="D1" s="131" t="s">
        <v>233</v>
      </c>
      <c r="E1" s="131" t="s">
        <v>135</v>
      </c>
      <c r="F1" s="132" t="s">
        <v>18</v>
      </c>
      <c r="G1" s="132" t="s">
        <v>19</v>
      </c>
      <c r="H1" s="132" t="s">
        <v>20</v>
      </c>
      <c r="I1" s="132" t="s">
        <v>21</v>
      </c>
      <c r="J1" s="132" t="s">
        <v>22</v>
      </c>
      <c r="K1" s="132" t="s">
        <v>23</v>
      </c>
      <c r="L1" s="132" t="s">
        <v>27</v>
      </c>
      <c r="M1" s="132" t="s">
        <v>208</v>
      </c>
      <c r="N1" s="132" t="s">
        <v>210</v>
      </c>
      <c r="O1" s="132" t="s">
        <v>211</v>
      </c>
      <c r="P1" s="132" t="s">
        <v>212</v>
      </c>
      <c r="Q1" s="132" t="s">
        <v>213</v>
      </c>
      <c r="R1" s="132" t="s">
        <v>214</v>
      </c>
      <c r="S1" s="132" t="s">
        <v>215</v>
      </c>
      <c r="T1" s="132" t="s">
        <v>234</v>
      </c>
      <c r="U1" s="132" t="s">
        <v>235</v>
      </c>
      <c r="V1" s="132" t="s">
        <v>236</v>
      </c>
      <c r="W1" s="132" t="s">
        <v>237</v>
      </c>
      <c r="X1" s="132" t="s">
        <v>147</v>
      </c>
      <c r="Y1" s="132" t="s">
        <v>238</v>
      </c>
      <c r="Z1" s="132" t="s">
        <v>239</v>
      </c>
      <c r="AA1" s="132" t="s">
        <v>240</v>
      </c>
      <c r="AB1" s="132" t="s">
        <v>241</v>
      </c>
      <c r="AC1" s="132" t="s">
        <v>242</v>
      </c>
      <c r="AD1" s="132" t="s">
        <v>243</v>
      </c>
      <c r="AE1" s="132" t="s">
        <v>244</v>
      </c>
      <c r="AF1" s="132" t="s">
        <v>245</v>
      </c>
    </row>
    <row r="2" spans="1:32" x14ac:dyDescent="0.3">
      <c r="A2" s="130">
        <v>163</v>
      </c>
      <c r="B2" s="130">
        <v>3</v>
      </c>
      <c r="C2">
        <f>SUMIFS(탕데이터!R:R,탕데이터!$O:$O,'코스+운전자별'!$A2,탕데이터!$BL:$BL,'코스+운전자별'!$B2)</f>
        <v>126.636</v>
      </c>
      <c r="D2">
        <f>SUMIFS(탕데이터!S:S,탕데이터!$O:$O,'코스+운전자별'!$A2,탕데이터!$BL:$BL,'코스+운전자별'!$B2)</f>
        <v>34.303999999999995</v>
      </c>
      <c r="E2" s="133">
        <f>C2/D2</f>
        <v>3.6915811567164183</v>
      </c>
      <c r="F2">
        <f>SUMIFS(탕데이터!U:U,탕데이터!$O:$O,'코스+운전자별'!$A2,탕데이터!$BL:$BL,'코스+운전자별'!$B2)</f>
        <v>14620</v>
      </c>
      <c r="G2">
        <f>SUMIFS(탕데이터!V:V,탕데이터!$O:$O,'코스+운전자별'!$A2,탕데이터!$BL:$BL,'코스+운전자별'!$B2)</f>
        <v>941</v>
      </c>
      <c r="H2">
        <f>SUMIFS(탕데이터!W:W,탕데이터!$O:$O,'코스+운전자별'!$A2,탕데이터!$BL:$BL,'코스+운전자별'!$B2)</f>
        <v>3003</v>
      </c>
      <c r="I2">
        <f>SUMIFS(탕데이터!X:X,탕데이터!$O:$O,'코스+운전자별'!$A2,탕데이터!$BL:$BL,'코스+운전자별'!$B2)</f>
        <v>3670</v>
      </c>
      <c r="J2">
        <f>SUMIFS(탕데이터!Y:Y,탕데이터!$O:$O,'코스+운전자별'!$A2,탕데이터!$BL:$BL,'코스+운전자별'!$B2)</f>
        <v>1</v>
      </c>
      <c r="K2">
        <f>SUMIFS(탕데이터!Z:Z,탕데이터!$O:$O,'코스+운전자별'!$A2,탕데이터!$BL:$BL,'코스+운전자별'!$B2)</f>
        <v>9</v>
      </c>
      <c r="L2" s="133">
        <f>AVERAGEIFS(탕데이터!$AD:$AD,탕데이터!$O:$O,'코스+운전자별'!$A2,탕데이터!$BL:$BL,'코스+운전자별'!$B2)</f>
        <v>16.127500000000001</v>
      </c>
      <c r="M2">
        <f>SUMIFS(탕데이터!BP:BP,탕데이터!$O:$O,'코스+운전자별'!$A2,탕데이터!$BL:$BL,'코스+운전자별'!$B2)</f>
        <v>8716.1779999999999</v>
      </c>
      <c r="N2">
        <f>SUMIFS(탕데이터!BQ:BQ,탕데이터!$O:$O,'코스+운전자별'!$A2,탕데이터!$BL:$BL,'코스+운전자별'!$B2)</f>
        <v>687.06400000000008</v>
      </c>
      <c r="O2">
        <f>SUMIFS(탕데이터!BR:BR,탕데이터!$O:$O,'코스+운전자별'!$A2,탕데이터!$BL:$BL,'코스+운전자별'!$B2)</f>
        <v>624.44000000000005</v>
      </c>
      <c r="P2">
        <f>SUMIFS(탕데이터!BS:BS,탕데이터!$O:$O,'코스+운전자별'!$A2,탕데이터!$BL:$BL,'코스+운전자별'!$B2)</f>
        <v>475.238</v>
      </c>
      <c r="Q2">
        <f>SUMIFS(탕데이터!BT:BT,탕데이터!$O:$O,'코스+운전자별'!$A2,탕데이터!$BL:$BL,'코스+운전자별'!$B2)</f>
        <v>165.49600000000001</v>
      </c>
      <c r="R2">
        <f>SUMIFS(탕데이터!BU:BU,탕데이터!$O:$O,'코스+운전자별'!$A2,탕데이터!$BL:$BL,'코스+운전자별'!$B2)</f>
        <v>0</v>
      </c>
      <c r="S2">
        <f>SUMIFS(탕데이터!BV:BV,탕데이터!$O:$O,'코스+운전자별'!$A2,탕데이터!$BL:$BL,'코스+운전자별'!$B2)</f>
        <v>0</v>
      </c>
      <c r="T2">
        <f>SUMIFS(탕데이터!BW:BW,탕데이터!$O:$O,'코스+운전자별'!$A2,탕데이터!$BL:$BL,'코스+운전자별'!$B2)</f>
        <v>10668.416000000001</v>
      </c>
      <c r="U2" s="76">
        <f>G2/F2</f>
        <v>6.4363885088919284E-2</v>
      </c>
      <c r="V2" s="76">
        <f>H2/F2</f>
        <v>0.20540355677154581</v>
      </c>
      <c r="W2" s="133">
        <f>J2*100/C2</f>
        <v>0.7896648662307717</v>
      </c>
      <c r="X2" s="133">
        <f>K2*100/C2</f>
        <v>7.1069837960769453</v>
      </c>
      <c r="Y2" s="4">
        <f>M2/$T2</f>
        <v>0.81700769823748898</v>
      </c>
      <c r="Z2" s="4">
        <f t="shared" ref="Z2:AE2" si="0">N2/$T2</f>
        <v>6.440168812314781E-2</v>
      </c>
      <c r="AA2" s="4">
        <f t="shared" si="0"/>
        <v>5.8531650809267283E-2</v>
      </c>
      <c r="AB2" s="4">
        <f t="shared" si="0"/>
        <v>4.4546256913866121E-2</v>
      </c>
      <c r="AC2" s="4">
        <f t="shared" si="0"/>
        <v>1.5512705916229738E-2</v>
      </c>
      <c r="AD2" s="4">
        <f t="shared" si="0"/>
        <v>0</v>
      </c>
      <c r="AE2" s="4">
        <f t="shared" si="0"/>
        <v>0</v>
      </c>
      <c r="AF2" s="47" cm="1">
        <f t="array" ref="AF2">SUMPRODUCT((B:B=B2)*(E:E&gt;E2))+1</f>
        <v>1</v>
      </c>
    </row>
    <row r="3" spans="1:32" x14ac:dyDescent="0.3">
      <c r="A3" s="130">
        <v>163</v>
      </c>
      <c r="B3" s="130">
        <v>4</v>
      </c>
      <c r="C3">
        <f>SUMIFS(탕데이터!R:R,탕데이터!$O:$O,'코스+운전자별'!$A3,탕데이터!$BL:$BL,'코스+운전자별'!$B3)</f>
        <v>392.34500000000003</v>
      </c>
      <c r="D3">
        <f>SUMIFS(탕데이터!S:S,탕데이터!$O:$O,'코스+운전자별'!$A3,탕데이터!$BL:$BL,'코스+운전자별'!$B3)</f>
        <v>113.19000000000001</v>
      </c>
      <c r="E3" s="133">
        <f t="shared" ref="E3:E40" si="1">C3/D3</f>
        <v>3.4662514356391907</v>
      </c>
      <c r="F3">
        <f>SUMIFS(탕데이터!U:U,탕데이터!$O:$O,'코스+운전자별'!$A3,탕데이터!$BL:$BL,'코스+운전자별'!$B3)</f>
        <v>40330</v>
      </c>
      <c r="G3">
        <f>SUMIFS(탕데이터!V:V,탕데이터!$O:$O,'코스+운전자별'!$A3,탕데이터!$BL:$BL,'코스+운전자별'!$B3)</f>
        <v>672</v>
      </c>
      <c r="H3">
        <f>SUMIFS(탕데이터!W:W,탕데이터!$O:$O,'코스+운전자별'!$A3,탕데이터!$BL:$BL,'코스+운전자별'!$B3)</f>
        <v>11574</v>
      </c>
      <c r="I3">
        <f>SUMIFS(탕데이터!X:X,탕데이터!$O:$O,'코스+운전자별'!$A3,탕데이터!$BL:$BL,'코스+운전자별'!$B3)</f>
        <v>13173</v>
      </c>
      <c r="J3">
        <f>SUMIFS(탕데이터!Y:Y,탕데이터!$O:$O,'코스+운전자별'!$A3,탕데이터!$BL:$BL,'코스+운전자별'!$B3)</f>
        <v>4</v>
      </c>
      <c r="K3">
        <f>SUMIFS(탕데이터!Z:Z,탕데이터!$O:$O,'코스+운전자별'!$A3,탕데이터!$BL:$BL,'코스+운전자별'!$B3)</f>
        <v>110</v>
      </c>
      <c r="L3" s="133">
        <f>AVERAGEIFS(탕데이터!$AD:$AD,탕데이터!$O:$O,'코스+운전자별'!$A3,탕데이터!$BL:$BL,'코스+운전자별'!$B3)</f>
        <v>25.07571428571428</v>
      </c>
      <c r="M3">
        <f>SUMIFS(탕데이터!BP:BP,탕데이터!$O:$O,'코스+운전자별'!$A3,탕데이터!$BL:$BL,'코스+운전자별'!$B3)</f>
        <v>11021.703999999998</v>
      </c>
      <c r="N3">
        <f>SUMIFS(탕데이터!BQ:BQ,탕데이터!$O:$O,'코스+운전자별'!$A3,탕데이터!$BL:$BL,'코스+운전자별'!$B3)</f>
        <v>4319.5690000000004</v>
      </c>
      <c r="O3">
        <f>SUMIFS(탕데이터!BR:BR,탕데이터!$O:$O,'코스+운전자별'!$A3,탕데이터!$BL:$BL,'코스+운전자별'!$B3)</f>
        <v>5422.5229999999992</v>
      </c>
      <c r="P3">
        <f>SUMIFS(탕데이터!BS:BS,탕데이터!$O:$O,'코스+운전자별'!$A3,탕데이터!$BL:$BL,'코스+운전자별'!$B3)</f>
        <v>4626.62</v>
      </c>
      <c r="Q3">
        <f>SUMIFS(탕데이터!BT:BT,탕데이터!$O:$O,'코스+운전자별'!$A3,탕데이터!$BL:$BL,'코스+운전자별'!$B3)</f>
        <v>2603.8760000000002</v>
      </c>
      <c r="R3">
        <f>SUMIFS(탕데이터!BU:BU,탕데이터!$O:$O,'코스+운전자별'!$A3,탕데이터!$BL:$BL,'코스+운전자별'!$B3)</f>
        <v>109.77000000000001</v>
      </c>
      <c r="S3">
        <f>SUMIFS(탕데이터!BV:BV,탕데이터!$O:$O,'코스+운전자별'!$A3,탕데이터!$BL:$BL,'코스+운전자별'!$B3)</f>
        <v>0</v>
      </c>
      <c r="T3">
        <f>SUMIFS(탕데이터!BW:BW,탕데이터!$O:$O,'코스+운전자별'!$A3,탕데이터!$BL:$BL,'코스+운전자별'!$B3)</f>
        <v>28104.062000000002</v>
      </c>
      <c r="U3" s="76">
        <f t="shared" ref="U3:U40" si="2">G3/F3</f>
        <v>1.6662534093726755E-2</v>
      </c>
      <c r="V3" s="76">
        <f t="shared" ref="V3:V40" si="3">H3/F3</f>
        <v>0.28698239523927599</v>
      </c>
      <c r="W3" s="133">
        <f t="shared" ref="W3:W40" si="4">J3*100/C3</f>
        <v>1.0195108896506899</v>
      </c>
      <c r="X3" s="133">
        <f t="shared" ref="X3:X40" si="5">K3*100/C3</f>
        <v>28.036549465393975</v>
      </c>
      <c r="Y3" s="4">
        <f t="shared" ref="Y3:Y40" si="6">M3/$T3</f>
        <v>0.39217476818831376</v>
      </c>
      <c r="Z3" s="4">
        <f t="shared" ref="Z3:Z40" si="7">N3/$T3</f>
        <v>0.15369909872814827</v>
      </c>
      <c r="AA3" s="4">
        <f t="shared" ref="AA3:AA40" si="8">O3/$T3</f>
        <v>0.192944457637476</v>
      </c>
      <c r="AB3" s="4">
        <f t="shared" ref="AB3:AB40" si="9">P3/$T3</f>
        <v>0.16462460124091668</v>
      </c>
      <c r="AC3" s="4">
        <f t="shared" ref="AC3:AC40" si="10">Q3/$T3</f>
        <v>9.2651233120678425E-2</v>
      </c>
      <c r="AD3" s="4">
        <f t="shared" ref="AD3:AD40" si="11">R3/$T3</f>
        <v>3.9058410844667224E-3</v>
      </c>
      <c r="AE3" s="4">
        <f t="shared" ref="AE3:AE40" si="12">S3/$T3</f>
        <v>0</v>
      </c>
      <c r="AF3" s="47" cm="1">
        <f t="array" ref="AF3">SUMPRODUCT((B:B=B3)*(E:E&gt;E3))+1</f>
        <v>4</v>
      </c>
    </row>
    <row r="4" spans="1:32" x14ac:dyDescent="0.3">
      <c r="A4" s="130">
        <v>163</v>
      </c>
      <c r="B4" s="130">
        <v>5</v>
      </c>
      <c r="C4">
        <f>SUMIFS(탕데이터!R:R,탕데이터!$O:$O,'코스+운전자별'!$A4,탕데이터!$BL:$BL,'코스+운전자별'!$B4)</f>
        <v>374.99100000000004</v>
      </c>
      <c r="D4">
        <f>SUMIFS(탕데이터!S:S,탕데이터!$O:$O,'코스+운전자별'!$A4,탕데이터!$BL:$BL,'코스+운전자별'!$B4)</f>
        <v>115.45700000000002</v>
      </c>
      <c r="E4" s="133">
        <f t="shared" si="1"/>
        <v>3.2478844937942259</v>
      </c>
      <c r="F4">
        <f>SUMIFS(탕데이터!U:U,탕데이터!$O:$O,'코스+운전자별'!$A4,탕데이터!$BL:$BL,'코스+운전자별'!$B4)</f>
        <v>41358</v>
      </c>
      <c r="G4">
        <f>SUMIFS(탕데이터!V:V,탕데이터!$O:$O,'코스+운전자별'!$A4,탕데이터!$BL:$BL,'코스+운전자별'!$B4)</f>
        <v>661</v>
      </c>
      <c r="H4">
        <f>SUMIFS(탕데이터!W:W,탕데이터!$O:$O,'코스+운전자별'!$A4,탕데이터!$BL:$BL,'코스+운전자별'!$B4)</f>
        <v>12507</v>
      </c>
      <c r="I4">
        <f>SUMIFS(탕데이터!X:X,탕데이터!$O:$O,'코스+운전자별'!$A4,탕데이터!$BL:$BL,'코스+운전자별'!$B4)</f>
        <v>12212</v>
      </c>
      <c r="J4">
        <f>SUMIFS(탕데이터!Y:Y,탕데이터!$O:$O,'코스+운전자별'!$A4,탕데이터!$BL:$BL,'코스+운전자별'!$B4)</f>
        <v>4</v>
      </c>
      <c r="K4">
        <f>SUMIFS(탕데이터!Z:Z,탕데이터!$O:$O,'코스+운전자별'!$A4,탕데이터!$BL:$BL,'코스+운전자별'!$B4)</f>
        <v>99</v>
      </c>
      <c r="L4" s="133">
        <f>AVERAGEIFS(탕데이터!$AD:$AD,탕데이터!$O:$O,'코스+운전자별'!$A4,탕데이터!$BL:$BL,'코스+운전자별'!$B4)</f>
        <v>21.588000000000001</v>
      </c>
      <c r="M4">
        <f>SUMIFS(탕데이터!BP:BP,탕데이터!$O:$O,'코스+운전자별'!$A4,탕데이터!$BL:$BL,'코스+운전자별'!$B4)</f>
        <v>18882.127</v>
      </c>
      <c r="N4">
        <f>SUMIFS(탕데이터!BQ:BQ,탕데이터!$O:$O,'코스+운전자별'!$A4,탕데이터!$BL:$BL,'코스+운전자별'!$B4)</f>
        <v>2500.7450000000003</v>
      </c>
      <c r="O4">
        <f>SUMIFS(탕데이터!BR:BR,탕데이터!$O:$O,'코스+운전자별'!$A4,탕데이터!$BL:$BL,'코스+운전자별'!$B4)</f>
        <v>3130.788</v>
      </c>
      <c r="P4">
        <f>SUMIFS(탕데이터!BS:BS,탕데이터!$O:$O,'코스+운전자별'!$A4,탕데이터!$BL:$BL,'코스+운전자별'!$B4)</f>
        <v>2657.8410000000003</v>
      </c>
      <c r="Q4">
        <f>SUMIFS(탕데이터!BT:BT,탕데이터!$O:$O,'코스+운전자별'!$A4,탕데이터!$BL:$BL,'코스+운전자별'!$B4)</f>
        <v>1018.938</v>
      </c>
      <c r="R4">
        <f>SUMIFS(탕데이터!BU:BU,탕데이터!$O:$O,'코스+운전자별'!$A4,탕데이터!$BL:$BL,'코스+운전자별'!$B4)</f>
        <v>0</v>
      </c>
      <c r="S4">
        <f>SUMIFS(탕데이터!BV:BV,탕데이터!$O:$O,'코스+운전자별'!$A4,탕데이터!$BL:$BL,'코스+운전자별'!$B4)</f>
        <v>0</v>
      </c>
      <c r="T4">
        <f>SUMIFS(탕데이터!BW:BW,탕데이터!$O:$O,'코스+운전자별'!$A4,탕데이터!$BL:$BL,'코스+운전자별'!$B4)</f>
        <v>28190.439000000002</v>
      </c>
      <c r="U4" s="76">
        <f t="shared" si="2"/>
        <v>1.5982397601431404E-2</v>
      </c>
      <c r="V4" s="76">
        <f t="shared" si="3"/>
        <v>0.30240824024372553</v>
      </c>
      <c r="W4" s="133">
        <f t="shared" si="4"/>
        <v>1.0666922672810812</v>
      </c>
      <c r="X4" s="133">
        <f t="shared" si="5"/>
        <v>26.400633615206761</v>
      </c>
      <c r="Y4" s="4">
        <f t="shared" si="6"/>
        <v>0.66980606438941936</v>
      </c>
      <c r="Z4" s="4">
        <f t="shared" si="7"/>
        <v>8.8708976827214361E-2</v>
      </c>
      <c r="AA4" s="4">
        <f t="shared" si="8"/>
        <v>0.11105850462279072</v>
      </c>
      <c r="AB4" s="4">
        <f t="shared" si="9"/>
        <v>9.4281646341158432E-2</v>
      </c>
      <c r="AC4" s="4">
        <f t="shared" si="10"/>
        <v>3.614480781941707E-2</v>
      </c>
      <c r="AD4" s="4">
        <f t="shared" si="11"/>
        <v>0</v>
      </c>
      <c r="AE4" s="4">
        <f t="shared" si="12"/>
        <v>0</v>
      </c>
      <c r="AF4" s="47" cm="1">
        <f t="array" ref="AF4">SUMPRODUCT((B:B=B4)*(E:E&gt;E4))+1</f>
        <v>4</v>
      </c>
    </row>
    <row r="5" spans="1:32" x14ac:dyDescent="0.3">
      <c r="A5" s="130">
        <v>163</v>
      </c>
      <c r="B5" s="130">
        <v>6</v>
      </c>
      <c r="C5">
        <f>SUMIFS(탕데이터!R:R,탕데이터!$O:$O,'코스+운전자별'!$A5,탕데이터!$BL:$BL,'코스+운전자별'!$B5)</f>
        <v>328.49599999999998</v>
      </c>
      <c r="D5">
        <f>SUMIFS(탕데이터!S:S,탕데이터!$O:$O,'코스+운전자별'!$A5,탕데이터!$BL:$BL,'코스+운전자별'!$B5)</f>
        <v>98.335999999999999</v>
      </c>
      <c r="E5" s="133">
        <f t="shared" si="1"/>
        <v>3.3405466970387243</v>
      </c>
      <c r="F5">
        <f>SUMIFS(탕데이터!U:U,탕데이터!$O:$O,'코스+운전자별'!$A5,탕데이터!$BL:$BL,'코스+운전자별'!$B5)</f>
        <v>34884</v>
      </c>
      <c r="G5">
        <f>SUMIFS(탕데이터!V:V,탕데이터!$O:$O,'코스+운전자별'!$A5,탕데이터!$BL:$BL,'코스+운전자별'!$B5)</f>
        <v>216</v>
      </c>
      <c r="H5">
        <f>SUMIFS(탕데이터!W:W,탕데이터!$O:$O,'코스+운전자별'!$A5,탕데이터!$BL:$BL,'코스+운전자별'!$B5)</f>
        <v>11335</v>
      </c>
      <c r="I5">
        <f>SUMIFS(탕데이터!X:X,탕데이터!$O:$O,'코스+운전자별'!$A5,탕데이터!$BL:$BL,'코스+운전자별'!$B5)</f>
        <v>10537</v>
      </c>
      <c r="J5">
        <f>SUMIFS(탕데이터!Y:Y,탕데이터!$O:$O,'코스+운전자별'!$A5,탕데이터!$BL:$BL,'코스+운전자별'!$B5)</f>
        <v>14</v>
      </c>
      <c r="K5">
        <f>SUMIFS(탕데이터!Z:Z,탕데이터!$O:$O,'코스+운전자별'!$A5,탕데이터!$BL:$BL,'코스+운전자별'!$B5)</f>
        <v>121</v>
      </c>
      <c r="L5" s="133">
        <f>AVERAGEIFS(탕데이터!$AD:$AD,탕데이터!$O:$O,'코스+운전자별'!$A5,탕데이터!$BL:$BL,'코스+운전자별'!$B5)</f>
        <v>21.75</v>
      </c>
      <c r="M5">
        <f>SUMIFS(탕데이터!BP:BP,탕데이터!$O:$O,'코스+운전자별'!$A5,탕데이터!$BL:$BL,'코스+운전자별'!$B5)</f>
        <v>14969.880000000001</v>
      </c>
      <c r="N5">
        <f>SUMIFS(탕데이터!BQ:BQ,탕데이터!$O:$O,'코스+운전자별'!$A5,탕데이터!$BL:$BL,'코스+운전자별'!$B5)</f>
        <v>2210.4699999999998</v>
      </c>
      <c r="O5">
        <f>SUMIFS(탕데이터!BR:BR,탕데이터!$O:$O,'코스+운전자별'!$A5,탕데이터!$BL:$BL,'코스+운전자별'!$B5)</f>
        <v>2161.1010000000001</v>
      </c>
      <c r="P5">
        <f>SUMIFS(탕데이터!BS:BS,탕데이터!$O:$O,'코스+운전자별'!$A5,탕데이터!$BL:$BL,'코스+운전자별'!$B5)</f>
        <v>2209.5530000000003</v>
      </c>
      <c r="Q5">
        <f>SUMIFS(탕데이터!BT:BT,탕데이터!$O:$O,'코스+운전자별'!$A5,탕데이터!$BL:$BL,'코스+운전자별'!$B5)</f>
        <v>1736.7680000000003</v>
      </c>
      <c r="R5">
        <f>SUMIFS(탕데이터!BU:BU,탕데이터!$O:$O,'코스+운전자별'!$A5,탕데이터!$BL:$BL,'코스+운전자별'!$B5)</f>
        <v>25.760999999999999</v>
      </c>
      <c r="S5">
        <f>SUMIFS(탕데이터!BV:BV,탕데이터!$O:$O,'코스+운전자별'!$A5,탕데이터!$BL:$BL,'코스+운전자별'!$B5)</f>
        <v>0</v>
      </c>
      <c r="T5">
        <f>SUMIFS(탕데이터!BW:BW,탕데이터!$O:$O,'코스+운전자별'!$A5,탕데이터!$BL:$BL,'코스+운전자별'!$B5)</f>
        <v>23313.532999999999</v>
      </c>
      <c r="U5" s="76">
        <f t="shared" si="2"/>
        <v>6.1919504643962852E-3</v>
      </c>
      <c r="V5" s="76">
        <f t="shared" si="3"/>
        <v>0.32493406719412909</v>
      </c>
      <c r="W5" s="133">
        <f t="shared" si="4"/>
        <v>4.2618479372655989</v>
      </c>
      <c r="X5" s="133">
        <f t="shared" si="5"/>
        <v>36.834542886366961</v>
      </c>
      <c r="Y5" s="4">
        <f t="shared" si="6"/>
        <v>0.64211117208189772</v>
      </c>
      <c r="Z5" s="4">
        <f t="shared" si="7"/>
        <v>9.4814887130148823E-2</v>
      </c>
      <c r="AA5" s="4">
        <f t="shared" si="8"/>
        <v>9.2697275869770585E-2</v>
      </c>
      <c r="AB5" s="4">
        <f t="shared" si="9"/>
        <v>9.47755537524064E-2</v>
      </c>
      <c r="AC5" s="4">
        <f t="shared" si="10"/>
        <v>7.449613063794322E-2</v>
      </c>
      <c r="AD5" s="4">
        <f t="shared" si="11"/>
        <v>1.1049805278333404E-3</v>
      </c>
      <c r="AE5" s="4">
        <f t="shared" si="12"/>
        <v>0</v>
      </c>
      <c r="AF5" s="47" cm="1">
        <f t="array" ref="AF5">SUMPRODUCT((B:B=B5)*(E:E&gt;E5))+1</f>
        <v>4</v>
      </c>
    </row>
    <row r="6" spans="1:32" x14ac:dyDescent="0.3">
      <c r="A6" s="130">
        <v>163</v>
      </c>
      <c r="B6" s="130">
        <v>7</v>
      </c>
      <c r="C6">
        <f>SUMIFS(탕데이터!R:R,탕데이터!$O:$O,'코스+운전자별'!$A6,탕데이터!$BL:$BL,'코스+운전자별'!$B6)</f>
        <v>331.40999999999997</v>
      </c>
      <c r="D6">
        <f>SUMIFS(탕데이터!S:S,탕데이터!$O:$O,'코스+운전자별'!$A6,탕데이터!$BL:$BL,'코스+운전자별'!$B6)</f>
        <v>88.908000000000001</v>
      </c>
      <c r="E6" s="133">
        <f t="shared" si="1"/>
        <v>3.7275610743690102</v>
      </c>
      <c r="F6">
        <f>SUMIFS(탕데이터!U:U,탕데이터!$O:$O,'코스+운전자별'!$A6,탕데이터!$BL:$BL,'코스+운전자별'!$B6)</f>
        <v>36694</v>
      </c>
      <c r="G6">
        <f>SUMIFS(탕데이터!V:V,탕데이터!$O:$O,'코스+운전자별'!$A6,탕데이터!$BL:$BL,'코스+운전자별'!$B6)</f>
        <v>710</v>
      </c>
      <c r="H6">
        <f>SUMIFS(탕데이터!W:W,탕데이터!$O:$O,'코스+운전자별'!$A6,탕데이터!$BL:$BL,'코스+운전자별'!$B6)</f>
        <v>11838</v>
      </c>
      <c r="I6">
        <f>SUMIFS(탕데이터!X:X,탕데이터!$O:$O,'코스+운전자별'!$A6,탕데이터!$BL:$BL,'코스+운전자별'!$B6)</f>
        <v>10017</v>
      </c>
      <c r="J6">
        <f>SUMIFS(탕데이터!Y:Y,탕데이터!$O:$O,'코스+운전자별'!$A6,탕데이터!$BL:$BL,'코스+운전자별'!$B6)</f>
        <v>1</v>
      </c>
      <c r="K6">
        <f>SUMIFS(탕데이터!Z:Z,탕데이터!$O:$O,'코스+운전자별'!$A6,탕데이터!$BL:$BL,'코스+운전자별'!$B6)</f>
        <v>19</v>
      </c>
      <c r="L6" s="133">
        <f>AVERAGEIFS(탕데이터!$AD:$AD,탕데이터!$O:$O,'코스+운전자별'!$A6,탕데이터!$BL:$BL,'코스+운전자별'!$B6)</f>
        <v>33.383333333333333</v>
      </c>
      <c r="M6">
        <f>SUMIFS(탕데이터!BP:BP,탕데이터!$O:$O,'코스+운전자별'!$A6,탕데이터!$BL:$BL,'코스+운전자별'!$B6)</f>
        <v>10277.809000000001</v>
      </c>
      <c r="N6">
        <f>SUMIFS(탕데이터!BQ:BQ,탕데이터!$O:$O,'코스+운전자별'!$A6,탕데이터!$BL:$BL,'코스+운전자별'!$B6)</f>
        <v>3627.9259999999995</v>
      </c>
      <c r="O6">
        <f>SUMIFS(탕데이터!BR:BR,탕데이터!$O:$O,'코스+운전자별'!$A6,탕데이터!$BL:$BL,'코스+운전자별'!$B6)</f>
        <v>4074.2809999999999</v>
      </c>
      <c r="P6">
        <f>SUMIFS(탕데이터!BS:BS,탕데이터!$O:$O,'코스+운전자별'!$A6,탕데이터!$BL:$BL,'코스+운전자별'!$B6)</f>
        <v>4147.3530000000001</v>
      </c>
      <c r="Q6">
        <f>SUMIFS(탕데이터!BT:BT,탕데이터!$O:$O,'코스+운전자별'!$A6,탕데이터!$BL:$BL,'코스+운전자별'!$B6)</f>
        <v>2003.2140000000002</v>
      </c>
      <c r="R6">
        <f>SUMIFS(탕데이터!BU:BU,탕데이터!$O:$O,'코스+운전자별'!$A6,탕데이터!$BL:$BL,'코스+운전자별'!$B6)</f>
        <v>0</v>
      </c>
      <c r="S6">
        <f>SUMIFS(탕데이터!BV:BV,탕데이터!$O:$O,'코스+운전자별'!$A6,탕데이터!$BL:$BL,'코스+운전자별'!$B6)</f>
        <v>0</v>
      </c>
      <c r="T6">
        <f>SUMIFS(탕데이터!BW:BW,탕데이터!$O:$O,'코스+운전자별'!$A6,탕데이터!$BL:$BL,'코스+운전자별'!$B6)</f>
        <v>24130.582999999999</v>
      </c>
      <c r="U6" s="76">
        <f t="shared" si="2"/>
        <v>1.9349212405297869E-2</v>
      </c>
      <c r="V6" s="76">
        <f t="shared" si="3"/>
        <v>0.32261405134354393</v>
      </c>
      <c r="W6" s="133">
        <f t="shared" si="4"/>
        <v>0.30174104583446487</v>
      </c>
      <c r="X6" s="133">
        <f t="shared" si="5"/>
        <v>5.7330798708548327</v>
      </c>
      <c r="Y6" s="4">
        <f t="shared" si="6"/>
        <v>0.42592460364509227</v>
      </c>
      <c r="Z6" s="4">
        <f t="shared" si="7"/>
        <v>0.15034555940898733</v>
      </c>
      <c r="AA6" s="4">
        <f t="shared" si="8"/>
        <v>0.16884304038572132</v>
      </c>
      <c r="AB6" s="4">
        <f t="shared" si="9"/>
        <v>0.17187123079454816</v>
      </c>
      <c r="AC6" s="4">
        <f t="shared" si="10"/>
        <v>8.3015565765651014E-2</v>
      </c>
      <c r="AD6" s="4">
        <f t="shared" si="11"/>
        <v>0</v>
      </c>
      <c r="AE6" s="4">
        <f t="shared" si="12"/>
        <v>0</v>
      </c>
      <c r="AF6" s="47" cm="1">
        <f t="array" ref="AF6">SUMPRODUCT((B:B=B6)*(E:E&gt;E6))+1</f>
        <v>1</v>
      </c>
    </row>
    <row r="7" spans="1:32" x14ac:dyDescent="0.3">
      <c r="A7" s="130">
        <v>163</v>
      </c>
      <c r="B7" s="130">
        <v>8</v>
      </c>
      <c r="C7">
        <f>SUMIFS(탕데이터!R:R,탕데이터!$O:$O,'코스+운전자별'!$A7,탕데이터!$BL:$BL,'코스+운전자별'!$B7)</f>
        <v>362.01</v>
      </c>
      <c r="D7">
        <f>SUMIFS(탕데이터!S:S,탕데이터!$O:$O,'코스+운전자별'!$A7,탕데이터!$BL:$BL,'코스+운전자별'!$B7)</f>
        <v>104.22399999999999</v>
      </c>
      <c r="E7" s="133">
        <f t="shared" si="1"/>
        <v>3.4733842493091807</v>
      </c>
      <c r="F7">
        <f>SUMIFS(탕데이터!U:U,탕데이터!$O:$O,'코스+운전자별'!$A7,탕데이터!$BL:$BL,'코스+운전자별'!$B7)</f>
        <v>38701</v>
      </c>
      <c r="G7">
        <f>SUMIFS(탕데이터!V:V,탕데이터!$O:$O,'코스+운전자별'!$A7,탕데이터!$BL:$BL,'코스+운전자별'!$B7)</f>
        <v>764</v>
      </c>
      <c r="H7">
        <f>SUMIFS(탕데이터!W:W,탕데이터!$O:$O,'코스+운전자별'!$A7,탕데이터!$BL:$BL,'코스+운전자별'!$B7)</f>
        <v>11935</v>
      </c>
      <c r="I7">
        <f>SUMIFS(탕데이터!X:X,탕데이터!$O:$O,'코스+운전자별'!$A7,탕데이터!$BL:$BL,'코스+운전자별'!$B7)</f>
        <v>12305</v>
      </c>
      <c r="J7">
        <f>SUMIFS(탕데이터!Y:Y,탕데이터!$O:$O,'코스+운전자별'!$A7,탕데이터!$BL:$BL,'코스+운전자별'!$B7)</f>
        <v>10</v>
      </c>
      <c r="K7">
        <f>SUMIFS(탕데이터!Z:Z,탕데이터!$O:$O,'코스+운전자별'!$A7,탕데이터!$BL:$BL,'코스+운전자별'!$B7)</f>
        <v>99</v>
      </c>
      <c r="L7" s="133">
        <f>AVERAGEIFS(탕데이터!$AD:$AD,탕데이터!$O:$O,'코스+운전자별'!$A7,탕데이터!$BL:$BL,'코스+운전자별'!$B7)</f>
        <v>21.814545454545449</v>
      </c>
      <c r="M7">
        <f>SUMIFS(탕데이터!BP:BP,탕데이터!$O:$O,'코스+운전자별'!$A7,탕데이터!$BL:$BL,'코스+운전자별'!$B7)</f>
        <v>21569.221000000001</v>
      </c>
      <c r="N7">
        <f>SUMIFS(탕데이터!BQ:BQ,탕데이터!$O:$O,'코스+운전자별'!$A7,탕데이터!$BL:$BL,'코스+운전자별'!$B7)</f>
        <v>1135.2730000000001</v>
      </c>
      <c r="O7">
        <f>SUMIFS(탕데이터!BR:BR,탕데이터!$O:$O,'코스+운전자별'!$A7,탕데이터!$BL:$BL,'코스+운전자별'!$B7)</f>
        <v>1328.9079999999999</v>
      </c>
      <c r="P7">
        <f>SUMIFS(탕데이터!BS:BS,탕데이터!$O:$O,'코스+운전자별'!$A7,탕데이터!$BL:$BL,'코스+운전자별'!$B7)</f>
        <v>1255.8820000000001</v>
      </c>
      <c r="Q7">
        <f>SUMIFS(탕데이터!BT:BT,탕데이터!$O:$O,'코스+운전자별'!$A7,탕데이터!$BL:$BL,'코스+운전자별'!$B7)</f>
        <v>689.82799999999997</v>
      </c>
      <c r="R7">
        <f>SUMIFS(탕데이터!BU:BU,탕데이터!$O:$O,'코스+운전자별'!$A7,탕데이터!$BL:$BL,'코스+운전자별'!$B7)</f>
        <v>12.972</v>
      </c>
      <c r="S7">
        <f>SUMIFS(탕데이터!BV:BV,탕데이터!$O:$O,'코스+운전자별'!$A7,탕데이터!$BL:$BL,'코스+운전자별'!$B7)</f>
        <v>0</v>
      </c>
      <c r="T7">
        <f>SUMIFS(탕데이터!BW:BW,탕데이터!$O:$O,'코스+운전자별'!$A7,탕데이터!$BL:$BL,'코스+운전자별'!$B7)</f>
        <v>25992.083999999999</v>
      </c>
      <c r="U7" s="76">
        <f t="shared" si="2"/>
        <v>1.9741091961448024E-2</v>
      </c>
      <c r="V7" s="76">
        <f t="shared" si="3"/>
        <v>0.30838996408361541</v>
      </c>
      <c r="W7" s="133">
        <f t="shared" si="4"/>
        <v>2.7623546310875389</v>
      </c>
      <c r="X7" s="133">
        <f t="shared" si="5"/>
        <v>27.347310847766636</v>
      </c>
      <c r="Y7" s="4">
        <f t="shared" si="6"/>
        <v>0.82983807685447619</v>
      </c>
      <c r="Z7" s="4">
        <f t="shared" si="7"/>
        <v>4.3677644316631181E-2</v>
      </c>
      <c r="AA7" s="4">
        <f t="shared" si="8"/>
        <v>5.1127412484508743E-2</v>
      </c>
      <c r="AB7" s="4">
        <f t="shared" si="9"/>
        <v>4.8317864777599216E-2</v>
      </c>
      <c r="AC7" s="4">
        <f t="shared" si="10"/>
        <v>2.6539926540711394E-2</v>
      </c>
      <c r="AD7" s="4">
        <f t="shared" si="11"/>
        <v>4.9907502607332295E-4</v>
      </c>
      <c r="AE7" s="4">
        <f t="shared" si="12"/>
        <v>0</v>
      </c>
      <c r="AF7" s="47" cm="1">
        <f t="array" ref="AF7">SUMPRODUCT((B:B=B7)*(E:E&gt;E7))+1</f>
        <v>3</v>
      </c>
    </row>
    <row r="8" spans="1:32" x14ac:dyDescent="0.3">
      <c r="A8" s="130">
        <v>163</v>
      </c>
      <c r="B8" s="130">
        <v>9</v>
      </c>
      <c r="C8">
        <f>SUMIFS(탕데이터!R:R,탕데이터!$O:$O,'코스+운전자별'!$A8,탕데이터!$BL:$BL,'코스+운전자별'!$B8)</f>
        <v>330.92399999999998</v>
      </c>
      <c r="D8">
        <f>SUMIFS(탕데이터!S:S,탕데이터!$O:$O,'코스+운전자별'!$A8,탕데이터!$BL:$BL,'코스+운전자별'!$B8)</f>
        <v>101.687</v>
      </c>
      <c r="E8" s="133">
        <f t="shared" si="1"/>
        <v>3.2543392960752109</v>
      </c>
      <c r="F8">
        <f>SUMIFS(탕데이터!U:U,탕데이터!$O:$O,'코스+운전자별'!$A8,탕데이터!$BL:$BL,'코스+운전자별'!$B8)</f>
        <v>37712</v>
      </c>
      <c r="G8">
        <f>SUMIFS(탕데이터!V:V,탕데이터!$O:$O,'코스+운전자별'!$A8,탕데이터!$BL:$BL,'코스+운전자별'!$B8)</f>
        <v>354</v>
      </c>
      <c r="H8">
        <f>SUMIFS(탕데이터!W:W,탕데이터!$O:$O,'코스+운전자별'!$A8,탕데이터!$BL:$BL,'코스+운전자별'!$B8)</f>
        <v>13363</v>
      </c>
      <c r="I8">
        <f>SUMIFS(탕데이터!X:X,탕데이터!$O:$O,'코스+운전자별'!$A8,탕데이터!$BL:$BL,'코스+운전자별'!$B8)</f>
        <v>10493</v>
      </c>
      <c r="J8">
        <f>SUMIFS(탕데이터!Y:Y,탕데이터!$O:$O,'코스+운전자별'!$A8,탕데이터!$BL:$BL,'코스+운전자별'!$B8)</f>
        <v>2</v>
      </c>
      <c r="K8">
        <f>SUMIFS(탕데이터!Z:Z,탕데이터!$O:$O,'코스+운전자별'!$A8,탕데이터!$BL:$BL,'코스+운전자별'!$B8)</f>
        <v>71</v>
      </c>
      <c r="L8" s="133">
        <f>AVERAGEIFS(탕데이터!$AD:$AD,탕데이터!$O:$O,'코스+운전자별'!$A8,탕데이터!$BL:$BL,'코스+운전자별'!$B8)</f>
        <v>27.43</v>
      </c>
      <c r="M8">
        <f>SUMIFS(탕데이터!BP:BP,탕데이터!$O:$O,'코스+운전자별'!$A8,탕데이터!$BL:$BL,'코스+운전자별'!$B8)</f>
        <v>15360.293000000003</v>
      </c>
      <c r="N8">
        <f>SUMIFS(탕데이터!BQ:BQ,탕데이터!$O:$O,'코스+운전자별'!$A8,탕데이터!$BL:$BL,'코스+운전자별'!$B8)</f>
        <v>2270.7849999999999</v>
      </c>
      <c r="O8">
        <f>SUMIFS(탕데이터!BR:BR,탕데이터!$O:$O,'코스+운전자별'!$A8,탕데이터!$BL:$BL,'코스+운전자별'!$B8)</f>
        <v>2357.5320000000002</v>
      </c>
      <c r="P8">
        <f>SUMIFS(탕데이터!BS:BS,탕데이터!$O:$O,'코스+운전자별'!$A8,탕데이터!$BL:$BL,'코스+운전자별'!$B8)</f>
        <v>2579.1929999999998</v>
      </c>
      <c r="Q8">
        <f>SUMIFS(탕데이터!BT:BT,탕데이터!$O:$O,'코스+운전자별'!$A8,탕데이터!$BL:$BL,'코스+운전자별'!$B8)</f>
        <v>1423.6179999999999</v>
      </c>
      <c r="R8">
        <f>SUMIFS(탕데이터!BU:BU,탕데이터!$O:$O,'코스+운전자별'!$A8,탕데이터!$BL:$BL,'코스+운전자별'!$B8)</f>
        <v>0</v>
      </c>
      <c r="S8">
        <f>SUMIFS(탕데이터!BV:BV,탕데이터!$O:$O,'코스+운전자별'!$A8,탕데이터!$BL:$BL,'코스+운전자별'!$B8)</f>
        <v>0</v>
      </c>
      <c r="T8">
        <f>SUMIFS(탕데이터!BW:BW,탕데이터!$O:$O,'코스+운전자별'!$A8,탕데이터!$BL:$BL,'코스+운전자별'!$B8)</f>
        <v>23991.421000000002</v>
      </c>
      <c r="U8" s="76">
        <f t="shared" si="2"/>
        <v>9.3869325413661435E-3</v>
      </c>
      <c r="V8" s="76">
        <f t="shared" si="3"/>
        <v>0.35434344505727622</v>
      </c>
      <c r="W8" s="133">
        <f t="shared" si="4"/>
        <v>0.60436837461169335</v>
      </c>
      <c r="X8" s="133">
        <f t="shared" si="5"/>
        <v>21.455077298715114</v>
      </c>
      <c r="Y8" s="4">
        <f t="shared" si="6"/>
        <v>0.64024106783837442</v>
      </c>
      <c r="Z8" s="4">
        <f t="shared" si="7"/>
        <v>9.4649875053253396E-2</v>
      </c>
      <c r="AA8" s="4">
        <f t="shared" si="8"/>
        <v>9.8265625866846312E-2</v>
      </c>
      <c r="AB8" s="4">
        <f t="shared" si="9"/>
        <v>0.10750480348788008</v>
      </c>
      <c r="AC8" s="4">
        <f t="shared" si="10"/>
        <v>5.9338627753645762E-2</v>
      </c>
      <c r="AD8" s="4">
        <f t="shared" si="11"/>
        <v>0</v>
      </c>
      <c r="AE8" s="4">
        <f t="shared" si="12"/>
        <v>0</v>
      </c>
      <c r="AF8" s="47" cm="1">
        <f t="array" ref="AF8">SUMPRODUCT((B:B=B8)*(E:E&gt;E8))+1</f>
        <v>2</v>
      </c>
    </row>
    <row r="9" spans="1:32" x14ac:dyDescent="0.3">
      <c r="A9" s="130">
        <v>163</v>
      </c>
      <c r="B9" s="130">
        <v>10</v>
      </c>
      <c r="C9">
        <f>SUMIFS(탕데이터!R:R,탕데이터!$O:$O,'코스+운전자별'!$A9,탕데이터!$BL:$BL,'코스+운전자별'!$B9)</f>
        <v>277.74099999999999</v>
      </c>
      <c r="D9">
        <f>SUMIFS(탕데이터!S:S,탕데이터!$O:$O,'코스+운전자별'!$A9,탕데이터!$BL:$BL,'코스+운전자별'!$B9)</f>
        <v>92.802999999999997</v>
      </c>
      <c r="E9" s="133">
        <f t="shared" si="1"/>
        <v>2.9928019568332918</v>
      </c>
      <c r="F9">
        <f>SUMIFS(탕데이터!U:U,탕데이터!$O:$O,'코스+운전자별'!$A9,탕데이터!$BL:$BL,'코스+운전자별'!$B9)</f>
        <v>31306</v>
      </c>
      <c r="G9">
        <f>SUMIFS(탕데이터!V:V,탕데이터!$O:$O,'코스+운전자별'!$A9,탕데이터!$BL:$BL,'코스+운전자별'!$B9)</f>
        <v>301</v>
      </c>
      <c r="H9">
        <f>SUMIFS(탕데이터!W:W,탕데이터!$O:$O,'코스+운전자별'!$A9,탕데이터!$BL:$BL,'코스+운전자별'!$B9)</f>
        <v>10182</v>
      </c>
      <c r="I9">
        <f>SUMIFS(탕데이터!X:X,탕데이터!$O:$O,'코스+운전자별'!$A9,탕데이터!$BL:$BL,'코스+운전자별'!$B9)</f>
        <v>9296</v>
      </c>
      <c r="J9">
        <f>SUMIFS(탕데이터!Y:Y,탕데이터!$O:$O,'코스+운전자별'!$A9,탕데이터!$BL:$BL,'코스+운전자별'!$B9)</f>
        <v>4</v>
      </c>
      <c r="K9">
        <f>SUMIFS(탕데이터!Z:Z,탕데이터!$O:$O,'코스+운전자별'!$A9,탕데이터!$BL:$BL,'코스+운전자별'!$B9)</f>
        <v>127</v>
      </c>
      <c r="L9" s="133">
        <f>AVERAGEIFS(탕데이터!$AD:$AD,탕데이터!$O:$O,'코스+운전자별'!$A9,탕데이터!$BL:$BL,'코스+운전자별'!$B9)</f>
        <v>26.302500000000002</v>
      </c>
      <c r="M9">
        <f>SUMIFS(탕데이터!BP:BP,탕데이터!$O:$O,'코스+운전자별'!$A9,탕데이터!$BL:$BL,'코스+운전자별'!$B9)</f>
        <v>15774.466000000002</v>
      </c>
      <c r="N9">
        <f>SUMIFS(탕데이터!BQ:BQ,탕데이터!$O:$O,'코스+운전자별'!$A9,탕데이터!$BL:$BL,'코스+운전자별'!$B9)</f>
        <v>1297.171</v>
      </c>
      <c r="O9">
        <f>SUMIFS(탕데이터!BR:BR,탕데이터!$O:$O,'코스+운전자별'!$A9,탕데이터!$BL:$BL,'코스+운전자별'!$B9)</f>
        <v>1811.298</v>
      </c>
      <c r="P9">
        <f>SUMIFS(탕데이터!BS:BS,탕데이터!$O:$O,'코스+운전자별'!$A9,탕데이터!$BL:$BL,'코스+운전자별'!$B9)</f>
        <v>1380.6420000000001</v>
      </c>
      <c r="Q9">
        <f>SUMIFS(탕데이터!BT:BT,탕데이터!$O:$O,'코스+운전자별'!$A9,탕데이터!$BL:$BL,'코스+운전자별'!$B9)</f>
        <v>547.62400000000002</v>
      </c>
      <c r="R9">
        <f>SUMIFS(탕데이터!BU:BU,탕데이터!$O:$O,'코스+운전자별'!$A9,탕데이터!$BL:$BL,'코스+운전자별'!$B9)</f>
        <v>0</v>
      </c>
      <c r="S9">
        <f>SUMIFS(탕데이터!BV:BV,탕데이터!$O:$O,'코스+운전자별'!$A9,탕데이터!$BL:$BL,'코스+운전자별'!$B9)</f>
        <v>0</v>
      </c>
      <c r="T9">
        <f>SUMIFS(탕데이터!BW:BW,탕데이터!$O:$O,'코스+운전자별'!$A9,탕데이터!$BL:$BL,'코스+운전자별'!$B9)</f>
        <v>20811.201000000001</v>
      </c>
      <c r="U9" s="76">
        <f t="shared" si="2"/>
        <v>9.6147703315658337E-3</v>
      </c>
      <c r="V9" s="76">
        <f t="shared" si="3"/>
        <v>0.32524116782725354</v>
      </c>
      <c r="W9" s="133">
        <f t="shared" si="4"/>
        <v>1.4401906812461971</v>
      </c>
      <c r="X9" s="133">
        <f t="shared" si="5"/>
        <v>45.726054129566755</v>
      </c>
      <c r="Y9" s="4">
        <f t="shared" si="6"/>
        <v>0.75797960915374374</v>
      </c>
      <c r="Z9" s="4">
        <f t="shared" si="7"/>
        <v>6.2330424851501844E-2</v>
      </c>
      <c r="AA9" s="4">
        <f t="shared" si="8"/>
        <v>8.703476555725928E-2</v>
      </c>
      <c r="AB9" s="4">
        <f t="shared" si="9"/>
        <v>6.6341293806157553E-2</v>
      </c>
      <c r="AC9" s="4">
        <f t="shared" si="10"/>
        <v>2.6313906631337616E-2</v>
      </c>
      <c r="AD9" s="4">
        <f t="shared" si="11"/>
        <v>0</v>
      </c>
      <c r="AE9" s="4">
        <f t="shared" si="12"/>
        <v>0</v>
      </c>
      <c r="AF9" s="47" cm="1">
        <f t="array" ref="AF9">SUMPRODUCT((B:B=B9)*(E:E&gt;E9))+1</f>
        <v>3</v>
      </c>
    </row>
    <row r="10" spans="1:32" x14ac:dyDescent="0.3">
      <c r="A10" s="130">
        <v>163</v>
      </c>
      <c r="B10" s="130">
        <v>11</v>
      </c>
      <c r="C10">
        <f>SUMIFS(탕데이터!R:R,탕데이터!$O:$O,'코스+운전자별'!$A10,탕데이터!$BL:$BL,'코스+운전자별'!$B10)</f>
        <v>188.45</v>
      </c>
      <c r="D10">
        <f>SUMIFS(탕데이터!S:S,탕데이터!$O:$O,'코스+운전자별'!$A10,탕데이터!$BL:$BL,'코스+운전자별'!$B10)</f>
        <v>50.542999999999999</v>
      </c>
      <c r="E10" s="133">
        <f t="shared" si="1"/>
        <v>3.7285083987891499</v>
      </c>
      <c r="F10">
        <f>SUMIFS(탕데이터!U:U,탕데이터!$O:$O,'코스+운전자별'!$A10,탕데이터!$BL:$BL,'코스+운전자별'!$B10)</f>
        <v>16607</v>
      </c>
      <c r="G10">
        <f>SUMIFS(탕데이터!V:V,탕데이터!$O:$O,'코스+운전자별'!$A10,탕데이터!$BL:$BL,'코스+운전자별'!$B10)</f>
        <v>423</v>
      </c>
      <c r="H10">
        <f>SUMIFS(탕데이터!W:W,탕데이터!$O:$O,'코스+운전자별'!$A10,탕데이터!$BL:$BL,'코스+운전자별'!$B10)</f>
        <v>3208</v>
      </c>
      <c r="I10">
        <f>SUMIFS(탕데이터!X:X,탕데이터!$O:$O,'코스+운전자별'!$A10,탕데이터!$BL:$BL,'코스+운전자별'!$B10)</f>
        <v>6040</v>
      </c>
      <c r="J10">
        <f>SUMIFS(탕데이터!Y:Y,탕데이터!$O:$O,'코스+운전자별'!$A10,탕데이터!$BL:$BL,'코스+운전자별'!$B10)</f>
        <v>2</v>
      </c>
      <c r="K10">
        <f>SUMIFS(탕데이터!Z:Z,탕데이터!$O:$O,'코스+운전자별'!$A10,탕데이터!$BL:$BL,'코스+운전자별'!$B10)</f>
        <v>51</v>
      </c>
      <c r="L10" s="133">
        <f>AVERAGEIFS(탕데이터!$AD:$AD,탕데이터!$O:$O,'코스+운전자별'!$A10,탕데이터!$BL:$BL,'코스+운전자별'!$B10)</f>
        <v>32.205714285714286</v>
      </c>
      <c r="M10">
        <f>SUMIFS(탕데이터!BP:BP,탕데이터!$O:$O,'코스+운전자별'!$A10,탕데이터!$BL:$BL,'코스+운전자별'!$B10)</f>
        <v>8923.1640000000007</v>
      </c>
      <c r="N10">
        <f>SUMIFS(탕데이터!BQ:BQ,탕데이터!$O:$O,'코스+운전자별'!$A10,탕데이터!$BL:$BL,'코스+운전자별'!$B10)</f>
        <v>1036.3389999999999</v>
      </c>
      <c r="O10">
        <f>SUMIFS(탕데이터!BR:BR,탕데이터!$O:$O,'코스+운전자별'!$A10,탕데이터!$BL:$BL,'코스+운전자별'!$B10)</f>
        <v>1098.807</v>
      </c>
      <c r="P10">
        <f>SUMIFS(탕데이터!BS:BS,탕데이터!$O:$O,'코스+운전자별'!$A10,탕데이터!$BL:$BL,'코스+운전자별'!$B10)</f>
        <v>757.63599999999997</v>
      </c>
      <c r="Q10">
        <f>SUMIFS(탕데이터!BT:BT,탕데이터!$O:$O,'코스+운전자별'!$A10,탕데이터!$BL:$BL,'코스+운전자별'!$B10)</f>
        <v>811.12300000000005</v>
      </c>
      <c r="R10">
        <f>SUMIFS(탕데이터!BU:BU,탕데이터!$O:$O,'코스+운전자별'!$A10,탕데이터!$BL:$BL,'코스+운전자별'!$B10)</f>
        <v>352.30200000000002</v>
      </c>
      <c r="S10">
        <f>SUMIFS(탕데이터!BV:BV,탕데이터!$O:$O,'코스+운전자별'!$A10,탕데이터!$BL:$BL,'코스+운전자별'!$B10)</f>
        <v>0</v>
      </c>
      <c r="T10">
        <f>SUMIFS(탕데이터!BW:BW,탕데이터!$O:$O,'코스+운전자별'!$A10,탕데이터!$BL:$BL,'코스+운전자별'!$B10)</f>
        <v>12979.370999999999</v>
      </c>
      <c r="U10" s="76">
        <f t="shared" si="2"/>
        <v>2.5471186848919129E-2</v>
      </c>
      <c r="V10" s="76">
        <f t="shared" si="3"/>
        <v>0.1931715541639068</v>
      </c>
      <c r="W10" s="133">
        <f t="shared" si="4"/>
        <v>1.0612894667020429</v>
      </c>
      <c r="X10" s="133">
        <f t="shared" si="5"/>
        <v>27.062881400902096</v>
      </c>
      <c r="Y10" s="4">
        <f t="shared" si="6"/>
        <v>0.68748816872558782</v>
      </c>
      <c r="Z10" s="4">
        <f t="shared" si="7"/>
        <v>7.9845086483774905E-2</v>
      </c>
      <c r="AA10" s="4">
        <f t="shared" si="8"/>
        <v>8.4657954534160404E-2</v>
      </c>
      <c r="AB10" s="4">
        <f t="shared" si="9"/>
        <v>5.8372320199491949E-2</v>
      </c>
      <c r="AC10" s="4">
        <f t="shared" si="10"/>
        <v>6.2493244087097909E-2</v>
      </c>
      <c r="AD10" s="4">
        <f t="shared" si="11"/>
        <v>2.7143225969887143E-2</v>
      </c>
      <c r="AE10" s="4">
        <f t="shared" si="12"/>
        <v>0</v>
      </c>
      <c r="AF10" s="47" cm="1">
        <f t="array" ref="AF10">SUMPRODUCT((B:B=B10)*(E:E&gt;E10))+1</f>
        <v>1</v>
      </c>
    </row>
    <row r="11" spans="1:32" x14ac:dyDescent="0.3">
      <c r="A11" s="130">
        <v>1060</v>
      </c>
      <c r="B11" s="130">
        <v>1</v>
      </c>
      <c r="C11">
        <f>SUMIFS(탕데이터!R:R,탕데이터!$O:$O,'코스+운전자별'!$A11,탕데이터!$BL:$BL,'코스+운전자별'!$B11)</f>
        <v>601.99499999999989</v>
      </c>
      <c r="D11">
        <f>SUMIFS(탕데이터!S:S,탕데이터!$O:$O,'코스+운전자별'!$A11,탕데이터!$BL:$BL,'코스+운전자별'!$B11)</f>
        <v>178.93899999999996</v>
      </c>
      <c r="E11" s="133">
        <f t="shared" si="1"/>
        <v>3.3642470339054094</v>
      </c>
      <c r="F11">
        <f>SUMIFS(탕데이터!U:U,탕데이터!$O:$O,'코스+운전자별'!$A11,탕데이터!$BL:$BL,'코스+운전자별'!$B11)</f>
        <v>65102</v>
      </c>
      <c r="G11">
        <f>SUMIFS(탕데이터!V:V,탕데이터!$O:$O,'코스+운전자별'!$A11,탕데이터!$BL:$BL,'코스+운전자별'!$B11)</f>
        <v>2093</v>
      </c>
      <c r="H11">
        <f>SUMIFS(탕데이터!W:W,탕데이터!$O:$O,'코스+운전자별'!$A11,탕데이터!$BL:$BL,'코스+운전자별'!$B11)</f>
        <v>18937</v>
      </c>
      <c r="I11">
        <f>SUMIFS(탕데이터!X:X,탕데이터!$O:$O,'코스+운전자별'!$A11,탕데이터!$BL:$BL,'코스+운전자별'!$B11)</f>
        <v>18416</v>
      </c>
      <c r="J11">
        <f>SUMIFS(탕데이터!Y:Y,탕데이터!$O:$O,'코스+운전자별'!$A11,탕데이터!$BL:$BL,'코스+운전자별'!$B11)</f>
        <v>26</v>
      </c>
      <c r="K11">
        <f>SUMIFS(탕데이터!Z:Z,탕데이터!$O:$O,'코스+운전자별'!$A11,탕데이터!$BL:$BL,'코스+운전자별'!$B11)</f>
        <v>110</v>
      </c>
      <c r="L11" s="133">
        <f>AVERAGEIFS(탕데이터!$AD:$AD,탕데이터!$O:$O,'코스+운전자별'!$A11,탕데이터!$BL:$BL,'코스+운전자별'!$B11)</f>
        <v>28.124615384615385</v>
      </c>
      <c r="M11">
        <f>SUMIFS(탕데이터!BP:BP,탕데이터!$O:$O,'코스+운전자별'!$A11,탕데이터!$BL:$BL,'코스+운전자별'!$B11)</f>
        <v>28576.659</v>
      </c>
      <c r="N11">
        <f>SUMIFS(탕데이터!BQ:BQ,탕데이터!$O:$O,'코스+운전자별'!$A11,탕데이터!$BL:$BL,'코스+운전자별'!$B11)</f>
        <v>4048.8510000000001</v>
      </c>
      <c r="O11">
        <f>SUMIFS(탕데이터!BR:BR,탕데이터!$O:$O,'코스+운전자별'!$A11,탕데이터!$BL:$BL,'코스+운전자별'!$B11)</f>
        <v>5300.8380000000006</v>
      </c>
      <c r="P11">
        <f>SUMIFS(탕데이터!BS:BS,탕데이터!$O:$O,'코스+운전자별'!$A11,탕데이터!$BL:$BL,'코스+운전자별'!$B11)</f>
        <v>4867.7420000000002</v>
      </c>
      <c r="Q11">
        <f>SUMIFS(탕데이터!BT:BT,탕데이터!$O:$O,'코스+운전자별'!$A11,탕데이터!$BL:$BL,'코스+운전자별'!$B11)</f>
        <v>1169.5730000000001</v>
      </c>
      <c r="R11">
        <f>SUMIFS(탕데이터!BU:BU,탕데이터!$O:$O,'코스+운전자별'!$A11,탕데이터!$BL:$BL,'코스+운전자별'!$B11)</f>
        <v>102.17599999999999</v>
      </c>
      <c r="S11">
        <f>SUMIFS(탕데이터!BV:BV,탕데이터!$O:$O,'코스+운전자별'!$A11,탕데이터!$BL:$BL,'코스+운전자별'!$B11)</f>
        <v>0</v>
      </c>
      <c r="T11">
        <f>SUMIFS(탕데이터!BW:BW,탕데이터!$O:$O,'코스+운전자별'!$A11,탕데이터!$BL:$BL,'코스+운전자별'!$B11)</f>
        <v>44065.839</v>
      </c>
      <c r="U11" s="76">
        <f t="shared" si="2"/>
        <v>3.2149549937021904E-2</v>
      </c>
      <c r="V11" s="76">
        <f t="shared" si="3"/>
        <v>0.29088200055297841</v>
      </c>
      <c r="W11" s="133">
        <f t="shared" si="4"/>
        <v>4.3189727489430982</v>
      </c>
      <c r="X11" s="133">
        <f t="shared" si="5"/>
        <v>18.272577014759261</v>
      </c>
      <c r="Y11" s="4">
        <f t="shared" si="6"/>
        <v>0.64849914692421951</v>
      </c>
      <c r="Z11" s="4">
        <f t="shared" si="7"/>
        <v>9.188185433165133E-2</v>
      </c>
      <c r="AA11" s="4">
        <f t="shared" si="8"/>
        <v>0.12029359068824266</v>
      </c>
      <c r="AB11" s="4">
        <f t="shared" si="9"/>
        <v>0.11046520639264353</v>
      </c>
      <c r="AC11" s="4">
        <f t="shared" si="10"/>
        <v>2.6541489429033682E-2</v>
      </c>
      <c r="AD11" s="4">
        <f t="shared" si="11"/>
        <v>2.3187122342093608E-3</v>
      </c>
      <c r="AE11" s="4">
        <f t="shared" si="12"/>
        <v>0</v>
      </c>
      <c r="AF11" s="47" cm="1">
        <f t="array" ref="AF11">SUMPRODUCT((B:B=B11)*(E:E&gt;E11))+1</f>
        <v>2</v>
      </c>
    </row>
    <row r="12" spans="1:32" x14ac:dyDescent="0.3">
      <c r="A12" s="130">
        <v>1060</v>
      </c>
      <c r="B12" s="130">
        <v>2</v>
      </c>
      <c r="C12">
        <f>SUMIFS(탕데이터!R:R,탕데이터!$O:$O,'코스+운전자별'!$A12,탕데이터!$BL:$BL,'코스+운전자별'!$B12)</f>
        <v>670.79799999999977</v>
      </c>
      <c r="D12">
        <f>SUMIFS(탕데이터!S:S,탕데이터!$O:$O,'코스+운전자별'!$A12,탕데이터!$BL:$BL,'코스+운전자별'!$B12)</f>
        <v>212.64200000000005</v>
      </c>
      <c r="E12" s="133">
        <f t="shared" si="1"/>
        <v>3.1545884632386811</v>
      </c>
      <c r="F12">
        <f>SUMIFS(탕데이터!U:U,탕데이터!$O:$O,'코스+운전자별'!$A12,탕데이터!$BL:$BL,'코스+운전자별'!$B12)</f>
        <v>74472</v>
      </c>
      <c r="G12">
        <f>SUMIFS(탕데이터!V:V,탕데이터!$O:$O,'코스+운전자별'!$A12,탕데이터!$BL:$BL,'코스+운전자별'!$B12)</f>
        <v>1691</v>
      </c>
      <c r="H12">
        <f>SUMIFS(탕데이터!W:W,탕데이터!$O:$O,'코스+운전자별'!$A12,탕데이터!$BL:$BL,'코스+운전자별'!$B12)</f>
        <v>24656</v>
      </c>
      <c r="I12">
        <f>SUMIFS(탕데이터!X:X,탕데이터!$O:$O,'코스+운전자별'!$A12,탕데이터!$BL:$BL,'코스+운전자별'!$B12)</f>
        <v>22191</v>
      </c>
      <c r="J12">
        <f>SUMIFS(탕데이터!Y:Y,탕데이터!$O:$O,'코스+운전자별'!$A12,탕데이터!$BL:$BL,'코스+운전자별'!$B12)</f>
        <v>30</v>
      </c>
      <c r="K12">
        <f>SUMIFS(탕데이터!Z:Z,탕데이터!$O:$O,'코스+운전자별'!$A12,탕데이터!$BL:$BL,'코스+운전자별'!$B12)</f>
        <v>293</v>
      </c>
      <c r="L12" s="133">
        <f>AVERAGEIFS(탕데이터!$AD:$AD,탕데이터!$O:$O,'코스+운전자별'!$A12,탕데이터!$BL:$BL,'코스+운전자별'!$B12)</f>
        <v>17.276521739130438</v>
      </c>
      <c r="M12">
        <f>SUMIFS(탕데이터!BP:BP,탕데이터!$O:$O,'코스+운전자별'!$A12,탕데이터!$BL:$BL,'코스+운전자별'!$B12)</f>
        <v>36821.096999999994</v>
      </c>
      <c r="N12">
        <f>SUMIFS(탕데이터!BQ:BQ,탕데이터!$O:$O,'코스+운전자별'!$A12,탕데이터!$BL:$BL,'코스+운전자별'!$B12)</f>
        <v>2540.4639999999999</v>
      </c>
      <c r="O12">
        <f>SUMIFS(탕데이터!BR:BR,탕데이터!$O:$O,'코스+운전자별'!$A12,탕데이터!$BL:$BL,'코스+운전자별'!$B12)</f>
        <v>3426.9479999999999</v>
      </c>
      <c r="P12">
        <f>SUMIFS(탕데이터!BS:BS,탕데이터!$O:$O,'코스+운전자별'!$A12,탕데이터!$BL:$BL,'코스+운전자별'!$B12)</f>
        <v>3566.2890000000002</v>
      </c>
      <c r="Q12">
        <f>SUMIFS(탕데이터!BT:BT,탕데이터!$O:$O,'코스+운전자별'!$A12,탕데이터!$BL:$BL,'코스+운전자별'!$B12)</f>
        <v>1622.0199999999998</v>
      </c>
      <c r="R12">
        <f>SUMIFS(탕데이터!BU:BU,탕데이터!$O:$O,'코스+운전자별'!$A12,탕데이터!$BL:$BL,'코스+운전자별'!$B12)</f>
        <v>174.86099999999999</v>
      </c>
      <c r="S12">
        <f>SUMIFS(탕데이터!BV:BV,탕데이터!$O:$O,'코스+운전자별'!$A12,탕데이터!$BL:$BL,'코스+운전자별'!$B12)</f>
        <v>0</v>
      </c>
      <c r="T12">
        <f>SUMIFS(탕데이터!BW:BW,탕데이터!$O:$O,'코스+운전자별'!$A12,탕데이터!$BL:$BL,'코스+운전자별'!$B12)</f>
        <v>48151.678999999996</v>
      </c>
      <c r="U12" s="76">
        <f t="shared" si="2"/>
        <v>2.2706520571489957E-2</v>
      </c>
      <c r="V12" s="76">
        <f t="shared" si="3"/>
        <v>0.33107745192824151</v>
      </c>
      <c r="W12" s="133">
        <f t="shared" si="4"/>
        <v>4.4722852483161857</v>
      </c>
      <c r="X12" s="133">
        <f t="shared" si="5"/>
        <v>43.679319258554749</v>
      </c>
      <c r="Y12" s="4">
        <f t="shared" si="6"/>
        <v>0.76468978371449925</v>
      </c>
      <c r="Z12" s="4">
        <f t="shared" si="7"/>
        <v>5.2759614052087365E-2</v>
      </c>
      <c r="AA12" s="4">
        <f t="shared" si="8"/>
        <v>7.1169854741721467E-2</v>
      </c>
      <c r="AB12" s="4">
        <f t="shared" si="9"/>
        <v>7.4063647915579442E-2</v>
      </c>
      <c r="AC12" s="4">
        <f t="shared" si="10"/>
        <v>3.3685637420867505E-2</v>
      </c>
      <c r="AD12" s="4">
        <f t="shared" si="11"/>
        <v>3.6314621552448879E-3</v>
      </c>
      <c r="AE12" s="4">
        <f t="shared" si="12"/>
        <v>0</v>
      </c>
      <c r="AF12" s="47" cm="1">
        <f t="array" ref="AF12">SUMPRODUCT((B:B=B12)*(E:E&gt;E12))+1</f>
        <v>3</v>
      </c>
    </row>
    <row r="13" spans="1:32" x14ac:dyDescent="0.3">
      <c r="A13" s="130">
        <v>1060</v>
      </c>
      <c r="B13" s="130">
        <v>3</v>
      </c>
      <c r="C13">
        <f>SUMIFS(탕데이터!R:R,탕데이터!$O:$O,'코스+운전자별'!$A13,탕데이터!$BL:$BL,'코스+운전자별'!$B13)</f>
        <v>727.50900000000001</v>
      </c>
      <c r="D13">
        <f>SUMIFS(탕데이터!S:S,탕데이터!$O:$O,'코스+운전자별'!$A13,탕데이터!$BL:$BL,'코스+운전자별'!$B13)</f>
        <v>216.751</v>
      </c>
      <c r="E13" s="133">
        <f t="shared" si="1"/>
        <v>3.3564274213267757</v>
      </c>
      <c r="F13">
        <f>SUMIFS(탕데이터!U:U,탕데이터!$O:$O,'코스+운전자별'!$A13,탕데이터!$BL:$BL,'코스+운전자별'!$B13)</f>
        <v>79451</v>
      </c>
      <c r="G13">
        <f>SUMIFS(탕데이터!V:V,탕데이터!$O:$O,'코스+운전자별'!$A13,탕데이터!$BL:$BL,'코스+운전자별'!$B13)</f>
        <v>1761</v>
      </c>
      <c r="H13">
        <f>SUMIFS(탕데이터!W:W,탕데이터!$O:$O,'코스+운전자별'!$A13,탕데이터!$BL:$BL,'코스+운전자별'!$B13)</f>
        <v>24301</v>
      </c>
      <c r="I13">
        <f>SUMIFS(탕데이터!X:X,탕데이터!$O:$O,'코스+운전자별'!$A13,탕데이터!$BL:$BL,'코스+운전자별'!$B13)</f>
        <v>23637</v>
      </c>
      <c r="J13">
        <f>SUMIFS(탕데이터!Y:Y,탕데이터!$O:$O,'코스+운전자별'!$A13,탕데이터!$BL:$BL,'코스+운전자별'!$B13)</f>
        <v>23</v>
      </c>
      <c r="K13">
        <f>SUMIFS(탕데이터!Z:Z,탕데이터!$O:$O,'코스+운전자별'!$A13,탕데이터!$BL:$BL,'코스+운전자별'!$B13)</f>
        <v>249</v>
      </c>
      <c r="L13" s="133">
        <f>AVERAGEIFS(탕데이터!$AD:$AD,탕데이터!$O:$O,'코스+운전자별'!$A13,탕데이터!$BL:$BL,'코스+운전자별'!$B13)</f>
        <v>26.243809523809524</v>
      </c>
      <c r="M13">
        <f>SUMIFS(탕데이터!BP:BP,탕데이터!$O:$O,'코스+운전자별'!$A13,탕데이터!$BL:$BL,'코스+운전자별'!$B13)</f>
        <v>43673.912000000004</v>
      </c>
      <c r="N13">
        <f>SUMIFS(탕데이터!BQ:BQ,탕데이터!$O:$O,'코스+운전자별'!$A13,탕데이터!$BL:$BL,'코스+운전자별'!$B13)</f>
        <v>2478.1710000000003</v>
      </c>
      <c r="O13">
        <f>SUMIFS(탕데이터!BR:BR,탕데이터!$O:$O,'코스+운전자별'!$A13,탕데이터!$BL:$BL,'코스+운전자별'!$B13)</f>
        <v>2888.1839999999997</v>
      </c>
      <c r="P13">
        <f>SUMIFS(탕데이터!BS:BS,탕데이터!$O:$O,'코스+운전자별'!$A13,탕데이터!$BL:$BL,'코스+운전자별'!$B13)</f>
        <v>2858.6570000000006</v>
      </c>
      <c r="Q13">
        <f>SUMIFS(탕데이터!BT:BT,탕데이터!$O:$O,'코스+운전자별'!$A13,탕데이터!$BL:$BL,'코스+운전자별'!$B13)</f>
        <v>1443.7560000000003</v>
      </c>
      <c r="R13">
        <f>SUMIFS(탕데이터!BU:BU,탕데이터!$O:$O,'코스+운전자별'!$A13,탕데이터!$BL:$BL,'코스+운전자별'!$B13)</f>
        <v>58.789000000000001</v>
      </c>
      <c r="S13">
        <f>SUMIFS(탕데이터!BV:BV,탕데이터!$O:$O,'코스+운전자별'!$A13,탕데이터!$BL:$BL,'코스+운전자별'!$B13)</f>
        <v>0</v>
      </c>
      <c r="T13">
        <f>SUMIFS(탕데이터!BW:BW,탕데이터!$O:$O,'코스+운전자별'!$A13,탕데이터!$BL:$BL,'코스+운전자별'!$B13)</f>
        <v>53401.469000000005</v>
      </c>
      <c r="U13" s="76">
        <f t="shared" si="2"/>
        <v>2.2164604599061055E-2</v>
      </c>
      <c r="V13" s="76">
        <f t="shared" si="3"/>
        <v>0.30586147436784938</v>
      </c>
      <c r="W13" s="133">
        <f t="shared" si="4"/>
        <v>3.1614729164862565</v>
      </c>
      <c r="X13" s="133">
        <f t="shared" si="5"/>
        <v>34.226380704568605</v>
      </c>
      <c r="Y13" s="4">
        <f t="shared" si="6"/>
        <v>0.81784102231344979</v>
      </c>
      <c r="Z13" s="4">
        <f t="shared" si="7"/>
        <v>4.6406420018145947E-2</v>
      </c>
      <c r="AA13" s="4">
        <f t="shared" si="8"/>
        <v>5.4084354870462446E-2</v>
      </c>
      <c r="AB13" s="4">
        <f t="shared" si="9"/>
        <v>5.3531430006167065E-2</v>
      </c>
      <c r="AC13" s="4">
        <f t="shared" si="10"/>
        <v>2.7035885473487634E-2</v>
      </c>
      <c r="AD13" s="4">
        <f t="shared" si="11"/>
        <v>1.100887318287068E-3</v>
      </c>
      <c r="AE13" s="4">
        <f t="shared" si="12"/>
        <v>0</v>
      </c>
      <c r="AF13" s="47" cm="1">
        <f t="array" ref="AF13">SUMPRODUCT((B:B=B13)*(E:E&gt;E13))+1</f>
        <v>3</v>
      </c>
    </row>
    <row r="14" spans="1:32" x14ac:dyDescent="0.3">
      <c r="A14" s="130">
        <v>1060</v>
      </c>
      <c r="B14" s="130">
        <v>4</v>
      </c>
      <c r="C14">
        <f>SUMIFS(탕데이터!R:R,탕데이터!$O:$O,'코스+운전자별'!$A14,탕데이터!$BL:$BL,'코스+운전자별'!$B14)</f>
        <v>1004.808</v>
      </c>
      <c r="D14">
        <f>SUMIFS(탕데이터!S:S,탕데이터!$O:$O,'코스+운전자별'!$A14,탕데이터!$BL:$BL,'코스+운전자별'!$B14)</f>
        <v>280.8</v>
      </c>
      <c r="E14" s="133">
        <f t="shared" si="1"/>
        <v>3.5783760683760684</v>
      </c>
      <c r="F14">
        <f>SUMIFS(탕데이터!U:U,탕데이터!$O:$O,'코스+운전자별'!$A14,탕데이터!$BL:$BL,'코스+운전자별'!$B14)</f>
        <v>97254</v>
      </c>
      <c r="G14">
        <f>SUMIFS(탕데이터!V:V,탕데이터!$O:$O,'코스+운전자별'!$A14,탕데이터!$BL:$BL,'코스+운전자별'!$B14)</f>
        <v>5153</v>
      </c>
      <c r="H14">
        <f>SUMIFS(탕데이터!W:W,탕데이터!$O:$O,'코스+운전자별'!$A14,탕데이터!$BL:$BL,'코스+운전자별'!$B14)</f>
        <v>24445</v>
      </c>
      <c r="I14">
        <f>SUMIFS(탕데이터!X:X,탕데이터!$O:$O,'코스+운전자별'!$A14,탕데이터!$BL:$BL,'코스+운전자별'!$B14)</f>
        <v>27806</v>
      </c>
      <c r="J14">
        <f>SUMIFS(탕데이터!Y:Y,탕데이터!$O:$O,'코스+운전자별'!$A14,탕데이터!$BL:$BL,'코스+운전자별'!$B14)</f>
        <v>73</v>
      </c>
      <c r="K14">
        <f>SUMIFS(탕데이터!Z:Z,탕데이터!$O:$O,'코스+운전자별'!$A14,탕데이터!$BL:$BL,'코스+운전자별'!$B14)</f>
        <v>307</v>
      </c>
      <c r="L14" s="133">
        <f>AVERAGEIFS(탕데이터!$AD:$AD,탕데이터!$O:$O,'코스+운전자별'!$A14,탕데이터!$BL:$BL,'코스+운전자별'!$B14)</f>
        <v>26.28590909090909</v>
      </c>
      <c r="M14">
        <f>SUMIFS(탕데이터!BP:BP,탕데이터!$O:$O,'코스+운전자별'!$A14,탕데이터!$BL:$BL,'코스+운전자별'!$B14)</f>
        <v>46628.87999999999</v>
      </c>
      <c r="N14">
        <f>SUMIFS(탕데이터!BQ:BQ,탕데이터!$O:$O,'코스+운전자별'!$A14,탕데이터!$BL:$BL,'코스+운전자별'!$B14)</f>
        <v>5032.0959999999995</v>
      </c>
      <c r="O14">
        <f>SUMIFS(탕데이터!BR:BR,탕데이터!$O:$O,'코스+운전자별'!$A14,탕데이터!$BL:$BL,'코스+운전자별'!$B14)</f>
        <v>6044.4749999999995</v>
      </c>
      <c r="P14">
        <f>SUMIFS(탕데이터!BS:BS,탕데이터!$O:$O,'코스+운전자별'!$A14,탕데이터!$BL:$BL,'코스+운전자별'!$B14)</f>
        <v>5387.4650000000011</v>
      </c>
      <c r="Q14">
        <f>SUMIFS(탕데이터!BT:BT,탕데이터!$O:$O,'코스+운전자별'!$A14,탕데이터!$BL:$BL,'코스+운전자별'!$B14)</f>
        <v>3074.5239999999999</v>
      </c>
      <c r="R14">
        <f>SUMIFS(탕데이터!BU:BU,탕데이터!$O:$O,'코스+운전자별'!$A14,탕데이터!$BL:$BL,'코스+운전자별'!$B14)</f>
        <v>1465.2009999999998</v>
      </c>
      <c r="S14">
        <f>SUMIFS(탕데이터!BV:BV,탕데이터!$O:$O,'코스+운전자별'!$A14,탕데이터!$BL:$BL,'코스+운전자별'!$B14)</f>
        <v>0</v>
      </c>
      <c r="T14">
        <f>SUMIFS(탕데이터!BW:BW,탕데이터!$O:$O,'코스+운전자별'!$A14,탕데이터!$BL:$BL,'코스+운전자별'!$B14)</f>
        <v>67632.640999999989</v>
      </c>
      <c r="U14" s="76">
        <f t="shared" si="2"/>
        <v>5.2984967199292576E-2</v>
      </c>
      <c r="V14" s="76">
        <f t="shared" si="3"/>
        <v>0.25135212947539431</v>
      </c>
      <c r="W14" s="133">
        <f t="shared" si="4"/>
        <v>7.2650695456246366</v>
      </c>
      <c r="X14" s="133">
        <f t="shared" si="5"/>
        <v>30.553100691873471</v>
      </c>
      <c r="Y14" s="4">
        <f t="shared" si="6"/>
        <v>0.68944343013309206</v>
      </c>
      <c r="Z14" s="4">
        <f t="shared" si="7"/>
        <v>7.4403363902350056E-2</v>
      </c>
      <c r="AA14" s="4">
        <f t="shared" si="8"/>
        <v>8.9372156855445001E-2</v>
      </c>
      <c r="AB14" s="4">
        <f t="shared" si="9"/>
        <v>7.9657764658340069E-2</v>
      </c>
      <c r="AC14" s="4">
        <f t="shared" si="10"/>
        <v>4.5459174069514753E-2</v>
      </c>
      <c r="AD14" s="4">
        <f t="shared" si="11"/>
        <v>2.1664110381258067E-2</v>
      </c>
      <c r="AE14" s="4">
        <f t="shared" si="12"/>
        <v>0</v>
      </c>
      <c r="AF14" s="47" cm="1">
        <f t="array" ref="AF14">SUMPRODUCT((B:B=B14)*(E:E&gt;E14))+1</f>
        <v>2</v>
      </c>
    </row>
    <row r="15" spans="1:32" x14ac:dyDescent="0.3">
      <c r="A15" s="130">
        <v>1060</v>
      </c>
      <c r="B15" s="130">
        <v>5</v>
      </c>
      <c r="C15">
        <f>SUMIFS(탕데이터!R:R,탕데이터!$O:$O,'코스+운전자별'!$A15,탕데이터!$BL:$BL,'코스+운전자별'!$B15)</f>
        <v>813.88400000000001</v>
      </c>
      <c r="D15">
        <f>SUMIFS(탕데이터!S:S,탕데이터!$O:$O,'코스+운전자별'!$A15,탕데이터!$BL:$BL,'코스+운전자별'!$B15)</f>
        <v>233.803</v>
      </c>
      <c r="E15" s="133">
        <f t="shared" si="1"/>
        <v>3.4810673943448118</v>
      </c>
      <c r="F15">
        <f>SUMIFS(탕데이터!U:U,탕데이터!$O:$O,'코스+운전자별'!$A15,탕데이터!$BL:$BL,'코스+운전자별'!$B15)</f>
        <v>95318</v>
      </c>
      <c r="G15">
        <f>SUMIFS(탕데이터!V:V,탕데이터!$O:$O,'코스+운전자별'!$A15,탕데이터!$BL:$BL,'코스+운전자별'!$B15)</f>
        <v>2198</v>
      </c>
      <c r="H15">
        <f>SUMIFS(탕데이터!W:W,탕데이터!$O:$O,'코스+운전자별'!$A15,탕데이터!$BL:$BL,'코스+운전자별'!$B15)</f>
        <v>30900</v>
      </c>
      <c r="I15">
        <f>SUMIFS(탕데이터!X:X,탕데이터!$O:$O,'코스+운전자별'!$A15,탕데이터!$BL:$BL,'코스+운전자별'!$B15)</f>
        <v>21397</v>
      </c>
      <c r="J15">
        <f>SUMIFS(탕데이터!Y:Y,탕데이터!$O:$O,'코스+운전자별'!$A15,탕데이터!$BL:$BL,'코스+운전자별'!$B15)</f>
        <v>22</v>
      </c>
      <c r="K15">
        <f>SUMIFS(탕데이터!Z:Z,탕데이터!$O:$O,'코스+운전자별'!$A15,탕데이터!$BL:$BL,'코스+운전자별'!$B15)</f>
        <v>229</v>
      </c>
      <c r="L15" s="133">
        <f>AVERAGEIFS(탕데이터!$AD:$AD,탕데이터!$O:$O,'코스+운전자별'!$A15,탕데이터!$BL:$BL,'코스+운전자별'!$B15)</f>
        <v>22.906470588235294</v>
      </c>
      <c r="M15">
        <f>SUMIFS(탕데이터!BP:BP,탕데이터!$O:$O,'코스+운전자별'!$A15,탕데이터!$BL:$BL,'코스+운전자별'!$B15)</f>
        <v>44232.786</v>
      </c>
      <c r="N15">
        <f>SUMIFS(탕데이터!BQ:BQ,탕데이터!$O:$O,'코스+운전자별'!$A15,탕데이터!$BL:$BL,'코스+운전자별'!$B15)</f>
        <v>4758.2159999999994</v>
      </c>
      <c r="O15">
        <f>SUMIFS(탕데이터!BR:BR,탕데이터!$O:$O,'코스+운전자별'!$A15,탕데이터!$BL:$BL,'코스+운전자별'!$B15)</f>
        <v>5821.8289999999997</v>
      </c>
      <c r="P15">
        <f>SUMIFS(탕데이터!BS:BS,탕데이터!$O:$O,'코스+운전자별'!$A15,탕데이터!$BL:$BL,'코스+운전자별'!$B15)</f>
        <v>5812.1189999999997</v>
      </c>
      <c r="Q15">
        <f>SUMIFS(탕데이터!BT:BT,탕데이터!$O:$O,'코스+운전자별'!$A15,탕데이터!$BL:$BL,'코스+운전자별'!$B15)</f>
        <v>1548.8370000000002</v>
      </c>
      <c r="R15">
        <f>SUMIFS(탕데이터!BU:BU,탕데이터!$O:$O,'코스+운전자별'!$A15,탕데이터!$BL:$BL,'코스+운전자별'!$B15)</f>
        <v>77.393000000000001</v>
      </c>
      <c r="S15">
        <f>SUMIFS(탕데이터!BV:BV,탕데이터!$O:$O,'코스+운전자별'!$A15,탕데이터!$BL:$BL,'코스+운전자별'!$B15)</f>
        <v>0</v>
      </c>
      <c r="T15">
        <f>SUMIFS(탕데이터!BW:BW,탕데이터!$O:$O,'코스+운전자별'!$A15,탕데이터!$BL:$BL,'코스+운전자별'!$B15)</f>
        <v>62251.18</v>
      </c>
      <c r="U15" s="76">
        <f t="shared" si="2"/>
        <v>2.3059652951173966E-2</v>
      </c>
      <c r="V15" s="76">
        <f t="shared" si="3"/>
        <v>0.32417801464571222</v>
      </c>
      <c r="W15" s="133">
        <f t="shared" si="4"/>
        <v>2.7030879093335169</v>
      </c>
      <c r="X15" s="133">
        <f t="shared" si="5"/>
        <v>28.136687783517061</v>
      </c>
      <c r="Y15" s="4">
        <f t="shared" si="6"/>
        <v>0.71055337424929133</v>
      </c>
      <c r="Z15" s="4">
        <f t="shared" si="7"/>
        <v>7.6435755916594669E-2</v>
      </c>
      <c r="AA15" s="4">
        <f t="shared" si="8"/>
        <v>9.352158465108612E-2</v>
      </c>
      <c r="AB15" s="4">
        <f t="shared" si="9"/>
        <v>9.3365603672091027E-2</v>
      </c>
      <c r="AC15" s="4">
        <f t="shared" si="10"/>
        <v>2.4880444033350053E-2</v>
      </c>
      <c r="AD15" s="4">
        <f t="shared" si="11"/>
        <v>1.2432374775867702E-3</v>
      </c>
      <c r="AE15" s="4">
        <f t="shared" si="12"/>
        <v>0</v>
      </c>
      <c r="AF15" s="47" cm="1">
        <f t="array" ref="AF15">SUMPRODUCT((B:B=B15)*(E:E&gt;E15))+1</f>
        <v>2</v>
      </c>
    </row>
    <row r="16" spans="1:32" x14ac:dyDescent="0.3">
      <c r="A16" s="130">
        <v>1060</v>
      </c>
      <c r="B16" s="130">
        <v>6</v>
      </c>
      <c r="C16">
        <f>SUMIFS(탕데이터!R:R,탕데이터!$O:$O,'코스+운전자별'!$A16,탕데이터!$BL:$BL,'코스+운전자별'!$B16)</f>
        <v>782.08299999999986</v>
      </c>
      <c r="D16">
        <f>SUMIFS(탕데이터!S:S,탕데이터!$O:$O,'코스+운전자별'!$A16,탕데이터!$BL:$BL,'코스+운전자별'!$B16)</f>
        <v>225.73999999999998</v>
      </c>
      <c r="E16" s="133">
        <f t="shared" si="1"/>
        <v>3.4645299902542743</v>
      </c>
      <c r="F16">
        <f>SUMIFS(탕데이터!U:U,탕데이터!$O:$O,'코스+운전자별'!$A16,탕데이터!$BL:$BL,'코스+운전자별'!$B16)</f>
        <v>80407</v>
      </c>
      <c r="G16">
        <f>SUMIFS(탕데이터!V:V,탕데이터!$O:$O,'코스+운전자별'!$A16,탕데이터!$BL:$BL,'코스+운전자별'!$B16)</f>
        <v>3436</v>
      </c>
      <c r="H16">
        <f>SUMIFS(탕데이터!W:W,탕데이터!$O:$O,'코스+운전자별'!$A16,탕데이터!$BL:$BL,'코스+운전자별'!$B16)</f>
        <v>23454</v>
      </c>
      <c r="I16">
        <f>SUMIFS(탕데이터!X:X,탕데이터!$O:$O,'코스+운전자별'!$A16,탕데이터!$BL:$BL,'코스+운전자별'!$B16)</f>
        <v>20123</v>
      </c>
      <c r="J16">
        <f>SUMIFS(탕데이터!Y:Y,탕데이터!$O:$O,'코스+운전자별'!$A16,탕데이터!$BL:$BL,'코스+운전자별'!$B16)</f>
        <v>63</v>
      </c>
      <c r="K16">
        <f>SUMIFS(탕데이터!Z:Z,탕데이터!$O:$O,'코스+운전자별'!$A16,탕데이터!$BL:$BL,'코스+운전자별'!$B16)</f>
        <v>294</v>
      </c>
      <c r="L16" s="133">
        <f>AVERAGEIFS(탕데이터!$AD:$AD,탕데이터!$O:$O,'코스+운전자별'!$A16,탕데이터!$BL:$BL,'코스+운전자별'!$B16)</f>
        <v>19.192916666666665</v>
      </c>
      <c r="M16">
        <f>SUMIFS(탕데이터!BP:BP,탕데이터!$O:$O,'코스+운전자별'!$A16,탕데이터!$BL:$BL,'코스+운전자별'!$B16)</f>
        <v>40732.479999999996</v>
      </c>
      <c r="N16">
        <f>SUMIFS(탕데이터!BQ:BQ,탕데이터!$O:$O,'코스+운전자별'!$A16,탕데이터!$BL:$BL,'코스+운전자별'!$B16)</f>
        <v>2668.2579999999998</v>
      </c>
      <c r="O16">
        <f>SUMIFS(탕데이터!BR:BR,탕데이터!$O:$O,'코스+운전자별'!$A16,탕데이터!$BL:$BL,'코스+운전자별'!$B16)</f>
        <v>3872.2760000000003</v>
      </c>
      <c r="P16">
        <f>SUMIFS(탕데이터!BS:BS,탕데이터!$O:$O,'코스+운전자별'!$A16,탕데이터!$BL:$BL,'코스+운전자별'!$B16)</f>
        <v>4031.5129999999986</v>
      </c>
      <c r="Q16">
        <f>SUMIFS(탕데이터!BT:BT,탕데이터!$O:$O,'코스+운전자별'!$A16,탕데이터!$BL:$BL,'코스+운전자별'!$B16)</f>
        <v>1965.8759999999997</v>
      </c>
      <c r="R16">
        <f>SUMIFS(탕데이터!BU:BU,탕데이터!$O:$O,'코스+운전자별'!$A16,탕데이터!$BL:$BL,'코스+운전자별'!$B16)</f>
        <v>228.52800000000002</v>
      </c>
      <c r="S16">
        <f>SUMIFS(탕데이터!BV:BV,탕데이터!$O:$O,'코스+운전자별'!$A16,탕데이터!$BL:$BL,'코스+운전자별'!$B16)</f>
        <v>0</v>
      </c>
      <c r="T16">
        <f>SUMIFS(탕데이터!BW:BW,탕데이터!$O:$O,'코스+운전자별'!$A16,탕데이터!$BL:$BL,'코스+운전자별'!$B16)</f>
        <v>53498.930999999997</v>
      </c>
      <c r="U16" s="76">
        <f t="shared" si="2"/>
        <v>4.2732597908142329E-2</v>
      </c>
      <c r="V16" s="76">
        <f t="shared" si="3"/>
        <v>0.2916910219259517</v>
      </c>
      <c r="W16" s="133">
        <f t="shared" si="4"/>
        <v>8.0554109985768783</v>
      </c>
      <c r="X16" s="133">
        <f t="shared" si="5"/>
        <v>37.59191799335877</v>
      </c>
      <c r="Y16" s="4">
        <f t="shared" si="6"/>
        <v>0.76136997952351604</v>
      </c>
      <c r="Z16" s="4">
        <f t="shared" si="7"/>
        <v>4.9874977875726152E-2</v>
      </c>
      <c r="AA16" s="4">
        <f t="shared" si="8"/>
        <v>7.2380436910038454E-2</v>
      </c>
      <c r="AB16" s="4">
        <f t="shared" si="9"/>
        <v>7.5356888906808223E-2</v>
      </c>
      <c r="AC16" s="4">
        <f t="shared" si="10"/>
        <v>3.6746080029150488E-2</v>
      </c>
      <c r="AD16" s="4">
        <f t="shared" si="11"/>
        <v>4.2716367547605775E-3</v>
      </c>
      <c r="AE16" s="4">
        <f t="shared" si="12"/>
        <v>0</v>
      </c>
      <c r="AF16" s="47" cm="1">
        <f t="array" ref="AF16">SUMPRODUCT((B:B=B16)*(E:E&gt;E16))+1</f>
        <v>2</v>
      </c>
    </row>
    <row r="17" spans="1:32" x14ac:dyDescent="0.3">
      <c r="A17" s="130">
        <v>1060</v>
      </c>
      <c r="B17" s="130">
        <v>7</v>
      </c>
      <c r="C17">
        <f>SUMIFS(탕데이터!R:R,탕데이터!$O:$O,'코스+운전자별'!$A17,탕데이터!$BL:$BL,'코스+운전자별'!$B17)</f>
        <v>666.87199999999984</v>
      </c>
      <c r="D17">
        <f>SUMIFS(탕데이터!S:S,탕데이터!$O:$O,'코스+운전자별'!$A17,탕데이터!$BL:$BL,'코스+운전자별'!$B17)</f>
        <v>197.15099999999995</v>
      </c>
      <c r="E17" s="133">
        <f t="shared" si="1"/>
        <v>3.3825443441828851</v>
      </c>
      <c r="F17">
        <f>SUMIFS(탕데이터!U:U,탕데이터!$O:$O,'코스+운전자별'!$A17,탕데이터!$BL:$BL,'코스+운전자별'!$B17)</f>
        <v>67658</v>
      </c>
      <c r="G17">
        <f>SUMIFS(탕데이터!V:V,탕데이터!$O:$O,'코스+운전자별'!$A17,탕데이터!$BL:$BL,'코스+운전자별'!$B17)</f>
        <v>1284</v>
      </c>
      <c r="H17">
        <f>SUMIFS(탕데이터!W:W,탕데이터!$O:$O,'코스+운전자별'!$A17,탕데이터!$BL:$BL,'코스+운전자별'!$B17)</f>
        <v>20600</v>
      </c>
      <c r="I17">
        <f>SUMIFS(탕데이터!X:X,탕데이터!$O:$O,'코스+운전자별'!$A17,탕데이터!$BL:$BL,'코스+운전자별'!$B17)</f>
        <v>18941</v>
      </c>
      <c r="J17">
        <f>SUMIFS(탕데이터!Y:Y,탕데이터!$O:$O,'코스+운전자별'!$A17,탕데이터!$BL:$BL,'코스+운전자별'!$B17)</f>
        <v>60</v>
      </c>
      <c r="K17">
        <f>SUMIFS(탕데이터!Z:Z,탕데이터!$O:$O,'코스+운전자별'!$A17,탕데이터!$BL:$BL,'코스+운전자별'!$B17)</f>
        <v>183</v>
      </c>
      <c r="L17" s="133">
        <f>AVERAGEIFS(탕데이터!$AD:$AD,탕데이터!$O:$O,'코스+운전자별'!$A17,탕데이터!$BL:$BL,'코스+운전자별'!$B17)</f>
        <v>18.505263157894738</v>
      </c>
      <c r="M17">
        <f>SUMIFS(탕데이터!BP:BP,탕데이터!$O:$O,'코스+운전자별'!$A17,탕데이터!$BL:$BL,'코스+운전자별'!$B17)</f>
        <v>31652.438000000002</v>
      </c>
      <c r="N17">
        <f>SUMIFS(탕데이터!BQ:BQ,탕데이터!$O:$O,'코스+운전자별'!$A17,탕데이터!$BL:$BL,'코스+운전자별'!$B17)</f>
        <v>3013.4070000000002</v>
      </c>
      <c r="O17">
        <f>SUMIFS(탕데이터!BR:BR,탕데이터!$O:$O,'코스+운전자별'!$A17,탕데이터!$BL:$BL,'코스+운전자별'!$B17)</f>
        <v>3570.5489999999991</v>
      </c>
      <c r="P17">
        <f>SUMIFS(탕데이터!BS:BS,탕데이터!$O:$O,'코스+운전자별'!$A17,탕데이터!$BL:$BL,'코스+운전자별'!$B17)</f>
        <v>4145.2919999999995</v>
      </c>
      <c r="Q17">
        <f>SUMIFS(탕데이터!BT:BT,탕데이터!$O:$O,'코스+운전자별'!$A17,탕데이터!$BL:$BL,'코스+운전자별'!$B17)</f>
        <v>2266.4490000000001</v>
      </c>
      <c r="R17">
        <f>SUMIFS(탕데이터!BU:BU,탕데이터!$O:$O,'코스+운전자별'!$A17,탕데이터!$BL:$BL,'코스+운전자별'!$B17)</f>
        <v>1126.912</v>
      </c>
      <c r="S17">
        <f>SUMIFS(탕데이터!BV:BV,탕데이터!$O:$O,'코스+운전자별'!$A17,탕데이터!$BL:$BL,'코스+운전자별'!$B17)</f>
        <v>0</v>
      </c>
      <c r="T17">
        <f>SUMIFS(탕데이터!BW:BW,탕데이터!$O:$O,'코스+운전자별'!$A17,탕데이터!$BL:$BL,'코스+운전자별'!$B17)</f>
        <v>45775.046999999999</v>
      </c>
      <c r="U17" s="76">
        <f t="shared" si="2"/>
        <v>1.8977800112329659E-2</v>
      </c>
      <c r="V17" s="76">
        <f t="shared" si="3"/>
        <v>0.30447249401401166</v>
      </c>
      <c r="W17" s="133">
        <f t="shared" si="4"/>
        <v>8.9972288535131195</v>
      </c>
      <c r="X17" s="133">
        <f t="shared" si="5"/>
        <v>27.441548003215015</v>
      </c>
      <c r="Y17" s="4">
        <f t="shared" si="6"/>
        <v>0.69147800110396396</v>
      </c>
      <c r="Z17" s="4">
        <f t="shared" si="7"/>
        <v>6.5830778939451454E-2</v>
      </c>
      <c r="AA17" s="4">
        <f t="shared" si="8"/>
        <v>7.8002082663071848E-2</v>
      </c>
      <c r="AB17" s="4">
        <f t="shared" si="9"/>
        <v>9.0557897187959188E-2</v>
      </c>
      <c r="AC17" s="4">
        <f t="shared" si="10"/>
        <v>4.9512761832882446E-2</v>
      </c>
      <c r="AD17" s="4">
        <f t="shared" si="11"/>
        <v>2.4618478272671135E-2</v>
      </c>
      <c r="AE17" s="4">
        <f t="shared" si="12"/>
        <v>0</v>
      </c>
      <c r="AF17" s="47" cm="1">
        <f t="array" ref="AF17">SUMPRODUCT((B:B=B17)*(E:E&gt;E17))+1</f>
        <v>4</v>
      </c>
    </row>
    <row r="18" spans="1:32" x14ac:dyDescent="0.3">
      <c r="A18" s="130">
        <v>1060</v>
      </c>
      <c r="B18" s="130">
        <v>8</v>
      </c>
      <c r="C18">
        <f>SUMIFS(탕데이터!R:R,탕데이터!$O:$O,'코스+운전자별'!$A18,탕데이터!$BL:$BL,'코스+운전자별'!$B18)</f>
        <v>726.5</v>
      </c>
      <c r="D18">
        <f>SUMIFS(탕데이터!S:S,탕데이터!$O:$O,'코스+운전자별'!$A18,탕데이터!$BL:$BL,'코스+운전자별'!$B18)</f>
        <v>208.71700000000001</v>
      </c>
      <c r="E18" s="133">
        <f t="shared" si="1"/>
        <v>3.4807897775456715</v>
      </c>
      <c r="F18">
        <f>SUMIFS(탕데이터!U:U,탕데이터!$O:$O,'코스+운전자별'!$A18,탕데이터!$BL:$BL,'코스+운전자별'!$B18)</f>
        <v>75936</v>
      </c>
      <c r="G18">
        <f>SUMIFS(탕데이터!V:V,탕데이터!$O:$O,'코스+운전자별'!$A18,탕데이터!$BL:$BL,'코스+운전자별'!$B18)</f>
        <v>1814</v>
      </c>
      <c r="H18">
        <f>SUMIFS(탕데이터!W:W,탕데이터!$O:$O,'코스+운전자별'!$A18,탕데이터!$BL:$BL,'코스+운전자별'!$B18)</f>
        <v>22092</v>
      </c>
      <c r="I18">
        <f>SUMIFS(탕데이터!X:X,탕데이터!$O:$O,'코스+운전자별'!$A18,탕데이터!$BL:$BL,'코스+운전자별'!$B18)</f>
        <v>20615</v>
      </c>
      <c r="J18">
        <f>SUMIFS(탕데이터!Y:Y,탕데이터!$O:$O,'코스+운전자별'!$A18,탕데이터!$BL:$BL,'코스+운전자별'!$B18)</f>
        <v>66</v>
      </c>
      <c r="K18">
        <f>SUMIFS(탕데이터!Z:Z,탕데이터!$O:$O,'코스+운전자별'!$A18,탕데이터!$BL:$BL,'코스+운전자별'!$B18)</f>
        <v>212</v>
      </c>
      <c r="L18" s="133">
        <f>AVERAGEIFS(탕데이터!$AD:$AD,탕데이터!$O:$O,'코스+운전자별'!$A18,탕데이터!$BL:$BL,'코스+운전자별'!$B18)</f>
        <v>22.166800000000009</v>
      </c>
      <c r="M18">
        <f>SUMIFS(탕데이터!BP:BP,탕데이터!$O:$O,'코스+운전자별'!$A18,탕데이터!$BL:$BL,'코스+운전자별'!$B18)</f>
        <v>42724.49</v>
      </c>
      <c r="N18">
        <f>SUMIFS(탕데이터!BQ:BQ,탕데이터!$O:$O,'코스+운전자별'!$A18,탕데이터!$BL:$BL,'코스+운전자별'!$B18)</f>
        <v>2183.2460000000001</v>
      </c>
      <c r="O18">
        <f>SUMIFS(탕데이터!BR:BR,탕데이터!$O:$O,'코스+운전자별'!$A18,탕데이터!$BL:$BL,'코스+운전자별'!$B18)</f>
        <v>2938.206000000001</v>
      </c>
      <c r="P18">
        <f>SUMIFS(탕데이터!BS:BS,탕데이터!$O:$O,'코스+운전자별'!$A18,탕데이터!$BL:$BL,'코스+운전자별'!$B18)</f>
        <v>2928.915</v>
      </c>
      <c r="Q18">
        <f>SUMIFS(탕데이터!BT:BT,탕데이터!$O:$O,'코스+운전자별'!$A18,탕데이터!$BL:$BL,'코스+운전자별'!$B18)</f>
        <v>1089.2980000000002</v>
      </c>
      <c r="R18">
        <f>SUMIFS(탕데이터!BU:BU,탕데이터!$O:$O,'코스+운전자별'!$A18,탕데이터!$BL:$BL,'코스+운전자별'!$B18)</f>
        <v>154.50599999999997</v>
      </c>
      <c r="S18">
        <f>SUMIFS(탕데이터!BV:BV,탕데이터!$O:$O,'코스+운전자별'!$A18,탕데이터!$BL:$BL,'코스+운전자별'!$B18)</f>
        <v>0</v>
      </c>
      <c r="T18">
        <f>SUMIFS(탕데이터!BW:BW,탕데이터!$O:$O,'코스+운전자별'!$A18,탕데이터!$BL:$BL,'코스+운전자별'!$B18)</f>
        <v>52018.661000000007</v>
      </c>
      <c r="U18" s="76">
        <f t="shared" si="2"/>
        <v>2.3888537715971343E-2</v>
      </c>
      <c r="V18" s="76">
        <f t="shared" si="3"/>
        <v>0.29092920353982299</v>
      </c>
      <c r="W18" s="133">
        <f t="shared" si="4"/>
        <v>9.0846524432209215</v>
      </c>
      <c r="X18" s="133">
        <f t="shared" si="5"/>
        <v>29.181004817618721</v>
      </c>
      <c r="Y18" s="4">
        <f t="shared" si="6"/>
        <v>0.82133006076415527</v>
      </c>
      <c r="Z18" s="4">
        <f t="shared" si="7"/>
        <v>4.1970438262530434E-2</v>
      </c>
      <c r="AA18" s="4">
        <f t="shared" si="8"/>
        <v>5.6483691496788058E-2</v>
      </c>
      <c r="AB18" s="4">
        <f t="shared" si="9"/>
        <v>5.6305082516445386E-2</v>
      </c>
      <c r="AC18" s="4">
        <f t="shared" si="10"/>
        <v>2.094052363247105E-2</v>
      </c>
      <c r="AD18" s="4">
        <f t="shared" si="11"/>
        <v>2.9702033276096814E-3</v>
      </c>
      <c r="AE18" s="4">
        <f t="shared" si="12"/>
        <v>0</v>
      </c>
      <c r="AF18" s="47" cm="1">
        <f t="array" ref="AF18">SUMPRODUCT((B:B=B18)*(E:E&gt;E18))+1</f>
        <v>2</v>
      </c>
    </row>
    <row r="19" spans="1:32" x14ac:dyDescent="0.3">
      <c r="A19" s="130">
        <v>1060</v>
      </c>
      <c r="B19" s="130">
        <v>9</v>
      </c>
      <c r="C19">
        <f>SUMIFS(탕데이터!R:R,탕데이터!$O:$O,'코스+운전자별'!$A19,탕데이터!$BL:$BL,'코스+운전자별'!$B19)</f>
        <v>333.10899999999998</v>
      </c>
      <c r="D19">
        <f>SUMIFS(탕데이터!S:S,탕데이터!$O:$O,'코스+운전자별'!$A19,탕데이터!$BL:$BL,'코스+운전자별'!$B19)</f>
        <v>98.234000000000009</v>
      </c>
      <c r="E19" s="133">
        <f t="shared" si="1"/>
        <v>3.3909746116415902</v>
      </c>
      <c r="F19">
        <f>SUMIFS(탕데이터!U:U,탕데이터!$O:$O,'코스+운전자별'!$A19,탕데이터!$BL:$BL,'코스+운전자별'!$B19)</f>
        <v>34226</v>
      </c>
      <c r="G19">
        <f>SUMIFS(탕데이터!V:V,탕데이터!$O:$O,'코스+운전자별'!$A19,탕데이터!$BL:$BL,'코스+운전자별'!$B19)</f>
        <v>897</v>
      </c>
      <c r="H19">
        <f>SUMIFS(탕데이터!W:W,탕데이터!$O:$O,'코스+운전자별'!$A19,탕데이터!$BL:$BL,'코스+운전자별'!$B19)</f>
        <v>8933</v>
      </c>
      <c r="I19">
        <f>SUMIFS(탕데이터!X:X,탕데이터!$O:$O,'코스+운전자별'!$A19,탕데이터!$BL:$BL,'코스+운전자별'!$B19)</f>
        <v>11125</v>
      </c>
      <c r="J19">
        <f>SUMIFS(탕데이터!Y:Y,탕데이터!$O:$O,'코스+운전자별'!$A19,탕데이터!$BL:$BL,'코스+운전자별'!$B19)</f>
        <v>3</v>
      </c>
      <c r="K19">
        <f>SUMIFS(탕데이터!Z:Z,탕데이터!$O:$O,'코스+운전자별'!$A19,탕데이터!$BL:$BL,'코스+운전자별'!$B19)</f>
        <v>104</v>
      </c>
      <c r="L19" s="133">
        <f>AVERAGEIFS(탕데이터!$AD:$AD,탕데이터!$O:$O,'코스+운전자별'!$A19,탕데이터!$BL:$BL,'코스+운전자별'!$B19)</f>
        <v>28.314545454545456</v>
      </c>
      <c r="M19">
        <f>SUMIFS(탕데이터!BP:BP,탕데이터!$O:$O,'코스+운전자별'!$A19,탕데이터!$BL:$BL,'코스+운전자별'!$B19)</f>
        <v>16886.306000000004</v>
      </c>
      <c r="N19">
        <f>SUMIFS(탕데이터!BQ:BQ,탕데이터!$O:$O,'코스+운전자별'!$A19,탕데이터!$BL:$BL,'코스+운전자별'!$B19)</f>
        <v>2004.058</v>
      </c>
      <c r="O19">
        <f>SUMIFS(탕데이터!BR:BR,탕데이터!$O:$O,'코스+운전자별'!$A19,탕데이터!$BL:$BL,'코스+운전자별'!$B19)</f>
        <v>2452.6819999999998</v>
      </c>
      <c r="P19">
        <f>SUMIFS(탕데이터!BS:BS,탕데이터!$O:$O,'코스+운전자별'!$A19,탕데이터!$BL:$BL,'코스+운전자별'!$B19)</f>
        <v>1990.1880000000001</v>
      </c>
      <c r="Q19">
        <f>SUMIFS(탕데이터!BT:BT,탕데이터!$O:$O,'코스+운전자별'!$A19,탕데이터!$BL:$BL,'코스+운전자별'!$B19)</f>
        <v>1047.6600000000001</v>
      </c>
      <c r="R19">
        <f>SUMIFS(탕데이터!BU:BU,탕데이터!$O:$O,'코스+운전자별'!$A19,탕데이터!$BL:$BL,'코스+운전자별'!$B19)</f>
        <v>9.8559999999999999</v>
      </c>
      <c r="S19">
        <f>SUMIFS(탕데이터!BV:BV,탕데이터!$O:$O,'코스+운전자별'!$A19,탕데이터!$BL:$BL,'코스+운전자별'!$B19)</f>
        <v>0</v>
      </c>
      <c r="T19">
        <f>SUMIFS(탕데이터!BW:BW,탕데이터!$O:$O,'코스+운전자별'!$A19,탕데이터!$BL:$BL,'코스+운전자별'!$B19)</f>
        <v>24390.75</v>
      </c>
      <c r="U19" s="76">
        <f t="shared" si="2"/>
        <v>2.62081458540291E-2</v>
      </c>
      <c r="V19" s="76">
        <f t="shared" si="3"/>
        <v>0.26100040904575467</v>
      </c>
      <c r="W19" s="133">
        <f t="shared" si="4"/>
        <v>0.9006061079106239</v>
      </c>
      <c r="X19" s="133">
        <f t="shared" si="5"/>
        <v>31.221011740901627</v>
      </c>
      <c r="Y19" s="4">
        <f t="shared" si="6"/>
        <v>0.69232418027325948</v>
      </c>
      <c r="Z19" s="4">
        <f t="shared" si="7"/>
        <v>8.2164673083033532E-2</v>
      </c>
      <c r="AA19" s="4">
        <f t="shared" si="8"/>
        <v>0.10055787542408494</v>
      </c>
      <c r="AB19" s="4">
        <f t="shared" si="9"/>
        <v>8.1596014882691192E-2</v>
      </c>
      <c r="AC19" s="4">
        <f t="shared" si="10"/>
        <v>4.2953168721749029E-2</v>
      </c>
      <c r="AD19" s="4">
        <f t="shared" si="11"/>
        <v>4.0408761518198497E-4</v>
      </c>
      <c r="AE19" s="4">
        <f t="shared" si="12"/>
        <v>0</v>
      </c>
      <c r="AF19" s="47" cm="1">
        <f t="array" ref="AF19">SUMPRODUCT((B:B=B19)*(E:E&gt;E19))+1</f>
        <v>1</v>
      </c>
    </row>
    <row r="20" spans="1:32" x14ac:dyDescent="0.3">
      <c r="A20" s="130">
        <v>1060</v>
      </c>
      <c r="B20" s="130">
        <v>10</v>
      </c>
      <c r="C20">
        <f>SUMIFS(탕데이터!R:R,탕데이터!$O:$O,'코스+운전자별'!$A20,탕데이터!$BL:$BL,'코스+운전자별'!$B20)</f>
        <v>273.62900000000002</v>
      </c>
      <c r="D20">
        <f>SUMIFS(탕데이터!S:S,탕데이터!$O:$O,'코스+운전자별'!$A20,탕데이터!$BL:$BL,'코스+운전자별'!$B20)</f>
        <v>80.253999999999991</v>
      </c>
      <c r="E20" s="133">
        <f t="shared" si="1"/>
        <v>3.4095372193286324</v>
      </c>
      <c r="F20">
        <f>SUMIFS(탕데이터!U:U,탕데이터!$O:$O,'코스+운전자별'!$A20,탕데이터!$BL:$BL,'코스+운전자별'!$B20)</f>
        <v>28754</v>
      </c>
      <c r="G20">
        <f>SUMIFS(탕데이터!V:V,탕데이터!$O:$O,'코스+운전자별'!$A20,탕데이터!$BL:$BL,'코스+운전자별'!$B20)</f>
        <v>488</v>
      </c>
      <c r="H20">
        <f>SUMIFS(탕데이터!W:W,탕데이터!$O:$O,'코스+운전자별'!$A20,탕데이터!$BL:$BL,'코스+운전자별'!$B20)</f>
        <v>8429</v>
      </c>
      <c r="I20">
        <f>SUMIFS(탕데이터!X:X,탕데이터!$O:$O,'코스+운전자별'!$A20,탕데이터!$BL:$BL,'코스+운전자별'!$B20)</f>
        <v>9369</v>
      </c>
      <c r="J20">
        <f>SUMIFS(탕데이터!Y:Y,탕데이터!$O:$O,'코스+운전자별'!$A20,탕데이터!$BL:$BL,'코스+운전자별'!$B20)</f>
        <v>7</v>
      </c>
      <c r="K20">
        <f>SUMIFS(탕데이터!Z:Z,탕데이터!$O:$O,'코스+운전자별'!$A20,탕데이터!$BL:$BL,'코스+운전자별'!$B20)</f>
        <v>132</v>
      </c>
      <c r="L20" s="133">
        <f>AVERAGEIFS(탕데이터!$AD:$AD,탕데이터!$O:$O,'코스+운전자별'!$A20,탕데이터!$BL:$BL,'코스+운전자별'!$B20)</f>
        <v>22.957500000000003</v>
      </c>
      <c r="M20">
        <f>SUMIFS(탕데이터!BP:BP,탕데이터!$O:$O,'코스+운전자별'!$A20,탕데이터!$BL:$BL,'코스+운전자별'!$B20)</f>
        <v>14705.748000000001</v>
      </c>
      <c r="N20">
        <f>SUMIFS(탕데이터!BQ:BQ,탕데이터!$O:$O,'코스+운전자별'!$A20,탕데이터!$BL:$BL,'코스+운전자별'!$B20)</f>
        <v>999.2700000000001</v>
      </c>
      <c r="O20">
        <f>SUMIFS(탕데이터!BR:BR,탕데이터!$O:$O,'코스+운전자별'!$A20,탕데이터!$BL:$BL,'코스+운전자별'!$B20)</f>
        <v>1322.2469999999998</v>
      </c>
      <c r="P20">
        <f>SUMIFS(탕데이터!BS:BS,탕데이터!$O:$O,'코스+운전자별'!$A20,탕데이터!$BL:$BL,'코스+운전자별'!$B20)</f>
        <v>1864.1570000000002</v>
      </c>
      <c r="Q20">
        <f>SUMIFS(탕데이터!BT:BT,탕데이터!$O:$O,'코스+운전자별'!$A20,탕데이터!$BL:$BL,'코스+운전자별'!$B20)</f>
        <v>946.61800000000005</v>
      </c>
      <c r="R20">
        <f>SUMIFS(탕데이터!BU:BU,탕데이터!$O:$O,'코스+운전자별'!$A20,탕데이터!$BL:$BL,'코스+운전자별'!$B20)</f>
        <v>9.5830000000000002</v>
      </c>
      <c r="S20">
        <f>SUMIFS(탕데이터!BV:BV,탕데이터!$O:$O,'코스+운전자별'!$A20,탕데이터!$BL:$BL,'코스+운전자별'!$B20)</f>
        <v>0</v>
      </c>
      <c r="T20">
        <f>SUMIFS(탕데이터!BW:BW,탕데이터!$O:$O,'코스+운전자별'!$A20,탕데이터!$BL:$BL,'코스+운전자별'!$B20)</f>
        <v>19847.623</v>
      </c>
      <c r="U20" s="76">
        <f t="shared" si="2"/>
        <v>1.6971551784099603E-2</v>
      </c>
      <c r="V20" s="76">
        <f t="shared" si="3"/>
        <v>0.29314182374626141</v>
      </c>
      <c r="W20" s="133">
        <f t="shared" si="4"/>
        <v>2.5582083770360597</v>
      </c>
      <c r="X20" s="133">
        <f t="shared" si="5"/>
        <v>48.240500824108551</v>
      </c>
      <c r="Y20" s="4">
        <f t="shared" si="6"/>
        <v>0.74093245322122459</v>
      </c>
      <c r="Z20" s="4">
        <f t="shared" si="7"/>
        <v>5.034708690305132E-2</v>
      </c>
      <c r="AA20" s="4">
        <f t="shared" si="8"/>
        <v>6.6619917155822633E-2</v>
      </c>
      <c r="AB20" s="4">
        <f t="shared" si="9"/>
        <v>9.3923438590102215E-2</v>
      </c>
      <c r="AC20" s="4">
        <f t="shared" si="10"/>
        <v>4.7694275531130356E-2</v>
      </c>
      <c r="AD20" s="4">
        <f t="shared" si="11"/>
        <v>4.8282859866896909E-4</v>
      </c>
      <c r="AE20" s="4">
        <f t="shared" si="12"/>
        <v>0</v>
      </c>
      <c r="AF20" s="47" cm="1">
        <f t="array" ref="AF20">SUMPRODUCT((B:B=B20)*(E:E&gt;E20))+1</f>
        <v>1</v>
      </c>
    </row>
    <row r="21" spans="1:32" x14ac:dyDescent="0.3">
      <c r="A21" s="130">
        <v>1060</v>
      </c>
      <c r="B21" s="130">
        <v>11</v>
      </c>
      <c r="C21">
        <f>SUMIFS(탕데이터!R:R,탕데이터!$O:$O,'코스+운전자별'!$A21,탕데이터!$BL:$BL,'코스+운전자별'!$B21)</f>
        <v>416.13900000000001</v>
      </c>
      <c r="D21">
        <f>SUMIFS(탕데이터!S:S,탕데이터!$O:$O,'코스+운전자별'!$A21,탕데이터!$BL:$BL,'코스+운전자별'!$B21)</f>
        <v>123.41</v>
      </c>
      <c r="E21" s="133">
        <f t="shared" si="1"/>
        <v>3.3720038894741107</v>
      </c>
      <c r="F21">
        <f>SUMIFS(탕데이터!U:U,탕데이터!$O:$O,'코스+운전자별'!$A21,탕데이터!$BL:$BL,'코스+운전자별'!$B21)</f>
        <v>46641</v>
      </c>
      <c r="G21">
        <f>SUMIFS(탕데이터!V:V,탕데이터!$O:$O,'코스+운전자별'!$A21,탕데이터!$BL:$BL,'코스+운전자별'!$B21)</f>
        <v>880</v>
      </c>
      <c r="H21">
        <f>SUMIFS(탕데이터!W:W,탕데이터!$O:$O,'코스+운전자별'!$A21,탕데이터!$BL:$BL,'코스+운전자별'!$B21)</f>
        <v>15304</v>
      </c>
      <c r="I21">
        <f>SUMIFS(탕데이터!X:X,탕데이터!$O:$O,'코스+운전자별'!$A21,탕데이터!$BL:$BL,'코스+운전자별'!$B21)</f>
        <v>13511</v>
      </c>
      <c r="J21">
        <f>SUMIFS(탕데이터!Y:Y,탕데이터!$O:$O,'코스+운전자별'!$A21,탕데이터!$BL:$BL,'코스+운전자별'!$B21)</f>
        <v>7</v>
      </c>
      <c r="K21">
        <f>SUMIFS(탕데이터!Z:Z,탕데이터!$O:$O,'코스+운전자별'!$A21,탕데이터!$BL:$BL,'코스+운전자별'!$B21)</f>
        <v>138</v>
      </c>
      <c r="L21" s="133">
        <f>AVERAGEIFS(탕데이터!$AD:$AD,탕데이터!$O:$O,'코스+운전자별'!$A21,탕데이터!$BL:$BL,'코스+운전자별'!$B21)</f>
        <v>23.155454545454546</v>
      </c>
      <c r="M21">
        <f>SUMIFS(탕데이터!BP:BP,탕데이터!$O:$O,'코스+운전자별'!$A21,탕데이터!$BL:$BL,'코스+운전자별'!$B21)</f>
        <v>25259.231000000003</v>
      </c>
      <c r="N21">
        <f>SUMIFS(탕데이터!BQ:BQ,탕데이터!$O:$O,'코스+운전자별'!$A21,탕데이터!$BL:$BL,'코스+운전자별'!$B21)</f>
        <v>1307.597</v>
      </c>
      <c r="O21">
        <f>SUMIFS(탕데이터!BR:BR,탕데이터!$O:$O,'코스+운전자별'!$A21,탕데이터!$BL:$BL,'코스+운전자별'!$B21)</f>
        <v>1882.277</v>
      </c>
      <c r="P21">
        <f>SUMIFS(탕데이터!BS:BS,탕데이터!$O:$O,'코스+운전자별'!$A21,탕데이터!$BL:$BL,'코스+운전자별'!$B21)</f>
        <v>1440.654</v>
      </c>
      <c r="Q21">
        <f>SUMIFS(탕데이터!BT:BT,탕데이터!$O:$O,'코스+운전자별'!$A21,탕데이터!$BL:$BL,'코스+운전자별'!$B21)</f>
        <v>526.72800000000007</v>
      </c>
      <c r="R21">
        <f>SUMIFS(탕데이터!BU:BU,탕데이터!$O:$O,'코스+운전자별'!$A21,탕데이터!$BL:$BL,'코스+운전자별'!$B21)</f>
        <v>42.575000000000003</v>
      </c>
      <c r="S21">
        <f>SUMIFS(탕데이터!BV:BV,탕데이터!$O:$O,'코스+운전자별'!$A21,탕데이터!$BL:$BL,'코스+운전자별'!$B21)</f>
        <v>0</v>
      </c>
      <c r="T21">
        <f>SUMIFS(탕데이터!BW:BW,탕데이터!$O:$O,'코스+운전자별'!$A21,탕데이터!$BL:$BL,'코스+운전자별'!$B21)</f>
        <v>30459.061999999998</v>
      </c>
      <c r="U21" s="76">
        <f t="shared" si="2"/>
        <v>1.8867519993139084E-2</v>
      </c>
      <c r="V21" s="76">
        <f t="shared" si="3"/>
        <v>0.32812332497159152</v>
      </c>
      <c r="W21" s="133">
        <f t="shared" si="4"/>
        <v>1.6821302497482813</v>
      </c>
      <c r="X21" s="133">
        <f t="shared" si="5"/>
        <v>33.161996352180402</v>
      </c>
      <c r="Y21" s="4">
        <f t="shared" si="6"/>
        <v>0.82928459845546143</v>
      </c>
      <c r="Z21" s="4">
        <f t="shared" si="7"/>
        <v>4.2929654235576924E-2</v>
      </c>
      <c r="AA21" s="4">
        <f t="shared" si="8"/>
        <v>6.1796945684013518E-2</v>
      </c>
      <c r="AB21" s="4">
        <f t="shared" si="9"/>
        <v>4.7298042204976638E-2</v>
      </c>
      <c r="AC21" s="4">
        <f t="shared" si="10"/>
        <v>1.7292981642047942E-2</v>
      </c>
      <c r="AD21" s="4">
        <f t="shared" si="11"/>
        <v>1.3977777779236933E-3</v>
      </c>
      <c r="AE21" s="4">
        <f t="shared" si="12"/>
        <v>0</v>
      </c>
      <c r="AF21" s="47" cm="1">
        <f t="array" ref="AF21">SUMPRODUCT((B:B=B21)*(E:E&gt;E21))+1</f>
        <v>2</v>
      </c>
    </row>
    <row r="22" spans="1:32" x14ac:dyDescent="0.3">
      <c r="A22" s="130">
        <v>7242</v>
      </c>
      <c r="B22" s="130">
        <v>1</v>
      </c>
      <c r="C22">
        <f>SUMIFS(탕데이터!R:R,탕데이터!$O:$O,'코스+운전자별'!$A22,탕데이터!$BL:$BL,'코스+운전자별'!$B22)</f>
        <v>366.255</v>
      </c>
      <c r="D22">
        <f>SUMIFS(탕데이터!S:S,탕데이터!$O:$O,'코스+운전자별'!$A22,탕데이터!$BL:$BL,'코스+운전자별'!$B22)</f>
        <v>102.23299999999999</v>
      </c>
      <c r="E22" s="133">
        <f t="shared" si="1"/>
        <v>3.5825516222746083</v>
      </c>
      <c r="F22">
        <f>SUMIFS(탕데이터!U:U,탕데이터!$O:$O,'코스+운전자별'!$A22,탕데이터!$BL:$BL,'코스+운전자별'!$B22)</f>
        <v>40631</v>
      </c>
      <c r="G22">
        <f>SUMIFS(탕데이터!V:V,탕데이터!$O:$O,'코스+운전자별'!$A22,탕데이터!$BL:$BL,'코스+운전자별'!$B22)</f>
        <v>1524</v>
      </c>
      <c r="H22">
        <f>SUMIFS(탕데이터!W:W,탕데이터!$O:$O,'코스+운전자별'!$A22,탕데이터!$BL:$BL,'코스+운전자별'!$B22)</f>
        <v>9970</v>
      </c>
      <c r="I22">
        <f>SUMIFS(탕데이터!X:X,탕데이터!$O:$O,'코스+운전자별'!$A22,탕데이터!$BL:$BL,'코스+운전자별'!$B22)</f>
        <v>12953</v>
      </c>
      <c r="J22">
        <f>SUMIFS(탕데이터!Y:Y,탕데이터!$O:$O,'코스+운전자별'!$A22,탕데이터!$BL:$BL,'코스+운전자별'!$B22)</f>
        <v>14</v>
      </c>
      <c r="K22">
        <f>SUMIFS(탕데이터!Z:Z,탕데이터!$O:$O,'코스+운전자별'!$A22,탕데이터!$BL:$BL,'코스+운전자별'!$B22)</f>
        <v>58</v>
      </c>
      <c r="L22" s="133">
        <f>AVERAGEIFS(탕데이터!$AD:$AD,탕데이터!$O:$O,'코스+운전자별'!$A22,탕데이터!$BL:$BL,'코스+운전자별'!$B22)</f>
        <v>15.553636363636366</v>
      </c>
      <c r="M22">
        <f>SUMIFS(탕데이터!BP:BP,탕데이터!$O:$O,'코스+운전자별'!$A22,탕데이터!$BL:$BL,'코스+운전자별'!$B22)</f>
        <v>10214.532999999999</v>
      </c>
      <c r="N22">
        <f>SUMIFS(탕데이터!BQ:BQ,탕데이터!$O:$O,'코스+운전자별'!$A22,탕데이터!$BL:$BL,'코스+운전자별'!$B22)</f>
        <v>5454.3910000000005</v>
      </c>
      <c r="O22">
        <f>SUMIFS(탕데이터!BR:BR,탕데이터!$O:$O,'코스+운전자별'!$A22,탕데이터!$BL:$BL,'코스+운전자별'!$B22)</f>
        <v>6642.487000000001</v>
      </c>
      <c r="P22">
        <f>SUMIFS(탕데이터!BS:BS,탕데이터!$O:$O,'코스+운전자별'!$A22,탕데이터!$BL:$BL,'코스+운전자별'!$B22)</f>
        <v>5273.7910000000011</v>
      </c>
      <c r="Q22">
        <f>SUMIFS(탕데이터!BT:BT,탕데이터!$O:$O,'코스+운전자별'!$A22,탕데이터!$BL:$BL,'코스+운전자별'!$B22)</f>
        <v>1534.9280000000001</v>
      </c>
      <c r="R22">
        <f>SUMIFS(탕데이터!BU:BU,탕데이터!$O:$O,'코스+운전자별'!$A22,탕데이터!$BL:$BL,'코스+운전자별'!$B22)</f>
        <v>0</v>
      </c>
      <c r="S22">
        <f>SUMIFS(탕데이터!BV:BV,탕데이터!$O:$O,'코스+운전자별'!$A22,탕데이터!$BL:$BL,'코스+운전자별'!$B22)</f>
        <v>0</v>
      </c>
      <c r="T22">
        <f>SUMIFS(탕데이터!BW:BW,탕데이터!$O:$O,'코스+운전자별'!$A22,탕데이터!$BL:$BL,'코스+운전자별'!$B22)</f>
        <v>29120.13</v>
      </c>
      <c r="U22" s="76">
        <f t="shared" si="2"/>
        <v>3.7508306465506631E-2</v>
      </c>
      <c r="V22" s="76">
        <f t="shared" si="3"/>
        <v>0.2453791440033472</v>
      </c>
      <c r="W22" s="133">
        <f t="shared" si="4"/>
        <v>3.8224734133322413</v>
      </c>
      <c r="X22" s="133">
        <f t="shared" si="5"/>
        <v>15.835961283805</v>
      </c>
      <c r="Y22" s="4">
        <f t="shared" si="6"/>
        <v>0.35077223212945818</v>
      </c>
      <c r="Z22" s="4">
        <f t="shared" si="7"/>
        <v>0.18730654705181607</v>
      </c>
      <c r="AA22" s="4">
        <f t="shared" si="8"/>
        <v>0.22810636490977207</v>
      </c>
      <c r="AB22" s="4">
        <f t="shared" si="9"/>
        <v>0.18110465166192599</v>
      </c>
      <c r="AC22" s="4">
        <f t="shared" si="10"/>
        <v>5.2710204247027742E-2</v>
      </c>
      <c r="AD22" s="4">
        <f t="shared" si="11"/>
        <v>0</v>
      </c>
      <c r="AE22" s="4">
        <f t="shared" si="12"/>
        <v>0</v>
      </c>
      <c r="AF22" s="47" cm="1">
        <f t="array" ref="AF22">SUMPRODUCT((B:B=B22)*(E:E&gt;E22))+1</f>
        <v>1</v>
      </c>
    </row>
    <row r="23" spans="1:32" x14ac:dyDescent="0.3">
      <c r="A23" s="130">
        <v>7242</v>
      </c>
      <c r="B23" s="130">
        <v>2</v>
      </c>
      <c r="C23">
        <f>SUMIFS(탕데이터!R:R,탕데이터!$O:$O,'코스+운전자별'!$A23,탕데이터!$BL:$BL,'코스+운전자별'!$B23)</f>
        <v>578.58199999999999</v>
      </c>
      <c r="D23">
        <f>SUMIFS(탕데이터!S:S,탕데이터!$O:$O,'코스+운전자별'!$A23,탕데이터!$BL:$BL,'코스+운전자별'!$B23)</f>
        <v>165.31400000000002</v>
      </c>
      <c r="E23" s="133">
        <f t="shared" si="1"/>
        <v>3.4998971653943398</v>
      </c>
      <c r="F23">
        <f>SUMIFS(탕데이터!U:U,탕데이터!$O:$O,'코스+운전자별'!$A23,탕데이터!$BL:$BL,'코스+운전자별'!$B23)</f>
        <v>67043</v>
      </c>
      <c r="G23">
        <f>SUMIFS(탕데이터!V:V,탕데이터!$O:$O,'코스+운전자별'!$A23,탕데이터!$BL:$BL,'코스+운전자별'!$B23)</f>
        <v>2910</v>
      </c>
      <c r="H23">
        <f>SUMIFS(탕데이터!W:W,탕데이터!$O:$O,'코스+운전자별'!$A23,탕데이터!$BL:$BL,'코스+운전자별'!$B23)</f>
        <v>17787</v>
      </c>
      <c r="I23">
        <f>SUMIFS(탕데이터!X:X,탕데이터!$O:$O,'코스+운전자별'!$A23,탕데이터!$BL:$BL,'코스+운전자별'!$B23)</f>
        <v>19879</v>
      </c>
      <c r="J23">
        <f>SUMIFS(탕데이터!Y:Y,탕데이터!$O:$O,'코스+운전자별'!$A23,탕데이터!$BL:$BL,'코스+운전자별'!$B23)</f>
        <v>29</v>
      </c>
      <c r="K23">
        <f>SUMIFS(탕데이터!Z:Z,탕데이터!$O:$O,'코스+운전자별'!$A23,탕데이터!$BL:$BL,'코스+운전자별'!$B23)</f>
        <v>86</v>
      </c>
      <c r="L23" s="133">
        <f>AVERAGEIFS(탕데이터!$AD:$AD,탕데이터!$O:$O,'코스+운전자별'!$A23,탕데이터!$BL:$BL,'코스+운전자별'!$B23)</f>
        <v>12.574347826086958</v>
      </c>
      <c r="M23">
        <f>SUMIFS(탕데이터!BP:BP,탕데이터!$O:$O,'코스+운전자별'!$A23,탕데이터!$BL:$BL,'코스+운전자별'!$B23)</f>
        <v>29376.760999999999</v>
      </c>
      <c r="N23">
        <f>SUMIFS(탕데이터!BQ:BQ,탕데이터!$O:$O,'코스+운전자별'!$A23,탕데이터!$BL:$BL,'코스+운전자별'!$B23)</f>
        <v>4725.4790000000003</v>
      </c>
      <c r="O23">
        <f>SUMIFS(탕데이터!BR:BR,탕데이터!$O:$O,'코스+운전자별'!$A23,탕데이터!$BL:$BL,'코스+운전자별'!$B23)</f>
        <v>5736.2500000000009</v>
      </c>
      <c r="P23">
        <f>SUMIFS(탕데이터!BS:BS,탕데이터!$O:$O,'코스+운전자별'!$A23,탕데이터!$BL:$BL,'코스+운전자별'!$B23)</f>
        <v>4953.933</v>
      </c>
      <c r="Q23">
        <f>SUMIFS(탕데이터!BT:BT,탕데이터!$O:$O,'코스+운전자별'!$A23,탕데이터!$BL:$BL,'코스+운전자별'!$B23)</f>
        <v>1553.395</v>
      </c>
      <c r="R23">
        <f>SUMIFS(탕데이터!BU:BU,탕데이터!$O:$O,'코스+운전자별'!$A23,탕데이터!$BL:$BL,'코스+운전자별'!$B23)</f>
        <v>0</v>
      </c>
      <c r="S23">
        <f>SUMIFS(탕데이터!BV:BV,탕데이터!$O:$O,'코스+운전자별'!$A23,탕데이터!$BL:$BL,'코스+운전자별'!$B23)</f>
        <v>0</v>
      </c>
      <c r="T23">
        <f>SUMIFS(탕데이터!BW:BW,탕데이터!$O:$O,'코스+운전자별'!$A23,탕데이터!$BL:$BL,'코스+운전자별'!$B23)</f>
        <v>46345.817999999999</v>
      </c>
      <c r="U23" s="76">
        <f t="shared" si="2"/>
        <v>4.3404978894142562E-2</v>
      </c>
      <c r="V23" s="76">
        <f t="shared" si="3"/>
        <v>0.26530734006533119</v>
      </c>
      <c r="W23" s="133">
        <f t="shared" si="4"/>
        <v>5.0122540970856333</v>
      </c>
      <c r="X23" s="133">
        <f t="shared" si="5"/>
        <v>14.863925943081535</v>
      </c>
      <c r="Y23" s="4">
        <f t="shared" si="6"/>
        <v>0.63386001731590969</v>
      </c>
      <c r="Z23" s="4">
        <f t="shared" si="7"/>
        <v>0.10196128159826633</v>
      </c>
      <c r="AA23" s="4">
        <f t="shared" si="8"/>
        <v>0.12377060644392987</v>
      </c>
      <c r="AB23" s="4">
        <f t="shared" si="9"/>
        <v>0.10689061524386084</v>
      </c>
      <c r="AC23" s="4">
        <f t="shared" si="10"/>
        <v>3.3517479398033283E-2</v>
      </c>
      <c r="AD23" s="4">
        <f t="shared" si="11"/>
        <v>0</v>
      </c>
      <c r="AE23" s="4">
        <f t="shared" si="12"/>
        <v>0</v>
      </c>
      <c r="AF23" s="47" cm="1">
        <f t="array" ref="AF23">SUMPRODUCT((B:B=B23)*(E:E&gt;E23))+1</f>
        <v>1</v>
      </c>
    </row>
    <row r="24" spans="1:32" x14ac:dyDescent="0.3">
      <c r="A24" s="130">
        <v>7242</v>
      </c>
      <c r="B24" s="130">
        <v>3</v>
      </c>
      <c r="C24">
        <f>SUMIFS(탕데이터!R:R,탕데이터!$O:$O,'코스+운전자별'!$A24,탕데이터!$BL:$BL,'코스+운전자별'!$B24)</f>
        <v>732.11199999999985</v>
      </c>
      <c r="D24">
        <f>SUMIFS(탕데이터!S:S,탕데이터!$O:$O,'코스+운전자별'!$A24,탕데이터!$BL:$BL,'코스+운전자별'!$B24)</f>
        <v>204.95499999999998</v>
      </c>
      <c r="E24" s="133">
        <f t="shared" si="1"/>
        <v>3.5720621599863378</v>
      </c>
      <c r="F24">
        <f>SUMIFS(탕데이터!U:U,탕데이터!$O:$O,'코스+운전자별'!$A24,탕데이터!$BL:$BL,'코스+운전자별'!$B24)</f>
        <v>83040</v>
      </c>
      <c r="G24">
        <f>SUMIFS(탕데이터!V:V,탕데이터!$O:$O,'코스+운전자별'!$A24,탕데이터!$BL:$BL,'코스+운전자별'!$B24)</f>
        <v>1995</v>
      </c>
      <c r="H24">
        <f>SUMIFS(탕데이터!W:W,탕데이터!$O:$O,'코스+운전자별'!$A24,탕데이터!$BL:$BL,'코스+운전자별'!$B24)</f>
        <v>20041</v>
      </c>
      <c r="I24">
        <f>SUMIFS(탕데이터!X:X,탕데이터!$O:$O,'코스+운전자별'!$A24,탕데이터!$BL:$BL,'코스+운전자별'!$B24)</f>
        <v>24839</v>
      </c>
      <c r="J24">
        <f>SUMIFS(탕데이터!Y:Y,탕데이터!$O:$O,'코스+운전자별'!$A24,탕데이터!$BL:$BL,'코스+운전자별'!$B24)</f>
        <v>31</v>
      </c>
      <c r="K24">
        <f>SUMIFS(탕데이터!Z:Z,탕데이터!$O:$O,'코스+운전자별'!$A24,탕데이터!$BL:$BL,'코스+운전자별'!$B24)</f>
        <v>138</v>
      </c>
      <c r="L24" s="133">
        <f>AVERAGEIFS(탕데이터!$AD:$AD,탕데이터!$O:$O,'코스+운전자별'!$A24,탕데이터!$BL:$BL,'코스+운전자별'!$B24)</f>
        <v>14.688095238095235</v>
      </c>
      <c r="M24">
        <f>SUMIFS(탕데이터!BP:BP,탕데이터!$O:$O,'코스+운전자별'!$A24,탕데이터!$BL:$BL,'코스+운전자별'!$B24)</f>
        <v>41070.801999999996</v>
      </c>
      <c r="N24">
        <f>SUMIFS(탕데이터!BQ:BQ,탕데이터!$O:$O,'코스+운전자별'!$A24,탕데이터!$BL:$BL,'코스+운전자별'!$B24)</f>
        <v>6223.7930000000006</v>
      </c>
      <c r="O24">
        <f>SUMIFS(탕데이터!BR:BR,탕데이터!$O:$O,'코스+운전자별'!$A24,탕데이터!$BL:$BL,'코스+운전자별'!$B24)</f>
        <v>7761.4840000000004</v>
      </c>
      <c r="P24">
        <f>SUMIFS(탕데이터!BS:BS,탕데이터!$O:$O,'코스+운전자별'!$A24,탕데이터!$BL:$BL,'코스+운전자별'!$B24)</f>
        <v>5089.0199999999995</v>
      </c>
      <c r="Q24">
        <f>SUMIFS(탕데이터!BT:BT,탕데이터!$O:$O,'코스+운전자별'!$A24,탕데이터!$BL:$BL,'코스+운전자별'!$B24)</f>
        <v>834.99800000000005</v>
      </c>
      <c r="R24">
        <f>SUMIFS(탕데이터!BU:BU,탕데이터!$O:$O,'코스+운전자별'!$A24,탕데이터!$BL:$BL,'코스+운전자별'!$B24)</f>
        <v>10.593</v>
      </c>
      <c r="S24">
        <f>SUMIFS(탕데이터!BV:BV,탕데이터!$O:$O,'코스+운전자별'!$A24,탕데이터!$BL:$BL,'코스+운전자별'!$B24)</f>
        <v>0</v>
      </c>
      <c r="T24">
        <f>SUMIFS(탕데이터!BW:BW,탕데이터!$O:$O,'코스+운전자별'!$A24,탕데이터!$BL:$BL,'코스+운전자별'!$B24)</f>
        <v>60990.69</v>
      </c>
      <c r="U24" s="76">
        <f t="shared" si="2"/>
        <v>2.4024566473988439E-2</v>
      </c>
      <c r="V24" s="76">
        <f t="shared" si="3"/>
        <v>0.24134152215799615</v>
      </c>
      <c r="W24" s="133">
        <f t="shared" si="4"/>
        <v>4.2343248027624201</v>
      </c>
      <c r="X24" s="133">
        <f t="shared" si="5"/>
        <v>18.849574928426257</v>
      </c>
      <c r="Y24" s="4">
        <f t="shared" si="6"/>
        <v>0.67339461153825275</v>
      </c>
      <c r="Z24" s="4">
        <f t="shared" si="7"/>
        <v>0.10204496784673202</v>
      </c>
      <c r="AA24" s="4">
        <f t="shared" si="8"/>
        <v>0.12725686494119021</v>
      </c>
      <c r="AB24" s="4">
        <f t="shared" si="9"/>
        <v>8.3439292128028059E-2</v>
      </c>
      <c r="AC24" s="4">
        <f t="shared" si="10"/>
        <v>1.3690581300195161E-2</v>
      </c>
      <c r="AD24" s="4">
        <f t="shared" si="11"/>
        <v>1.7368224560174674E-4</v>
      </c>
      <c r="AE24" s="4">
        <f t="shared" si="12"/>
        <v>0</v>
      </c>
      <c r="AF24" s="47" cm="1">
        <f t="array" ref="AF24">SUMPRODUCT((B:B=B24)*(E:E&gt;E24))+1</f>
        <v>2</v>
      </c>
    </row>
    <row r="25" spans="1:32" x14ac:dyDescent="0.3">
      <c r="A25" s="130">
        <v>7242</v>
      </c>
      <c r="B25" s="130">
        <v>4</v>
      </c>
      <c r="C25">
        <f>SUMIFS(탕데이터!R:R,탕데이터!$O:$O,'코스+운전자별'!$A25,탕데이터!$BL:$BL,'코스+운전자별'!$B25)</f>
        <v>768.40900000000011</v>
      </c>
      <c r="D25">
        <f>SUMIFS(탕데이터!S:S,탕데이터!$O:$O,'코스+운전자별'!$A25,탕데이터!$BL:$BL,'코스+운전자별'!$B25)</f>
        <v>193.16100000000003</v>
      </c>
      <c r="E25" s="133">
        <f t="shared" si="1"/>
        <v>3.9780752843482898</v>
      </c>
      <c r="F25">
        <f>SUMIFS(탕데이터!U:U,탕데이터!$O:$O,'코스+운전자별'!$A25,탕데이터!$BL:$BL,'코스+운전자별'!$B25)</f>
        <v>68145</v>
      </c>
      <c r="G25">
        <f>SUMIFS(탕데이터!V:V,탕데이터!$O:$O,'코스+운전자별'!$A25,탕데이터!$BL:$BL,'코스+운전자별'!$B25)</f>
        <v>1889</v>
      </c>
      <c r="H25">
        <f>SUMIFS(탕데이터!W:W,탕데이터!$O:$O,'코스+운전자별'!$A25,탕데이터!$BL:$BL,'코스+운전자별'!$B25)</f>
        <v>15000</v>
      </c>
      <c r="I25">
        <f>SUMIFS(탕데이터!X:X,탕데이터!$O:$O,'코스+운전자별'!$A25,탕데이터!$BL:$BL,'코스+운전자별'!$B25)</f>
        <v>19989</v>
      </c>
      <c r="J25">
        <f>SUMIFS(탕데이터!Y:Y,탕데이터!$O:$O,'코스+운전자별'!$A25,탕데이터!$BL:$BL,'코스+운전자별'!$B25)</f>
        <v>21</v>
      </c>
      <c r="K25">
        <f>SUMIFS(탕데이터!Z:Z,탕데이터!$O:$O,'코스+운전자별'!$A25,탕데이터!$BL:$BL,'코스+운전자별'!$B25)</f>
        <v>125</v>
      </c>
      <c r="L25" s="133">
        <f>AVERAGEIFS(탕데이터!$AD:$AD,탕데이터!$O:$O,'코스+운전자별'!$A25,탕데이터!$BL:$BL,'코스+운전자별'!$B25)</f>
        <v>21.616315789473685</v>
      </c>
      <c r="M25">
        <f>SUMIFS(탕데이터!BP:BP,탕데이터!$O:$O,'코스+운전자별'!$A25,탕데이터!$BL:$BL,'코스+운전자별'!$B25)</f>
        <v>39793.934000000001</v>
      </c>
      <c r="N25">
        <f>SUMIFS(탕데이터!BQ:BQ,탕데이터!$O:$O,'코스+운전자별'!$A25,탕데이터!$BL:$BL,'코스+운전자별'!$B25)</f>
        <v>2694.2969999999996</v>
      </c>
      <c r="O25">
        <f>SUMIFS(탕데이터!BR:BR,탕데이터!$O:$O,'코스+운전자별'!$A25,탕데이터!$BL:$BL,'코스+운전자별'!$B25)</f>
        <v>3276.4970000000003</v>
      </c>
      <c r="P25">
        <f>SUMIFS(탕데이터!BS:BS,탕데이터!$O:$O,'코스+운전자별'!$A25,탕데이터!$BL:$BL,'코스+운전자별'!$B25)</f>
        <v>3330.2570000000001</v>
      </c>
      <c r="Q25">
        <f>SUMIFS(탕데이터!BT:BT,탕데이터!$O:$O,'코스+운전자별'!$A25,탕데이터!$BL:$BL,'코스+운전자별'!$B25)</f>
        <v>1464.5530000000001</v>
      </c>
      <c r="R25">
        <f>SUMIFS(탕데이터!BU:BU,탕데이터!$O:$O,'코스+운전자별'!$A25,탕데이터!$BL:$BL,'코스+운전자별'!$B25)</f>
        <v>697.12599999999998</v>
      </c>
      <c r="S25">
        <f>SUMIFS(탕데이터!BV:BV,탕데이터!$O:$O,'코스+운전자별'!$A25,탕데이터!$BL:$BL,'코스+운전자별'!$B25)</f>
        <v>0</v>
      </c>
      <c r="T25">
        <f>SUMIFS(탕데이터!BW:BW,탕데이터!$O:$O,'코스+운전자별'!$A25,탕데이터!$BL:$BL,'코스+운전자별'!$B25)</f>
        <v>51256.663999999997</v>
      </c>
      <c r="U25" s="76">
        <f t="shared" si="2"/>
        <v>2.7720302296573483E-2</v>
      </c>
      <c r="V25" s="76">
        <f t="shared" si="3"/>
        <v>0.2201188641866608</v>
      </c>
      <c r="W25" s="133">
        <f t="shared" si="4"/>
        <v>2.7329195779851614</v>
      </c>
      <c r="X25" s="133">
        <f t="shared" si="5"/>
        <v>16.267378440387866</v>
      </c>
      <c r="Y25" s="4">
        <f t="shared" si="6"/>
        <v>0.77636605456804608</v>
      </c>
      <c r="Z25" s="4">
        <f t="shared" si="7"/>
        <v>5.2564813816209338E-2</v>
      </c>
      <c r="AA25" s="4">
        <f t="shared" si="8"/>
        <v>6.3923336875767026E-2</v>
      </c>
      <c r="AB25" s="4">
        <f t="shared" si="9"/>
        <v>6.497217610572549E-2</v>
      </c>
      <c r="AC25" s="4">
        <f t="shared" si="10"/>
        <v>2.8572928585442085E-2</v>
      </c>
      <c r="AD25" s="4">
        <f t="shared" si="11"/>
        <v>1.3600690048810043E-2</v>
      </c>
      <c r="AE25" s="4">
        <f t="shared" si="12"/>
        <v>0</v>
      </c>
      <c r="AF25" s="47" cm="1">
        <f t="array" ref="AF25">SUMPRODUCT((B:B=B25)*(E:E&gt;E25))+1</f>
        <v>1</v>
      </c>
    </row>
    <row r="26" spans="1:32" x14ac:dyDescent="0.3">
      <c r="A26" s="130">
        <v>7242</v>
      </c>
      <c r="B26" s="130">
        <v>5</v>
      </c>
      <c r="C26">
        <f>SUMIFS(탕데이터!R:R,탕데이터!$O:$O,'코스+운전자별'!$A26,탕데이터!$BL:$BL,'코스+운전자별'!$B26)</f>
        <v>521.55799999999999</v>
      </c>
      <c r="D26">
        <f>SUMIFS(탕데이터!S:S,탕데이터!$O:$O,'코스+운전자별'!$A26,탕데이터!$BL:$BL,'코스+운전자별'!$B26)</f>
        <v>141.25400000000002</v>
      </c>
      <c r="E26" s="133">
        <f t="shared" si="1"/>
        <v>3.6923414558171799</v>
      </c>
      <c r="F26">
        <f>SUMIFS(탕데이터!U:U,탕데이터!$O:$O,'코스+운전자별'!$A26,탕데이터!$BL:$BL,'코스+운전자별'!$B26)</f>
        <v>56724</v>
      </c>
      <c r="G26">
        <f>SUMIFS(탕데이터!V:V,탕데이터!$O:$O,'코스+운전자별'!$A26,탕데이터!$BL:$BL,'코스+운전자별'!$B26)</f>
        <v>3704</v>
      </c>
      <c r="H26">
        <f>SUMIFS(탕데이터!W:W,탕데이터!$O:$O,'코스+운전자별'!$A26,탕데이터!$BL:$BL,'코스+운전자별'!$B26)</f>
        <v>13091</v>
      </c>
      <c r="I26">
        <f>SUMIFS(탕데이터!X:X,탕데이터!$O:$O,'코스+운전자별'!$A26,탕데이터!$BL:$BL,'코스+운전자별'!$B26)</f>
        <v>16322</v>
      </c>
      <c r="J26">
        <f>SUMIFS(탕데이터!Y:Y,탕데이터!$O:$O,'코스+운전자별'!$A26,탕데이터!$BL:$BL,'코스+운전자별'!$B26)</f>
        <v>15</v>
      </c>
      <c r="K26">
        <f>SUMIFS(탕데이터!Z:Z,탕데이터!$O:$O,'코스+운전자별'!$A26,탕데이터!$BL:$BL,'코스+운전자별'!$B26)</f>
        <v>102</v>
      </c>
      <c r="L26" s="133">
        <f>AVERAGEIFS(탕데이터!$AD:$AD,탕데이터!$O:$O,'코스+운전자별'!$A26,탕데이터!$BL:$BL,'코스+운전자별'!$B26)</f>
        <v>20.403124999999999</v>
      </c>
      <c r="M26">
        <f>SUMIFS(탕데이터!BP:BP,탕데이터!$O:$O,'코스+운전자별'!$A26,탕데이터!$BL:$BL,'코스+운전자별'!$B26)</f>
        <v>28066.321</v>
      </c>
      <c r="N26">
        <f>SUMIFS(탕데이터!BQ:BQ,탕데이터!$O:$O,'코스+운전자별'!$A26,탕데이터!$BL:$BL,'코스+운전자별'!$B26)</f>
        <v>3105.4490000000001</v>
      </c>
      <c r="O26">
        <f>SUMIFS(탕데이터!BR:BR,탕데이터!$O:$O,'코스+운전자별'!$A26,탕데이터!$BL:$BL,'코스+운전자별'!$B26)</f>
        <v>2849.3890000000001</v>
      </c>
      <c r="P26">
        <f>SUMIFS(탕데이터!BS:BS,탕데이터!$O:$O,'코스+운전자별'!$A26,탕데이터!$BL:$BL,'코스+운전자별'!$B26)</f>
        <v>4374.567</v>
      </c>
      <c r="Q26">
        <f>SUMIFS(탕데이터!BT:BT,탕데이터!$O:$O,'코스+운전자별'!$A26,탕데이터!$BL:$BL,'코스+운전자별'!$B26)</f>
        <v>1516.26</v>
      </c>
      <c r="R26">
        <f>SUMIFS(탕데이터!BU:BU,탕데이터!$O:$O,'코스+운전자별'!$A26,탕데이터!$BL:$BL,'코스+운전자별'!$B26)</f>
        <v>11.179</v>
      </c>
      <c r="S26">
        <f>SUMIFS(탕데이터!BV:BV,탕데이터!$O:$O,'코스+운전자별'!$A26,탕데이터!$BL:$BL,'코스+운전자별'!$B26)</f>
        <v>0</v>
      </c>
      <c r="T26">
        <f>SUMIFS(탕데이터!BW:BW,탕데이터!$O:$O,'코스+운전자별'!$A26,탕데이터!$BL:$BL,'코스+운전자별'!$B26)</f>
        <v>39923.165000000001</v>
      </c>
      <c r="U26" s="76">
        <f t="shared" si="2"/>
        <v>6.5298639024046257E-2</v>
      </c>
      <c r="V26" s="76">
        <f t="shared" si="3"/>
        <v>0.23078414780339893</v>
      </c>
      <c r="W26" s="133">
        <f t="shared" si="4"/>
        <v>2.8759984507955014</v>
      </c>
      <c r="X26" s="133">
        <f t="shared" si="5"/>
        <v>19.556789465409409</v>
      </c>
      <c r="Y26" s="4">
        <f t="shared" si="6"/>
        <v>0.70300841629164423</v>
      </c>
      <c r="Z26" s="4">
        <f t="shared" si="7"/>
        <v>7.7785641494104996E-2</v>
      </c>
      <c r="AA26" s="4">
        <f t="shared" si="8"/>
        <v>7.1371821347330555E-2</v>
      </c>
      <c r="AB26" s="4">
        <f t="shared" si="9"/>
        <v>0.10957465421391314</v>
      </c>
      <c r="AC26" s="4">
        <f t="shared" si="10"/>
        <v>3.7979453783285967E-2</v>
      </c>
      <c r="AD26" s="4">
        <f t="shared" si="11"/>
        <v>2.8001286972112558E-4</v>
      </c>
      <c r="AE26" s="4">
        <f t="shared" si="12"/>
        <v>0</v>
      </c>
      <c r="AF26" s="47" cm="1">
        <f t="array" ref="AF26">SUMPRODUCT((B:B=B26)*(E:E&gt;E26))+1</f>
        <v>1</v>
      </c>
    </row>
    <row r="27" spans="1:32" x14ac:dyDescent="0.3">
      <c r="A27" s="130">
        <v>7242</v>
      </c>
      <c r="B27" s="130">
        <v>6</v>
      </c>
      <c r="C27">
        <f>SUMIFS(탕데이터!R:R,탕데이터!$O:$O,'코스+운전자별'!$A27,탕데이터!$BL:$BL,'코스+운전자별'!$B27)</f>
        <v>697.26499999999999</v>
      </c>
      <c r="D27">
        <f>SUMIFS(탕데이터!S:S,탕데이터!$O:$O,'코스+운전자별'!$A27,탕데이터!$BL:$BL,'코스+운전자별'!$B27)</f>
        <v>195.57400000000001</v>
      </c>
      <c r="E27" s="133">
        <f t="shared" si="1"/>
        <v>3.565223393702639</v>
      </c>
      <c r="F27">
        <f>SUMIFS(탕데이터!U:U,탕데이터!$O:$O,'코스+운전자별'!$A27,탕데이터!$BL:$BL,'코스+운전자별'!$B27)</f>
        <v>79454</v>
      </c>
      <c r="G27">
        <f>SUMIFS(탕데이터!V:V,탕데이터!$O:$O,'코스+운전자별'!$A27,탕데이터!$BL:$BL,'코스+운전자별'!$B27)</f>
        <v>5927</v>
      </c>
      <c r="H27">
        <f>SUMIFS(탕데이터!W:W,탕데이터!$O:$O,'코스+운전자별'!$A27,탕데이터!$BL:$BL,'코스+운전자별'!$B27)</f>
        <v>19707</v>
      </c>
      <c r="I27">
        <f>SUMIFS(탕데이터!X:X,탕데이터!$O:$O,'코스+운전자별'!$A27,탕데이터!$BL:$BL,'코스+운전자별'!$B27)</f>
        <v>21598</v>
      </c>
      <c r="J27">
        <f>SUMIFS(탕데이터!Y:Y,탕데이터!$O:$O,'코스+운전자별'!$A27,탕데이터!$BL:$BL,'코스+운전자별'!$B27)</f>
        <v>37</v>
      </c>
      <c r="K27">
        <f>SUMIFS(탕데이터!Z:Z,탕데이터!$O:$O,'코스+운전자별'!$A27,탕데이터!$BL:$BL,'코스+운전자별'!$B27)</f>
        <v>200</v>
      </c>
      <c r="L27" s="133">
        <f>AVERAGEIFS(탕데이터!$AD:$AD,탕데이터!$O:$O,'코스+운전자별'!$A27,탕데이터!$BL:$BL,'코스+운전자별'!$B27)</f>
        <v>21.537222222222219</v>
      </c>
      <c r="M27">
        <f>SUMIFS(탕데이터!BP:BP,탕데이터!$O:$O,'코스+운전자별'!$A27,탕데이터!$BL:$BL,'코스+운전자별'!$B27)</f>
        <v>45152.510999999984</v>
      </c>
      <c r="N27">
        <f>SUMIFS(탕데이터!BQ:BQ,탕데이터!$O:$O,'코스+운전자별'!$A27,탕데이터!$BL:$BL,'코스+운전자별'!$B27)</f>
        <v>2285.2820000000002</v>
      </c>
      <c r="O27">
        <f>SUMIFS(탕데이터!BR:BR,탕데이터!$O:$O,'코스+운전자별'!$A27,탕데이터!$BL:$BL,'코스+운전자별'!$B27)</f>
        <v>2782.3880000000004</v>
      </c>
      <c r="P27">
        <f>SUMIFS(탕데이터!BS:BS,탕데이터!$O:$O,'코스+운전자별'!$A27,탕데이터!$BL:$BL,'코스+운전자별'!$B27)</f>
        <v>2491.951</v>
      </c>
      <c r="Q27">
        <f>SUMIFS(탕데이터!BT:BT,탕데이터!$O:$O,'코스+운전자별'!$A27,탕데이터!$BL:$BL,'코스+운전자별'!$B27)</f>
        <v>1088.4980000000003</v>
      </c>
      <c r="R27">
        <f>SUMIFS(탕데이터!BU:BU,탕데이터!$O:$O,'코스+운전자별'!$A27,탕데이터!$BL:$BL,'코스+운전자별'!$B27)</f>
        <v>18.744</v>
      </c>
      <c r="S27">
        <f>SUMIFS(탕데이터!BV:BV,탕데이터!$O:$O,'코스+운전자별'!$A27,탕데이터!$BL:$BL,'코스+운전자별'!$B27)</f>
        <v>0</v>
      </c>
      <c r="T27">
        <f>SUMIFS(탕데이터!BW:BW,탕데이터!$O:$O,'코스+운전자별'!$A27,탕데이터!$BL:$BL,'코스+운전자별'!$B27)</f>
        <v>53819.374000000003</v>
      </c>
      <c r="U27" s="76">
        <f t="shared" si="2"/>
        <v>7.4596621944773081E-2</v>
      </c>
      <c r="V27" s="76">
        <f t="shared" si="3"/>
        <v>0.24803030684421173</v>
      </c>
      <c r="W27" s="133">
        <f t="shared" si="4"/>
        <v>5.3064473335102154</v>
      </c>
      <c r="X27" s="133">
        <f t="shared" si="5"/>
        <v>28.683499100055215</v>
      </c>
      <c r="Y27" s="4">
        <f t="shared" si="6"/>
        <v>0.83896388315479076</v>
      </c>
      <c r="Z27" s="4">
        <f t="shared" si="7"/>
        <v>4.2462069514223634E-2</v>
      </c>
      <c r="AA27" s="4">
        <f t="shared" si="8"/>
        <v>5.169863179753819E-2</v>
      </c>
      <c r="AB27" s="4">
        <f t="shared" si="9"/>
        <v>4.6302117895314056E-2</v>
      </c>
      <c r="AC27" s="4">
        <f t="shared" si="10"/>
        <v>2.0225021569370172E-2</v>
      </c>
      <c r="AD27" s="4">
        <f t="shared" si="11"/>
        <v>3.4827606876289567E-4</v>
      </c>
      <c r="AE27" s="4">
        <f t="shared" si="12"/>
        <v>0</v>
      </c>
      <c r="AF27" s="47" cm="1">
        <f t="array" ref="AF27">SUMPRODUCT((B:B=B27)*(E:E&gt;E27))+1</f>
        <v>1</v>
      </c>
    </row>
    <row r="28" spans="1:32" x14ac:dyDescent="0.3">
      <c r="A28" s="130">
        <v>7242</v>
      </c>
      <c r="B28" s="130">
        <v>7</v>
      </c>
      <c r="C28">
        <f>SUMIFS(탕데이터!R:R,탕데이터!$O:$O,'코스+운전자별'!$A28,탕데이터!$BL:$BL,'코스+운전자별'!$B28)</f>
        <v>670.96100000000001</v>
      </c>
      <c r="D28">
        <f>SUMIFS(탕데이터!S:S,탕데이터!$O:$O,'코스+운전자별'!$A28,탕데이터!$BL:$BL,'코스+운전자별'!$B28)</f>
        <v>196.68600000000004</v>
      </c>
      <c r="E28" s="133">
        <f t="shared" si="1"/>
        <v>3.4113307505363872</v>
      </c>
      <c r="F28">
        <f>SUMIFS(탕데이터!U:U,탕데이터!$O:$O,'코스+운전자별'!$A28,탕데이터!$BL:$BL,'코스+운전자별'!$B28)</f>
        <v>75974</v>
      </c>
      <c r="G28">
        <f>SUMIFS(탕데이터!V:V,탕데이터!$O:$O,'코스+운전자별'!$A28,탕데이터!$BL:$BL,'코스+운전자별'!$B28)</f>
        <v>2091</v>
      </c>
      <c r="H28">
        <f>SUMIFS(탕데이터!W:W,탕데이터!$O:$O,'코스+운전자별'!$A28,탕데이터!$BL:$BL,'코스+운전자별'!$B28)</f>
        <v>23041</v>
      </c>
      <c r="I28">
        <f>SUMIFS(탕데이터!X:X,탕데이터!$O:$O,'코스+운전자별'!$A28,탕데이터!$BL:$BL,'코스+운전자별'!$B28)</f>
        <v>21265</v>
      </c>
      <c r="J28">
        <f>SUMIFS(탕데이터!Y:Y,탕데이터!$O:$O,'코스+운전자별'!$A28,탕데이터!$BL:$BL,'코스+운전자별'!$B28)</f>
        <v>19</v>
      </c>
      <c r="K28">
        <f>SUMIFS(탕데이터!Z:Z,탕데이터!$O:$O,'코스+운전자별'!$A28,탕데이터!$BL:$BL,'코스+운전자별'!$B28)</f>
        <v>164</v>
      </c>
      <c r="L28" s="133">
        <f>AVERAGEIFS(탕데이터!$AD:$AD,탕데이터!$O:$O,'코스+운전자별'!$A28,탕데이터!$BL:$BL,'코스+운전자별'!$B28)</f>
        <v>16.96227272727273</v>
      </c>
      <c r="M28">
        <f>SUMIFS(탕데이터!BP:BP,탕데이터!$O:$O,'코스+운전자별'!$A28,탕데이터!$BL:$BL,'코스+운전자별'!$B28)</f>
        <v>35852.040999999997</v>
      </c>
      <c r="N28">
        <f>SUMIFS(탕데이터!BQ:BQ,탕데이터!$O:$O,'코스+운전자별'!$A28,탕데이터!$BL:$BL,'코스+운전자별'!$B28)</f>
        <v>3532.1170000000002</v>
      </c>
      <c r="O28">
        <f>SUMIFS(탕데이터!BR:BR,탕데이터!$O:$O,'코스+운전자별'!$A28,탕데이터!$BL:$BL,'코스+운전자별'!$B28)</f>
        <v>4770.348</v>
      </c>
      <c r="P28">
        <f>SUMIFS(탕데이터!BS:BS,탕데이터!$O:$O,'코스+운전자별'!$A28,탕데이터!$BL:$BL,'코스+운전자별'!$B28)</f>
        <v>4582.4090000000006</v>
      </c>
      <c r="Q28">
        <f>SUMIFS(탕데이터!BT:BT,탕데이터!$O:$O,'코스+운전자별'!$A28,탕데이터!$BL:$BL,'코스+운전자별'!$B28)</f>
        <v>2028.364</v>
      </c>
      <c r="R28">
        <f>SUMIFS(탕데이터!BU:BU,탕데이터!$O:$O,'코스+운전자별'!$A28,탕데이터!$BL:$BL,'코스+운전자별'!$B28)</f>
        <v>70.162999999999997</v>
      </c>
      <c r="S28">
        <f>SUMIFS(탕데이터!BV:BV,탕데이터!$O:$O,'코스+운전자별'!$A28,탕데이터!$BL:$BL,'코스+운전자별'!$B28)</f>
        <v>0</v>
      </c>
      <c r="T28">
        <f>SUMIFS(탕데이터!BW:BW,탕데이터!$O:$O,'코스+운전자별'!$A28,탕데이터!$BL:$BL,'코스+운전자별'!$B28)</f>
        <v>50835.441999999995</v>
      </c>
      <c r="U28" s="76">
        <f t="shared" si="2"/>
        <v>2.7522573511990944E-2</v>
      </c>
      <c r="V28" s="76">
        <f t="shared" si="3"/>
        <v>0.30327480453839473</v>
      </c>
      <c r="W28" s="133">
        <f t="shared" si="4"/>
        <v>2.8317592229652693</v>
      </c>
      <c r="X28" s="133">
        <f t="shared" si="5"/>
        <v>24.442553292963375</v>
      </c>
      <c r="Y28" s="4">
        <f t="shared" si="6"/>
        <v>0.70525679701968558</v>
      </c>
      <c r="Z28" s="4">
        <f t="shared" si="7"/>
        <v>6.9481386627857009E-2</v>
      </c>
      <c r="AA28" s="4">
        <f t="shared" si="8"/>
        <v>9.3839018848306671E-2</v>
      </c>
      <c r="AB28" s="4">
        <f t="shared" si="9"/>
        <v>9.014201155170444E-2</v>
      </c>
      <c r="AC28" s="4">
        <f t="shared" si="10"/>
        <v>3.9900587468089686E-2</v>
      </c>
      <c r="AD28" s="4">
        <f t="shared" si="11"/>
        <v>1.3801984843566425E-3</v>
      </c>
      <c r="AE28" s="4">
        <f t="shared" si="12"/>
        <v>0</v>
      </c>
      <c r="AF28" s="47" cm="1">
        <f t="array" ref="AF28">SUMPRODUCT((B:B=B28)*(E:E&gt;E28))+1</f>
        <v>3</v>
      </c>
    </row>
    <row r="29" spans="1:32" x14ac:dyDescent="0.3">
      <c r="A29" s="130">
        <v>7242</v>
      </c>
      <c r="B29" s="130">
        <v>8</v>
      </c>
      <c r="C29">
        <f>SUMIFS(탕데이터!R:R,탕데이터!$O:$O,'코스+운전자별'!$A29,탕데이터!$BL:$BL,'코스+운전자별'!$B29)</f>
        <v>529.45099999999991</v>
      </c>
      <c r="D29">
        <f>SUMIFS(탕데이터!S:S,탕데이터!$O:$O,'코스+운전자별'!$A29,탕데이터!$BL:$BL,'코스+운전자별'!$B29)</f>
        <v>149.465</v>
      </c>
      <c r="E29" s="133">
        <f t="shared" si="1"/>
        <v>3.5423075636436616</v>
      </c>
      <c r="F29">
        <f>SUMIFS(탕데이터!U:U,탕데이터!$O:$O,'코스+운전자별'!$A29,탕데이터!$BL:$BL,'코스+운전자별'!$B29)</f>
        <v>60865</v>
      </c>
      <c r="G29">
        <f>SUMIFS(탕데이터!V:V,탕데이터!$O:$O,'코스+운전자별'!$A29,탕데이터!$BL:$BL,'코스+운전자별'!$B29)</f>
        <v>2390</v>
      </c>
      <c r="H29">
        <f>SUMIFS(탕데이터!W:W,탕데이터!$O:$O,'코스+운전자별'!$A29,탕데이터!$BL:$BL,'코스+운전자별'!$B29)</f>
        <v>15090</v>
      </c>
      <c r="I29">
        <f>SUMIFS(탕데이터!X:X,탕데이터!$O:$O,'코스+운전자별'!$A29,탕데이터!$BL:$BL,'코스+운전자별'!$B29)</f>
        <v>17449</v>
      </c>
      <c r="J29">
        <f>SUMIFS(탕데이터!Y:Y,탕데이터!$O:$O,'코스+운전자별'!$A29,탕데이터!$BL:$BL,'코스+운전자별'!$B29)</f>
        <v>22</v>
      </c>
      <c r="K29">
        <f>SUMIFS(탕데이터!Z:Z,탕데이터!$O:$O,'코스+운전자별'!$A29,탕데이터!$BL:$BL,'코스+운전자별'!$B29)</f>
        <v>65</v>
      </c>
      <c r="L29" s="133">
        <f>AVERAGEIFS(탕데이터!$AD:$AD,탕데이터!$O:$O,'코스+운전자별'!$A29,탕데이터!$BL:$BL,'코스+운전자별'!$B29)</f>
        <v>18.093529411764706</v>
      </c>
      <c r="M29">
        <f>SUMIFS(탕데이터!BP:BP,탕데이터!$O:$O,'코스+운전자별'!$A29,탕데이터!$BL:$BL,'코스+운전자별'!$B29)</f>
        <v>32281.529000000002</v>
      </c>
      <c r="N29">
        <f>SUMIFS(탕데이터!BQ:BQ,탕데이터!$O:$O,'코스+운전자별'!$A29,탕데이터!$BL:$BL,'코스+운전자별'!$B29)</f>
        <v>3407.1090000000004</v>
      </c>
      <c r="O29">
        <f>SUMIFS(탕데이터!BR:BR,탕데이터!$O:$O,'코스+운전자별'!$A29,탕데이터!$BL:$BL,'코스+운전자별'!$B29)</f>
        <v>3756.0439999999999</v>
      </c>
      <c r="P29">
        <f>SUMIFS(탕데이터!BS:BS,탕데이터!$O:$O,'코스+운전자별'!$A29,탕데이터!$BL:$BL,'코스+운전자별'!$B29)</f>
        <v>3023.9319999999998</v>
      </c>
      <c r="Q29">
        <f>SUMIFS(탕데이터!BT:BT,탕데이터!$O:$O,'코스+운전자별'!$A29,탕데이터!$BL:$BL,'코스+운전자별'!$B29)</f>
        <v>914.21499999999992</v>
      </c>
      <c r="R29">
        <f>SUMIFS(탕데이터!BU:BU,탕데이터!$O:$O,'코스+운전자별'!$A29,탕데이터!$BL:$BL,'코스+운전자별'!$B29)</f>
        <v>10.374000000000001</v>
      </c>
      <c r="S29">
        <f>SUMIFS(탕데이터!BV:BV,탕데이터!$O:$O,'코스+운전자별'!$A29,탕데이터!$BL:$BL,'코스+운전자별'!$B29)</f>
        <v>0</v>
      </c>
      <c r="T29">
        <f>SUMIFS(탕데이터!BW:BW,탕데이터!$O:$O,'코스+운전자별'!$A29,탕데이터!$BL:$BL,'코스+운전자별'!$B29)</f>
        <v>43393.203000000001</v>
      </c>
      <c r="U29" s="76">
        <f t="shared" si="2"/>
        <v>3.9267230756592456E-2</v>
      </c>
      <c r="V29" s="76">
        <f t="shared" si="3"/>
        <v>0.24792573728743941</v>
      </c>
      <c r="W29" s="133">
        <f t="shared" si="4"/>
        <v>4.1552476055385679</v>
      </c>
      <c r="X29" s="133">
        <f t="shared" si="5"/>
        <v>12.27686792545486</v>
      </c>
      <c r="Y29" s="4">
        <f t="shared" si="6"/>
        <v>0.74393054137994841</v>
      </c>
      <c r="Z29" s="4">
        <f t="shared" si="7"/>
        <v>7.8517112461138211E-2</v>
      </c>
      <c r="AA29" s="4">
        <f t="shared" si="8"/>
        <v>8.6558348781029137E-2</v>
      </c>
      <c r="AB29" s="4">
        <f t="shared" si="9"/>
        <v>6.9686766381361606E-2</v>
      </c>
      <c r="AC29" s="4">
        <f t="shared" si="10"/>
        <v>2.1068161297058432E-2</v>
      </c>
      <c r="AD29" s="4">
        <f t="shared" si="11"/>
        <v>2.3906969946422256E-4</v>
      </c>
      <c r="AE29" s="4">
        <f t="shared" si="12"/>
        <v>0</v>
      </c>
      <c r="AF29" s="47" cm="1">
        <f t="array" ref="AF29">SUMPRODUCT((B:B=B29)*(E:E&gt;E29))+1</f>
        <v>1</v>
      </c>
    </row>
    <row r="30" spans="1:32" x14ac:dyDescent="0.3">
      <c r="A30" s="130">
        <v>9999</v>
      </c>
      <c r="B30" s="130">
        <v>1</v>
      </c>
      <c r="C30">
        <f>SUMIFS(탕데이터!R:R,탕데이터!$O:$O,'코스+운전자별'!$A30,탕데이터!$BL:$BL,'코스+운전자별'!$B30)</f>
        <v>4124.9780000000028</v>
      </c>
      <c r="D30">
        <f>SUMIFS(탕데이터!S:S,탕데이터!$O:$O,'코스+운전자별'!$A30,탕데이터!$BL:$BL,'코스+운전자별'!$B30)</f>
        <v>1241.9270000000001</v>
      </c>
      <c r="E30" s="133">
        <f t="shared" si="1"/>
        <v>3.3214335464161762</v>
      </c>
      <c r="F30">
        <f>SUMIFS(탕데이터!U:U,탕데이터!$O:$O,'코스+운전자별'!$A30,탕데이터!$BL:$BL,'코스+운전자별'!$B30)</f>
        <v>449232</v>
      </c>
      <c r="G30">
        <f>SUMIFS(탕데이터!V:V,탕데이터!$O:$O,'코스+운전자별'!$A30,탕데이터!$BL:$BL,'코스+운전자별'!$B30)</f>
        <v>20978</v>
      </c>
      <c r="H30">
        <f>SUMIFS(탕데이터!W:W,탕데이터!$O:$O,'코스+운전자별'!$A30,탕데이터!$BL:$BL,'코스+운전자별'!$B30)</f>
        <v>111729</v>
      </c>
      <c r="I30">
        <f>SUMIFS(탕데이터!X:X,탕데이터!$O:$O,'코스+운전자별'!$A30,탕데이터!$BL:$BL,'코스+운전자별'!$B30)</f>
        <v>113800</v>
      </c>
      <c r="J30">
        <f>SUMIFS(탕데이터!Y:Y,탕데이터!$O:$O,'코스+운전자별'!$A30,탕데이터!$BL:$BL,'코스+운전자별'!$B30)</f>
        <v>206</v>
      </c>
      <c r="K30">
        <f>SUMIFS(탕데이터!Z:Z,탕데이터!$O:$O,'코스+운전자별'!$A30,탕데이터!$BL:$BL,'코스+운전자별'!$B30)</f>
        <v>1330</v>
      </c>
      <c r="L30" s="133">
        <f>AVERAGEIFS(탕데이터!$AD:$AD,탕데이터!$O:$O,'코스+운전자별'!$A30,탕데이터!$BL:$BL,'코스+운전자별'!$B30)</f>
        <v>19.280540540540525</v>
      </c>
      <c r="M30">
        <f>SUMIFS(탕데이터!BP:BP,탕데이터!$O:$O,'코스+운전자별'!$A30,탕데이터!$BL:$BL,'코스+운전자별'!$B30)</f>
        <v>223003.51500000004</v>
      </c>
      <c r="N30">
        <f>SUMIFS(탕데이터!BQ:BQ,탕데이터!$O:$O,'코스+운전자별'!$A30,탕데이터!$BL:$BL,'코스+운전자별'!$B30)</f>
        <v>26180.044000000005</v>
      </c>
      <c r="O30">
        <f>SUMIFS(탕데이터!BR:BR,탕데이터!$O:$O,'코스+운전자별'!$A30,탕데이터!$BL:$BL,'코스+운전자별'!$B30)</f>
        <v>33625.748999999996</v>
      </c>
      <c r="P30">
        <f>SUMIFS(탕데이터!BS:BS,탕데이터!$O:$O,'코스+운전자별'!$A30,탕데이터!$BL:$BL,'코스+운전자별'!$B30)</f>
        <v>24743.721000000001</v>
      </c>
      <c r="Q30">
        <f>SUMIFS(탕데이터!BT:BT,탕데이터!$O:$O,'코스+운전자별'!$A30,탕데이터!$BL:$BL,'코스+운전자별'!$B30)</f>
        <v>8523.1680000000015</v>
      </c>
      <c r="R30">
        <f>SUMIFS(탕데이터!BU:BU,탕데이터!$O:$O,'코스+운전자별'!$A30,탕데이터!$BL:$BL,'코스+운전자별'!$B30)</f>
        <v>452.54700000000003</v>
      </c>
      <c r="S30">
        <f>SUMIFS(탕데이터!BV:BV,탕데이터!$O:$O,'코스+운전자별'!$A30,탕데이터!$BL:$BL,'코스+운전자별'!$B30)</f>
        <v>0</v>
      </c>
      <c r="T30">
        <f>SUMIFS(탕데이터!BW:BW,탕데이터!$O:$O,'코스+운전자별'!$A30,탕데이터!$BL:$BL,'코스+운전자별'!$B30)</f>
        <v>316528.74400000001</v>
      </c>
      <c r="U30" s="76">
        <f t="shared" si="2"/>
        <v>4.6697474801438897E-2</v>
      </c>
      <c r="V30" s="76">
        <f t="shared" si="3"/>
        <v>0.24871113366812694</v>
      </c>
      <c r="W30" s="133">
        <f t="shared" si="4"/>
        <v>4.9939660284248752</v>
      </c>
      <c r="X30" s="133">
        <f t="shared" si="5"/>
        <v>32.2425962029373</v>
      </c>
      <c r="Y30" s="4">
        <f t="shared" si="6"/>
        <v>0.7045284803581694</v>
      </c>
      <c r="Z30" s="4">
        <f t="shared" si="7"/>
        <v>8.2709847039989529E-2</v>
      </c>
      <c r="AA30" s="4">
        <f t="shared" si="8"/>
        <v>0.10623284500190604</v>
      </c>
      <c r="AB30" s="4">
        <f t="shared" si="9"/>
        <v>7.8172113809670318E-2</v>
      </c>
      <c r="AC30" s="4">
        <f t="shared" si="10"/>
        <v>2.692699529367229E-2</v>
      </c>
      <c r="AD30" s="4">
        <f t="shared" si="11"/>
        <v>1.4297184965925244E-3</v>
      </c>
      <c r="AE30" s="4">
        <f t="shared" si="12"/>
        <v>0</v>
      </c>
      <c r="AF30" s="47" cm="1">
        <f t="array" ref="AF30">SUMPRODUCT((B:B=B30)*(E:E&gt;E30))+1</f>
        <v>3</v>
      </c>
    </row>
    <row r="31" spans="1:32" x14ac:dyDescent="0.3">
      <c r="A31" s="130">
        <v>9999</v>
      </c>
      <c r="B31" s="130">
        <v>2</v>
      </c>
      <c r="C31">
        <f>SUMIFS(탕데이터!R:R,탕데이터!$O:$O,'코스+운전자별'!$A31,탕데이터!$BL:$BL,'코스+운전자별'!$B31)</f>
        <v>4171.0680000000048</v>
      </c>
      <c r="D31">
        <f>SUMIFS(탕데이터!S:S,탕데이터!$O:$O,'코스+운전자별'!$A31,탕데이터!$BL:$BL,'코스+운전자별'!$B31)</f>
        <v>1311.4800000000005</v>
      </c>
      <c r="E31" s="133">
        <f t="shared" si="1"/>
        <v>3.1804282185012376</v>
      </c>
      <c r="F31">
        <f>SUMIFS(탕데이터!U:U,탕데이터!$O:$O,'코스+운전자별'!$A31,탕데이터!$BL:$BL,'코스+운전자별'!$B31)</f>
        <v>451553</v>
      </c>
      <c r="G31">
        <f>SUMIFS(탕데이터!V:V,탕데이터!$O:$O,'코스+운전자별'!$A31,탕데이터!$BL:$BL,'코스+운전자별'!$B31)</f>
        <v>21081</v>
      </c>
      <c r="H31">
        <f>SUMIFS(탕데이터!W:W,탕데이터!$O:$O,'코스+운전자별'!$A31,탕데이터!$BL:$BL,'코스+운전자별'!$B31)</f>
        <v>115862</v>
      </c>
      <c r="I31">
        <f>SUMIFS(탕데이터!X:X,탕데이터!$O:$O,'코스+운전자별'!$A31,탕데이터!$BL:$BL,'코스+운전자별'!$B31)</f>
        <v>111425</v>
      </c>
      <c r="J31">
        <f>SUMIFS(탕데이터!Y:Y,탕데이터!$O:$O,'코스+운전자별'!$A31,탕데이터!$BL:$BL,'코스+운전자별'!$B31)</f>
        <v>228</v>
      </c>
      <c r="K31">
        <f>SUMIFS(탕데이터!Z:Z,탕데이터!$O:$O,'코스+운전자별'!$A31,탕데이터!$BL:$BL,'코스+운전자별'!$B31)</f>
        <v>1322</v>
      </c>
      <c r="L31" s="133">
        <f>AVERAGEIFS(탕데이터!$AD:$AD,탕데이터!$O:$O,'코스+운전자별'!$A31,탕데이터!$BL:$BL,'코스+운전자별'!$B31)</f>
        <v>18.441578947368416</v>
      </c>
      <c r="M31">
        <f>SUMIFS(탕데이터!BP:BP,탕데이터!$O:$O,'코스+운전자별'!$A31,탕데이터!$BL:$BL,'코스+운전자별'!$B31)</f>
        <v>218717.37199999997</v>
      </c>
      <c r="N31">
        <f>SUMIFS(탕데이터!BQ:BQ,탕데이터!$O:$O,'코스+운전자별'!$A31,탕데이터!$BL:$BL,'코스+운전자별'!$B31)</f>
        <v>26636.874999999996</v>
      </c>
      <c r="O31">
        <f>SUMIFS(탕데이터!BR:BR,탕데이터!$O:$O,'코스+운전자별'!$A31,탕데이터!$BL:$BL,'코스+운전자별'!$B31)</f>
        <v>31852.002000000004</v>
      </c>
      <c r="P31">
        <f>SUMIFS(탕데이터!BS:BS,탕데이터!$O:$O,'코스+운전자별'!$A31,탕데이터!$BL:$BL,'코스+운전자별'!$B31)</f>
        <v>26191.056000000008</v>
      </c>
      <c r="Q31">
        <f>SUMIFS(탕데이터!BT:BT,탕데이터!$O:$O,'코스+운전자별'!$A31,탕데이터!$BL:$BL,'코스+운전자별'!$B31)</f>
        <v>10204.261000000002</v>
      </c>
      <c r="R31">
        <f>SUMIFS(탕데이터!BU:BU,탕데이터!$O:$O,'코스+운전자별'!$A31,탕데이터!$BL:$BL,'코스+운전자별'!$B31)</f>
        <v>1012.2320000000001</v>
      </c>
      <c r="S31">
        <f>SUMIFS(탕데이터!BV:BV,탕데이터!$O:$O,'코스+운전자별'!$A31,탕데이터!$BL:$BL,'코스+운전자별'!$B31)</f>
        <v>0</v>
      </c>
      <c r="T31">
        <f>SUMIFS(탕데이터!BW:BW,탕데이터!$O:$O,'코스+운전자별'!$A31,탕데이터!$BL:$BL,'코스+운전자별'!$B31)</f>
        <v>314613.79799999989</v>
      </c>
      <c r="U31" s="76">
        <f t="shared" si="2"/>
        <v>4.668554964754968E-2</v>
      </c>
      <c r="V31" s="76">
        <f t="shared" si="3"/>
        <v>0.25658560567641009</v>
      </c>
      <c r="W31" s="133">
        <f t="shared" si="4"/>
        <v>5.466225916240151</v>
      </c>
      <c r="X31" s="133">
        <f t="shared" si="5"/>
        <v>31.694520444164382</v>
      </c>
      <c r="Y31" s="4">
        <f t="shared" si="6"/>
        <v>0.69519319683493364</v>
      </c>
      <c r="Z31" s="4">
        <f t="shared" si="7"/>
        <v>8.4665310832934312E-2</v>
      </c>
      <c r="AA31" s="4">
        <f t="shared" si="8"/>
        <v>0.1012415927161593</v>
      </c>
      <c r="AB31" s="4">
        <f t="shared" si="9"/>
        <v>8.3248275080421028E-2</v>
      </c>
      <c r="AC31" s="4">
        <f t="shared" si="10"/>
        <v>3.2434244985021302E-2</v>
      </c>
      <c r="AD31" s="4">
        <f t="shared" si="11"/>
        <v>3.2173795505307128E-3</v>
      </c>
      <c r="AE31" s="4">
        <f t="shared" si="12"/>
        <v>0</v>
      </c>
      <c r="AF31" s="47" cm="1">
        <f t="array" ref="AF31">SUMPRODUCT((B:B=B31)*(E:E&gt;E31))+1</f>
        <v>2</v>
      </c>
    </row>
    <row r="32" spans="1:32" x14ac:dyDescent="0.3">
      <c r="A32" s="130">
        <v>9999</v>
      </c>
      <c r="B32" s="130">
        <v>3</v>
      </c>
      <c r="C32">
        <f>SUMIFS(탕데이터!R:R,탕데이터!$O:$O,'코스+운전자별'!$A32,탕데이터!$BL:$BL,'코스+운전자별'!$B32)</f>
        <v>4291.5689999999995</v>
      </c>
      <c r="D32">
        <f>SUMIFS(탕데이터!S:S,탕데이터!$O:$O,'코스+운전자별'!$A32,탕데이터!$BL:$BL,'코스+운전자별'!$B32)</f>
        <v>1297.2249999999997</v>
      </c>
      <c r="E32" s="133">
        <f t="shared" si="1"/>
        <v>3.3082688045635882</v>
      </c>
      <c r="F32">
        <f>SUMIFS(탕데이터!U:U,탕데이터!$O:$O,'코스+운전자별'!$A32,탕데이터!$BL:$BL,'코스+운전자별'!$B32)</f>
        <v>454133</v>
      </c>
      <c r="G32">
        <f>SUMIFS(탕데이터!V:V,탕데이터!$O:$O,'코스+운전자별'!$A32,탕데이터!$BL:$BL,'코스+운전자별'!$B32)</f>
        <v>18796</v>
      </c>
      <c r="H32">
        <f>SUMIFS(탕데이터!W:W,탕데이터!$O:$O,'코스+운전자별'!$A32,탕데이터!$BL:$BL,'코스+운전자별'!$B32)</f>
        <v>112171</v>
      </c>
      <c r="I32">
        <f>SUMIFS(탕데이터!X:X,탕데이터!$O:$O,'코스+운전자별'!$A32,탕데이터!$BL:$BL,'코스+운전자별'!$B32)</f>
        <v>114693</v>
      </c>
      <c r="J32">
        <f>SUMIFS(탕데이터!Y:Y,탕데이터!$O:$O,'코스+운전자별'!$A32,탕데이터!$BL:$BL,'코스+운전자별'!$B32)</f>
        <v>233</v>
      </c>
      <c r="K32">
        <f>SUMIFS(탕데이터!Z:Z,탕데이터!$O:$O,'코스+운전자별'!$A32,탕데이터!$BL:$BL,'코스+운전자별'!$B32)</f>
        <v>1303</v>
      </c>
      <c r="L32" s="133">
        <f>AVERAGEIFS(탕데이터!$AD:$AD,탕데이터!$O:$O,'코스+운전자별'!$A32,탕데이터!$BL:$BL,'코스+운전자별'!$B32)</f>
        <v>23.297679999999996</v>
      </c>
      <c r="M32">
        <f>SUMIFS(탕데이터!BP:BP,탕데이터!$O:$O,'코스+운전자별'!$A32,탕데이터!$BL:$BL,'코스+운전자별'!$B32)</f>
        <v>232390.68099999998</v>
      </c>
      <c r="N32">
        <f>SUMIFS(탕데이터!BQ:BQ,탕데이터!$O:$O,'코스+운전자별'!$A32,탕데이터!$BL:$BL,'코스+운전자별'!$B32)</f>
        <v>25129.747999999996</v>
      </c>
      <c r="O32">
        <f>SUMIFS(탕데이터!BR:BR,탕데이터!$O:$O,'코스+운전자별'!$A32,탕데이터!$BL:$BL,'코스+운전자별'!$B32)</f>
        <v>32325.045999999988</v>
      </c>
      <c r="P32">
        <f>SUMIFS(탕데이터!BS:BS,탕데이터!$O:$O,'코스+운전자별'!$A32,탕데이터!$BL:$BL,'코스+운전자별'!$B32)</f>
        <v>23580.226999999999</v>
      </c>
      <c r="Q32">
        <f>SUMIFS(탕데이터!BT:BT,탕데이터!$O:$O,'코스+운전자별'!$A32,탕데이터!$BL:$BL,'코스+운전자별'!$B32)</f>
        <v>9088.4419999999991</v>
      </c>
      <c r="R32">
        <f>SUMIFS(탕데이터!BU:BU,탕데이터!$O:$O,'코스+운전자별'!$A32,탕데이터!$BL:$BL,'코스+운전자별'!$B32)</f>
        <v>676.37400000000002</v>
      </c>
      <c r="S32">
        <f>SUMIFS(탕데이터!BV:BV,탕데이터!$O:$O,'코스+운전자별'!$A32,탕데이터!$BL:$BL,'코스+운전자별'!$B32)</f>
        <v>0</v>
      </c>
      <c r="T32">
        <f>SUMIFS(탕데이터!BW:BW,탕데이터!$O:$O,'코스+운전자별'!$A32,탕데이터!$BL:$BL,'코스+운전자별'!$B32)</f>
        <v>323190.51799999998</v>
      </c>
      <c r="U32" s="76">
        <f t="shared" si="2"/>
        <v>4.138875615733717E-2</v>
      </c>
      <c r="V32" s="76">
        <f t="shared" si="3"/>
        <v>0.24700032809771585</v>
      </c>
      <c r="W32" s="133">
        <f t="shared" si="4"/>
        <v>5.42924976855784</v>
      </c>
      <c r="X32" s="133">
        <f t="shared" si="5"/>
        <v>30.361856001849212</v>
      </c>
      <c r="Y32" s="4">
        <f t="shared" si="6"/>
        <v>0.71905166784627017</v>
      </c>
      <c r="Z32" s="4">
        <f t="shared" si="7"/>
        <v>7.7755214340787054E-2</v>
      </c>
      <c r="AA32" s="4">
        <f t="shared" si="8"/>
        <v>0.10001854695501923</v>
      </c>
      <c r="AB32" s="4">
        <f t="shared" si="9"/>
        <v>7.2960763657057545E-2</v>
      </c>
      <c r="AC32" s="4">
        <f t="shared" si="10"/>
        <v>2.8121004465855026E-2</v>
      </c>
      <c r="AD32" s="4">
        <f t="shared" si="11"/>
        <v>2.0928027350109327E-3</v>
      </c>
      <c r="AE32" s="4">
        <f t="shared" si="12"/>
        <v>0</v>
      </c>
      <c r="AF32" s="47" cm="1">
        <f t="array" ref="AF32">SUMPRODUCT((B:B=B32)*(E:E&gt;E32))+1</f>
        <v>4</v>
      </c>
    </row>
    <row r="33" spans="1:32" x14ac:dyDescent="0.3">
      <c r="A33" s="130">
        <v>9999</v>
      </c>
      <c r="B33" s="130">
        <v>4</v>
      </c>
      <c r="C33">
        <f>SUMIFS(탕데이터!R:R,탕데이터!$O:$O,'코스+운전자별'!$A33,탕데이터!$BL:$BL,'코스+운전자별'!$B33)</f>
        <v>5029.0960000000023</v>
      </c>
      <c r="D33">
        <f>SUMIFS(탕데이터!S:S,탕데이터!$O:$O,'코스+운전자별'!$A33,탕데이터!$BL:$BL,'코스+운전자별'!$B33)</f>
        <v>1426.2540000000001</v>
      </c>
      <c r="E33" s="133">
        <f t="shared" si="1"/>
        <v>3.526087218686154</v>
      </c>
      <c r="F33">
        <f>SUMIFS(탕데이터!U:U,탕데이터!$O:$O,'코스+운전자별'!$A33,탕데이터!$BL:$BL,'코스+운전자별'!$B33)</f>
        <v>472347</v>
      </c>
      <c r="G33">
        <f>SUMIFS(탕데이터!V:V,탕데이터!$O:$O,'코스+운전자별'!$A33,탕데이터!$BL:$BL,'코스+운전자별'!$B33)</f>
        <v>15557</v>
      </c>
      <c r="H33">
        <f>SUMIFS(탕데이터!W:W,탕데이터!$O:$O,'코스+운전자별'!$A33,탕데이터!$BL:$BL,'코스+운전자별'!$B33)</f>
        <v>121641</v>
      </c>
      <c r="I33">
        <f>SUMIFS(탕데이터!X:X,탕데이터!$O:$O,'코스+운전자별'!$A33,탕데이터!$BL:$BL,'코스+운전자별'!$B33)</f>
        <v>121040</v>
      </c>
      <c r="J33">
        <f>SUMIFS(탕데이터!Y:Y,탕데이터!$O:$O,'코스+운전자별'!$A33,탕데이터!$BL:$BL,'코스+운전자별'!$B33)</f>
        <v>226</v>
      </c>
      <c r="K33">
        <f>SUMIFS(탕데이터!Z:Z,탕데이터!$O:$O,'코스+운전자별'!$A33,탕데이터!$BL:$BL,'코스+운전자별'!$B33)</f>
        <v>1080</v>
      </c>
      <c r="L33" s="133">
        <f>AVERAGEIFS(탕데이터!$AD:$AD,탕데이터!$O:$O,'코스+운전자별'!$A33,탕데이터!$BL:$BL,'코스+운전자별'!$B33)</f>
        <v>26.684778761061953</v>
      </c>
      <c r="M33">
        <f>SUMIFS(탕데이터!BP:BP,탕데이터!$O:$O,'코스+운전자별'!$A33,탕데이터!$BL:$BL,'코스+운전자별'!$B33)</f>
        <v>245439.66700000002</v>
      </c>
      <c r="N33">
        <f>SUMIFS(탕데이터!BQ:BQ,탕데이터!$O:$O,'코스+운전자별'!$A33,탕데이터!$BL:$BL,'코스+운전자별'!$B33)</f>
        <v>19593.743000000013</v>
      </c>
      <c r="O33">
        <f>SUMIFS(탕데이터!BR:BR,탕데이터!$O:$O,'코스+운전자별'!$A33,탕데이터!$BL:$BL,'코스+운전자별'!$B33)</f>
        <v>24877.432999999997</v>
      </c>
      <c r="P33">
        <f>SUMIFS(탕데이터!BS:BS,탕데이터!$O:$O,'코스+운전자별'!$A33,탕데이터!$BL:$BL,'코스+운전자별'!$B33)</f>
        <v>21655.776000000013</v>
      </c>
      <c r="Q33">
        <f>SUMIFS(탕데이터!BT:BT,탕데이터!$O:$O,'코스+운전자별'!$A33,탕데이터!$BL:$BL,'코스+운전자별'!$B33)</f>
        <v>14647.399000000001</v>
      </c>
      <c r="R33">
        <f>SUMIFS(탕데이터!BU:BU,탕데이터!$O:$O,'코스+운전자별'!$A33,탕데이터!$BL:$BL,'코스+운전자별'!$B33)</f>
        <v>8930.8460000000014</v>
      </c>
      <c r="S33">
        <f>SUMIFS(탕데이터!BV:BV,탕데이터!$O:$O,'코스+운전자별'!$A33,탕데이터!$BL:$BL,'코스+운전자별'!$B33)</f>
        <v>0</v>
      </c>
      <c r="T33">
        <f>SUMIFS(탕데이터!BW:BW,탕데이터!$O:$O,'코스+운전자별'!$A33,탕데이터!$BL:$BL,'코스+운전자별'!$B33)</f>
        <v>335144.864</v>
      </c>
      <c r="U33" s="76">
        <f t="shared" si="2"/>
        <v>3.2935532563983683E-2</v>
      </c>
      <c r="V33" s="76">
        <f t="shared" si="3"/>
        <v>0.25752465877839809</v>
      </c>
      <c r="W33" s="133">
        <f t="shared" si="4"/>
        <v>4.4938493916202811</v>
      </c>
      <c r="X33" s="133">
        <f t="shared" si="5"/>
        <v>21.475032490928779</v>
      </c>
      <c r="Y33" s="4">
        <f t="shared" si="6"/>
        <v>0.73233903712753901</v>
      </c>
      <c r="Z33" s="4">
        <f t="shared" si="7"/>
        <v>5.8463503710443294E-2</v>
      </c>
      <c r="AA33" s="4">
        <f t="shared" si="8"/>
        <v>7.4228895239761145E-2</v>
      </c>
      <c r="AB33" s="4">
        <f t="shared" si="9"/>
        <v>6.4616165503881967E-2</v>
      </c>
      <c r="AC33" s="4">
        <f t="shared" si="10"/>
        <v>4.3704679896273156E-2</v>
      </c>
      <c r="AD33" s="4">
        <f t="shared" si="11"/>
        <v>2.664771852210154E-2</v>
      </c>
      <c r="AE33" s="4">
        <f t="shared" si="12"/>
        <v>0</v>
      </c>
      <c r="AF33" s="47" cm="1">
        <f t="array" ref="AF33">SUMPRODUCT((B:B=B33)*(E:E&gt;E33))+1</f>
        <v>3</v>
      </c>
    </row>
    <row r="34" spans="1:32" x14ac:dyDescent="0.3">
      <c r="A34" s="130">
        <v>9999</v>
      </c>
      <c r="B34" s="130">
        <v>5</v>
      </c>
      <c r="C34">
        <f>SUMIFS(탕데이터!R:R,탕데이터!$O:$O,'코스+운전자별'!$A34,탕데이터!$BL:$BL,'코스+운전자별'!$B34)</f>
        <v>3554.157000000002</v>
      </c>
      <c r="D34">
        <f>SUMIFS(탕데이터!S:S,탕데이터!$O:$O,'코스+운전자별'!$A34,탕데이터!$BL:$BL,'코스+운전자별'!$B34)</f>
        <v>1075.4960000000001</v>
      </c>
      <c r="E34" s="133">
        <f t="shared" si="1"/>
        <v>3.3046677997872624</v>
      </c>
      <c r="F34">
        <f>SUMIFS(탕데이터!U:U,탕데이터!$O:$O,'코스+운전자별'!$A34,탕데이터!$BL:$BL,'코스+운전자별'!$B34)</f>
        <v>381577</v>
      </c>
      <c r="G34">
        <f>SUMIFS(탕데이터!V:V,탕데이터!$O:$O,'코스+운전자별'!$A34,탕데이터!$BL:$BL,'코스+운전자별'!$B34)</f>
        <v>16500</v>
      </c>
      <c r="H34">
        <f>SUMIFS(탕데이터!W:W,탕데이터!$O:$O,'코스+운전자별'!$A34,탕데이터!$BL:$BL,'코스+운전자별'!$B34)</f>
        <v>102062</v>
      </c>
      <c r="I34">
        <f>SUMIFS(탕데이터!X:X,탕데이터!$O:$O,'코스+운전자별'!$A34,탕데이터!$BL:$BL,'코스+운전자별'!$B34)</f>
        <v>95565</v>
      </c>
      <c r="J34">
        <f>SUMIFS(탕데이터!Y:Y,탕데이터!$O:$O,'코스+운전자별'!$A34,탕데이터!$BL:$BL,'코스+운전자별'!$B34)</f>
        <v>111</v>
      </c>
      <c r="K34">
        <f>SUMIFS(탕데이터!Z:Z,탕데이터!$O:$O,'코스+운전자별'!$A34,탕데이터!$BL:$BL,'코스+운전자별'!$B34)</f>
        <v>713</v>
      </c>
      <c r="L34" s="133">
        <f>AVERAGEIFS(탕데이터!$AD:$AD,탕데이터!$O:$O,'코스+운전자별'!$A34,탕데이터!$BL:$BL,'코스+운전자별'!$B34)</f>
        <v>23.417819548872195</v>
      </c>
      <c r="M34">
        <f>SUMIFS(탕데이터!BP:BP,탕데이터!$O:$O,'코스+운전자별'!$A34,탕데이터!$BL:$BL,'코스+운전자별'!$B34)</f>
        <v>209065.39799999999</v>
      </c>
      <c r="N34">
        <f>SUMIFS(탕데이터!BQ:BQ,탕데이터!$O:$O,'코스+운전자별'!$A34,탕데이터!$BL:$BL,'코스+운전자별'!$B34)</f>
        <v>14670.553</v>
      </c>
      <c r="O34">
        <f>SUMIFS(탕데이터!BR:BR,탕데이터!$O:$O,'코스+운전자별'!$A34,탕데이터!$BL:$BL,'코스+운전자별'!$B34)</f>
        <v>16275.438000000004</v>
      </c>
      <c r="P34">
        <f>SUMIFS(탕데이터!BS:BS,탕데이터!$O:$O,'코스+운전자별'!$A34,탕데이터!$BL:$BL,'코스+운전자별'!$B34)</f>
        <v>15664.085999999998</v>
      </c>
      <c r="Q34">
        <f>SUMIFS(탕데이터!BT:BT,탕데이터!$O:$O,'코스+운전자별'!$A34,탕데이터!$BL:$BL,'코스+운전자별'!$B34)</f>
        <v>7017.259</v>
      </c>
      <c r="R34">
        <f>SUMIFS(탕데이터!BU:BU,탕데이터!$O:$O,'코스+운전자별'!$A34,탕데이터!$BL:$BL,'코스+운전자별'!$B34)</f>
        <v>276.49299999999999</v>
      </c>
      <c r="S34">
        <f>SUMIFS(탕데이터!BV:BV,탕데이터!$O:$O,'코스+운전자별'!$A34,탕데이터!$BL:$BL,'코스+운전자별'!$B34)</f>
        <v>0</v>
      </c>
      <c r="T34">
        <f>SUMIFS(탕데이터!BW:BW,탕데이터!$O:$O,'코스+운전자별'!$A34,탕데이터!$BL:$BL,'코스+운전자별'!$B34)</f>
        <v>262969.22699999996</v>
      </c>
      <c r="U34" s="76">
        <f t="shared" si="2"/>
        <v>4.3241599991613748E-2</v>
      </c>
      <c r="V34" s="76">
        <f t="shared" si="3"/>
        <v>0.26747419262691408</v>
      </c>
      <c r="W34" s="133">
        <f t="shared" si="4"/>
        <v>3.1231034532239272</v>
      </c>
      <c r="X34" s="133">
        <f t="shared" si="5"/>
        <v>20.061015875213155</v>
      </c>
      <c r="Y34" s="4">
        <f t="shared" si="6"/>
        <v>0.79501849088981058</v>
      </c>
      <c r="Z34" s="4">
        <f t="shared" si="7"/>
        <v>5.5788097973912369E-2</v>
      </c>
      <c r="AA34" s="4">
        <f t="shared" si="8"/>
        <v>6.1891036398719027E-2</v>
      </c>
      <c r="AB34" s="4">
        <f t="shared" si="9"/>
        <v>5.9566232059540564E-2</v>
      </c>
      <c r="AC34" s="4">
        <f t="shared" si="10"/>
        <v>2.6684715470529186E-2</v>
      </c>
      <c r="AD34" s="4">
        <f t="shared" si="11"/>
        <v>1.0514272074884261E-3</v>
      </c>
      <c r="AE34" s="4">
        <f t="shared" si="12"/>
        <v>0</v>
      </c>
      <c r="AF34" s="47" cm="1">
        <f t="array" ref="AF34">SUMPRODUCT((B:B=B34)*(E:E&gt;E34))+1</f>
        <v>3</v>
      </c>
    </row>
    <row r="35" spans="1:32" x14ac:dyDescent="0.3">
      <c r="A35" s="130">
        <v>9999</v>
      </c>
      <c r="B35" s="130">
        <v>6</v>
      </c>
      <c r="C35">
        <f>SUMIFS(탕데이터!R:R,탕데이터!$O:$O,'코스+운전자별'!$A35,탕데이터!$BL:$BL,'코스+운전자별'!$B35)</f>
        <v>3898.6569999999997</v>
      </c>
      <c r="D35">
        <f>SUMIFS(탕데이터!S:S,탕데이터!$O:$O,'코스+운전자별'!$A35,탕데이터!$BL:$BL,'코스+운전자별'!$B35)</f>
        <v>1153.3309999999997</v>
      </c>
      <c r="E35" s="133">
        <f t="shared" si="1"/>
        <v>3.3803452781551879</v>
      </c>
      <c r="F35">
        <f>SUMIFS(탕데이터!U:U,탕데이터!$O:$O,'코스+운전자별'!$A35,탕데이터!$BL:$BL,'코스+운전자별'!$B35)</f>
        <v>419339</v>
      </c>
      <c r="G35">
        <f>SUMIFS(탕데이터!V:V,탕데이터!$O:$O,'코스+운전자별'!$A35,탕데이터!$BL:$BL,'코스+운전자별'!$B35)</f>
        <v>15412</v>
      </c>
      <c r="H35">
        <f>SUMIFS(탕데이터!W:W,탕데이터!$O:$O,'코스+운전자별'!$A35,탕데이터!$BL:$BL,'코스+운전자별'!$B35)</f>
        <v>114902</v>
      </c>
      <c r="I35">
        <f>SUMIFS(탕데이터!X:X,탕데이터!$O:$O,'코스+운전자별'!$A35,탕데이터!$BL:$BL,'코스+운전자별'!$B35)</f>
        <v>97707</v>
      </c>
      <c r="J35">
        <f>SUMIFS(탕데이터!Y:Y,탕데이터!$O:$O,'코스+운전자별'!$A35,탕데이터!$BL:$BL,'코스+운전자별'!$B35)</f>
        <v>195</v>
      </c>
      <c r="K35">
        <f>SUMIFS(탕데이터!Z:Z,탕데이터!$O:$O,'코스+운전자별'!$A35,탕데이터!$BL:$BL,'코스+운전자별'!$B35)</f>
        <v>1194</v>
      </c>
      <c r="L35" s="133">
        <f>AVERAGEIFS(탕데이터!$AD:$AD,탕데이터!$O:$O,'코스+운전자별'!$A35,탕데이터!$BL:$BL,'코스+운전자별'!$B35)</f>
        <v>20.651428571428568</v>
      </c>
      <c r="M35">
        <f>SUMIFS(탕데이터!BP:BP,탕데이터!$O:$O,'코스+운전자별'!$A35,탕데이터!$BL:$BL,'코스+운전자별'!$B35)</f>
        <v>222755.53100000008</v>
      </c>
      <c r="N35">
        <f>SUMIFS(탕데이터!BQ:BQ,탕데이터!$O:$O,'코스+운전자별'!$A35,탕데이터!$BL:$BL,'코스+운전자별'!$B35)</f>
        <v>17600.696999999996</v>
      </c>
      <c r="O35">
        <f>SUMIFS(탕데이터!BR:BR,탕데이터!$O:$O,'코스+운전자별'!$A35,탕데이터!$BL:$BL,'코스+운전자별'!$B35)</f>
        <v>21094.355</v>
      </c>
      <c r="P35">
        <f>SUMIFS(탕데이터!BS:BS,탕데이터!$O:$O,'코스+운전자별'!$A35,탕데이터!$BL:$BL,'코스+운전자별'!$B35)</f>
        <v>18315.361999999997</v>
      </c>
      <c r="Q35">
        <f>SUMIFS(탕데이터!BT:BT,탕데이터!$O:$O,'코스+운전자별'!$A35,탕데이터!$BL:$BL,'코스+운전자별'!$B35)</f>
        <v>8437.5779999999977</v>
      </c>
      <c r="R35">
        <f>SUMIFS(탕데이터!BU:BU,탕데이터!$O:$O,'코스+운전자별'!$A35,탕데이터!$BL:$BL,'코스+운전자별'!$B35)</f>
        <v>723.49000000000024</v>
      </c>
      <c r="S35">
        <f>SUMIFS(탕데이터!BV:BV,탕데이터!$O:$O,'코스+운전자별'!$A35,탕데이터!$BL:$BL,'코스+운전자별'!$B35)</f>
        <v>0</v>
      </c>
      <c r="T35">
        <f>SUMIFS(탕데이터!BW:BW,탕데이터!$O:$O,'코스+운전자별'!$A35,탕데이터!$BL:$BL,'코스+운전자별'!$B35)</f>
        <v>288927.01299999998</v>
      </c>
      <c r="U35" s="76">
        <f t="shared" si="2"/>
        <v>3.6753080443269047E-2</v>
      </c>
      <c r="V35" s="76">
        <f t="shared" si="3"/>
        <v>0.27400742597278099</v>
      </c>
      <c r="W35" s="133">
        <f t="shared" si="4"/>
        <v>5.0017223879915571</v>
      </c>
      <c r="X35" s="133">
        <f t="shared" si="5"/>
        <v>30.625930929548307</v>
      </c>
      <c r="Y35" s="4">
        <f t="shared" si="6"/>
        <v>0.77097509397641573</v>
      </c>
      <c r="Z35" s="4">
        <f t="shared" si="7"/>
        <v>6.0917450456596793E-2</v>
      </c>
      <c r="AA35" s="4">
        <f t="shared" si="8"/>
        <v>7.3009286258741063E-2</v>
      </c>
      <c r="AB35" s="4">
        <f t="shared" si="9"/>
        <v>6.3390964416331672E-2</v>
      </c>
      <c r="AC35" s="4">
        <f t="shared" si="10"/>
        <v>2.9203146886096102E-2</v>
      </c>
      <c r="AD35" s="4">
        <f t="shared" si="11"/>
        <v>2.5040580058189308E-3</v>
      </c>
      <c r="AE35" s="4">
        <f t="shared" si="12"/>
        <v>0</v>
      </c>
      <c r="AF35" s="47" cm="1">
        <f t="array" ref="AF35">SUMPRODUCT((B:B=B35)*(E:E&gt;E35))+1</f>
        <v>3</v>
      </c>
    </row>
    <row r="36" spans="1:32" x14ac:dyDescent="0.3">
      <c r="A36" s="130">
        <v>9999</v>
      </c>
      <c r="B36" s="130">
        <v>7</v>
      </c>
      <c r="C36">
        <f>SUMIFS(탕데이터!R:R,탕데이터!$O:$O,'코스+운전자별'!$A36,탕데이터!$BL:$BL,'코스+운전자별'!$B36)</f>
        <v>4271.6819999999989</v>
      </c>
      <c r="D36">
        <f>SUMIFS(탕데이터!S:S,탕데이터!$O:$O,'코스+운전자별'!$A36,탕데이터!$BL:$BL,'코스+운전자별'!$B36)</f>
        <v>1234.4400000000005</v>
      </c>
      <c r="E36" s="133">
        <f t="shared" si="1"/>
        <v>3.4604209196072691</v>
      </c>
      <c r="F36">
        <f>SUMIFS(탕데이터!U:U,탕데이터!$O:$O,'코스+운전자별'!$A36,탕데이터!$BL:$BL,'코스+운전자별'!$B36)</f>
        <v>454047</v>
      </c>
      <c r="G36">
        <f>SUMIFS(탕데이터!V:V,탕데이터!$O:$O,'코스+운전자별'!$A36,탕데이터!$BL:$BL,'코스+운전자별'!$B36)</f>
        <v>16235</v>
      </c>
      <c r="H36">
        <f>SUMIFS(탕데이터!W:W,탕데이터!$O:$O,'코스+운전자별'!$A36,탕데이터!$BL:$BL,'코스+운전자별'!$B36)</f>
        <v>119282</v>
      </c>
      <c r="I36">
        <f>SUMIFS(탕데이터!X:X,탕데이터!$O:$O,'코스+운전자별'!$A36,탕데이터!$BL:$BL,'코스+운전자별'!$B36)</f>
        <v>111587</v>
      </c>
      <c r="J36">
        <f>SUMIFS(탕데이터!Y:Y,탕데이터!$O:$O,'코스+운전자별'!$A36,탕데이터!$BL:$BL,'코스+운전자별'!$B36)</f>
        <v>175</v>
      </c>
      <c r="K36">
        <f>SUMIFS(탕데이터!Z:Z,탕데이터!$O:$O,'코스+운전자별'!$A36,탕데이터!$BL:$BL,'코스+운전자별'!$B36)</f>
        <v>1082</v>
      </c>
      <c r="L36" s="133">
        <f>AVERAGEIFS(탕데이터!$AD:$AD,탕데이터!$O:$O,'코스+운전자별'!$A36,탕데이터!$BL:$BL,'코스+운전자별'!$B36)</f>
        <v>21.813333333333329</v>
      </c>
      <c r="M36">
        <f>SUMIFS(탕데이터!BP:BP,탕데이터!$O:$O,'코스+운전자별'!$A36,탕데이터!$BL:$BL,'코스+운전자별'!$B36)</f>
        <v>234523.35100000008</v>
      </c>
      <c r="N36">
        <f>SUMIFS(탕데이터!BQ:BQ,탕데이터!$O:$O,'코스+운전자별'!$A36,탕데이터!$BL:$BL,'코스+운전자별'!$B36)</f>
        <v>22289.213999999996</v>
      </c>
      <c r="O36">
        <f>SUMIFS(탕데이터!BR:BR,탕데이터!$O:$O,'코스+운전자별'!$A36,탕데이터!$BL:$BL,'코스+운전자별'!$B36)</f>
        <v>25994.981000000003</v>
      </c>
      <c r="P36">
        <f>SUMIFS(탕데이터!BS:BS,탕데이터!$O:$O,'코스+운전자별'!$A36,탕데이터!$BL:$BL,'코스+운전자별'!$B36)</f>
        <v>25255.513999999996</v>
      </c>
      <c r="Q36">
        <f>SUMIFS(탕데이터!BT:BT,탕데이터!$O:$O,'코스+운전자별'!$A36,탕데이터!$BL:$BL,'코스+운전자별'!$B36)</f>
        <v>9966.215000000002</v>
      </c>
      <c r="R36">
        <f>SUMIFS(탕데이터!BU:BU,탕데이터!$O:$O,'코스+운전자별'!$A36,탕데이터!$BL:$BL,'코스+운전자별'!$B36)</f>
        <v>517.50100000000009</v>
      </c>
      <c r="S36">
        <f>SUMIFS(탕데이터!BV:BV,탕데이터!$O:$O,'코스+운전자별'!$A36,탕데이터!$BL:$BL,'코스+운전자별'!$B36)</f>
        <v>0</v>
      </c>
      <c r="T36">
        <f>SUMIFS(탕데이터!BW:BW,탕데이터!$O:$O,'코스+운전자별'!$A36,탕데이터!$BL:$BL,'코스+운전자별'!$B36)</f>
        <v>318546.77600000001</v>
      </c>
      <c r="U36" s="76">
        <f t="shared" si="2"/>
        <v>3.5756210260171305E-2</v>
      </c>
      <c r="V36" s="76">
        <f t="shared" si="3"/>
        <v>0.26270848612588565</v>
      </c>
      <c r="W36" s="133">
        <f t="shared" si="4"/>
        <v>4.0967469020399934</v>
      </c>
      <c r="X36" s="133">
        <f t="shared" si="5"/>
        <v>25.329600845755849</v>
      </c>
      <c r="Y36" s="4">
        <f t="shared" si="6"/>
        <v>0.73622892670557138</v>
      </c>
      <c r="Z36" s="4">
        <f t="shared" si="7"/>
        <v>6.9971557332603476E-2</v>
      </c>
      <c r="AA36" s="4">
        <f t="shared" si="8"/>
        <v>8.1604910043101497E-2</v>
      </c>
      <c r="AB36" s="4">
        <f t="shared" si="9"/>
        <v>7.9283533542966994E-2</v>
      </c>
      <c r="AC36" s="4">
        <f t="shared" si="10"/>
        <v>3.1286504058041391E-2</v>
      </c>
      <c r="AD36" s="4">
        <f t="shared" si="11"/>
        <v>1.6245683177154493E-3</v>
      </c>
      <c r="AE36" s="4">
        <f t="shared" si="12"/>
        <v>0</v>
      </c>
      <c r="AF36" s="47" cm="1">
        <f t="array" ref="AF36">SUMPRODUCT((B:B=B36)*(E:E&gt;E36))+1</f>
        <v>2</v>
      </c>
    </row>
    <row r="37" spans="1:32" x14ac:dyDescent="0.3">
      <c r="A37" s="130">
        <v>9999</v>
      </c>
      <c r="B37" s="130">
        <v>8</v>
      </c>
      <c r="C37">
        <f>SUMIFS(탕데이터!R:R,탕데이터!$O:$O,'코스+운전자별'!$A37,탕데이터!$BL:$BL,'코스+운전자별'!$B37)</f>
        <v>4829.6470000000018</v>
      </c>
      <c r="D37">
        <f>SUMIFS(탕데이터!S:S,탕데이터!$O:$O,'코스+운전자별'!$A37,탕데이터!$BL:$BL,'코스+운전자별'!$B37)</f>
        <v>1408.0610000000001</v>
      </c>
      <c r="E37" s="133">
        <f t="shared" si="1"/>
        <v>3.4299984162617965</v>
      </c>
      <c r="F37">
        <f>SUMIFS(탕데이터!U:U,탕데이터!$O:$O,'코스+운전자별'!$A37,탕데이터!$BL:$BL,'코스+운전자별'!$B37)</f>
        <v>525386</v>
      </c>
      <c r="G37">
        <f>SUMIFS(탕데이터!V:V,탕데이터!$O:$O,'코스+운전자별'!$A37,탕데이터!$BL:$BL,'코스+운전자별'!$B37)</f>
        <v>23794</v>
      </c>
      <c r="H37">
        <f>SUMIFS(탕데이터!W:W,탕데이터!$O:$O,'코스+운전자별'!$A37,탕데이터!$BL:$BL,'코스+운전자별'!$B37)</f>
        <v>136247</v>
      </c>
      <c r="I37">
        <f>SUMIFS(탕데이터!X:X,탕데이터!$O:$O,'코스+운전자별'!$A37,탕데이터!$BL:$BL,'코스+운전자별'!$B37)</f>
        <v>126379</v>
      </c>
      <c r="J37">
        <f>SUMIFS(탕데이터!Y:Y,탕데이터!$O:$O,'코스+운전자별'!$A37,탕데이터!$BL:$BL,'코스+운전자별'!$B37)</f>
        <v>252</v>
      </c>
      <c r="K37">
        <f>SUMIFS(탕데이터!Z:Z,탕데이터!$O:$O,'코스+운전자별'!$A37,탕데이터!$BL:$BL,'코스+운전자별'!$B37)</f>
        <v>1440</v>
      </c>
      <c r="L37" s="133">
        <f>AVERAGEIFS(탕데이터!$AD:$AD,탕데이터!$O:$O,'코스+운전자별'!$A37,탕데이터!$BL:$BL,'코스+운전자별'!$B37)</f>
        <v>25.101184210526309</v>
      </c>
      <c r="M37">
        <f>SUMIFS(탕데이터!BP:BP,탕데이터!$O:$O,'코스+운전자별'!$A37,탕데이터!$BL:$BL,'코스+운전자별'!$B37)</f>
        <v>291977.75500000006</v>
      </c>
      <c r="N37">
        <f>SUMIFS(탕데이터!BQ:BQ,탕데이터!$O:$O,'코스+운전자별'!$A37,탕데이터!$BL:$BL,'코스+운전자별'!$B37)</f>
        <v>20386.740999999998</v>
      </c>
      <c r="O37">
        <f>SUMIFS(탕데이터!BR:BR,탕데이터!$O:$O,'코스+운전자별'!$A37,탕데이터!$BL:$BL,'코스+운전자별'!$B37)</f>
        <v>25135.893999999993</v>
      </c>
      <c r="P37">
        <f>SUMIFS(탕데이터!BS:BS,탕데이터!$O:$O,'코스+운전자별'!$A37,탕데이터!$BL:$BL,'코스+운전자별'!$B37)</f>
        <v>20403.548999999999</v>
      </c>
      <c r="Q37">
        <f>SUMIFS(탕데이터!BT:BT,탕데이터!$O:$O,'코스+운전자별'!$A37,탕데이터!$BL:$BL,'코스+운전자별'!$B37)</f>
        <v>6896.6399999999976</v>
      </c>
      <c r="R37">
        <f>SUMIFS(탕데이터!BU:BU,탕데이터!$O:$O,'코스+운전자별'!$A37,탕데이터!$BL:$BL,'코스+운전자별'!$B37)</f>
        <v>591.61099999999999</v>
      </c>
      <c r="S37">
        <f>SUMIFS(탕데이터!BV:BV,탕데이터!$O:$O,'코스+운전자별'!$A37,탕데이터!$BL:$BL,'코스+운전자별'!$B37)</f>
        <v>0</v>
      </c>
      <c r="T37">
        <f>SUMIFS(탕데이터!BW:BW,탕데이터!$O:$O,'코스+운전자별'!$A37,탕데이터!$BL:$BL,'코스+운전자별'!$B37)</f>
        <v>365392.18999999989</v>
      </c>
      <c r="U37" s="76">
        <f t="shared" si="2"/>
        <v>4.5288606852866273E-2</v>
      </c>
      <c r="V37" s="76">
        <f t="shared" si="3"/>
        <v>0.25932742783401158</v>
      </c>
      <c r="W37" s="133">
        <f t="shared" si="4"/>
        <v>5.2177726446674031</v>
      </c>
      <c r="X37" s="133">
        <f t="shared" si="5"/>
        <v>29.815843683813736</v>
      </c>
      <c r="Y37" s="4">
        <f t="shared" si="6"/>
        <v>0.79908044832594849</v>
      </c>
      <c r="Z37" s="4">
        <f t="shared" si="7"/>
        <v>5.5794134516120898E-2</v>
      </c>
      <c r="AA37" s="4">
        <f t="shared" si="8"/>
        <v>6.8791546967656866E-2</v>
      </c>
      <c r="AB37" s="4">
        <f t="shared" si="9"/>
        <v>5.5840134404624264E-2</v>
      </c>
      <c r="AC37" s="4">
        <f t="shared" si="10"/>
        <v>1.887462345596385E-2</v>
      </c>
      <c r="AD37" s="4">
        <f t="shared" si="11"/>
        <v>1.6191123296860838E-3</v>
      </c>
      <c r="AE37" s="4">
        <f t="shared" si="12"/>
        <v>0</v>
      </c>
      <c r="AF37" s="47" cm="1">
        <f t="array" ref="AF37">SUMPRODUCT((B:B=B37)*(E:E&gt;E37))+1</f>
        <v>4</v>
      </c>
    </row>
    <row r="38" spans="1:32" x14ac:dyDescent="0.3">
      <c r="A38" s="130">
        <v>9999</v>
      </c>
      <c r="B38" s="130">
        <v>9</v>
      </c>
      <c r="C38">
        <f>SUMIFS(탕데이터!R:R,탕데이터!$O:$O,'코스+운전자별'!$A38,탕데이터!$BL:$BL,'코스+운전자별'!$B38)</f>
        <v>1655.4559999999997</v>
      </c>
      <c r="D38">
        <f>SUMIFS(탕데이터!S:S,탕데이터!$O:$O,'코스+운전자별'!$A38,탕데이터!$BL:$BL,'코스+운전자별'!$B38)</f>
        <v>509.90500000000009</v>
      </c>
      <c r="E38" s="133">
        <f t="shared" si="1"/>
        <v>3.2465969151116374</v>
      </c>
      <c r="F38">
        <f>SUMIFS(탕데이터!U:U,탕데이터!$O:$O,'코스+운전자별'!$A38,탕데이터!$BL:$BL,'코스+운전자별'!$B38)</f>
        <v>175601</v>
      </c>
      <c r="G38">
        <f>SUMIFS(탕데이터!V:V,탕데이터!$O:$O,'코스+운전자별'!$A38,탕데이터!$BL:$BL,'코스+운전자별'!$B38)</f>
        <v>7494</v>
      </c>
      <c r="H38">
        <f>SUMIFS(탕데이터!W:W,탕데이터!$O:$O,'코스+운전자별'!$A38,탕데이터!$BL:$BL,'코스+운전자별'!$B38)</f>
        <v>47988</v>
      </c>
      <c r="I38">
        <f>SUMIFS(탕데이터!X:X,탕데이터!$O:$O,'코스+운전자별'!$A38,탕데이터!$BL:$BL,'코스+운전자별'!$B38)</f>
        <v>42048</v>
      </c>
      <c r="J38">
        <f>SUMIFS(탕데이터!Y:Y,탕데이터!$O:$O,'코스+운전자별'!$A38,탕데이터!$BL:$BL,'코스+운전자별'!$B38)</f>
        <v>57</v>
      </c>
      <c r="K38">
        <f>SUMIFS(탕데이터!Z:Z,탕데이터!$O:$O,'코스+운전자별'!$A38,탕데이터!$BL:$BL,'코스+운전자별'!$B38)</f>
        <v>456</v>
      </c>
      <c r="L38" s="133">
        <f>AVERAGEIFS(탕데이터!$AD:$AD,탕데이터!$O:$O,'코스+운전자별'!$A38,탕데이터!$BL:$BL,'코스+운전자별'!$B38)</f>
        <v>25.039733333333334</v>
      </c>
      <c r="M38">
        <f>SUMIFS(탕데이터!BP:BP,탕데이터!$O:$O,'코스+운전자별'!$A38,탕데이터!$BL:$BL,'코스+운전자별'!$B38)</f>
        <v>94781.304000000033</v>
      </c>
      <c r="N38">
        <f>SUMIFS(탕데이터!BQ:BQ,탕데이터!$O:$O,'코스+운전자별'!$A38,탕데이터!$BL:$BL,'코스+운전자별'!$B38)</f>
        <v>6775.4420000000018</v>
      </c>
      <c r="O38">
        <f>SUMIFS(탕데이터!BR:BR,탕데이터!$O:$O,'코스+운전자별'!$A38,탕데이터!$BL:$BL,'코스+운전자별'!$B38)</f>
        <v>7057.1859999999997</v>
      </c>
      <c r="P38">
        <f>SUMIFS(탕데이터!BS:BS,탕데이터!$O:$O,'코스+운전자별'!$A38,탕데이터!$BL:$BL,'코스+운전자별'!$B38)</f>
        <v>6958.7300000000005</v>
      </c>
      <c r="Q38">
        <f>SUMIFS(탕데이터!BT:BT,탕데이터!$O:$O,'코스+운전자별'!$A38,탕데이터!$BL:$BL,'코스+운전자별'!$B38)</f>
        <v>4400.2</v>
      </c>
      <c r="R38">
        <f>SUMIFS(탕데이터!BU:BU,탕데이터!$O:$O,'코스+운전자별'!$A38,탕데이터!$BL:$BL,'코스+운전자별'!$B38)</f>
        <v>137.61400000000003</v>
      </c>
      <c r="S38">
        <f>SUMIFS(탕데이터!BV:BV,탕데이터!$O:$O,'코스+운전자별'!$A38,탕데이터!$BL:$BL,'코스+운전자별'!$B38)</f>
        <v>0</v>
      </c>
      <c r="T38">
        <f>SUMIFS(탕데이터!BW:BW,탕데이터!$O:$O,'코스+운전자별'!$A38,탕데이터!$BL:$BL,'코스+운전자별'!$B38)</f>
        <v>120110.47600000001</v>
      </c>
      <c r="U38" s="76">
        <f t="shared" si="2"/>
        <v>4.2676294554131237E-2</v>
      </c>
      <c r="V38" s="76">
        <f t="shared" si="3"/>
        <v>0.27327862597593405</v>
      </c>
      <c r="W38" s="133">
        <f t="shared" si="4"/>
        <v>3.4431600719076805</v>
      </c>
      <c r="X38" s="133">
        <f t="shared" si="5"/>
        <v>27.545280575261444</v>
      </c>
      <c r="Y38" s="4">
        <f t="shared" si="6"/>
        <v>0.78911771193047331</v>
      </c>
      <c r="Z38" s="4">
        <f t="shared" si="7"/>
        <v>5.6410083663310115E-2</v>
      </c>
      <c r="AA38" s="4">
        <f t="shared" si="8"/>
        <v>5.8755790793802193E-2</v>
      </c>
      <c r="AB38" s="4">
        <f t="shared" si="9"/>
        <v>5.7936078781337941E-2</v>
      </c>
      <c r="AC38" s="4">
        <f t="shared" si="10"/>
        <v>3.6634606293625874E-2</v>
      </c>
      <c r="AD38" s="4">
        <f t="shared" si="11"/>
        <v>1.1457285374508052E-3</v>
      </c>
      <c r="AE38" s="4">
        <f t="shared" si="12"/>
        <v>0</v>
      </c>
      <c r="AF38" s="47" cm="1">
        <f t="array" ref="AF38">SUMPRODUCT((B:B=B38)*(E:E&gt;E38))+1</f>
        <v>3</v>
      </c>
    </row>
    <row r="39" spans="1:32" x14ac:dyDescent="0.3">
      <c r="A39" s="130">
        <v>9999</v>
      </c>
      <c r="B39" s="130">
        <v>10</v>
      </c>
      <c r="C39">
        <f>SUMIFS(탕데이터!R:R,탕데이터!$O:$O,'코스+운전자별'!$A39,탕데이터!$BL:$BL,'코스+운전자별'!$B39)</f>
        <v>1498.4239999999998</v>
      </c>
      <c r="D39">
        <f>SUMIFS(탕데이터!S:S,탕데이터!$O:$O,'코스+운전자별'!$A39,탕데이터!$BL:$BL,'코스+운전자별'!$B39)</f>
        <v>454.37599999999998</v>
      </c>
      <c r="E39" s="133">
        <f t="shared" si="1"/>
        <v>3.2977622057503035</v>
      </c>
      <c r="F39">
        <f>SUMIFS(탕데이터!U:U,탕데이터!$O:$O,'코스+운전자별'!$A39,탕데이터!$BL:$BL,'코스+운전자별'!$B39)</f>
        <v>151741</v>
      </c>
      <c r="G39">
        <f>SUMIFS(탕데이터!V:V,탕데이터!$O:$O,'코스+운전자별'!$A39,탕데이터!$BL:$BL,'코스+운전자별'!$B39)</f>
        <v>6927</v>
      </c>
      <c r="H39">
        <f>SUMIFS(탕데이터!W:W,탕데이터!$O:$O,'코스+운전자별'!$A39,탕데이터!$BL:$BL,'코스+운전자별'!$B39)</f>
        <v>36422</v>
      </c>
      <c r="I39">
        <f>SUMIFS(탕데이터!X:X,탕데이터!$O:$O,'코스+운전자별'!$A39,탕데이터!$BL:$BL,'코스+운전자별'!$B39)</f>
        <v>40134</v>
      </c>
      <c r="J39">
        <f>SUMIFS(탕데이터!Y:Y,탕데이터!$O:$O,'코스+운전자별'!$A39,탕데이터!$BL:$BL,'코스+운전자별'!$B39)</f>
        <v>45</v>
      </c>
      <c r="K39">
        <f>SUMIFS(탕데이터!Z:Z,탕데이터!$O:$O,'코스+운전자별'!$A39,탕데이터!$BL:$BL,'코스+운전자별'!$B39)</f>
        <v>460</v>
      </c>
      <c r="L39" s="133">
        <f>AVERAGEIFS(탕데이터!$AD:$AD,탕데이터!$O:$O,'코스+운전자별'!$A39,탕데이터!$BL:$BL,'코스+운전자별'!$B39)</f>
        <v>18.050555555555555</v>
      </c>
      <c r="M39">
        <f>SUMIFS(탕데이터!BP:BP,탕데이터!$O:$O,'코스+운전자별'!$A39,탕데이터!$BL:$BL,'코스+운전자별'!$B39)</f>
        <v>76310.018999999986</v>
      </c>
      <c r="N39">
        <f>SUMIFS(탕데이터!BQ:BQ,탕데이터!$O:$O,'코스+운전자별'!$A39,탕데이터!$BL:$BL,'코스+운전자별'!$B39)</f>
        <v>8670.2969999999987</v>
      </c>
      <c r="O39">
        <f>SUMIFS(탕데이터!BR:BR,탕데이터!$O:$O,'코스+운전자별'!$A39,탕데이터!$BL:$BL,'코스+운전자별'!$B39)</f>
        <v>10734.342999999997</v>
      </c>
      <c r="P39">
        <f>SUMIFS(탕데이터!BS:BS,탕데이터!$O:$O,'코스+운전자별'!$A39,탕데이터!$BL:$BL,'코스+운전자별'!$B39)</f>
        <v>8394.4450000000015</v>
      </c>
      <c r="Q39">
        <f>SUMIFS(탕데이터!BT:BT,탕데이터!$O:$O,'코스+운전자별'!$A39,탕데이터!$BL:$BL,'코스+운전자별'!$B39)</f>
        <v>3945.7409999999995</v>
      </c>
      <c r="R39">
        <f>SUMIFS(탕데이터!BU:BU,탕데이터!$O:$O,'코스+운전자별'!$A39,탕데이터!$BL:$BL,'코스+운전자별'!$B39)</f>
        <v>361.63100000000003</v>
      </c>
      <c r="S39">
        <f>SUMIFS(탕데이터!BV:BV,탕데이터!$O:$O,'코스+운전자별'!$A39,탕데이터!$BL:$BL,'코스+운전자별'!$B39)</f>
        <v>0</v>
      </c>
      <c r="T39">
        <f>SUMIFS(탕데이터!BW:BW,탕데이터!$O:$O,'코스+운전자별'!$A39,탕데이터!$BL:$BL,'코스+운전자별'!$B39)</f>
        <v>108416.47599999998</v>
      </c>
      <c r="U39" s="76">
        <f t="shared" si="2"/>
        <v>4.5650153880625537E-2</v>
      </c>
      <c r="V39" s="76">
        <f t="shared" si="3"/>
        <v>0.24002741513499978</v>
      </c>
      <c r="W39" s="133">
        <f t="shared" si="4"/>
        <v>3.0031553151844879</v>
      </c>
      <c r="X39" s="133">
        <f t="shared" si="5"/>
        <v>30.698920999663653</v>
      </c>
      <c r="Y39" s="4">
        <f t="shared" si="6"/>
        <v>0.70385998342170797</v>
      </c>
      <c r="Z39" s="4">
        <f t="shared" si="7"/>
        <v>7.9972134493653896E-2</v>
      </c>
      <c r="AA39" s="4">
        <f t="shared" si="8"/>
        <v>9.9010255599896083E-2</v>
      </c>
      <c r="AB39" s="4">
        <f t="shared" si="9"/>
        <v>7.7427761072034876E-2</v>
      </c>
      <c r="AC39" s="4">
        <f t="shared" si="10"/>
        <v>3.6394293059294792E-2</v>
      </c>
      <c r="AD39" s="4">
        <f t="shared" si="11"/>
        <v>3.3355723534124102E-3</v>
      </c>
      <c r="AE39" s="4">
        <f t="shared" si="12"/>
        <v>0</v>
      </c>
      <c r="AF39" s="47" cm="1">
        <f t="array" ref="AF39">SUMPRODUCT((B:B=B39)*(E:E&gt;E39))+1</f>
        <v>2</v>
      </c>
    </row>
    <row r="40" spans="1:32" x14ac:dyDescent="0.3">
      <c r="A40" s="130">
        <v>9999</v>
      </c>
      <c r="B40" s="130">
        <v>11</v>
      </c>
      <c r="C40">
        <f>SUMIFS(탕데이터!R:R,탕데이터!$O:$O,'코스+운전자별'!$A40,탕데이터!$BL:$BL,'코스+운전자별'!$B40)</f>
        <v>2517.2719999999995</v>
      </c>
      <c r="D40">
        <f>SUMIFS(탕데이터!S:S,탕데이터!$O:$O,'코스+운전자별'!$A40,탕데이터!$BL:$BL,'코스+운전자별'!$B40)</f>
        <v>764.44299999999987</v>
      </c>
      <c r="E40" s="133">
        <f t="shared" si="1"/>
        <v>3.2929492453982832</v>
      </c>
      <c r="F40">
        <f>SUMIFS(탕데이터!U:U,탕데이터!$O:$O,'코스+운전자별'!$A40,탕데이터!$BL:$BL,'코스+운전자별'!$B40)</f>
        <v>255413</v>
      </c>
      <c r="G40">
        <f>SUMIFS(탕데이터!V:V,탕데이터!$O:$O,'코스+운전자별'!$A40,탕데이터!$BL:$BL,'코스+운전자별'!$B40)</f>
        <v>10318</v>
      </c>
      <c r="H40">
        <f>SUMIFS(탕데이터!W:W,탕데이터!$O:$O,'코스+운전자별'!$A40,탕데이터!$BL:$BL,'코스+운전자별'!$B40)</f>
        <v>65031</v>
      </c>
      <c r="I40">
        <f>SUMIFS(탕데이터!X:X,탕데이터!$O:$O,'코스+운전자별'!$A40,탕데이터!$BL:$BL,'코스+운전자별'!$B40)</f>
        <v>64746</v>
      </c>
      <c r="J40">
        <f>SUMIFS(탕데이터!Y:Y,탕데이터!$O:$O,'코스+운전자별'!$A40,탕데이터!$BL:$BL,'코스+운전자별'!$B40)</f>
        <v>44</v>
      </c>
      <c r="K40">
        <f>SUMIFS(탕데이터!Z:Z,탕데이터!$O:$O,'코스+운전자별'!$A40,탕데이터!$BL:$BL,'코스+운전자별'!$B40)</f>
        <v>617</v>
      </c>
      <c r="L40" s="133">
        <f>AVERAGEIFS(탕데이터!$AD:$AD,탕데이터!$O:$O,'코스+운전자별'!$A40,탕데이터!$BL:$BL,'코스+운전자별'!$B40)</f>
        <v>25.106923076923078</v>
      </c>
      <c r="M40">
        <f>SUMIFS(탕데이터!BP:BP,탕데이터!$O:$O,'코스+운전자별'!$A40,탕데이터!$BL:$BL,'코스+운전자별'!$B40)</f>
        <v>122129.71200000001</v>
      </c>
      <c r="N40">
        <f>SUMIFS(탕데이터!BQ:BQ,탕데이터!$O:$O,'코스+운전자별'!$A40,탕데이터!$BL:$BL,'코스+운전자별'!$B40)</f>
        <v>15024.33</v>
      </c>
      <c r="O40">
        <f>SUMIFS(탕데이터!BR:BR,탕데이터!$O:$O,'코스+운전자별'!$A40,탕데이터!$BL:$BL,'코스+운전자별'!$B40)</f>
        <v>19285.134000000002</v>
      </c>
      <c r="P40">
        <f>SUMIFS(탕데이터!BS:BS,탕데이터!$O:$O,'코스+운전자별'!$A40,탕데이터!$BL:$BL,'코스+운전자별'!$B40)</f>
        <v>14761.533000000001</v>
      </c>
      <c r="Q40">
        <f>SUMIFS(탕데이터!BT:BT,탕데이터!$O:$O,'코스+운전자별'!$A40,탕데이터!$BL:$BL,'코스+운전자별'!$B40)</f>
        <v>7481.9189999999981</v>
      </c>
      <c r="R40">
        <f>SUMIFS(탕데이터!BU:BU,탕데이터!$O:$O,'코스+운전자별'!$A40,탕데이터!$BL:$BL,'코스+운전자별'!$B40)</f>
        <v>1391.2429999999999</v>
      </c>
      <c r="S40">
        <f>SUMIFS(탕데이터!BV:BV,탕데이터!$O:$O,'코스+운전자별'!$A40,탕데이터!$BL:$BL,'코스+운전자별'!$B40)</f>
        <v>0</v>
      </c>
      <c r="T40">
        <f>SUMIFS(탕데이터!BW:BW,탕데이터!$O:$O,'코스+운전자별'!$A40,탕데이터!$BL:$BL,'코스+운전자별'!$B40)</f>
        <v>180073.87100000001</v>
      </c>
      <c r="U40" s="76">
        <f t="shared" si="2"/>
        <v>4.0397317286120907E-2</v>
      </c>
      <c r="V40" s="76">
        <f t="shared" si="3"/>
        <v>0.25461115918140426</v>
      </c>
      <c r="W40" s="133">
        <f t="shared" si="4"/>
        <v>1.7479239430621725</v>
      </c>
      <c r="X40" s="133">
        <f t="shared" si="5"/>
        <v>24.510660747030919</v>
      </c>
      <c r="Y40" s="4">
        <f t="shared" si="6"/>
        <v>0.67822006225434006</v>
      </c>
      <c r="Z40" s="4">
        <f t="shared" si="7"/>
        <v>8.3434259043612152E-2</v>
      </c>
      <c r="AA40" s="4">
        <f t="shared" si="8"/>
        <v>0.1070956818604738</v>
      </c>
      <c r="AB40" s="4">
        <f t="shared" si="9"/>
        <v>8.1974874633533035E-2</v>
      </c>
      <c r="AC40" s="4">
        <f t="shared" si="10"/>
        <v>4.1549165120130044E-2</v>
      </c>
      <c r="AD40" s="4">
        <f t="shared" si="11"/>
        <v>7.725957087910882E-3</v>
      </c>
      <c r="AE40" s="4">
        <f t="shared" si="12"/>
        <v>0</v>
      </c>
      <c r="AF40" s="47" cm="1">
        <f t="array" ref="AF40">SUMPRODUCT((B:B=B40)*(E:E&gt;E40))+1</f>
        <v>3</v>
      </c>
    </row>
  </sheetData>
  <autoFilter ref="A1:AF40" xr:uid="{DDC44EF8-82BC-4552-986A-FEF04C4DEC15}"/>
  <sortState xmlns:xlrd2="http://schemas.microsoft.com/office/spreadsheetml/2017/richdata2" ref="A2:B40">
    <sortCondition ref="A2:A40"/>
    <sortCondition ref="B2:B40"/>
  </sortState>
  <phoneticPr fontId="2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FE11D8-DD70-4367-8D07-FFCB093DA192}">
  <sheetPr>
    <tabColor theme="6" tint="0.79998168889431442"/>
    <pageSetUpPr fitToPage="1"/>
  </sheetPr>
  <dimension ref="B1:W53"/>
  <sheetViews>
    <sheetView showGridLines="0" zoomScale="70" zoomScaleNormal="70" workbookViewId="0">
      <selection activeCell="AA41" sqref="AA41"/>
    </sheetView>
  </sheetViews>
  <sheetFormatPr defaultRowHeight="16.5" x14ac:dyDescent="0.3"/>
  <cols>
    <col min="2" max="2" width="11.875" bestFit="1" customWidth="1"/>
    <col min="8" max="8" width="15" bestFit="1" customWidth="1"/>
    <col min="9" max="9" width="13" bestFit="1" customWidth="1"/>
    <col min="14" max="14" width="2.875" customWidth="1"/>
    <col min="16" max="16" width="11.375" customWidth="1"/>
    <col min="17" max="17" width="13" bestFit="1" customWidth="1"/>
  </cols>
  <sheetData>
    <row r="1" spans="2:21" x14ac:dyDescent="0.3">
      <c r="M1" s="103"/>
    </row>
    <row r="2" spans="2:21" ht="17.25" x14ac:dyDescent="0.3">
      <c r="B2" s="43" t="s">
        <v>136</v>
      </c>
      <c r="C2" s="44">
        <v>163</v>
      </c>
      <c r="M2" s="103"/>
      <c r="O2" t="s">
        <v>186</v>
      </c>
    </row>
    <row r="3" spans="2:21" x14ac:dyDescent="0.3">
      <c r="M3" s="103"/>
      <c r="O3" s="73" t="s">
        <v>172</v>
      </c>
      <c r="P3" s="73" t="s">
        <v>164</v>
      </c>
      <c r="Q3" s="73" t="s">
        <v>163</v>
      </c>
      <c r="R3" s="73" t="s">
        <v>165</v>
      </c>
    </row>
    <row r="4" spans="2:21" x14ac:dyDescent="0.3">
      <c r="B4" t="s">
        <v>137</v>
      </c>
      <c r="M4" s="103"/>
      <c r="O4" s="73"/>
      <c r="P4" s="73" t="s">
        <v>151</v>
      </c>
      <c r="Q4" s="73" t="s">
        <v>152</v>
      </c>
      <c r="R4" s="73" t="s">
        <v>153</v>
      </c>
    </row>
    <row r="5" spans="2:21" x14ac:dyDescent="0.3">
      <c r="B5" s="71" t="s">
        <v>138</v>
      </c>
      <c r="M5" s="103"/>
      <c r="O5" s="73" t="s">
        <v>173</v>
      </c>
      <c r="P5" s="73">
        <v>1</v>
      </c>
      <c r="Q5" s="73">
        <v>2</v>
      </c>
      <c r="R5" s="73">
        <v>1</v>
      </c>
    </row>
    <row r="6" spans="2:21" ht="17.25" customHeight="1" x14ac:dyDescent="0.3">
      <c r="C6" s="39" t="s">
        <v>139</v>
      </c>
      <c r="D6" s="39" t="str">
        <f>_xlfn.XLOOKUP($C$2,운전자별!$B:$B,운전자별!$U:$U)</f>
        <v>76아7338</v>
      </c>
      <c r="M6" s="103"/>
    </row>
    <row r="7" spans="2:21" x14ac:dyDescent="0.3">
      <c r="C7" s="39" t="s">
        <v>140</v>
      </c>
      <c r="D7" s="39" t="str">
        <f>_xlfn.XLOOKUP($C$2,운전자별!$B:$B,운전자별!$V:$V)</f>
        <v>직행1</v>
      </c>
      <c r="M7" s="103"/>
      <c r="O7" s="72" t="s">
        <v>171</v>
      </c>
    </row>
    <row r="8" spans="2:21" x14ac:dyDescent="0.3">
      <c r="C8" s="39" t="s">
        <v>144</v>
      </c>
      <c r="D8" s="39">
        <f>_xlfn.XLOOKUP(출력예시!$C$2,운전자별!$B:$B,운전자별!$W:$W)</f>
        <v>4</v>
      </c>
      <c r="M8" s="103"/>
      <c r="O8" s="74" t="s">
        <v>174</v>
      </c>
    </row>
    <row r="9" spans="2:21" x14ac:dyDescent="0.3">
      <c r="M9" s="103"/>
      <c r="O9" s="73" t="s">
        <v>164</v>
      </c>
      <c r="P9" s="73" t="s">
        <v>163</v>
      </c>
      <c r="Q9" s="73" t="s">
        <v>165</v>
      </c>
      <c r="S9" s="73" t="s">
        <v>164</v>
      </c>
      <c r="T9" s="73" t="s">
        <v>163</v>
      </c>
      <c r="U9" s="73" t="s">
        <v>165</v>
      </c>
    </row>
    <row r="10" spans="2:21" x14ac:dyDescent="0.3">
      <c r="B10" s="96" t="s">
        <v>145</v>
      </c>
      <c r="C10" s="97" t="s">
        <v>135</v>
      </c>
      <c r="D10" s="97" t="s">
        <v>146</v>
      </c>
      <c r="E10" s="97" t="s">
        <v>147</v>
      </c>
      <c r="F10" s="97" t="s">
        <v>148</v>
      </c>
      <c r="G10" s="109" t="s">
        <v>170</v>
      </c>
      <c r="H10" s="110" t="s">
        <v>179</v>
      </c>
      <c r="M10" s="103"/>
      <c r="O10" s="73">
        <v>1</v>
      </c>
      <c r="P10" s="73">
        <v>3</v>
      </c>
      <c r="Q10" s="73">
        <v>1</v>
      </c>
      <c r="S10" s="73">
        <v>1</v>
      </c>
      <c r="T10" s="73">
        <v>3</v>
      </c>
      <c r="U10" s="73">
        <v>1</v>
      </c>
    </row>
    <row r="11" spans="2:21" x14ac:dyDescent="0.3">
      <c r="B11" s="98">
        <f>SUMIFS(운전자별!D:D,운전자별!B:B,출력예시!C2)</f>
        <v>5025.2780000000002</v>
      </c>
      <c r="C11" s="99">
        <f>B11/SUMIFS(운전자별!E:E,운전자별!B:B,출력예시!$C$2)</f>
        <v>3.2654512279041903</v>
      </c>
      <c r="D11" s="100">
        <f>SUMIFS(운전자별!J:J,운전자별!B:B,출력예시!C2)/SUMIFS(운전자별!H:H,운전자별!B:B,출력예시!C2)</f>
        <v>0.30194027488695963</v>
      </c>
      <c r="E11" s="101">
        <f>SUMIFS(운전자별!M:M,운전자별!B:B,출력예시!C2)*100/SUMIFS(운전자별!D:D,운전자별!B:B,출력예시!C2)</f>
        <v>27.799457064862878</v>
      </c>
      <c r="F11" s="101">
        <f>SUMIFS(운전자별!O:O,운전자별!B:B,출력예시!C2)</f>
        <v>33.102488000000001</v>
      </c>
      <c r="G11" s="111" t="s">
        <v>175</v>
      </c>
      <c r="H11" s="112">
        <v>0.87</v>
      </c>
      <c r="M11" s="103"/>
      <c r="O11" s="75">
        <v>0.4</v>
      </c>
      <c r="P11" s="75">
        <v>0.5</v>
      </c>
      <c r="Q11" s="75">
        <v>0.1</v>
      </c>
      <c r="S11" s="75">
        <v>0.7</v>
      </c>
      <c r="T11" s="75">
        <v>0.25</v>
      </c>
      <c r="U11" s="75">
        <v>0.05</v>
      </c>
    </row>
    <row r="12" spans="2:21" x14ac:dyDescent="0.3">
      <c r="M12" s="103"/>
      <c r="O12" s="72" t="s">
        <v>180</v>
      </c>
      <c r="S12" s="72" t="s">
        <v>181</v>
      </c>
    </row>
    <row r="13" spans="2:21" x14ac:dyDescent="0.3">
      <c r="B13" s="71" t="s">
        <v>149</v>
      </c>
      <c r="H13" s="119" t="s">
        <v>164</v>
      </c>
      <c r="I13" s="119" t="s">
        <v>216</v>
      </c>
      <c r="J13" s="119" t="s">
        <v>217</v>
      </c>
      <c r="M13" s="103"/>
      <c r="O13" s="76">
        <f>(40%*1+50%*3+10%*1)/5</f>
        <v>0.4</v>
      </c>
      <c r="S13" s="76">
        <f>(70%*1+25%*3+5%*1)/5</f>
        <v>0.3</v>
      </c>
    </row>
    <row r="14" spans="2:21" x14ac:dyDescent="0.3">
      <c r="B14" s="89" t="s">
        <v>105</v>
      </c>
      <c r="C14" s="90" t="s">
        <v>145</v>
      </c>
      <c r="D14" s="90" t="s">
        <v>135</v>
      </c>
      <c r="E14" s="90" t="s">
        <v>146</v>
      </c>
      <c r="F14" s="90" t="s">
        <v>147</v>
      </c>
      <c r="G14" s="90" t="s">
        <v>148</v>
      </c>
      <c r="H14" s="113" t="s">
        <v>151</v>
      </c>
      <c r="I14" s="113" t="s">
        <v>206</v>
      </c>
      <c r="J14" s="113" t="s">
        <v>207</v>
      </c>
      <c r="K14" s="114" t="s">
        <v>218</v>
      </c>
      <c r="M14" s="103"/>
    </row>
    <row r="15" spans="2:21" x14ac:dyDescent="0.3">
      <c r="B15" s="91">
        <v>3</v>
      </c>
      <c r="C15" s="86">
        <f>SUMIFS(탕데이터!R:R,탕데이터!O:O,출력예시!$C$2,탕데이터!$BL:$BL,출력예시!$B15)</f>
        <v>126.636</v>
      </c>
      <c r="D15" s="87">
        <f>C15/SUMIFS(탕데이터!S:S,탕데이터!O:O,출력예시!$C$2,탕데이터!BL:BL,출력예시!B15)</f>
        <v>3.6915811567164183</v>
      </c>
      <c r="E15" s="88">
        <f>SUMIFS(탕데이터!W:W,탕데이터!$O:$O,출력예시!$C$2,탕데이터!$BL:$BL,출력예시!$B15)/SUMIFS(탕데이터!U:U,탕데이터!$O:$O,출력예시!$C$2,탕데이터!$BL:$BL,출력예시!$B15)</f>
        <v>0.20540355677154581</v>
      </c>
      <c r="F15" s="87">
        <f>SUMIFS(탕데이터!Z:Z,탕데이터!O:O,출력예시!$C$2,탕데이터!BL:BL,출력예시!B15)*100/SUMIFS(탕데이터!R:R,탕데이터!O:O,출력예시!$C$2,탕데이터!BL:BL,출력예시!B15)</f>
        <v>7.1069837960769453</v>
      </c>
      <c r="G15" s="87">
        <f>AVERAGEIFS(탕데이터!AD:AD,탕데이터!O:O,출력예시!$C$2,탕데이터!BL:BL,출력예시!B15)</f>
        <v>16.127500000000001</v>
      </c>
      <c r="H15" s="115">
        <v>0.8</v>
      </c>
      <c r="I15" s="115">
        <v>0.18</v>
      </c>
      <c r="J15" s="115">
        <v>0.02</v>
      </c>
      <c r="K15" s="120" t="s">
        <v>219</v>
      </c>
      <c r="M15" s="103"/>
      <c r="O15" s="77" t="s">
        <v>182</v>
      </c>
    </row>
    <row r="16" spans="2:21" x14ac:dyDescent="0.3">
      <c r="B16" s="91">
        <v>4</v>
      </c>
      <c r="C16" s="86">
        <f>SUMIFS(탕데이터!R:R,탕데이터!O:O,출력예시!$C$2,탕데이터!$BL:$BL,출력예시!$B16)</f>
        <v>392.34500000000003</v>
      </c>
      <c r="D16" s="87">
        <f>C16/SUMIFS(탕데이터!S:S,탕데이터!O:O,출력예시!$C$2,탕데이터!BL:BL,출력예시!B16)</f>
        <v>3.4662514356391907</v>
      </c>
      <c r="E16" s="88">
        <f>SUMIFS(탕데이터!W:W,탕데이터!$O:$O,출력예시!$C$2,탕데이터!$BL:$BL,출력예시!$B16)/SUMIFS(탕데이터!U:U,탕데이터!$O:$O,출력예시!$C$2,탕데이터!$BL:$BL,출력예시!$B16)</f>
        <v>0.28698239523927599</v>
      </c>
      <c r="F16" s="87">
        <f>SUMIFS(탕데이터!Z:Z,탕데이터!O:O,출력예시!$C$2,탕데이터!BL:BL,출력예시!B16)*100/SUMIFS(탕데이터!R:R,탕데이터!O:O,출력예시!$C$2,탕데이터!BL:BL,출력예시!B16)</f>
        <v>28.036549465393975</v>
      </c>
      <c r="G16" s="87">
        <f>AVERAGEIFS(탕데이터!AD:AD,탕데이터!O:O,출력예시!$C$2,탕데이터!BL:BL,출력예시!B16)</f>
        <v>25.07571428571428</v>
      </c>
      <c r="H16" s="115">
        <v>0.75</v>
      </c>
      <c r="I16" s="115">
        <v>0.2</v>
      </c>
      <c r="J16" s="115">
        <v>0.05</v>
      </c>
      <c r="K16" s="120" t="s">
        <v>220</v>
      </c>
      <c r="M16" s="103"/>
      <c r="O16" s="102" t="s">
        <v>183</v>
      </c>
    </row>
    <row r="17" spans="2:23" x14ac:dyDescent="0.3">
      <c r="B17" s="91">
        <v>5</v>
      </c>
      <c r="C17" s="86">
        <f>SUMIFS(탕데이터!R:R,탕데이터!O:O,출력예시!$C$2,탕데이터!$BL:$BL,출력예시!$B17)</f>
        <v>374.99100000000004</v>
      </c>
      <c r="D17" s="87">
        <f>C17/SUMIFS(탕데이터!S:S,탕데이터!O:O,출력예시!$C$2,탕데이터!BL:BL,출력예시!B17)</f>
        <v>3.2478844937942259</v>
      </c>
      <c r="E17" s="88">
        <f>SUMIFS(탕데이터!W:W,탕데이터!$O:$O,출력예시!$C$2,탕데이터!$BL:$BL,출력예시!$B17)/SUMIFS(탕데이터!U:U,탕데이터!$O:$O,출력예시!$C$2,탕데이터!$BL:$BL,출력예시!$B17)</f>
        <v>0.30240824024372553</v>
      </c>
      <c r="F17" s="87">
        <f>SUMIFS(탕데이터!Z:Z,탕데이터!O:O,출력예시!$C$2,탕데이터!BL:BL,출력예시!B17)*100/SUMIFS(탕데이터!R:R,탕데이터!O:O,출력예시!$C$2,탕데이터!BL:BL,출력예시!B17)</f>
        <v>26.400633615206761</v>
      </c>
      <c r="G17" s="87">
        <f>AVERAGEIFS(탕데이터!AD:AD,탕데이터!O:O,출력예시!$C$2,탕데이터!BL:BL,출력예시!B17)</f>
        <v>21.588000000000001</v>
      </c>
      <c r="H17" s="115">
        <v>0.55000000000000004</v>
      </c>
      <c r="I17" s="115">
        <v>0.35</v>
      </c>
      <c r="J17" s="115">
        <v>0.1</v>
      </c>
      <c r="K17" s="120" t="s">
        <v>221</v>
      </c>
      <c r="M17" s="103"/>
    </row>
    <row r="18" spans="2:23" x14ac:dyDescent="0.3">
      <c r="B18" s="91">
        <v>6</v>
      </c>
      <c r="C18" s="86">
        <f>SUMIFS(탕데이터!R:R,탕데이터!O:O,출력예시!$C$2,탕데이터!$BL:$BL,출력예시!$B18)</f>
        <v>328.49599999999998</v>
      </c>
      <c r="D18" s="87">
        <f>C18/SUMIFS(탕데이터!S:S,탕데이터!O:O,출력예시!$C$2,탕데이터!BL:BL,출력예시!B18)</f>
        <v>3.3405466970387243</v>
      </c>
      <c r="E18" s="88">
        <f>SUMIFS(탕데이터!W:W,탕데이터!$O:$O,출력예시!$C$2,탕데이터!$BL:$BL,출력예시!$B18)/SUMIFS(탕데이터!U:U,탕데이터!$O:$O,출력예시!$C$2,탕데이터!$BL:$BL,출력예시!$B18)</f>
        <v>0.32493406719412909</v>
      </c>
      <c r="F18" s="87">
        <f>SUMIFS(탕데이터!Z:Z,탕데이터!O:O,출력예시!$C$2,탕데이터!BL:BL,출력예시!B18)*100/SUMIFS(탕데이터!R:R,탕데이터!O:O,출력예시!$C$2,탕데이터!BL:BL,출력예시!B18)</f>
        <v>36.834542886366961</v>
      </c>
      <c r="G18" s="87">
        <f>AVERAGEIFS(탕데이터!AD:AD,탕데이터!O:O,출력예시!$C$2,탕데이터!BL:BL,출력예시!B18)</f>
        <v>21.75</v>
      </c>
      <c r="H18" s="115">
        <v>0.65</v>
      </c>
      <c r="I18" s="115">
        <v>0.3</v>
      </c>
      <c r="J18" s="115">
        <v>0.05</v>
      </c>
      <c r="K18" s="120" t="s">
        <v>222</v>
      </c>
      <c r="M18" s="103"/>
    </row>
    <row r="19" spans="2:23" x14ac:dyDescent="0.3">
      <c r="B19" s="91">
        <v>7</v>
      </c>
      <c r="C19" s="86">
        <f>SUMIFS(탕데이터!R:R,탕데이터!O:O,출력예시!$C$2,탕데이터!$BL:$BL,출력예시!$B19)</f>
        <v>331.40999999999997</v>
      </c>
      <c r="D19" s="87">
        <f>C19/SUMIFS(탕데이터!S:S,탕데이터!O:O,출력예시!$C$2,탕데이터!BL:BL,출력예시!B19)</f>
        <v>3.7275610743690102</v>
      </c>
      <c r="E19" s="88">
        <f>SUMIFS(탕데이터!W:W,탕데이터!$O:$O,출력예시!$C$2,탕데이터!$BL:$BL,출력예시!$B19)/SUMIFS(탕데이터!U:U,탕데이터!$O:$O,출력예시!$C$2,탕데이터!$BL:$BL,출력예시!$B19)</f>
        <v>0.32261405134354393</v>
      </c>
      <c r="F19" s="87">
        <f>SUMIFS(탕데이터!Z:Z,탕데이터!O:O,출력예시!$C$2,탕데이터!BL:BL,출력예시!B19)*100/SUMIFS(탕데이터!R:R,탕데이터!O:O,출력예시!$C$2,탕데이터!BL:BL,출력예시!B19)</f>
        <v>5.7330798708548327</v>
      </c>
      <c r="G19" s="87">
        <f>AVERAGEIFS(탕데이터!AD:AD,탕데이터!O:O,출력예시!$C$2,탕데이터!BL:BL,출력예시!B19)</f>
        <v>33.383333333333333</v>
      </c>
      <c r="H19" s="117">
        <v>0.75</v>
      </c>
      <c r="I19" s="117">
        <v>0.2</v>
      </c>
      <c r="J19" s="117">
        <v>0.05</v>
      </c>
      <c r="K19" s="121" t="s">
        <v>219</v>
      </c>
      <c r="M19" s="103"/>
    </row>
    <row r="20" spans="2:23" x14ac:dyDescent="0.3">
      <c r="B20" s="91">
        <v>8</v>
      </c>
      <c r="C20" s="86">
        <f>SUMIFS(탕데이터!R:R,탕데이터!O:O,출력예시!$C$2,탕데이터!$BL:$BL,출력예시!$B20)</f>
        <v>362.01</v>
      </c>
      <c r="D20" s="87">
        <f>C20/SUMIFS(탕데이터!S:S,탕데이터!O:O,출력예시!$C$2,탕데이터!BL:BL,출력예시!B20)</f>
        <v>3.4733842493091807</v>
      </c>
      <c r="E20" s="88">
        <f>SUMIFS(탕데이터!W:W,탕데이터!$O:$O,출력예시!$C$2,탕데이터!$BL:$BL,출력예시!$B20)/SUMIFS(탕데이터!U:U,탕데이터!$O:$O,출력예시!$C$2,탕데이터!$BL:$BL,출력예시!$B20)</f>
        <v>0.30838996408361541</v>
      </c>
      <c r="F20" s="87">
        <f>SUMIFS(탕데이터!Z:Z,탕데이터!O:O,출력예시!$C$2,탕데이터!BL:BL,출력예시!B20)*100/SUMIFS(탕데이터!R:R,탕데이터!O:O,출력예시!$C$2,탕데이터!BL:BL,출력예시!B20)</f>
        <v>27.347310847766636</v>
      </c>
      <c r="G20" s="87">
        <f>AVERAGEIFS(탕데이터!AD:AD,탕데이터!O:O,출력예시!$C$2,탕데이터!BL:BL,출력예시!B20)</f>
        <v>21.814545454545449</v>
      </c>
      <c r="H20" s="117">
        <v>0.55000000000000004</v>
      </c>
      <c r="I20" s="117">
        <v>0.35</v>
      </c>
      <c r="J20" s="117">
        <v>0.1</v>
      </c>
      <c r="K20" s="121" t="s">
        <v>223</v>
      </c>
      <c r="M20" s="103"/>
    </row>
    <row r="21" spans="2:23" x14ac:dyDescent="0.3">
      <c r="B21" s="91">
        <v>9</v>
      </c>
      <c r="C21" s="86">
        <f>SUMIFS(탕데이터!R:R,탕데이터!O:O,출력예시!$C$2,탕데이터!$BL:$BL,출력예시!$B21)</f>
        <v>330.92399999999998</v>
      </c>
      <c r="D21" s="87">
        <f>C21/SUMIFS(탕데이터!S:S,탕데이터!O:O,출력예시!$C$2,탕데이터!BL:BL,출력예시!B21)</f>
        <v>3.2543392960752109</v>
      </c>
      <c r="E21" s="88">
        <f>SUMIFS(탕데이터!W:W,탕데이터!$O:$O,출력예시!$C$2,탕데이터!$BL:$BL,출력예시!$B21)/SUMIFS(탕데이터!U:U,탕데이터!$O:$O,출력예시!$C$2,탕데이터!$BL:$BL,출력예시!$B21)</f>
        <v>0.35434344505727622</v>
      </c>
      <c r="F21" s="87">
        <f>SUMIFS(탕데이터!Z:Z,탕데이터!O:O,출력예시!$C$2,탕데이터!BL:BL,출력예시!B21)*100/SUMIFS(탕데이터!R:R,탕데이터!O:O,출력예시!$C$2,탕데이터!BL:BL,출력예시!B21)</f>
        <v>21.455077298715114</v>
      </c>
      <c r="G21" s="87">
        <f>AVERAGEIFS(탕데이터!AD:AD,탕데이터!O:O,출력예시!$C$2,탕데이터!BL:BL,출력예시!B21)</f>
        <v>27.43</v>
      </c>
      <c r="H21" s="117">
        <v>0.65</v>
      </c>
      <c r="I21" s="117">
        <v>0.3</v>
      </c>
      <c r="J21" s="117">
        <v>0.05</v>
      </c>
      <c r="K21" s="121" t="s">
        <v>224</v>
      </c>
      <c r="M21" s="103"/>
    </row>
    <row r="22" spans="2:23" x14ac:dyDescent="0.3">
      <c r="B22" s="91">
        <v>10</v>
      </c>
      <c r="C22" s="86">
        <f>SUMIFS(탕데이터!R:R,탕데이터!O:O,출력예시!$C$2,탕데이터!$BL:$BL,출력예시!$B22)</f>
        <v>277.74099999999999</v>
      </c>
      <c r="D22" s="87">
        <f>C22/SUMIFS(탕데이터!S:S,탕데이터!O:O,출력예시!$C$2,탕데이터!BL:BL,출력예시!B22)</f>
        <v>2.9928019568332918</v>
      </c>
      <c r="E22" s="88">
        <f>SUMIFS(탕데이터!W:W,탕데이터!$O:$O,출력예시!$C$2,탕데이터!$BL:$BL,출력예시!$B22)/SUMIFS(탕데이터!U:U,탕데이터!$O:$O,출력예시!$C$2,탕데이터!$BL:$BL,출력예시!$B22)</f>
        <v>0.32524116782725354</v>
      </c>
      <c r="F22" s="87">
        <f>SUMIFS(탕데이터!Z:Z,탕데이터!O:O,출력예시!$C$2,탕데이터!BL:BL,출력예시!B22)*100/SUMIFS(탕데이터!R:R,탕데이터!O:O,출력예시!$C$2,탕데이터!BL:BL,출력예시!B22)</f>
        <v>45.726054129566755</v>
      </c>
      <c r="G22" s="87">
        <f>AVERAGEIFS(탕데이터!AD:AD,탕데이터!O:O,출력예시!$C$2,탕데이터!BL:BL,출력예시!B22)</f>
        <v>26.302500000000002</v>
      </c>
      <c r="H22" s="117">
        <v>0.55000000000000004</v>
      </c>
      <c r="I22" s="117">
        <v>0.35</v>
      </c>
      <c r="J22" s="117">
        <v>0.1</v>
      </c>
      <c r="K22" s="121" t="s">
        <v>225</v>
      </c>
      <c r="M22" s="103"/>
    </row>
    <row r="23" spans="2:23" x14ac:dyDescent="0.3">
      <c r="B23" s="92">
        <v>11</v>
      </c>
      <c r="C23" s="93">
        <f>SUMIFS(탕데이터!R:R,탕데이터!O:O,출력예시!$C$2,탕데이터!$BL:$BL,출력예시!$B23)</f>
        <v>188.45</v>
      </c>
      <c r="D23" s="94">
        <f>C23/SUMIFS(탕데이터!S:S,탕데이터!O:O,출력예시!$C$2,탕데이터!BL:BL,출력예시!B23)</f>
        <v>3.7285083987891499</v>
      </c>
      <c r="E23" s="95">
        <f>SUMIFS(탕데이터!W:W,탕데이터!$O:$O,출력예시!$C$2,탕데이터!$BL:$BL,출력예시!$B23)/SUMIFS(탕데이터!U:U,탕데이터!$O:$O,출력예시!$C$2,탕데이터!$BL:$BL,출력예시!$B23)</f>
        <v>0.1931715541639068</v>
      </c>
      <c r="F23" s="94">
        <f>SUMIFS(탕데이터!Z:Z,탕데이터!O:O,출력예시!$C$2,탕데이터!BL:BL,출력예시!B23)*100/SUMIFS(탕데이터!R:R,탕데이터!O:O,출력예시!$C$2,탕데이터!BL:BL,출력예시!B23)</f>
        <v>27.062881400902096</v>
      </c>
      <c r="G23" s="94">
        <f>AVERAGEIFS(탕데이터!AD:AD,탕데이터!O:O,출력예시!$C$2,탕데이터!BL:BL,출력예시!B23)</f>
        <v>32.205714285714286</v>
      </c>
      <c r="H23" s="118">
        <v>0.65</v>
      </c>
      <c r="I23" s="118">
        <v>0.3</v>
      </c>
      <c r="J23" s="118">
        <v>0.05</v>
      </c>
      <c r="K23" s="122" t="s">
        <v>219</v>
      </c>
      <c r="M23" s="103"/>
    </row>
    <row r="24" spans="2:23" x14ac:dyDescent="0.3">
      <c r="M24" s="103"/>
    </row>
    <row r="25" spans="2:23" x14ac:dyDescent="0.3">
      <c r="B25" s="71" t="s">
        <v>166</v>
      </c>
      <c r="M25" s="103"/>
    </row>
    <row r="26" spans="2:23" x14ac:dyDescent="0.3">
      <c r="K26" s="52" t="s">
        <v>158</v>
      </c>
      <c r="L26" s="52"/>
      <c r="M26" s="104"/>
      <c r="N26" s="52"/>
      <c r="O26" s="52"/>
      <c r="P26" s="52"/>
      <c r="Q26" s="52"/>
      <c r="R26" s="52" t="s">
        <v>161</v>
      </c>
      <c r="S26" s="52"/>
      <c r="T26" s="52"/>
      <c r="U26" s="52"/>
      <c r="V26" s="52"/>
    </row>
    <row r="27" spans="2:23" x14ac:dyDescent="0.3">
      <c r="K27" s="53" t="s">
        <v>154</v>
      </c>
      <c r="L27" s="53" t="s">
        <v>155</v>
      </c>
      <c r="M27" s="105" t="s">
        <v>157</v>
      </c>
      <c r="N27" s="53" t="s">
        <v>159</v>
      </c>
      <c r="O27" s="53" t="s">
        <v>160</v>
      </c>
      <c r="P27" s="53" t="s">
        <v>27</v>
      </c>
      <c r="Q27" s="52"/>
      <c r="R27" s="53" t="s">
        <v>155</v>
      </c>
      <c r="S27" s="53" t="s">
        <v>157</v>
      </c>
      <c r="T27" s="53" t="s">
        <v>159</v>
      </c>
      <c r="U27" s="53" t="s">
        <v>160</v>
      </c>
      <c r="V27" s="53" t="s">
        <v>27</v>
      </c>
      <c r="W27" s="39"/>
    </row>
    <row r="28" spans="2:23" x14ac:dyDescent="0.3">
      <c r="K28" s="53">
        <v>3</v>
      </c>
      <c r="L28" s="54">
        <v>126.636</v>
      </c>
      <c r="M28" s="106">
        <v>3.6915811567164183</v>
      </c>
      <c r="N28" s="56">
        <v>0.20540355677154581</v>
      </c>
      <c r="O28" s="55">
        <v>7.1069837960769453</v>
      </c>
      <c r="P28" s="55">
        <v>16.127500000000001</v>
      </c>
      <c r="Q28" s="52"/>
      <c r="R28" s="57">
        <f>SUMIFS(탕데이터!R:R,탕데이터!BL:BL,출력예시!K28)</f>
        <v>5877.8259999999973</v>
      </c>
      <c r="S28" s="58">
        <f>R28/SUMIFS(탕데이터!S:S,탕데이터!BL:BL,출력예시!K28)</f>
        <v>3.3525602671632728</v>
      </c>
      <c r="T28" s="59">
        <f>SUMIFS(탕데이터!W:W,탕데이터!BL:BL,출력예시!K28)/SUMIFS(탕데이터!U:U,탕데이터!BL:BL,출력예시!K28)</f>
        <v>0.25270101577203108</v>
      </c>
      <c r="U28" s="58">
        <f>SUMIFS(탕데이터!Z:Z,탕데이터!BL:BL,출력예시!K28)*100/SUMIFS(탕데이터!R:R,탕데이터!BL:BL,출력예시!K28)</f>
        <v>28.905244898368899</v>
      </c>
      <c r="V28" s="58">
        <f>AVERAGEIFS(탕데이터!AD:AD,탕데이터!BL:BL,출력예시!K28)</f>
        <v>22.434444444444445</v>
      </c>
    </row>
    <row r="29" spans="2:23" x14ac:dyDescent="0.3">
      <c r="K29" s="53">
        <v>4</v>
      </c>
      <c r="L29" s="54">
        <v>392.34500000000003</v>
      </c>
      <c r="M29" s="106">
        <v>3.4662514356391907</v>
      </c>
      <c r="N29" s="56">
        <v>0.28698239523927599</v>
      </c>
      <c r="O29" s="55">
        <v>28.036549465393975</v>
      </c>
      <c r="P29" s="55">
        <v>25.07571428571428</v>
      </c>
      <c r="Q29" s="52"/>
      <c r="R29" s="57">
        <f>SUMIFS(탕데이터!R:R,탕데이터!BL:BL,출력예시!K29)</f>
        <v>7194.6580000000022</v>
      </c>
      <c r="S29" s="58">
        <f>R29/SUMIFS(탕데이터!S:S,탕데이터!BL:BL,출력예시!K29)</f>
        <v>3.5733784310657826</v>
      </c>
      <c r="T29" s="59">
        <f>SUMIFS(탕데이터!W:W,탕데이터!BL:BL,출력예시!K29)/SUMIFS(탕데이터!U:U,탕데이터!BL:BL,출력예시!K29)</f>
        <v>0.25463222411647074</v>
      </c>
      <c r="U29" s="58">
        <f>SUMIFS(탕데이터!Z:Z,탕데이터!BL:BL,출력예시!K29)*100/SUMIFS(탕데이터!R:R,탕데이터!BL:BL,출력예시!K29)</f>
        <v>22.544504547679676</v>
      </c>
      <c r="V29" s="58">
        <f>AVERAGEIFS(탕데이터!AD:AD,탕데이터!BL:BL,출력예시!K29)</f>
        <v>25.962173913043479</v>
      </c>
    </row>
    <row r="30" spans="2:23" x14ac:dyDescent="0.3">
      <c r="K30" s="53">
        <v>5</v>
      </c>
      <c r="L30" s="54">
        <v>374.99100000000004</v>
      </c>
      <c r="M30" s="106">
        <v>3.2478844937942259</v>
      </c>
      <c r="N30" s="56">
        <v>0.30240824024372553</v>
      </c>
      <c r="O30" s="55">
        <v>26.400633615206761</v>
      </c>
      <c r="P30" s="55">
        <v>21.588000000000001</v>
      </c>
      <c r="Q30" s="52"/>
      <c r="R30" s="57">
        <f>SUMIFS(탕데이터!R:R,탕데이터!BL:BL,출력예시!K30)</f>
        <v>5264.5900000000038</v>
      </c>
      <c r="S30" s="58">
        <f>R30/SUMIFS(탕데이터!S:S,탕데이터!BL:BL,출력예시!K30)</f>
        <v>3.3617856846380327</v>
      </c>
      <c r="T30" s="59">
        <f>SUMIFS(탕데이터!W:W,탕데이터!BL:BL,출력예시!K30)/SUMIFS(탕데이터!U:U,탕데이터!BL:BL,출력예시!K30)</f>
        <v>0.27576755244122808</v>
      </c>
      <c r="U30" s="58">
        <f>SUMIFS(탕데이터!Z:Z,탕데이터!BL:BL,출력예시!K30)*100/SUMIFS(탕데이터!R:R,탕데이터!BL:BL,출력예시!K30)</f>
        <v>21.711092411754745</v>
      </c>
      <c r="V30" s="58">
        <f>AVERAGEIFS(탕데이터!AD:AD,탕데이터!BL:BL,출력예시!K30)</f>
        <v>22.990397727272747</v>
      </c>
    </row>
    <row r="31" spans="2:23" x14ac:dyDescent="0.3">
      <c r="K31" s="53">
        <v>6</v>
      </c>
      <c r="L31" s="54">
        <v>328.49599999999998</v>
      </c>
      <c r="M31" s="106">
        <v>3.3405466970387243</v>
      </c>
      <c r="N31" s="56">
        <v>0.32493406719412909</v>
      </c>
      <c r="O31" s="55">
        <v>36.834542886366961</v>
      </c>
      <c r="P31" s="55">
        <v>21.75</v>
      </c>
      <c r="Q31" s="52"/>
      <c r="R31" s="57">
        <f>SUMIFS(탕데이터!R:R,탕데이터!BL:BL,출력예시!K31)</f>
        <v>5706.501000000002</v>
      </c>
      <c r="S31" s="58">
        <f>R31/SUMIFS(탕데이터!S:S,탕데이터!BL:BL,출력예시!K31)</f>
        <v>3.41097776962201</v>
      </c>
      <c r="T31" s="59">
        <f>SUMIFS(탕데이터!W:W,탕데이터!BL:BL,출력예시!K31)/SUMIFS(탕데이터!U:U,탕데이터!BL:BL,출력예시!K31)</f>
        <v>0.27585476905439649</v>
      </c>
      <c r="U31" s="58">
        <f>SUMIFS(탕데이터!Z:Z,탕데이터!BL:BL,출력예시!K31)*100/SUMIFS(탕데이터!R:R,탕데이터!BL:BL,출력예시!K31)</f>
        <v>31.700686637923997</v>
      </c>
      <c r="V31" s="58">
        <f>AVERAGEIFS(탕데이터!AD:AD,탕데이터!BL:BL,출력예시!K31)</f>
        <v>20.569698795180734</v>
      </c>
    </row>
    <row r="32" spans="2:23" x14ac:dyDescent="0.3">
      <c r="K32" s="53">
        <v>7</v>
      </c>
      <c r="L32" s="54">
        <v>331.40999999999997</v>
      </c>
      <c r="M32" s="106">
        <v>3.7275610743690102</v>
      </c>
      <c r="N32" s="56">
        <v>0.32261405134354393</v>
      </c>
      <c r="O32" s="55">
        <v>5.7330798708548327</v>
      </c>
      <c r="P32" s="55">
        <v>33.383333333333333</v>
      </c>
      <c r="Q32" s="52"/>
      <c r="R32" s="57">
        <f>SUMIFS(탕데이터!R:R,탕데이터!BL:BL,출력예시!K32)</f>
        <v>5940.9249999999984</v>
      </c>
      <c r="S32" s="58">
        <f>R32/SUMIFS(탕데이터!S:S,탕데이터!BL:BL,출력예시!K32)</f>
        <v>3.4596883853516047</v>
      </c>
      <c r="T32" s="59">
        <f>SUMIFS(탕데이터!W:W,탕데이터!BL:BL,출력예시!K32)/SUMIFS(탕데이터!U:U,탕데이터!BL:BL,출력예시!K32)</f>
        <v>0.27548618872492997</v>
      </c>
      <c r="U32" s="58">
        <f>SUMIFS(탕데이터!Z:Z,탕데이터!BL:BL,출력예시!K32)*100/SUMIFS(탕데이터!R:R,탕데이터!BL:BL,출력예시!K32)</f>
        <v>24.373308870251694</v>
      </c>
      <c r="V32" s="58">
        <f>AVERAGEIFS(탕데이터!AD:AD,탕데이터!BL:BL,출력예시!K32)</f>
        <v>21.033757225433529</v>
      </c>
    </row>
    <row r="33" spans="2:22" x14ac:dyDescent="0.3">
      <c r="K33" s="53">
        <v>8</v>
      </c>
      <c r="L33" s="54">
        <v>362.01</v>
      </c>
      <c r="M33" s="106">
        <v>3.4733842493091807</v>
      </c>
      <c r="N33" s="56">
        <v>0.30838996408361541</v>
      </c>
      <c r="O33" s="55">
        <v>27.347310847766636</v>
      </c>
      <c r="P33" s="55">
        <v>21.814545454545449</v>
      </c>
      <c r="Q33" s="52"/>
      <c r="R33" s="57">
        <f>SUMIFS(탕데이터!R:R,탕데이터!BL:BL,출력예시!K33)</f>
        <v>6447.6080000000029</v>
      </c>
      <c r="S33" s="58">
        <f>R33/SUMIFS(탕데이터!S:S,탕데이터!BL:BL,출력예시!K33)</f>
        <v>3.4470578737823252</v>
      </c>
      <c r="T33" s="59">
        <f>SUMIFS(탕데이터!W:W,탕데이터!BL:BL,출력예시!K33)/SUMIFS(탕데이터!U:U,탕데이터!BL:BL,출력예시!K33)</f>
        <v>0.26447021492734929</v>
      </c>
      <c r="U33" s="58">
        <f>SUMIFS(탕데이터!Z:Z,탕데이터!BL:BL,출력예시!K33)*100/SUMIFS(탕데이터!R:R,탕데이터!BL:BL,출력예시!K33)</f>
        <v>28.165484005851461</v>
      </c>
      <c r="V33" s="58">
        <f>AVERAGEIFS(탕데이터!AD:AD,탕데이터!BL:BL,출력예시!K33)</f>
        <v>23.985853658536577</v>
      </c>
    </row>
    <row r="34" spans="2:22" x14ac:dyDescent="0.3">
      <c r="K34" s="53">
        <v>9</v>
      </c>
      <c r="L34" s="54">
        <v>330.92399999999998</v>
      </c>
      <c r="M34" s="106">
        <v>3.2543392960752109</v>
      </c>
      <c r="N34" s="56">
        <v>0.35434344505727622</v>
      </c>
      <c r="O34" s="55">
        <v>21.455077298715114</v>
      </c>
      <c r="P34" s="55">
        <v>27.43</v>
      </c>
      <c r="Q34" s="52"/>
      <c r="R34" s="57">
        <f>SUMIFS(탕데이터!R:R,탕데이터!BL:BL,출력예시!K34)</f>
        <v>2319.4890000000009</v>
      </c>
      <c r="S34" s="58">
        <f>R34/SUMIFS(탕데이터!S:S,탕데이터!BL:BL,출력예시!K34)</f>
        <v>3.2676867288603129</v>
      </c>
      <c r="T34" s="59">
        <f>SUMIFS(탕데이터!W:W,탕데이터!BL:BL,출력예시!K34)/SUMIFS(탕데이터!U:U,탕데이터!BL:BL,출력예시!K34)</f>
        <v>0.28393101693066547</v>
      </c>
      <c r="U34" s="58">
        <f>SUMIFS(탕데이터!Z:Z,탕데이터!BL:BL,출력예시!K34)*100/SUMIFS(탕데이터!R:R,탕데이터!BL:BL,출력예시!K34)</f>
        <v>27.204267836579511</v>
      </c>
      <c r="V34" s="58">
        <f>AVERAGEIFS(탕데이터!AD:AD,탕데이터!BL:BL,출력예시!K34)</f>
        <v>25.566923076923082</v>
      </c>
    </row>
    <row r="35" spans="2:22" x14ac:dyDescent="0.3">
      <c r="K35" s="53">
        <v>10</v>
      </c>
      <c r="L35" s="54">
        <v>277.74099999999999</v>
      </c>
      <c r="M35" s="106">
        <v>2.9928019568332918</v>
      </c>
      <c r="N35" s="56">
        <v>0.32524116782725354</v>
      </c>
      <c r="O35" s="55">
        <v>45.726054129566755</v>
      </c>
      <c r="P35" s="55">
        <v>26.302500000000002</v>
      </c>
      <c r="Q35" s="52"/>
      <c r="R35" s="57">
        <f>SUMIFS(탕데이터!R:R,탕데이터!BL:BL,출력예시!K35)</f>
        <v>2049.7939999999999</v>
      </c>
      <c r="S35" s="58">
        <f>R35/SUMIFS(탕데이터!S:S,탕데이터!BL:BL,출력예시!K35)</f>
        <v>3.2669528061163509</v>
      </c>
      <c r="T35" s="59">
        <f>SUMIFS(탕데이터!W:W,탕데이터!BL:BL,출력예시!K35)/SUMIFS(탕데이터!U:U,탕데이터!BL:BL,출력예시!K35)</f>
        <v>0.25983352297675649</v>
      </c>
      <c r="U35" s="58">
        <f>SUMIFS(탕데이터!Z:Z,탕데이터!BL:BL,출력예시!K35)*100/SUMIFS(탕데이터!R:R,탕데이터!BL:BL,출력예시!K35)</f>
        <v>35.076695511841677</v>
      </c>
      <c r="V35" s="58">
        <f>AVERAGEIFS(탕데이터!AD:AD,탕데이터!BL:BL,출력예시!K35)</f>
        <v>19.145454545454541</v>
      </c>
    </row>
    <row r="36" spans="2:22" x14ac:dyDescent="0.3">
      <c r="K36" s="53">
        <v>11</v>
      </c>
      <c r="L36" s="54">
        <v>188.45</v>
      </c>
      <c r="M36" s="106">
        <v>3.7285083987891499</v>
      </c>
      <c r="N36" s="56">
        <v>0.1931715541639068</v>
      </c>
      <c r="O36" s="55">
        <v>27.062881400902096</v>
      </c>
      <c r="P36" s="55">
        <v>32.205714285714286</v>
      </c>
      <c r="Q36" s="52"/>
      <c r="R36" s="57">
        <f>SUMIFS(탕데이터!R:R,탕데이터!BL:BL,출력예시!K36)</f>
        <v>3121.8609999999999</v>
      </c>
      <c r="S36" s="58">
        <f>R36/SUMIFS(탕데이터!S:S,탕데이터!BL:BL,출력예시!K36)</f>
        <v>3.326805527730297</v>
      </c>
      <c r="T36" s="59">
        <f>SUMIFS(탕데이터!W:W,탕데이터!BL:BL,출력예시!K36)/SUMIFS(탕데이터!U:U,탕데이터!BL:BL,출력예시!K36)</f>
        <v>0.26216888794047594</v>
      </c>
      <c r="U36" s="58">
        <f>SUMIFS(탕데이터!Z:Z,탕데이터!BL:BL,출력예시!K36)*100/SUMIFS(탕데이터!R:R,탕데이터!BL:BL,출력예시!K36)</f>
        <v>25.81793359794046</v>
      </c>
      <c r="V36" s="58">
        <f>AVERAGEIFS(탕데이터!AD:AD,탕데이터!BL:BL,출력예시!K36)</f>
        <v>25.446987951807234</v>
      </c>
    </row>
    <row r="37" spans="2:22" x14ac:dyDescent="0.3">
      <c r="M37" s="103"/>
    </row>
    <row r="38" spans="2:22" x14ac:dyDescent="0.3">
      <c r="M38" s="103"/>
    </row>
    <row r="39" spans="2:22" x14ac:dyDescent="0.3">
      <c r="M39" s="103"/>
    </row>
    <row r="40" spans="2:22" x14ac:dyDescent="0.3">
      <c r="M40" s="103"/>
    </row>
    <row r="41" spans="2:22" x14ac:dyDescent="0.3">
      <c r="B41" s="71" t="s">
        <v>167</v>
      </c>
      <c r="M41" s="103"/>
    </row>
    <row r="42" spans="2:22" x14ac:dyDescent="0.3">
      <c r="B42" s="80" t="s">
        <v>168</v>
      </c>
      <c r="C42" s="81" t="s">
        <v>169</v>
      </c>
      <c r="D42" s="81" t="s">
        <v>105</v>
      </c>
      <c r="E42" s="81" t="s">
        <v>145</v>
      </c>
      <c r="F42" s="81" t="s">
        <v>135</v>
      </c>
      <c r="G42" s="123" t="s">
        <v>170</v>
      </c>
      <c r="H42" s="124" t="s">
        <v>226</v>
      </c>
      <c r="M42" s="103"/>
    </row>
    <row r="43" spans="2:22" x14ac:dyDescent="0.3">
      <c r="B43" s="82">
        <v>45778</v>
      </c>
      <c r="C43" s="78">
        <v>7082</v>
      </c>
      <c r="D43" s="78">
        <v>1</v>
      </c>
      <c r="E43" s="78">
        <v>500</v>
      </c>
      <c r="F43" s="79">
        <v>3.15</v>
      </c>
      <c r="G43" s="125" t="s">
        <v>175</v>
      </c>
      <c r="H43" s="116">
        <v>0.2</v>
      </c>
      <c r="M43" s="103"/>
    </row>
    <row r="44" spans="2:22" x14ac:dyDescent="0.3">
      <c r="B44" s="82">
        <v>45779</v>
      </c>
      <c r="C44" s="78">
        <v>8085</v>
      </c>
      <c r="D44" s="78">
        <v>2</v>
      </c>
      <c r="E44" s="78">
        <v>400</v>
      </c>
      <c r="F44" s="79">
        <v>3.02</v>
      </c>
      <c r="G44" s="125" t="s">
        <v>176</v>
      </c>
      <c r="H44" s="116">
        <v>0.15</v>
      </c>
      <c r="M44" s="103"/>
    </row>
    <row r="45" spans="2:22" x14ac:dyDescent="0.3">
      <c r="B45" s="82">
        <v>45780</v>
      </c>
      <c r="C45" s="78">
        <v>1560</v>
      </c>
      <c r="D45" s="78">
        <v>4</v>
      </c>
      <c r="E45" s="78">
        <v>300</v>
      </c>
      <c r="F45" s="79">
        <v>3.14</v>
      </c>
      <c r="G45" s="125" t="s">
        <v>177</v>
      </c>
      <c r="H45" s="116">
        <v>0.25</v>
      </c>
      <c r="M45" s="103"/>
    </row>
    <row r="46" spans="2:22" x14ac:dyDescent="0.3">
      <c r="B46" s="82">
        <v>45781</v>
      </c>
      <c r="C46" s="78">
        <v>1305</v>
      </c>
      <c r="D46" s="78">
        <v>5</v>
      </c>
      <c r="E46" s="78">
        <v>200</v>
      </c>
      <c r="F46" s="79">
        <v>3.18</v>
      </c>
      <c r="G46" s="125" t="s">
        <v>178</v>
      </c>
      <c r="H46" s="116">
        <v>0.18</v>
      </c>
      <c r="M46" s="103"/>
    </row>
    <row r="47" spans="2:22" x14ac:dyDescent="0.3">
      <c r="B47" s="83">
        <v>45782</v>
      </c>
      <c r="C47" s="84">
        <v>1500</v>
      </c>
      <c r="D47" s="84">
        <v>8</v>
      </c>
      <c r="E47" s="84">
        <v>500</v>
      </c>
      <c r="F47" s="85">
        <v>3.11</v>
      </c>
      <c r="G47" s="126" t="s">
        <v>177</v>
      </c>
      <c r="H47" s="127">
        <v>0.35</v>
      </c>
      <c r="M47" s="103"/>
    </row>
    <row r="48" spans="2:22" x14ac:dyDescent="0.3">
      <c r="B48" s="39"/>
      <c r="C48" s="39"/>
      <c r="D48" s="39"/>
      <c r="E48" s="39"/>
      <c r="F48" s="39"/>
      <c r="M48" s="103"/>
    </row>
    <row r="49" spans="2:13" x14ac:dyDescent="0.3">
      <c r="B49" s="71" t="s">
        <v>184</v>
      </c>
      <c r="M49" s="103"/>
    </row>
    <row r="51" spans="2:13" x14ac:dyDescent="0.3">
      <c r="B51" t="s">
        <v>188</v>
      </c>
    </row>
    <row r="52" spans="2:13" x14ac:dyDescent="0.3">
      <c r="B52" t="s">
        <v>185</v>
      </c>
    </row>
    <row r="53" spans="2:13" x14ac:dyDescent="0.3">
      <c r="B53" t="s">
        <v>187</v>
      </c>
    </row>
  </sheetData>
  <phoneticPr fontId="2" type="noConversion"/>
  <pageMargins left="0.25" right="0.25" top="0.75" bottom="0.75" header="0.3" footer="0.3"/>
  <pageSetup paperSize="9" scale="41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FEC768-1B0E-478F-9E30-2C7C106B6AD4}">
  <dimension ref="A1:K25"/>
  <sheetViews>
    <sheetView workbookViewId="0">
      <selection activeCell="A27" sqref="A27"/>
    </sheetView>
  </sheetViews>
  <sheetFormatPr defaultRowHeight="16.5" x14ac:dyDescent="0.3"/>
  <cols>
    <col min="2" max="2" width="9.875" bestFit="1" customWidth="1"/>
    <col min="3" max="3" width="9.375" customWidth="1"/>
    <col min="4" max="4" width="9.75" customWidth="1"/>
    <col min="5" max="5" width="12.5" customWidth="1"/>
  </cols>
  <sheetData>
    <row r="1" spans="1:11" x14ac:dyDescent="0.3">
      <c r="A1" t="s">
        <v>190</v>
      </c>
    </row>
    <row r="2" spans="1:11" ht="33" x14ac:dyDescent="0.3">
      <c r="A2" s="107" t="s">
        <v>154</v>
      </c>
      <c r="B2" s="107" t="s">
        <v>191</v>
      </c>
      <c r="C2" s="107" t="s">
        <v>192</v>
      </c>
      <c r="D2" s="107" t="s">
        <v>193</v>
      </c>
      <c r="E2" s="107" t="s">
        <v>194</v>
      </c>
    </row>
    <row r="3" spans="1:11" x14ac:dyDescent="0.3">
      <c r="A3">
        <v>1</v>
      </c>
      <c r="B3">
        <v>3.43</v>
      </c>
      <c r="C3">
        <v>3.76</v>
      </c>
      <c r="D3">
        <v>2.87</v>
      </c>
      <c r="E3" t="s">
        <v>195</v>
      </c>
    </row>
    <row r="4" spans="1:11" x14ac:dyDescent="0.3">
      <c r="A4">
        <v>2</v>
      </c>
      <c r="B4">
        <v>3.34</v>
      </c>
      <c r="C4">
        <v>4.0199999999999996</v>
      </c>
      <c r="D4">
        <v>2.89</v>
      </c>
      <c r="E4" t="s">
        <v>196</v>
      </c>
    </row>
    <row r="5" spans="1:11" x14ac:dyDescent="0.3">
      <c r="A5">
        <v>3</v>
      </c>
      <c r="B5">
        <v>3.22</v>
      </c>
      <c r="C5">
        <v>3.89</v>
      </c>
      <c r="D5">
        <v>2.81</v>
      </c>
      <c r="E5" s="71" t="s">
        <v>197</v>
      </c>
    </row>
    <row r="6" spans="1:11" x14ac:dyDescent="0.3">
      <c r="A6">
        <v>4</v>
      </c>
      <c r="B6">
        <v>3.43</v>
      </c>
      <c r="C6">
        <v>3.76</v>
      </c>
      <c r="D6">
        <v>2.85</v>
      </c>
      <c r="E6" t="s">
        <v>198</v>
      </c>
    </row>
    <row r="7" spans="1:11" x14ac:dyDescent="0.3">
      <c r="A7">
        <v>5</v>
      </c>
      <c r="B7">
        <v>3.39</v>
      </c>
      <c r="C7">
        <v>3.81</v>
      </c>
      <c r="D7">
        <v>2.99</v>
      </c>
      <c r="E7" t="s">
        <v>199</v>
      </c>
    </row>
    <row r="8" spans="1:11" x14ac:dyDescent="0.3">
      <c r="A8">
        <v>6</v>
      </c>
      <c r="B8">
        <v>3.41</v>
      </c>
      <c r="C8">
        <v>4.32</v>
      </c>
      <c r="D8">
        <v>2.99</v>
      </c>
      <c r="E8" s="71" t="s">
        <v>200</v>
      </c>
    </row>
    <row r="9" spans="1:11" x14ac:dyDescent="0.3">
      <c r="A9">
        <v>7</v>
      </c>
      <c r="B9">
        <v>3.46</v>
      </c>
      <c r="C9">
        <v>4.2300000000000004</v>
      </c>
      <c r="D9">
        <v>2.94</v>
      </c>
      <c r="E9" t="s">
        <v>201</v>
      </c>
    </row>
    <row r="10" spans="1:11" x14ac:dyDescent="0.3">
      <c r="A10">
        <v>8</v>
      </c>
      <c r="B10">
        <v>3.39</v>
      </c>
      <c r="C10">
        <v>3.73</v>
      </c>
      <c r="D10">
        <v>2.87</v>
      </c>
      <c r="E10" t="s">
        <v>202</v>
      </c>
    </row>
    <row r="11" spans="1:11" x14ac:dyDescent="0.3">
      <c r="A11">
        <v>9</v>
      </c>
      <c r="B11">
        <v>3.39</v>
      </c>
      <c r="C11">
        <v>3.51</v>
      </c>
      <c r="D11">
        <v>3.1</v>
      </c>
      <c r="E11" t="s">
        <v>203</v>
      </c>
    </row>
    <row r="12" spans="1:11" x14ac:dyDescent="0.3">
      <c r="A12">
        <v>10</v>
      </c>
      <c r="B12">
        <v>3.52</v>
      </c>
      <c r="C12">
        <v>3.58</v>
      </c>
      <c r="D12">
        <v>3.05</v>
      </c>
      <c r="E12" s="71" t="s">
        <v>204</v>
      </c>
    </row>
    <row r="13" spans="1:11" x14ac:dyDescent="0.3">
      <c r="A13">
        <v>11</v>
      </c>
      <c r="B13">
        <v>3.41</v>
      </c>
      <c r="C13">
        <v>3.98</v>
      </c>
      <c r="D13">
        <v>2.87</v>
      </c>
      <c r="E13" t="s">
        <v>205</v>
      </c>
    </row>
    <row r="16" spans="1:11" x14ac:dyDescent="0.3">
      <c r="A16" s="48" t="s">
        <v>6</v>
      </c>
      <c r="B16" s="42" t="s">
        <v>154</v>
      </c>
      <c r="C16" s="46" t="s">
        <v>155</v>
      </c>
      <c r="D16" s="46" t="s">
        <v>189</v>
      </c>
      <c r="E16" s="49" t="s">
        <v>157</v>
      </c>
      <c r="G16" s="48" t="s">
        <v>6</v>
      </c>
      <c r="H16" s="42" t="s">
        <v>154</v>
      </c>
      <c r="I16" s="46" t="s">
        <v>145</v>
      </c>
      <c r="J16" s="46" t="s">
        <v>156</v>
      </c>
      <c r="K16" s="49" t="s">
        <v>135</v>
      </c>
    </row>
    <row r="17" spans="1:11" x14ac:dyDescent="0.3">
      <c r="A17" s="39" t="s">
        <v>74</v>
      </c>
      <c r="B17" s="42">
        <v>1</v>
      </c>
      <c r="C17" s="46">
        <v>282.78200000000004</v>
      </c>
      <c r="D17" s="46">
        <v>83.402999999999992</v>
      </c>
      <c r="E17" s="50">
        <v>3.3905495006174844</v>
      </c>
      <c r="G17" s="39" t="s">
        <v>90</v>
      </c>
      <c r="H17" s="42">
        <v>1</v>
      </c>
      <c r="I17" s="46">
        <v>385.93299999999999</v>
      </c>
      <c r="J17" s="46">
        <v>94.156000000000006</v>
      </c>
      <c r="K17" s="108">
        <v>4.0988678363566846</v>
      </c>
    </row>
    <row r="18" spans="1:11" x14ac:dyDescent="0.3">
      <c r="A18" s="39" t="s">
        <v>74</v>
      </c>
      <c r="B18" s="42">
        <v>2</v>
      </c>
      <c r="C18" s="46">
        <v>274.73099999999999</v>
      </c>
      <c r="D18" s="46">
        <v>87.855999999999995</v>
      </c>
      <c r="E18" s="50">
        <v>3.1270601894008379</v>
      </c>
      <c r="G18" s="39" t="s">
        <v>90</v>
      </c>
      <c r="H18" s="42">
        <v>2</v>
      </c>
      <c r="I18" s="46">
        <v>359.923</v>
      </c>
      <c r="J18" s="46">
        <v>89.43</v>
      </c>
      <c r="K18" s="50">
        <v>4.0246337917924633</v>
      </c>
    </row>
    <row r="19" spans="1:11" x14ac:dyDescent="0.3">
      <c r="A19" s="39" t="s">
        <v>74</v>
      </c>
      <c r="B19" s="42">
        <v>5</v>
      </c>
      <c r="C19" s="46">
        <v>275.85000000000002</v>
      </c>
      <c r="D19" s="46">
        <v>90.414999999999992</v>
      </c>
      <c r="E19" s="50">
        <v>3.0509318144113262</v>
      </c>
      <c r="G19" s="39" t="s">
        <v>90</v>
      </c>
      <c r="H19" s="42">
        <v>3</v>
      </c>
      <c r="I19" s="46">
        <v>125.4</v>
      </c>
      <c r="J19" s="46">
        <v>36.786000000000001</v>
      </c>
      <c r="K19" s="50">
        <v>3.4089055618985484</v>
      </c>
    </row>
    <row r="20" spans="1:11" x14ac:dyDescent="0.3">
      <c r="A20" s="39" t="s">
        <v>74</v>
      </c>
      <c r="B20" s="42">
        <v>6</v>
      </c>
      <c r="C20" s="46">
        <v>336.99399999999997</v>
      </c>
      <c r="D20" s="46">
        <v>96.396999999999991</v>
      </c>
      <c r="E20" s="50">
        <v>3.4958971752232952</v>
      </c>
      <c r="G20" s="39" t="s">
        <v>90</v>
      </c>
      <c r="H20" s="42">
        <v>4</v>
      </c>
      <c r="I20" s="46">
        <v>349.733</v>
      </c>
      <c r="J20" s="46">
        <v>122.70999999999998</v>
      </c>
      <c r="K20" s="50">
        <v>2.8500774183033171</v>
      </c>
    </row>
    <row r="21" spans="1:11" x14ac:dyDescent="0.3">
      <c r="A21" s="39" t="s">
        <v>74</v>
      </c>
      <c r="B21" s="42">
        <v>7</v>
      </c>
      <c r="C21" s="46">
        <v>118.15000000000002</v>
      </c>
      <c r="D21" s="46">
        <v>27.960999999999999</v>
      </c>
      <c r="E21" s="108">
        <v>4.2255284145774477</v>
      </c>
      <c r="G21" s="39" t="s">
        <v>90</v>
      </c>
      <c r="H21" s="42">
        <v>5</v>
      </c>
      <c r="I21" s="46">
        <v>164.25900000000001</v>
      </c>
      <c r="J21" s="46">
        <v>48.981000000000002</v>
      </c>
      <c r="K21" s="50">
        <v>3.3535248361609606</v>
      </c>
    </row>
    <row r="22" spans="1:11" x14ac:dyDescent="0.3">
      <c r="A22" s="39" t="s">
        <v>74</v>
      </c>
      <c r="B22" s="42">
        <v>8</v>
      </c>
      <c r="C22" s="46">
        <v>360.43999999999994</v>
      </c>
      <c r="D22" s="46">
        <v>113.224</v>
      </c>
      <c r="E22" s="50">
        <v>3.1834240090440185</v>
      </c>
      <c r="G22" s="39" t="s">
        <v>90</v>
      </c>
      <c r="H22" s="42">
        <v>6</v>
      </c>
      <c r="I22" s="46">
        <v>346.21199999999999</v>
      </c>
      <c r="J22" s="46">
        <v>109.236</v>
      </c>
      <c r="K22" s="108">
        <v>3.1693947050422935</v>
      </c>
    </row>
    <row r="23" spans="1:11" x14ac:dyDescent="0.3">
      <c r="A23" s="39" t="s">
        <v>74</v>
      </c>
      <c r="B23" s="42">
        <v>9</v>
      </c>
      <c r="C23" s="46">
        <v>370.01800000000003</v>
      </c>
      <c r="D23" s="46">
        <v>109.47899999999998</v>
      </c>
      <c r="E23" s="50">
        <v>3.3798079997077073</v>
      </c>
      <c r="G23" s="39" t="s">
        <v>90</v>
      </c>
      <c r="H23" s="42">
        <v>7</v>
      </c>
      <c r="I23" s="46">
        <v>152.15600000000001</v>
      </c>
      <c r="J23" s="46">
        <v>42.244999999999997</v>
      </c>
      <c r="K23" s="50">
        <v>3.6017516865901293</v>
      </c>
    </row>
    <row r="24" spans="1:11" x14ac:dyDescent="0.3">
      <c r="A24" s="39" t="s">
        <v>74</v>
      </c>
      <c r="B24" s="42">
        <v>10</v>
      </c>
      <c r="C24" s="46">
        <v>578.58199999999999</v>
      </c>
      <c r="D24" s="46">
        <v>165.31400000000002</v>
      </c>
      <c r="E24" s="50">
        <v>3.4998971653943398</v>
      </c>
      <c r="G24" s="39" t="s">
        <v>90</v>
      </c>
      <c r="H24" s="42">
        <v>8</v>
      </c>
      <c r="I24" s="46">
        <v>294.36399999999998</v>
      </c>
      <c r="J24" s="46">
        <v>88.787999999999997</v>
      </c>
      <c r="K24" s="50">
        <v>3.3153579312519708</v>
      </c>
    </row>
    <row r="25" spans="1:11" x14ac:dyDescent="0.3">
      <c r="A25" s="39" t="s">
        <v>74</v>
      </c>
      <c r="B25" s="42">
        <v>11</v>
      </c>
      <c r="C25" s="46">
        <v>291.44500000000005</v>
      </c>
      <c r="D25" s="46">
        <v>105.68800000000002</v>
      </c>
      <c r="E25" s="108">
        <v>2.7575978351373855</v>
      </c>
    </row>
  </sheetData>
  <phoneticPr fontId="2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D52B66-7E10-4DFB-B3B6-657804CACD2F}">
  <sheetPr filterMode="1"/>
  <dimension ref="A1:E1854"/>
  <sheetViews>
    <sheetView workbookViewId="0">
      <selection activeCell="A27" sqref="A27"/>
    </sheetView>
  </sheetViews>
  <sheetFormatPr defaultRowHeight="16.5" x14ac:dyDescent="0.3"/>
  <cols>
    <col min="2" max="2" width="8.5" style="42" customWidth="1" collapsed="1"/>
    <col min="3" max="4" width="9" style="47"/>
    <col min="5" max="5" width="9" style="51"/>
  </cols>
  <sheetData>
    <row r="1" spans="1:5" x14ac:dyDescent="0.3">
      <c r="A1" s="48" t="s">
        <v>6</v>
      </c>
      <c r="B1" s="42" t="s">
        <v>154</v>
      </c>
      <c r="C1" s="46" t="s">
        <v>145</v>
      </c>
      <c r="D1" s="46" t="s">
        <v>156</v>
      </c>
      <c r="E1" s="49" t="s">
        <v>135</v>
      </c>
    </row>
    <row r="2" spans="1:5" hidden="1" x14ac:dyDescent="0.3">
      <c r="A2" s="39" t="s">
        <v>65</v>
      </c>
      <c r="B2" s="42">
        <v>1</v>
      </c>
      <c r="C2" s="46">
        <f>SUMIFS(탕데이터!R:R,탕데이터!$I:$I,'차량별-코스별'!$A2,탕데이터!$BL:$BL,'차량별-코스별'!$B2)</f>
        <v>335.44499999999999</v>
      </c>
      <c r="D2" s="46">
        <f>SUMIFS(탕데이터!S:S,탕데이터!$I:$I,'차량별-코스별'!$A2,탕데이터!$BL:$BL,'차량별-코스별'!$B2)</f>
        <v>93.447000000000003</v>
      </c>
      <c r="E2" s="50">
        <f t="shared" ref="E2:E33" si="0">C2/D2</f>
        <v>3.5896818517448392</v>
      </c>
    </row>
    <row r="3" spans="1:5" hidden="1" x14ac:dyDescent="0.3">
      <c r="A3" s="39" t="s">
        <v>65</v>
      </c>
      <c r="B3" s="42">
        <v>2</v>
      </c>
      <c r="C3" s="46">
        <f>SUMIFS(탕데이터!R:R,탕데이터!$I:$I,'차량별-코스별'!$A19,탕데이터!$BL:$BL,'차량별-코스별'!$B19)</f>
        <v>324.16800000000001</v>
      </c>
      <c r="D3" s="46">
        <f>SUMIFS(탕데이터!S:S,탕데이터!$I:$I,'차량별-코스별'!$A19,탕데이터!$BL:$BL,'차량별-코스별'!$B19)</f>
        <v>104.94999999999999</v>
      </c>
      <c r="E3" s="50">
        <f t="shared" si="0"/>
        <v>3.0887851357789429</v>
      </c>
    </row>
    <row r="4" spans="1:5" hidden="1" x14ac:dyDescent="0.3">
      <c r="A4" s="39" t="s">
        <v>65</v>
      </c>
      <c r="B4" s="42">
        <v>3</v>
      </c>
      <c r="C4" s="46">
        <f>SUMIFS(탕데이터!R:R,탕데이터!$I:$I,'차량별-코스별'!$A36,탕데이터!$BL:$BL,'차량별-코스별'!$B36)</f>
        <v>358.72</v>
      </c>
      <c r="D4" s="46">
        <f>SUMIFS(탕데이터!S:S,탕데이터!$I:$I,'차량별-코스별'!$A36,탕데이터!$BL:$BL,'차량별-코스별'!$B36)</f>
        <v>124.502</v>
      </c>
      <c r="E4" s="50">
        <f t="shared" si="0"/>
        <v>2.8812388556007136</v>
      </c>
    </row>
    <row r="5" spans="1:5" hidden="1" x14ac:dyDescent="0.3">
      <c r="A5" s="39" t="s">
        <v>65</v>
      </c>
      <c r="B5" s="42">
        <v>4</v>
      </c>
      <c r="C5" s="46">
        <f>SUMIFS(탕데이터!R:R,탕데이터!$I:$I,'차량별-코스별'!$A53,탕데이터!$BL:$BL,'차량별-코스별'!$B53)</f>
        <v>335.84800000000001</v>
      </c>
      <c r="D5" s="46">
        <f>SUMIFS(탕데이터!S:S,탕데이터!$I:$I,'차량별-코스별'!$A53,탕데이터!$BL:$BL,'차량별-코스별'!$B53)</f>
        <v>95.146999999999991</v>
      </c>
      <c r="E5" s="50">
        <f t="shared" si="0"/>
        <v>3.5297802347945817</v>
      </c>
    </row>
    <row r="6" spans="1:5" hidden="1" x14ac:dyDescent="0.3">
      <c r="A6" s="39" t="s">
        <v>65</v>
      </c>
      <c r="B6" s="42">
        <v>7</v>
      </c>
      <c r="C6" s="46">
        <f>SUMIFS(탕데이터!R:R,탕데이터!$I:$I,'차량별-코스별'!$A103,탕데이터!$BL:$BL,'차량별-코스별'!$B103)</f>
        <v>329.31599999999997</v>
      </c>
      <c r="D6" s="46">
        <f>SUMIFS(탕데이터!S:S,탕데이터!$I:$I,'차량별-코스별'!$A103,탕데이터!$BL:$BL,'차량별-코스별'!$B103)</f>
        <v>94.879000000000005</v>
      </c>
      <c r="E6" s="50">
        <f t="shared" si="0"/>
        <v>3.4709050474815286</v>
      </c>
    </row>
    <row r="7" spans="1:5" hidden="1" x14ac:dyDescent="0.3">
      <c r="A7" s="39" t="s">
        <v>65</v>
      </c>
      <c r="B7" s="42">
        <v>8</v>
      </c>
      <c r="C7" s="46">
        <f>SUMIFS(탕데이터!R:R,탕데이터!$I:$I,'차량별-코스별'!$A120,탕데이터!$BL:$BL,'차량별-코스별'!$B120)</f>
        <v>331.78500000000003</v>
      </c>
      <c r="D7" s="46">
        <f>SUMIFS(탕데이터!S:S,탕데이터!$I:$I,'차량별-코스별'!$A120,탕데이터!$BL:$BL,'차량별-코스별'!$B120)</f>
        <v>92.103999999999999</v>
      </c>
      <c r="E7" s="50">
        <f t="shared" si="0"/>
        <v>3.6022865456440547</v>
      </c>
    </row>
    <row r="8" spans="1:5" hidden="1" x14ac:dyDescent="0.3">
      <c r="A8" s="39" t="s">
        <v>65</v>
      </c>
      <c r="B8" s="42">
        <v>9</v>
      </c>
      <c r="C8" s="46">
        <f>SUMIFS(탕데이터!R:R,탕데이터!$I:$I,'차량별-코스별'!$A138,탕데이터!$BL:$BL,'차량별-코스별'!$B138)</f>
        <v>341.77</v>
      </c>
      <c r="D8" s="46">
        <f>SUMIFS(탕데이터!S:S,탕데이터!$I:$I,'차량별-코스별'!$A138,탕데이터!$BL:$BL,'차량별-코스별'!$B138)</f>
        <v>97.494</v>
      </c>
      <c r="E8" s="50">
        <f t="shared" si="0"/>
        <v>3.5055490594292982</v>
      </c>
    </row>
    <row r="9" spans="1:5" hidden="1" x14ac:dyDescent="0.3">
      <c r="A9" s="39" t="s">
        <v>65</v>
      </c>
      <c r="B9" s="42">
        <v>10</v>
      </c>
      <c r="C9" s="46">
        <f>SUMIFS(탕데이터!R:R,탕데이터!$I:$I,'차량별-코스별'!$A147,탕데이터!$BL:$BL,'차량별-코스별'!$B147)</f>
        <v>368.97699999999998</v>
      </c>
      <c r="D9" s="46">
        <f>SUMIFS(탕데이터!S:S,탕데이터!$I:$I,'차량별-코스별'!$A147,탕데이터!$BL:$BL,'차량별-코스별'!$B147)</f>
        <v>103.093</v>
      </c>
      <c r="E9" s="50">
        <f t="shared" si="0"/>
        <v>3.5790693839542933</v>
      </c>
    </row>
    <row r="10" spans="1:5" hidden="1" x14ac:dyDescent="0.3">
      <c r="A10" s="39" t="s">
        <v>65</v>
      </c>
      <c r="B10" s="42">
        <v>11</v>
      </c>
      <c r="C10" s="46">
        <f>SUMIFS(탕데이터!R:R,탕데이터!$I:$I,'차량별-코스별'!$A155,탕데이터!$BL:$BL,'차량별-코스별'!$B155)</f>
        <v>529.45099999999991</v>
      </c>
      <c r="D10" s="46">
        <f>SUMIFS(탕데이터!S:S,탕데이터!$I:$I,'차량별-코스별'!$A155,탕데이터!$BL:$BL,'차량별-코스별'!$B155)</f>
        <v>149.465</v>
      </c>
      <c r="E10" s="50">
        <f t="shared" si="0"/>
        <v>3.5423075636436616</v>
      </c>
    </row>
    <row r="11" spans="1:5" hidden="1" x14ac:dyDescent="0.3">
      <c r="A11" s="39" t="s">
        <v>87</v>
      </c>
      <c r="B11" s="42">
        <v>1</v>
      </c>
      <c r="C11" s="46">
        <f>SUMIFS(탕데이터!R:R,탕데이터!$I:$I,'차량별-코스별'!$A11,탕데이터!$BL:$BL,'차량별-코스별'!$B11)</f>
        <v>270.601</v>
      </c>
      <c r="D11" s="46">
        <f>SUMIFS(탕데이터!S:S,탕데이터!$I:$I,'차량별-코스별'!$A11,탕데이터!$BL:$BL,'차량별-코스별'!$B11)</f>
        <v>84.650999999999996</v>
      </c>
      <c r="E11" s="50">
        <f t="shared" si="0"/>
        <v>3.1966663122703807</v>
      </c>
    </row>
    <row r="12" spans="1:5" hidden="1" x14ac:dyDescent="0.3">
      <c r="A12" s="39" t="s">
        <v>87</v>
      </c>
      <c r="B12" s="42">
        <v>2</v>
      </c>
      <c r="C12" s="46">
        <f>SUMIFS(탕데이터!R:R,탕데이터!$I:$I,'차량별-코스별'!$A28,탕데이터!$BL:$BL,'차량별-코스별'!$B28)</f>
        <v>1E-3</v>
      </c>
      <c r="D12" s="46">
        <f>SUMIFS(탕데이터!S:S,탕데이터!$I:$I,'차량별-코스별'!$A28,탕데이터!$BL:$BL,'차량별-코스별'!$B28)</f>
        <v>1.0999999999999999E-2</v>
      </c>
      <c r="E12" s="50">
        <f t="shared" si="0"/>
        <v>9.0909090909090912E-2</v>
      </c>
    </row>
    <row r="13" spans="1:5" hidden="1" x14ac:dyDescent="0.3">
      <c r="A13" s="39" t="s">
        <v>87</v>
      </c>
      <c r="B13" s="42">
        <v>3</v>
      </c>
      <c r="C13" s="46">
        <f>SUMIFS(탕데이터!R:R,탕데이터!$I:$I,'차량별-코스별'!$A45,탕데이터!$BL:$BL,'차량별-코스별'!$B45)</f>
        <v>348.68600000000004</v>
      </c>
      <c r="D13" s="46">
        <f>SUMIFS(탕데이터!S:S,탕데이터!$I:$I,'차량별-코스별'!$A45,탕데이터!$BL:$BL,'차량별-코스별'!$B45)</f>
        <v>100.21899999999999</v>
      </c>
      <c r="E13" s="50">
        <f t="shared" si="0"/>
        <v>3.479240463385187</v>
      </c>
    </row>
    <row r="14" spans="1:5" hidden="1" x14ac:dyDescent="0.3">
      <c r="A14" s="39" t="s">
        <v>87</v>
      </c>
      <c r="B14" s="42">
        <v>4</v>
      </c>
      <c r="C14" s="46">
        <f>SUMIFS(탕데이터!R:R,탕데이터!$I:$I,'차량별-코스별'!$A62,탕데이터!$BL:$BL,'차량별-코스별'!$B62)</f>
        <v>273.62900000000002</v>
      </c>
      <c r="D14" s="46">
        <f>SUMIFS(탕데이터!S:S,탕데이터!$I:$I,'차량별-코스별'!$A62,탕데이터!$BL:$BL,'차량별-코스별'!$B62)</f>
        <v>80.253999999999991</v>
      </c>
      <c r="E14" s="50">
        <f t="shared" si="0"/>
        <v>3.4095372193286324</v>
      </c>
    </row>
    <row r="15" spans="1:5" hidden="1" x14ac:dyDescent="0.3">
      <c r="A15" s="39" t="s">
        <v>87</v>
      </c>
      <c r="B15" s="42">
        <v>5</v>
      </c>
      <c r="C15" s="46">
        <f>SUMIFS(탕데이터!R:R,탕데이터!$I:$I,'차량별-코스별'!$A79,탕데이터!$BL:$BL,'차량별-코스별'!$B79)</f>
        <v>669.55599999999993</v>
      </c>
      <c r="D15" s="46">
        <f>SUMIFS(탕데이터!S:S,탕데이터!$I:$I,'차량별-코스별'!$A79,탕데이터!$BL:$BL,'차량별-코스별'!$B79)</f>
        <v>190.71700000000001</v>
      </c>
      <c r="E15" s="50">
        <f t="shared" si="0"/>
        <v>3.5107305588909217</v>
      </c>
    </row>
    <row r="16" spans="1:5" hidden="1" x14ac:dyDescent="0.3">
      <c r="A16" s="39" t="s">
        <v>87</v>
      </c>
      <c r="B16" s="42">
        <v>6</v>
      </c>
      <c r="C16" s="46">
        <f>SUMIFS(탕데이터!R:R,탕데이터!$I:$I,'차량별-코스별'!$A95,탕데이터!$BL:$BL,'차량별-코스별'!$B95)</f>
        <v>343.91399999999993</v>
      </c>
      <c r="D16" s="46">
        <f>SUMIFS(탕데이터!S:S,탕데이터!$I:$I,'차량별-코스별'!$A95,탕데이터!$BL:$BL,'차량별-코스별'!$B95)</f>
        <v>97.468000000000004</v>
      </c>
      <c r="E16" s="50">
        <f t="shared" si="0"/>
        <v>3.5284811425288289</v>
      </c>
    </row>
    <row r="17" spans="1:5" hidden="1" x14ac:dyDescent="0.3">
      <c r="A17" s="39" t="s">
        <v>87</v>
      </c>
      <c r="B17" s="42">
        <v>7</v>
      </c>
      <c r="C17" s="46">
        <f>SUMIFS(탕데이터!R:R,탕데이터!$I:$I,'차량별-코스별'!$A112,탕데이터!$BL:$BL,'차량별-코스별'!$B112)</f>
        <v>330.92399999999998</v>
      </c>
      <c r="D17" s="46">
        <f>SUMIFS(탕데이터!S:S,탕데이터!$I:$I,'차량별-코스별'!$A112,탕데이터!$BL:$BL,'차량별-코스별'!$B112)</f>
        <v>101.687</v>
      </c>
      <c r="E17" s="50">
        <f t="shared" si="0"/>
        <v>3.2543392960752109</v>
      </c>
    </row>
    <row r="18" spans="1:5" hidden="1" x14ac:dyDescent="0.3">
      <c r="A18" s="39" t="s">
        <v>87</v>
      </c>
      <c r="B18" s="42">
        <v>8</v>
      </c>
      <c r="C18" s="46">
        <f>SUMIFS(탕데이터!R:R,탕데이터!$I:$I,'차량별-코스별'!$A130,탕데이터!$BL:$BL,'차량별-코스별'!$B130)</f>
        <v>273.86499999999995</v>
      </c>
      <c r="D18" s="46">
        <f>SUMIFS(탕데이터!S:S,탕데이터!$I:$I,'차량별-코스별'!$A130,탕데이터!$BL:$BL,'차량별-코스별'!$B130)</f>
        <v>86.999999999999986</v>
      </c>
      <c r="E18" s="50">
        <f t="shared" si="0"/>
        <v>3.1478735632183907</v>
      </c>
    </row>
    <row r="19" spans="1:5" hidden="1" x14ac:dyDescent="0.3">
      <c r="A19" s="39" t="s">
        <v>71</v>
      </c>
      <c r="B19" s="42">
        <v>1</v>
      </c>
      <c r="C19" s="46">
        <f>SUMIFS(탕데이터!R:R,탕데이터!$I:$I,'차량별-코스별'!$A3,탕데이터!$BL:$BL,'차량별-코스별'!$B3)</f>
        <v>346.00400000000002</v>
      </c>
      <c r="D19" s="46">
        <f>SUMIFS(탕데이터!S:S,탕데이터!$I:$I,'차량별-코스별'!$A3,탕데이터!$BL:$BL,'차량별-코스별'!$B3)</f>
        <v>101.203</v>
      </c>
      <c r="E19" s="50">
        <f t="shared" si="0"/>
        <v>3.4189105066055356</v>
      </c>
    </row>
    <row r="20" spans="1:5" hidden="1" x14ac:dyDescent="0.3">
      <c r="A20" s="39" t="s">
        <v>71</v>
      </c>
      <c r="B20" s="42">
        <v>2</v>
      </c>
      <c r="C20" s="46">
        <f>SUMIFS(탕데이터!R:R,탕데이터!$I:$I,'차량별-코스별'!$A20,탕데이터!$BL:$BL,'차량별-코스별'!$B20)</f>
        <v>337.16500000000002</v>
      </c>
      <c r="D20" s="46">
        <f>SUMIFS(탕데이터!S:S,탕데이터!$I:$I,'차량별-코스별'!$A20,탕데이터!$BL:$BL,'차량별-코스별'!$B20)</f>
        <v>109.904</v>
      </c>
      <c r="E20" s="50">
        <f t="shared" si="0"/>
        <v>3.0678137283447375</v>
      </c>
    </row>
    <row r="21" spans="1:5" hidden="1" x14ac:dyDescent="0.3">
      <c r="A21" s="39" t="s">
        <v>71</v>
      </c>
      <c r="B21" s="42">
        <v>3</v>
      </c>
      <c r="C21" s="46">
        <f>SUMIFS(탕데이터!R:R,탕데이터!$I:$I,'차량별-코스별'!$A37,탕데이터!$BL:$BL,'차량별-코스별'!$B37)</f>
        <v>292.77099999999996</v>
      </c>
      <c r="D21" s="46">
        <f>SUMIFS(탕데이터!S:S,탕데이터!$I:$I,'차량별-코스별'!$A37,탕데이터!$BL:$BL,'차량별-코스별'!$B37)</f>
        <v>104.015</v>
      </c>
      <c r="E21" s="50">
        <f t="shared" si="0"/>
        <v>2.814699802913041</v>
      </c>
    </row>
    <row r="22" spans="1:5" hidden="1" x14ac:dyDescent="0.3">
      <c r="A22" s="39" t="s">
        <v>71</v>
      </c>
      <c r="B22" s="42">
        <v>4</v>
      </c>
      <c r="C22" s="46">
        <f>SUMIFS(탕데이터!R:R,탕데이터!$I:$I,'차량별-코스별'!$A54,탕데이터!$BL:$BL,'차량별-코스별'!$B54)</f>
        <v>378.59399999999999</v>
      </c>
      <c r="D22" s="46">
        <f>SUMIFS(탕데이터!S:S,탕데이터!$I:$I,'차량별-코스별'!$A54,탕데이터!$BL:$BL,'차량별-코스별'!$B54)</f>
        <v>113.49000000000001</v>
      </c>
      <c r="E22" s="50">
        <f t="shared" si="0"/>
        <v>3.3359238699444882</v>
      </c>
    </row>
    <row r="23" spans="1:5" hidden="1" x14ac:dyDescent="0.3">
      <c r="A23" s="39" t="s">
        <v>71</v>
      </c>
      <c r="B23" s="42">
        <v>5</v>
      </c>
      <c r="C23" s="46">
        <f>SUMIFS(탕데이터!R:R,탕데이터!$I:$I,'차량별-코스별'!$A70,탕데이터!$BL:$BL,'차량별-코스별'!$B70)</f>
        <v>331.92599999999999</v>
      </c>
      <c r="D23" s="46">
        <f>SUMIFS(탕데이터!S:S,탕데이터!$I:$I,'차량별-코스별'!$A70,탕데이터!$BL:$BL,'차량별-코스별'!$B70)</f>
        <v>104.72200000000001</v>
      </c>
      <c r="E23" s="50">
        <f t="shared" si="0"/>
        <v>3.1695918718129903</v>
      </c>
    </row>
    <row r="24" spans="1:5" hidden="1" x14ac:dyDescent="0.3">
      <c r="A24" s="39" t="s">
        <v>71</v>
      </c>
      <c r="B24" s="42">
        <v>10</v>
      </c>
      <c r="C24" s="46">
        <f>SUMIFS(탕데이터!R:R,탕데이터!$I:$I,'차량별-코스별'!$A148,탕데이터!$BL:$BL,'차량별-코스별'!$B148)</f>
        <v>366.255</v>
      </c>
      <c r="D24" s="46">
        <f>SUMIFS(탕데이터!S:S,탕데이터!$I:$I,'차량별-코스별'!$A148,탕데이터!$BL:$BL,'차량별-코스별'!$B148)</f>
        <v>102.23299999999999</v>
      </c>
      <c r="E24" s="50">
        <f t="shared" si="0"/>
        <v>3.5825516222746083</v>
      </c>
    </row>
    <row r="25" spans="1:5" hidden="1" x14ac:dyDescent="0.3">
      <c r="A25" s="39" t="s">
        <v>71</v>
      </c>
      <c r="B25" s="42">
        <v>11</v>
      </c>
      <c r="C25" s="46">
        <f>SUMIFS(탕데이터!R:R,탕데이터!$I:$I,'차량별-코스별'!$A156,탕데이터!$BL:$BL,'차량별-코스별'!$B156)</f>
        <v>271.45000000000005</v>
      </c>
      <c r="D25" s="46">
        <f>SUMIFS(탕데이터!S:S,탕데이터!$I:$I,'차량별-코스별'!$A156,탕데이터!$BL:$BL,'차량별-코스별'!$B156)</f>
        <v>89.13300000000001</v>
      </c>
      <c r="E25" s="50">
        <f t="shared" si="0"/>
        <v>3.0454489358598948</v>
      </c>
    </row>
    <row r="26" spans="1:5" hidden="1" x14ac:dyDescent="0.3">
      <c r="A26" s="39" t="s">
        <v>74</v>
      </c>
      <c r="B26" s="42">
        <v>1</v>
      </c>
      <c r="C26" s="46">
        <f>SUMIFS(탕데이터!R:R,탕데이터!$I:$I,'차량별-코스별'!$A4,탕데이터!$BL:$BL,'차량별-코스별'!$B4)</f>
        <v>282.78200000000004</v>
      </c>
      <c r="D26" s="46">
        <f>SUMIFS(탕데이터!S:S,탕데이터!$I:$I,'차량별-코스별'!$A4,탕데이터!$BL:$BL,'차량별-코스별'!$B4)</f>
        <v>83.402999999999992</v>
      </c>
      <c r="E26" s="50">
        <f t="shared" si="0"/>
        <v>3.3905495006174844</v>
      </c>
    </row>
    <row r="27" spans="1:5" hidden="1" x14ac:dyDescent="0.3">
      <c r="A27" s="39" t="s">
        <v>74</v>
      </c>
      <c r="B27" s="42">
        <v>2</v>
      </c>
      <c r="C27" s="46">
        <f>SUMIFS(탕데이터!R:R,탕데이터!$I:$I,'차량별-코스별'!$A21,탕데이터!$BL:$BL,'차량별-코스별'!$B21)</f>
        <v>274.73099999999999</v>
      </c>
      <c r="D27" s="46">
        <f>SUMIFS(탕데이터!S:S,탕데이터!$I:$I,'차량별-코스별'!$A21,탕데이터!$BL:$BL,'차량별-코스별'!$B21)</f>
        <v>87.855999999999995</v>
      </c>
      <c r="E27" s="50">
        <f t="shared" si="0"/>
        <v>3.1270601894008379</v>
      </c>
    </row>
    <row r="28" spans="1:5" hidden="1" x14ac:dyDescent="0.3">
      <c r="A28" s="39" t="s">
        <v>74</v>
      </c>
      <c r="B28" s="42">
        <v>5</v>
      </c>
      <c r="C28" s="46">
        <f>SUMIFS(탕데이터!R:R,탕데이터!$I:$I,'차량별-코스별'!$A71,탕데이터!$BL:$BL,'차량별-코스별'!$B71)</f>
        <v>275.85000000000002</v>
      </c>
      <c r="D28" s="46">
        <f>SUMIFS(탕데이터!S:S,탕데이터!$I:$I,'차량별-코스별'!$A71,탕데이터!$BL:$BL,'차량별-코스별'!$B71)</f>
        <v>90.414999999999992</v>
      </c>
      <c r="E28" s="50">
        <f t="shared" si="0"/>
        <v>3.0509318144113262</v>
      </c>
    </row>
    <row r="29" spans="1:5" hidden="1" x14ac:dyDescent="0.3">
      <c r="A29" s="39" t="s">
        <v>74</v>
      </c>
      <c r="B29" s="42">
        <v>6</v>
      </c>
      <c r="C29" s="46">
        <f>SUMIFS(탕데이터!R:R,탕데이터!$I:$I,'차량별-코스별'!$A87,탕데이터!$BL:$BL,'차량별-코스별'!$B87)</f>
        <v>336.99399999999997</v>
      </c>
      <c r="D29" s="46">
        <f>SUMIFS(탕데이터!S:S,탕데이터!$I:$I,'차량별-코스별'!$A87,탕데이터!$BL:$BL,'차량별-코스별'!$B87)</f>
        <v>96.396999999999991</v>
      </c>
      <c r="E29" s="50">
        <f t="shared" si="0"/>
        <v>3.4958971752232952</v>
      </c>
    </row>
    <row r="30" spans="1:5" hidden="1" x14ac:dyDescent="0.3">
      <c r="A30" s="39" t="s">
        <v>74</v>
      </c>
      <c r="B30" s="42">
        <v>7</v>
      </c>
      <c r="C30" s="46">
        <f>SUMIFS(탕데이터!R:R,탕데이터!$I:$I,'차량별-코스별'!$A104,탕데이터!$BL:$BL,'차량별-코스별'!$B104)</f>
        <v>118.15000000000002</v>
      </c>
      <c r="D30" s="46">
        <f>SUMIFS(탕데이터!S:S,탕데이터!$I:$I,'차량별-코스별'!$A104,탕데이터!$BL:$BL,'차량별-코스별'!$B104)</f>
        <v>27.960999999999999</v>
      </c>
      <c r="E30" s="50">
        <f t="shared" si="0"/>
        <v>4.2255284145774477</v>
      </c>
    </row>
    <row r="31" spans="1:5" hidden="1" x14ac:dyDescent="0.3">
      <c r="A31" s="39" t="s">
        <v>74</v>
      </c>
      <c r="B31" s="42">
        <v>8</v>
      </c>
      <c r="C31" s="46">
        <f>SUMIFS(탕데이터!R:R,탕데이터!$I:$I,'차량별-코스별'!$A121,탕데이터!$BL:$BL,'차량별-코스별'!$B121)</f>
        <v>360.43999999999994</v>
      </c>
      <c r="D31" s="46">
        <f>SUMIFS(탕데이터!S:S,탕데이터!$I:$I,'차량별-코스별'!$A121,탕데이터!$BL:$BL,'차량별-코스별'!$B121)</f>
        <v>113.224</v>
      </c>
      <c r="E31" s="50">
        <f t="shared" si="0"/>
        <v>3.1834240090440185</v>
      </c>
    </row>
    <row r="32" spans="1:5" hidden="1" x14ac:dyDescent="0.3">
      <c r="A32" s="39" t="s">
        <v>74</v>
      </c>
      <c r="B32" s="42">
        <v>9</v>
      </c>
      <c r="C32" s="46">
        <f>SUMIFS(탕데이터!R:R,탕데이터!$I:$I,'차량별-코스별'!$A139,탕데이터!$BL:$BL,'차량별-코스별'!$B139)</f>
        <v>370.01800000000003</v>
      </c>
      <c r="D32" s="46">
        <f>SUMIFS(탕데이터!S:S,탕데이터!$I:$I,'차량별-코스별'!$A139,탕데이터!$BL:$BL,'차량별-코스별'!$B139)</f>
        <v>109.47899999999998</v>
      </c>
      <c r="E32" s="50">
        <f t="shared" si="0"/>
        <v>3.3798079997077073</v>
      </c>
    </row>
    <row r="33" spans="1:5" hidden="1" x14ac:dyDescent="0.3">
      <c r="A33" s="39" t="s">
        <v>74</v>
      </c>
      <c r="B33" s="42">
        <v>10</v>
      </c>
      <c r="C33" s="46">
        <f>SUMIFS(탕데이터!R:R,탕데이터!$I:$I,'차량별-코스별'!$A149,탕데이터!$BL:$BL,'차량별-코스별'!$B149)</f>
        <v>578.58199999999999</v>
      </c>
      <c r="D33" s="46">
        <f>SUMIFS(탕데이터!S:S,탕데이터!$I:$I,'차량별-코스별'!$A149,탕데이터!$BL:$BL,'차량별-코스별'!$B149)</f>
        <v>165.31400000000002</v>
      </c>
      <c r="E33" s="50">
        <f t="shared" si="0"/>
        <v>3.4998971653943398</v>
      </c>
    </row>
    <row r="34" spans="1:5" hidden="1" x14ac:dyDescent="0.3">
      <c r="A34" s="39" t="s">
        <v>74</v>
      </c>
      <c r="B34" s="42">
        <v>11</v>
      </c>
      <c r="C34" s="46">
        <f>SUMIFS(탕데이터!R:R,탕데이터!$I:$I,'차량별-코스별'!$A157,탕데이터!$BL:$BL,'차량별-코스별'!$B157)</f>
        <v>291.44500000000005</v>
      </c>
      <c r="D34" s="46">
        <f>SUMIFS(탕데이터!S:S,탕데이터!$I:$I,'차량별-코스별'!$A157,탕데이터!$BL:$BL,'차량별-코스별'!$B157)</f>
        <v>105.68800000000002</v>
      </c>
      <c r="E34" s="50">
        <f t="shared" ref="E34:E65" si="1">C34/D34</f>
        <v>2.7575978351373855</v>
      </c>
    </row>
    <row r="35" spans="1:5" hidden="1" x14ac:dyDescent="0.3">
      <c r="A35" s="39" t="s">
        <v>77</v>
      </c>
      <c r="B35" s="42">
        <v>1</v>
      </c>
      <c r="C35" s="46">
        <f>SUMIFS(탕데이터!R:R,탕데이터!$I:$I,'차량별-코스별'!$A5,탕데이터!$BL:$BL,'차량별-코스별'!$B5)</f>
        <v>171.31400000000002</v>
      </c>
      <c r="D35" s="46">
        <f>SUMIFS(탕데이터!S:S,탕데이터!$I:$I,'차량별-코스별'!$A5,탕데이터!$BL:$BL,'차량별-코스별'!$B5)</f>
        <v>46.376000000000005</v>
      </c>
      <c r="E35" s="50">
        <f t="shared" si="1"/>
        <v>3.6940227703984823</v>
      </c>
    </row>
    <row r="36" spans="1:5" hidden="1" x14ac:dyDescent="0.3">
      <c r="A36" s="39" t="s">
        <v>77</v>
      </c>
      <c r="B36" s="42">
        <v>2</v>
      </c>
      <c r="C36" s="46">
        <f>SUMIFS(탕데이터!R:R,탕데이터!$I:$I,'차량별-코스별'!$A22,탕데이터!$BL:$BL,'차량별-코스별'!$B22)</f>
        <v>380.25700000000006</v>
      </c>
      <c r="D36" s="46">
        <f>SUMIFS(탕데이터!S:S,탕데이터!$I:$I,'차량별-코스별'!$A22,탕데이터!$BL:$BL,'차량별-코스별'!$B22)</f>
        <v>118.32400000000001</v>
      </c>
      <c r="E36" s="50">
        <f t="shared" si="1"/>
        <v>3.2136929109901629</v>
      </c>
    </row>
    <row r="37" spans="1:5" hidden="1" x14ac:dyDescent="0.3">
      <c r="A37" s="39" t="s">
        <v>77</v>
      </c>
      <c r="B37" s="42">
        <v>3</v>
      </c>
      <c r="C37" s="46">
        <f>SUMIFS(탕데이터!R:R,탕데이터!$I:$I,'차량별-코스별'!$A38,탕데이터!$BL:$BL,'차량별-코스별'!$B38)</f>
        <v>395.637</v>
      </c>
      <c r="D37" s="46">
        <f>SUMIFS(탕데이터!S:S,탕데이터!$I:$I,'차량별-코스별'!$A38,탕데이터!$BL:$BL,'차량별-코스별'!$B38)</f>
        <v>115.73899999999999</v>
      </c>
      <c r="E37" s="50">
        <f t="shared" si="1"/>
        <v>3.418355092060585</v>
      </c>
    </row>
    <row r="38" spans="1:5" hidden="1" x14ac:dyDescent="0.3">
      <c r="A38" s="39" t="s">
        <v>77</v>
      </c>
      <c r="B38" s="42">
        <v>4</v>
      </c>
      <c r="C38" s="46">
        <f>SUMIFS(탕데이터!R:R,탕데이터!$I:$I,'차량별-코스별'!$A55,탕데이터!$BL:$BL,'차량별-코스별'!$B55)</f>
        <v>567.75199999999995</v>
      </c>
      <c r="D38" s="46">
        <f>SUMIFS(탕데이터!S:S,탕데이터!$I:$I,'차량별-코스별'!$A55,탕데이터!$BL:$BL,'차량별-코스별'!$B55)</f>
        <v>168.20400000000001</v>
      </c>
      <c r="E38" s="50">
        <f t="shared" si="1"/>
        <v>3.3753775177760335</v>
      </c>
    </row>
    <row r="39" spans="1:5" hidden="1" x14ac:dyDescent="0.3">
      <c r="A39" s="39" t="s">
        <v>77</v>
      </c>
      <c r="B39" s="42">
        <v>5</v>
      </c>
      <c r="C39" s="46">
        <f>SUMIFS(탕데이터!R:R,탕데이터!$I:$I,'차량별-코스별'!$A72,탕데이터!$BL:$BL,'차량별-코스별'!$B72)</f>
        <v>417.24299999999994</v>
      </c>
      <c r="D39" s="46">
        <f>SUMIFS(탕데이터!S:S,탕데이터!$I:$I,'차량별-코스별'!$A72,탕데이터!$BL:$BL,'차량별-코스별'!$B72)</f>
        <v>128.26800000000003</v>
      </c>
      <c r="E39" s="50">
        <f t="shared" si="1"/>
        <v>3.2529001777528288</v>
      </c>
    </row>
    <row r="40" spans="1:5" hidden="1" x14ac:dyDescent="0.3">
      <c r="A40" s="39" t="s">
        <v>77</v>
      </c>
      <c r="B40" s="42">
        <v>6</v>
      </c>
      <c r="C40" s="46">
        <f>SUMIFS(탕데이터!R:R,탕데이터!$I:$I,'차량별-코스별'!$A88,탕데이터!$BL:$BL,'차량별-코스별'!$B88)</f>
        <v>369.18399999999997</v>
      </c>
      <c r="D40" s="46">
        <f>SUMIFS(탕데이터!S:S,탕데이터!$I:$I,'차량별-코스별'!$A88,탕데이터!$BL:$BL,'차량별-코스별'!$B88)</f>
        <v>109.35199999999999</v>
      </c>
      <c r="E40" s="50">
        <f t="shared" si="1"/>
        <v>3.3761065183992978</v>
      </c>
    </row>
    <row r="41" spans="1:5" hidden="1" x14ac:dyDescent="0.3">
      <c r="A41" s="39" t="s">
        <v>77</v>
      </c>
      <c r="B41" s="42">
        <v>7</v>
      </c>
      <c r="C41" s="46">
        <f>SUMIFS(탕데이터!R:R,탕데이터!$I:$I,'차량별-코스별'!$A105,탕데이터!$BL:$BL,'차량별-코스별'!$B105)</f>
        <v>2E-3</v>
      </c>
      <c r="D41" s="46">
        <f>SUMIFS(탕데이터!S:S,탕데이터!$I:$I,'차량별-코스별'!$A105,탕데이터!$BL:$BL,'차량별-코스별'!$B105)</f>
        <v>4.2999999999999997E-2</v>
      </c>
      <c r="E41" s="50">
        <f t="shared" si="1"/>
        <v>4.651162790697675E-2</v>
      </c>
    </row>
    <row r="42" spans="1:5" hidden="1" x14ac:dyDescent="0.3">
      <c r="A42" s="39" t="s">
        <v>77</v>
      </c>
      <c r="B42" s="42">
        <v>8</v>
      </c>
      <c r="C42" s="46">
        <f>SUMIFS(탕데이터!R:R,탕데이터!$I:$I,'차량별-코스별'!$A122,탕데이터!$BL:$BL,'차량별-코스별'!$B122)</f>
        <v>271.81299999999999</v>
      </c>
      <c r="D42" s="46">
        <f>SUMIFS(탕데이터!S:S,탕데이터!$I:$I,'차량별-코스별'!$A122,탕데이터!$BL:$BL,'차량별-코스별'!$B122)</f>
        <v>94.873000000000005</v>
      </c>
      <c r="E42" s="50">
        <f t="shared" si="1"/>
        <v>2.8650195524543336</v>
      </c>
    </row>
    <row r="43" spans="1:5" hidden="1" x14ac:dyDescent="0.3">
      <c r="A43" s="39" t="s">
        <v>77</v>
      </c>
      <c r="B43" s="42">
        <v>9</v>
      </c>
      <c r="C43" s="46">
        <f>SUMIFS(탕데이터!R:R,탕데이터!$I:$I,'차량별-코스별'!$A140,탕데이터!$BL:$BL,'차량별-코스별'!$B140)</f>
        <v>272.60399999999998</v>
      </c>
      <c r="D43" s="46">
        <f>SUMIFS(탕데이터!S:S,탕데이터!$I:$I,'차량별-코스별'!$A140,탕데이터!$BL:$BL,'차량별-코스별'!$B140)</f>
        <v>80.628</v>
      </c>
      <c r="E43" s="50">
        <f t="shared" si="1"/>
        <v>3.381009078731954</v>
      </c>
    </row>
    <row r="44" spans="1:5" hidden="1" x14ac:dyDescent="0.3">
      <c r="A44" s="39" t="s">
        <v>78</v>
      </c>
      <c r="B44" s="42">
        <v>1</v>
      </c>
      <c r="C44" s="46">
        <f>SUMIFS(탕데이터!R:R,탕데이터!$I:$I,'차량별-코스별'!$A6,탕데이터!$BL:$BL,'차량별-코스별'!$B6)</f>
        <v>97.969000000000008</v>
      </c>
      <c r="D44" s="46">
        <f>SUMIFS(탕데이터!S:S,탕데이터!$I:$I,'차량별-코스별'!$A6,탕데이터!$BL:$BL,'차량별-코스별'!$B6)</f>
        <v>28.329000000000001</v>
      </c>
      <c r="E44" s="50">
        <f t="shared" si="1"/>
        <v>3.4582583218609906</v>
      </c>
    </row>
    <row r="45" spans="1:5" hidden="1" x14ac:dyDescent="0.3">
      <c r="A45" s="39" t="s">
        <v>78</v>
      </c>
      <c r="B45" s="42">
        <v>2</v>
      </c>
      <c r="C45" s="46">
        <f>SUMIFS(탕데이터!R:R,탕데이터!$I:$I,'차량별-코스별'!$A23,탕데이터!$BL:$BL,'차량별-코스별'!$B23)</f>
        <v>284.19</v>
      </c>
      <c r="D45" s="46">
        <f>SUMIFS(탕데이터!S:S,탕데이터!$I:$I,'차량별-코스별'!$A23,탕데이터!$BL:$BL,'차량별-코스별'!$B23)</f>
        <v>95.960999999999999</v>
      </c>
      <c r="E45" s="50">
        <f t="shared" si="1"/>
        <v>2.961515615718886</v>
      </c>
    </row>
    <row r="46" spans="1:5" hidden="1" x14ac:dyDescent="0.3">
      <c r="A46" s="39" t="s">
        <v>78</v>
      </c>
      <c r="B46" s="42">
        <v>3</v>
      </c>
      <c r="C46" s="46">
        <f>SUMIFS(탕데이터!R:R,탕데이터!$I:$I,'차량별-코스별'!$A39,탕데이터!$BL:$BL,'차량별-코스별'!$B39)</f>
        <v>377.82099999999997</v>
      </c>
      <c r="D46" s="46">
        <f>SUMIFS(탕데이터!S:S,탕데이터!$I:$I,'차량별-코스별'!$A39,탕데이터!$BL:$BL,'차량별-코스별'!$B39)</f>
        <v>110.65100000000002</v>
      </c>
      <c r="E46" s="50">
        <f t="shared" si="1"/>
        <v>3.4145285627784645</v>
      </c>
    </row>
    <row r="47" spans="1:5" hidden="1" x14ac:dyDescent="0.3">
      <c r="A47" s="39" t="s">
        <v>78</v>
      </c>
      <c r="B47" s="42">
        <v>4</v>
      </c>
      <c r="C47" s="46">
        <f>SUMIFS(탕데이터!R:R,탕데이터!$I:$I,'차량별-코스별'!$A56,탕데이터!$BL:$BL,'차량별-코스별'!$B56)</f>
        <v>790.02200000000005</v>
      </c>
      <c r="D47" s="46">
        <f>SUMIFS(탕데이터!S:S,탕데이터!$I:$I,'차량별-코스별'!$A56,탕데이터!$BL:$BL,'차량별-코스별'!$B56)</f>
        <v>230.375</v>
      </c>
      <c r="E47" s="50">
        <f t="shared" si="1"/>
        <v>3.4292870320130224</v>
      </c>
    </row>
    <row r="48" spans="1:5" hidden="1" x14ac:dyDescent="0.3">
      <c r="A48" s="39" t="s">
        <v>78</v>
      </c>
      <c r="B48" s="42">
        <v>5</v>
      </c>
      <c r="C48" s="46">
        <f>SUMIFS(탕데이터!R:R,탕데이터!$I:$I,'차량별-코스별'!$A73,탕데이터!$BL:$BL,'차량별-코스별'!$B73)</f>
        <v>533.10599999999999</v>
      </c>
      <c r="D48" s="46">
        <f>SUMIFS(탕데이터!S:S,탕데이터!$I:$I,'차량별-코스별'!$A73,탕데이터!$BL:$BL,'차량별-코스별'!$B73)</f>
        <v>164.27799999999999</v>
      </c>
      <c r="E48" s="50">
        <f t="shared" si="1"/>
        <v>3.24514542421992</v>
      </c>
    </row>
    <row r="49" spans="1:5" hidden="1" x14ac:dyDescent="0.3">
      <c r="A49" s="39" t="s">
        <v>78</v>
      </c>
      <c r="B49" s="42">
        <v>8</v>
      </c>
      <c r="C49" s="46">
        <f>SUMIFS(탕데이터!R:R,탕데이터!$I:$I,'차량별-코스별'!$A123,탕데이터!$BL:$BL,'차량별-코스별'!$B123)</f>
        <v>132.16700000000003</v>
      </c>
      <c r="D49" s="46">
        <f>SUMIFS(탕데이터!S:S,탕데이터!$I:$I,'차량별-코스별'!$A123,탕데이터!$BL:$BL,'차량별-코스별'!$B123)</f>
        <v>38.637999999999998</v>
      </c>
      <c r="E49" s="50">
        <f t="shared" si="1"/>
        <v>3.4206480666701182</v>
      </c>
    </row>
    <row r="50" spans="1:5" hidden="1" x14ac:dyDescent="0.3">
      <c r="A50" s="39" t="s">
        <v>78</v>
      </c>
      <c r="B50" s="42">
        <v>9</v>
      </c>
      <c r="C50" s="46">
        <f>SUMIFS(탕데이터!R:R,탕데이터!$I:$I,'차량별-코스별'!$A141,탕데이터!$BL:$BL,'차량별-코스별'!$B141)</f>
        <v>297.16800000000001</v>
      </c>
      <c r="D50" s="46">
        <f>SUMIFS(탕데이터!S:S,탕데이터!$I:$I,'차량별-코스별'!$A141,탕데이터!$BL:$BL,'차량별-코스별'!$B141)</f>
        <v>96.007999999999996</v>
      </c>
      <c r="E50" s="50">
        <f t="shared" si="1"/>
        <v>3.0952420631614035</v>
      </c>
    </row>
    <row r="51" spans="1:5" hidden="1" x14ac:dyDescent="0.3">
      <c r="A51" s="39" t="s">
        <v>78</v>
      </c>
      <c r="B51" s="42">
        <v>10</v>
      </c>
      <c r="C51" s="46">
        <f>SUMIFS(탕데이터!R:R,탕데이터!$I:$I,'차량별-코스별'!$A150,탕데이터!$BL:$BL,'차량별-코스별'!$B150)</f>
        <v>732.11199999999985</v>
      </c>
      <c r="D51" s="46">
        <f>SUMIFS(탕데이터!S:S,탕데이터!$I:$I,'차량별-코스별'!$A150,탕데이터!$BL:$BL,'차량별-코스별'!$B150)</f>
        <v>204.95499999999998</v>
      </c>
      <c r="E51" s="50">
        <f t="shared" si="1"/>
        <v>3.5720621599863378</v>
      </c>
    </row>
    <row r="52" spans="1:5" hidden="1" x14ac:dyDescent="0.3">
      <c r="A52" s="39" t="s">
        <v>78</v>
      </c>
      <c r="B52" s="42">
        <v>11</v>
      </c>
      <c r="C52" s="46">
        <f>SUMIFS(탕데이터!R:R,탕데이터!$I:$I,'차량별-코스별'!$A158,탕데이터!$BL:$BL,'차량별-코스별'!$B158)</f>
        <v>375.7879999999999</v>
      </c>
      <c r="D52" s="46">
        <f>SUMIFS(탕데이터!S:S,탕데이터!$I:$I,'차량별-코스별'!$A158,탕데이터!$BL:$BL,'차량별-코스별'!$B158)</f>
        <v>118.08</v>
      </c>
      <c r="E52" s="50">
        <f t="shared" si="1"/>
        <v>3.182486449864498</v>
      </c>
    </row>
    <row r="53" spans="1:5" hidden="1" x14ac:dyDescent="0.3">
      <c r="A53" s="39" t="s">
        <v>79</v>
      </c>
      <c r="B53" s="42">
        <v>1</v>
      </c>
      <c r="C53" s="46">
        <f>SUMIFS(탕데이터!R:R,탕데이터!$I:$I,'차량별-코스별'!$A7,탕데이터!$BL:$BL,'차량별-코스별'!$B7)</f>
        <v>359.08000000000004</v>
      </c>
      <c r="D53" s="46">
        <f>SUMIFS(탕데이터!S:S,탕데이터!$I:$I,'차량별-코스별'!$A7,탕데이터!$BL:$BL,'차량별-코스별'!$B7)</f>
        <v>103.429</v>
      </c>
      <c r="E53" s="50">
        <f t="shared" si="1"/>
        <v>3.4717535700818924</v>
      </c>
    </row>
    <row r="54" spans="1:5" hidden="1" x14ac:dyDescent="0.3">
      <c r="A54" s="39" t="s">
        <v>79</v>
      </c>
      <c r="B54" s="42">
        <v>2</v>
      </c>
      <c r="C54" s="46">
        <f>SUMIFS(탕데이터!R:R,탕데이터!$I:$I,'차량별-코스별'!$A24,탕데이터!$BL:$BL,'차량별-코스별'!$B24)</f>
        <v>106.253</v>
      </c>
      <c r="D54" s="46">
        <f>SUMIFS(탕데이터!S:S,탕데이터!$I:$I,'차량별-코스별'!$A24,탕데이터!$BL:$BL,'차량별-코스별'!$B24)</f>
        <v>34.445</v>
      </c>
      <c r="E54" s="50">
        <f t="shared" si="1"/>
        <v>3.0847147626651181</v>
      </c>
    </row>
    <row r="55" spans="1:5" hidden="1" x14ac:dyDescent="0.3">
      <c r="A55" s="39" t="s">
        <v>79</v>
      </c>
      <c r="B55" s="42">
        <v>3</v>
      </c>
      <c r="C55" s="46">
        <f>SUMIFS(탕데이터!R:R,탕데이터!$I:$I,'차량별-코스별'!$A40,탕데이터!$BL:$BL,'차량별-코스별'!$B40)</f>
        <v>332.23900000000003</v>
      </c>
      <c r="D55" s="46">
        <f>SUMIFS(탕데이터!S:S,탕데이터!$I:$I,'차량별-코스별'!$A40,탕데이터!$BL:$BL,'차량별-코스별'!$B40)</f>
        <v>109.767</v>
      </c>
      <c r="E55" s="50">
        <f t="shared" si="1"/>
        <v>3.0267657857097312</v>
      </c>
    </row>
    <row r="56" spans="1:5" hidden="1" x14ac:dyDescent="0.3">
      <c r="A56" s="39" t="s">
        <v>79</v>
      </c>
      <c r="B56" s="42">
        <v>4</v>
      </c>
      <c r="C56" s="46">
        <f>SUMIFS(탕데이터!R:R,탕데이터!$I:$I,'차량별-코스별'!$A57,탕데이터!$BL:$BL,'차량별-코스별'!$B57)</f>
        <v>754.28800000000001</v>
      </c>
      <c r="D56" s="46">
        <f>SUMIFS(탕데이터!S:S,탕데이터!$I:$I,'차량별-코스별'!$A57,탕데이터!$BL:$BL,'차량별-코스별'!$B57)</f>
        <v>216.44399999999999</v>
      </c>
      <c r="E56" s="50">
        <f t="shared" si="1"/>
        <v>3.4849106466337716</v>
      </c>
    </row>
    <row r="57" spans="1:5" hidden="1" x14ac:dyDescent="0.3">
      <c r="A57" s="39" t="s">
        <v>79</v>
      </c>
      <c r="B57" s="42">
        <v>5</v>
      </c>
      <c r="C57" s="46">
        <f>SUMIFS(탕데이터!R:R,탕데이터!$I:$I,'차량별-코스별'!$A74,탕데이터!$BL:$BL,'차량별-코스별'!$B74)</f>
        <v>583.20499999999993</v>
      </c>
      <c r="D57" s="46">
        <f>SUMIFS(탕데이터!S:S,탕데이터!$I:$I,'차량별-코스별'!$A74,탕데이터!$BL:$BL,'차량별-코스별'!$B74)</f>
        <v>192.83799999999994</v>
      </c>
      <c r="E57" s="50">
        <f t="shared" si="1"/>
        <v>3.0243261182961869</v>
      </c>
    </row>
    <row r="58" spans="1:5" hidden="1" x14ac:dyDescent="0.3">
      <c r="A58" s="39" t="s">
        <v>79</v>
      </c>
      <c r="B58" s="42">
        <v>6</v>
      </c>
      <c r="C58" s="46">
        <f>SUMIFS(탕데이터!R:R,탕데이터!$I:$I,'차량별-코스별'!$A89,탕데이터!$BL:$BL,'차량별-코스별'!$B89)</f>
        <v>168.9</v>
      </c>
      <c r="D58" s="46">
        <f>SUMIFS(탕데이터!S:S,탕데이터!$I:$I,'차량별-코스별'!$A89,탕데이터!$BL:$BL,'차량별-코스별'!$B89)</f>
        <v>43.390999999999998</v>
      </c>
      <c r="E58" s="50">
        <f t="shared" si="1"/>
        <v>3.8925122721301655</v>
      </c>
    </row>
    <row r="59" spans="1:5" hidden="1" x14ac:dyDescent="0.3">
      <c r="A59" s="39" t="s">
        <v>79</v>
      </c>
      <c r="B59" s="42">
        <v>7</v>
      </c>
      <c r="C59" s="46">
        <f>SUMIFS(탕데이터!R:R,탕데이터!$I:$I,'차량별-코스별'!$A106,탕데이터!$BL:$BL,'차량별-코스별'!$B106)</f>
        <v>126.636</v>
      </c>
      <c r="D59" s="46">
        <f>SUMIFS(탕데이터!S:S,탕데이터!$I:$I,'차량별-코스별'!$A106,탕데이터!$BL:$BL,'차량별-코스별'!$B106)</f>
        <v>34.303999999999995</v>
      </c>
      <c r="E59" s="50">
        <f t="shared" si="1"/>
        <v>3.6915811567164183</v>
      </c>
    </row>
    <row r="60" spans="1:5" hidden="1" x14ac:dyDescent="0.3">
      <c r="A60" s="39" t="s">
        <v>79</v>
      </c>
      <c r="B60" s="42">
        <v>8</v>
      </c>
      <c r="C60" s="46">
        <f>SUMIFS(탕데이터!R:R,탕데이터!$I:$I,'차량별-코스별'!$A124,탕데이터!$BL:$BL,'차량별-코스별'!$B124)</f>
        <v>179.58100000000002</v>
      </c>
      <c r="D60" s="46">
        <f>SUMIFS(탕데이터!S:S,탕데이터!$I:$I,'차량별-코스별'!$A124,탕데이터!$BL:$BL,'차량별-코스별'!$B124)</f>
        <v>61.222999999999999</v>
      </c>
      <c r="E60" s="50">
        <f t="shared" si="1"/>
        <v>2.9332277085409082</v>
      </c>
    </row>
    <row r="61" spans="1:5" hidden="1" x14ac:dyDescent="0.3">
      <c r="A61" s="39" t="s">
        <v>79</v>
      </c>
      <c r="B61" s="42">
        <v>9</v>
      </c>
      <c r="C61" s="46">
        <f>SUMIFS(탕데이터!R:R,탕데이터!$I:$I,'차량별-코스별'!$A142,탕데이터!$BL:$BL,'차량별-코스별'!$B142)</f>
        <v>203.34799999999998</v>
      </c>
      <c r="D61" s="46">
        <f>SUMIFS(탕데이터!S:S,탕데이터!$I:$I,'차량별-코스별'!$A142,탕데이터!$BL:$BL,'차량별-코스별'!$B142)</f>
        <v>60.817999999999998</v>
      </c>
      <c r="E61" s="50">
        <f t="shared" si="1"/>
        <v>3.3435496070242361</v>
      </c>
    </row>
    <row r="62" spans="1:5" hidden="1" x14ac:dyDescent="0.3">
      <c r="A62" s="39" t="s">
        <v>79</v>
      </c>
      <c r="B62" s="42">
        <v>10</v>
      </c>
      <c r="C62" s="46">
        <f>SUMIFS(탕데이터!R:R,탕데이터!$I:$I,'차량별-코스별'!$A151,탕데이터!$BL:$BL,'차량별-코스별'!$B151)</f>
        <v>768.40900000000011</v>
      </c>
      <c r="D62" s="46">
        <f>SUMIFS(탕데이터!S:S,탕데이터!$I:$I,'차량별-코스별'!$A151,탕데이터!$BL:$BL,'차량별-코스별'!$B151)</f>
        <v>193.16100000000003</v>
      </c>
      <c r="E62" s="50">
        <f t="shared" si="1"/>
        <v>3.9780752843482898</v>
      </c>
    </row>
    <row r="63" spans="1:5" hidden="1" x14ac:dyDescent="0.3">
      <c r="A63" s="39" t="s">
        <v>79</v>
      </c>
      <c r="B63" s="42">
        <v>11</v>
      </c>
      <c r="C63" s="46">
        <f>SUMIFS(탕데이터!R:R,탕데이터!$I:$I,'차량별-코스별'!$A159,탕데이터!$BL:$BL,'차량별-코스별'!$B159)</f>
        <v>387.64199999999994</v>
      </c>
      <c r="D63" s="46">
        <f>SUMIFS(탕데이터!S:S,탕데이터!$I:$I,'차량별-코스별'!$A159,탕데이터!$BL:$BL,'차량별-코스별'!$B159)</f>
        <v>107.292</v>
      </c>
      <c r="E63" s="50">
        <f t="shared" si="1"/>
        <v>3.6129627558438648</v>
      </c>
    </row>
    <row r="64" spans="1:5" hidden="1" x14ac:dyDescent="0.3">
      <c r="A64" s="39" t="s">
        <v>80</v>
      </c>
      <c r="B64" s="42">
        <v>1</v>
      </c>
      <c r="C64" s="46">
        <f>SUMIFS(탕데이터!R:R,탕데이터!$I:$I,'차량별-코스별'!$A8,탕데이터!$BL:$BL,'차량별-코스별'!$B8)</f>
        <v>333.86900000000003</v>
      </c>
      <c r="D64" s="46">
        <f>SUMIFS(탕데이터!S:S,탕데이터!$I:$I,'차량별-코스별'!$A8,탕데이터!$BL:$BL,'차량별-코스별'!$B8)</f>
        <v>100.86999999999999</v>
      </c>
      <c r="E64" s="50">
        <f t="shared" si="1"/>
        <v>3.3098939228710229</v>
      </c>
    </row>
    <row r="65" spans="1:5" hidden="1" x14ac:dyDescent="0.3">
      <c r="A65" s="39" t="s">
        <v>80</v>
      </c>
      <c r="B65" s="42">
        <v>2</v>
      </c>
      <c r="C65" s="46">
        <f>SUMIFS(탕데이터!R:R,탕데이터!$I:$I,'차량별-코스별'!$A25,탕데이터!$BL:$BL,'차량별-코스별'!$B25)</f>
        <v>405.51899999999995</v>
      </c>
      <c r="D65" s="46">
        <f>SUMIFS(탕데이터!S:S,탕데이터!$I:$I,'차량별-코스별'!$A25,탕데이터!$BL:$BL,'차량별-코스별'!$B25)</f>
        <v>130.27699999999999</v>
      </c>
      <c r="E65" s="50">
        <f t="shared" si="1"/>
        <v>3.1127443831221164</v>
      </c>
    </row>
    <row r="66" spans="1:5" hidden="1" x14ac:dyDescent="0.3">
      <c r="A66" s="39" t="s">
        <v>80</v>
      </c>
      <c r="B66" s="42">
        <v>3</v>
      </c>
      <c r="C66" s="46">
        <f>SUMIFS(탕데이터!R:R,탕데이터!$I:$I,'차량별-코스별'!$A41,탕데이터!$BL:$BL,'차량별-코스별'!$B41)</f>
        <v>332.89799999999997</v>
      </c>
      <c r="D66" s="46">
        <f>SUMIFS(탕데이터!S:S,탕데이터!$I:$I,'차량별-코스별'!$A41,탕데이터!$BL:$BL,'차량별-코스별'!$B41)</f>
        <v>100.821</v>
      </c>
      <c r="E66" s="50">
        <f t="shared" ref="E66:E97" si="2">C66/D66</f>
        <v>3.3018716338857974</v>
      </c>
    </row>
    <row r="67" spans="1:5" hidden="1" x14ac:dyDescent="0.3">
      <c r="A67" s="39" t="s">
        <v>80</v>
      </c>
      <c r="B67" s="42">
        <v>6</v>
      </c>
      <c r="C67" s="46">
        <f>SUMIFS(탕데이터!R:R,탕데이터!$I:$I,'차량별-코스별'!$A90,탕데이터!$BL:$BL,'차량별-코스별'!$B90)</f>
        <v>143.34400000000002</v>
      </c>
      <c r="D67" s="46">
        <f>SUMIFS(탕데이터!S:S,탕데이터!$I:$I,'차량별-코스별'!$A90,탕데이터!$BL:$BL,'차량별-코스별'!$B90)</f>
        <v>38.341999999999999</v>
      </c>
      <c r="E67" s="50">
        <f t="shared" si="2"/>
        <v>3.7385634552188209</v>
      </c>
    </row>
    <row r="68" spans="1:5" hidden="1" x14ac:dyDescent="0.3">
      <c r="A68" s="39" t="s">
        <v>80</v>
      </c>
      <c r="B68" s="42">
        <v>7</v>
      </c>
      <c r="C68" s="46">
        <f>SUMIFS(탕데이터!R:R,탕데이터!$I:$I,'차량별-코스별'!$A107,탕데이터!$BL:$BL,'차량별-코스별'!$B107)</f>
        <v>392.34500000000003</v>
      </c>
      <c r="D68" s="46">
        <f>SUMIFS(탕데이터!S:S,탕데이터!$I:$I,'차량별-코스별'!$A107,탕데이터!$BL:$BL,'차량별-코스별'!$B107)</f>
        <v>113.19000000000001</v>
      </c>
      <c r="E68" s="50">
        <f t="shared" si="2"/>
        <v>3.4662514356391907</v>
      </c>
    </row>
    <row r="69" spans="1:5" hidden="1" x14ac:dyDescent="0.3">
      <c r="A69" s="39" t="s">
        <v>80</v>
      </c>
      <c r="B69" s="42">
        <v>8</v>
      </c>
      <c r="C69" s="46">
        <f>SUMIFS(탕데이터!R:R,탕데이터!$I:$I,'차량별-코스별'!$A125,탕데이터!$BL:$BL,'차량별-코스별'!$B125)</f>
        <v>373.303</v>
      </c>
      <c r="D69" s="46">
        <f>SUMIFS(탕데이터!S:S,탕데이터!$I:$I,'차량별-코스별'!$A125,탕데이터!$BL:$BL,'차량별-코스별'!$B125)</f>
        <v>121.02200000000001</v>
      </c>
      <c r="E69" s="50">
        <f t="shared" si="2"/>
        <v>3.0845879261621851</v>
      </c>
    </row>
    <row r="70" spans="1:5" hidden="1" x14ac:dyDescent="0.3">
      <c r="A70" s="39" t="s">
        <v>80</v>
      </c>
      <c r="B70" s="42">
        <v>9</v>
      </c>
      <c r="C70" s="46">
        <f>SUMIFS(탕데이터!R:R,탕데이터!$I:$I,'차량별-코스별'!$A143,탕데이터!$BL:$BL,'차량별-코스별'!$B143)</f>
        <v>398.87</v>
      </c>
      <c r="D70" s="46">
        <f>SUMIFS(탕데이터!S:S,탕데이터!$I:$I,'차량별-코스별'!$A143,탕데이터!$BL:$BL,'차량별-코스별'!$B143)</f>
        <v>99.67</v>
      </c>
      <c r="E70" s="50">
        <f t="shared" si="2"/>
        <v>4.0019062907595062</v>
      </c>
    </row>
    <row r="71" spans="1:5" hidden="1" x14ac:dyDescent="0.3">
      <c r="A71" s="39" t="s">
        <v>80</v>
      </c>
      <c r="B71" s="42">
        <v>10</v>
      </c>
      <c r="C71" s="46">
        <f>SUMIFS(탕데이터!R:R,탕데이터!$I:$I,'차량별-코스별'!$A152,탕데이터!$BL:$BL,'차량별-코스별'!$B152)</f>
        <v>521.55799999999999</v>
      </c>
      <c r="D71" s="46">
        <f>SUMIFS(탕데이터!S:S,탕데이터!$I:$I,'차량별-코스별'!$A152,탕데이터!$BL:$BL,'차량별-코스별'!$B152)</f>
        <v>141.25400000000002</v>
      </c>
      <c r="E71" s="50">
        <f t="shared" si="2"/>
        <v>3.6923414558171799</v>
      </c>
    </row>
    <row r="72" spans="1:5" hidden="1" x14ac:dyDescent="0.3">
      <c r="A72" s="39" t="s">
        <v>80</v>
      </c>
      <c r="B72" s="42">
        <v>11</v>
      </c>
      <c r="C72" s="46">
        <f>SUMIFS(탕데이터!R:R,탕데이터!$I:$I,'차량별-코스별'!$A160,탕데이터!$BL:$BL,'차량별-코스별'!$B160)</f>
        <v>265.74200000000002</v>
      </c>
      <c r="D72" s="46">
        <f>SUMIFS(탕데이터!S:S,탕데이터!$I:$I,'차량별-코스별'!$A160,탕데이터!$BL:$BL,'차량별-코스별'!$B160)</f>
        <v>86.350999999999999</v>
      </c>
      <c r="E72" s="50">
        <f t="shared" si="2"/>
        <v>3.0774629129946383</v>
      </c>
    </row>
    <row r="73" spans="1:5" hidden="1" x14ac:dyDescent="0.3">
      <c r="A73" s="39" t="s">
        <v>88</v>
      </c>
      <c r="B73" s="42">
        <v>1</v>
      </c>
      <c r="C73" s="46">
        <f>SUMIFS(탕데이터!R:R,탕데이터!$I:$I,'차량별-코스별'!$A12,탕데이터!$BL:$BL,'차량별-코스별'!$B12)</f>
        <v>296.99199999999996</v>
      </c>
      <c r="D73" s="46">
        <f>SUMIFS(탕데이터!S:S,탕데이터!$I:$I,'차량별-코스별'!$A12,탕데이터!$BL:$BL,'차량별-코스별'!$B12)</f>
        <v>92.31</v>
      </c>
      <c r="E73" s="50">
        <f t="shared" si="2"/>
        <v>3.2173329000108324</v>
      </c>
    </row>
    <row r="74" spans="1:5" hidden="1" x14ac:dyDescent="0.3">
      <c r="A74" s="39" t="s">
        <v>88</v>
      </c>
      <c r="B74" s="42">
        <v>2</v>
      </c>
      <c r="C74" s="46">
        <f>SUMIFS(탕데이터!R:R,탕데이터!$I:$I,'차량별-코스별'!$A29,탕데이터!$BL:$BL,'차량별-코스별'!$B29)</f>
        <v>329.72699999999998</v>
      </c>
      <c r="D74" s="46">
        <f>SUMIFS(탕데이터!S:S,탕데이터!$I:$I,'차량별-코스별'!$A29,탕데이터!$BL:$BL,'차량별-코스별'!$B29)</f>
        <v>76.319999999999993</v>
      </c>
      <c r="E74" s="50">
        <f t="shared" si="2"/>
        <v>4.3203223270440256</v>
      </c>
    </row>
    <row r="75" spans="1:5" hidden="1" x14ac:dyDescent="0.3">
      <c r="A75" s="39" t="s">
        <v>88</v>
      </c>
      <c r="B75" s="42">
        <v>3</v>
      </c>
      <c r="C75" s="46">
        <f>SUMIFS(탕데이터!R:R,탕데이터!$I:$I,'차량별-코스별'!$A46,탕데이터!$BL:$BL,'차량별-코스별'!$B46)</f>
        <v>284.11299999999994</v>
      </c>
      <c r="D75" s="46">
        <f>SUMIFS(탕데이터!S:S,탕데이터!$I:$I,'차량별-코스별'!$A46,탕데이터!$BL:$BL,'차량별-코스별'!$B46)</f>
        <v>88.772999999999996</v>
      </c>
      <c r="E75" s="50">
        <f t="shared" si="2"/>
        <v>3.2004438286415908</v>
      </c>
    </row>
    <row r="76" spans="1:5" hidden="1" x14ac:dyDescent="0.3">
      <c r="A76" s="39" t="s">
        <v>88</v>
      </c>
      <c r="B76" s="42">
        <v>4</v>
      </c>
      <c r="C76" s="46">
        <f>SUMIFS(탕데이터!R:R,탕데이터!$I:$I,'차량별-코스별'!$A63,탕데이터!$BL:$BL,'차량별-코스별'!$B63)</f>
        <v>416.13900000000001</v>
      </c>
      <c r="D76" s="46">
        <f>SUMIFS(탕데이터!S:S,탕데이터!$I:$I,'차량별-코스별'!$A63,탕데이터!$BL:$BL,'차량별-코스별'!$B63)</f>
        <v>123.41</v>
      </c>
      <c r="E76" s="50">
        <f t="shared" si="2"/>
        <v>3.3720038894741107</v>
      </c>
    </row>
    <row r="77" spans="1:5" hidden="1" x14ac:dyDescent="0.3">
      <c r="A77" s="39" t="s">
        <v>88</v>
      </c>
      <c r="B77" s="42">
        <v>5</v>
      </c>
      <c r="C77" s="46">
        <f>SUMIFS(탕데이터!R:R,탕데이터!$I:$I,'차량별-코스별'!$A80,탕데이터!$BL:$BL,'차량별-코스별'!$B80)</f>
        <v>729.14400000000001</v>
      </c>
      <c r="D77" s="46">
        <f>SUMIFS(탕데이터!S:S,탕데이터!$I:$I,'차량별-코스별'!$A80,탕데이터!$BL:$BL,'차량별-코스별'!$B80)</f>
        <v>209.24999999999994</v>
      </c>
      <c r="E77" s="50">
        <f t="shared" si="2"/>
        <v>3.4845591397849471</v>
      </c>
    </row>
    <row r="78" spans="1:5" hidden="1" x14ac:dyDescent="0.3">
      <c r="A78" s="39" t="s">
        <v>88</v>
      </c>
      <c r="B78" s="42">
        <v>6</v>
      </c>
      <c r="C78" s="46">
        <f>SUMIFS(탕데이터!R:R,탕데이터!$I:$I,'차량별-코스별'!$A96,탕데이터!$BL:$BL,'차량별-코스별'!$B96)</f>
        <v>372.08600000000001</v>
      </c>
      <c r="D78" s="46">
        <f>SUMIFS(탕데이터!S:S,탕데이터!$I:$I,'차량별-코스별'!$A96,탕데이터!$BL:$BL,'차량별-코스별'!$B96)</f>
        <v>107.93899999999999</v>
      </c>
      <c r="E78" s="50">
        <f t="shared" si="2"/>
        <v>3.4471877634589911</v>
      </c>
    </row>
    <row r="79" spans="1:5" hidden="1" x14ac:dyDescent="0.3">
      <c r="A79" s="39" t="s">
        <v>88</v>
      </c>
      <c r="B79" s="42">
        <v>7</v>
      </c>
      <c r="C79" s="46">
        <f>SUMIFS(탕데이터!R:R,탕데이터!$I:$I,'차량별-코스별'!$A113,탕데이터!$BL:$BL,'차량별-코스별'!$B113)</f>
        <v>277.74099999999999</v>
      </c>
      <c r="D79" s="46">
        <f>SUMIFS(탕데이터!S:S,탕데이터!$I:$I,'차량별-코스별'!$A113,탕데이터!$BL:$BL,'차량별-코스별'!$B113)</f>
        <v>92.802999999999997</v>
      </c>
      <c r="E79" s="50">
        <f t="shared" si="2"/>
        <v>2.9928019568332918</v>
      </c>
    </row>
    <row r="80" spans="1:5" hidden="1" x14ac:dyDescent="0.3">
      <c r="A80" s="39" t="s">
        <v>88</v>
      </c>
      <c r="B80" s="42">
        <v>8</v>
      </c>
      <c r="C80" s="46">
        <f>SUMIFS(탕데이터!R:R,탕데이터!$I:$I,'차량별-코스별'!$A131,탕데이터!$BL:$BL,'차량별-코스별'!$B131)</f>
        <v>432.86599999999999</v>
      </c>
      <c r="D80" s="46">
        <f>SUMIFS(탕데이터!S:S,탕데이터!$I:$I,'차량별-코스별'!$A131,탕데이터!$BL:$BL,'차량별-코스별'!$B131)</f>
        <v>136.98100000000002</v>
      </c>
      <c r="E80" s="50">
        <f t="shared" si="2"/>
        <v>3.1600440937064258</v>
      </c>
    </row>
    <row r="81" spans="1:5" hidden="1" x14ac:dyDescent="0.3">
      <c r="A81" s="39" t="s">
        <v>89</v>
      </c>
      <c r="B81" s="42">
        <v>1</v>
      </c>
      <c r="C81" s="46">
        <f>SUMIFS(탕데이터!R:R,탕데이터!$I:$I,'차량별-코스별'!$A13,탕데이터!$BL:$BL,'차량별-코스별'!$B13)</f>
        <v>369.69700000000006</v>
      </c>
      <c r="D81" s="46">
        <f>SUMIFS(탕데이터!S:S,탕데이터!$I:$I,'차량별-코스별'!$A13,탕데이터!$BL:$BL,'차량별-코스별'!$B13)</f>
        <v>104.517</v>
      </c>
      <c r="E81" s="50">
        <f t="shared" si="2"/>
        <v>3.5371949060918326</v>
      </c>
    </row>
    <row r="82" spans="1:5" hidden="1" x14ac:dyDescent="0.3">
      <c r="A82" s="39" t="s">
        <v>89</v>
      </c>
      <c r="B82" s="42">
        <v>2</v>
      </c>
      <c r="C82" s="46">
        <f>SUMIFS(탕데이터!R:R,탕데이터!$I:$I,'차량별-코스별'!$A30,탕데이터!$BL:$BL,'차량별-코스별'!$B30)</f>
        <v>331.71</v>
      </c>
      <c r="D82" s="46">
        <f>SUMIFS(탕데이터!S:S,탕데이터!$I:$I,'차량별-코스별'!$A30,탕데이터!$BL:$BL,'차량별-코스별'!$B30)</f>
        <v>91.152000000000001</v>
      </c>
      <c r="E82" s="50">
        <f t="shared" si="2"/>
        <v>3.6390863612427591</v>
      </c>
    </row>
    <row r="83" spans="1:5" hidden="1" x14ac:dyDescent="0.3">
      <c r="A83" s="39" t="s">
        <v>89</v>
      </c>
      <c r="B83" s="42">
        <v>3</v>
      </c>
      <c r="C83" s="46">
        <f>SUMIFS(탕데이터!R:R,탕데이터!$I:$I,'차량별-코스별'!$A47,탕데이터!$BL:$BL,'차량별-코스별'!$B47)</f>
        <v>394.911</v>
      </c>
      <c r="D83" s="46">
        <f>SUMIFS(탕데이터!S:S,탕데이터!$I:$I,'차량별-코스별'!$A47,탕데이터!$BL:$BL,'차량별-코스별'!$B47)</f>
        <v>121.036</v>
      </c>
      <c r="E83" s="50">
        <f t="shared" si="2"/>
        <v>3.2627565352457122</v>
      </c>
    </row>
    <row r="84" spans="1:5" hidden="1" x14ac:dyDescent="0.3">
      <c r="A84" s="39" t="s">
        <v>89</v>
      </c>
      <c r="B84" s="42">
        <v>4</v>
      </c>
      <c r="C84" s="46">
        <f>SUMIFS(탕데이터!R:R,탕데이터!$I:$I,'차량별-코스별'!$A64,탕데이터!$BL:$BL,'차량별-코스별'!$B64)</f>
        <v>338.09899999999999</v>
      </c>
      <c r="D84" s="46">
        <f>SUMIFS(탕데이터!S:S,탕데이터!$I:$I,'차량별-코스별'!$A64,탕데이터!$BL:$BL,'차량별-코스별'!$B64)</f>
        <v>117.027</v>
      </c>
      <c r="E84" s="50">
        <f t="shared" si="2"/>
        <v>2.8890683346578139</v>
      </c>
    </row>
    <row r="85" spans="1:5" hidden="1" x14ac:dyDescent="0.3">
      <c r="A85" s="39" t="s">
        <v>89</v>
      </c>
      <c r="B85" s="42">
        <v>5</v>
      </c>
      <c r="C85" s="46">
        <f>SUMIFS(탕데이터!R:R,탕데이터!$I:$I,'차량별-코스별'!$A81,탕데이터!$BL:$BL,'차량별-코스별'!$B81)</f>
        <v>264.90499999999997</v>
      </c>
      <c r="D85" s="46">
        <f>SUMIFS(탕데이터!S:S,탕데이터!$I:$I,'차량별-코스별'!$A81,탕데이터!$BL:$BL,'차량별-코스별'!$B81)</f>
        <v>79.230999999999995</v>
      </c>
      <c r="E85" s="50">
        <f t="shared" si="2"/>
        <v>3.3434514268405042</v>
      </c>
    </row>
    <row r="86" spans="1:5" hidden="1" x14ac:dyDescent="0.3">
      <c r="A86" s="39" t="s">
        <v>89</v>
      </c>
      <c r="B86" s="42">
        <v>6</v>
      </c>
      <c r="C86" s="46">
        <f>SUMIFS(탕데이터!R:R,탕데이터!$I:$I,'차량별-코스별'!$A97,탕데이터!$BL:$BL,'차량별-코스별'!$B97)</f>
        <v>331.91600000000005</v>
      </c>
      <c r="D86" s="46">
        <f>SUMIFS(탕데이터!S:S,탕데이터!$I:$I,'차량별-코스별'!$A97,탕데이터!$BL:$BL,'차량별-코스별'!$B97)</f>
        <v>96.944999999999993</v>
      </c>
      <c r="E86" s="50">
        <f t="shared" si="2"/>
        <v>3.423755737789469</v>
      </c>
    </row>
    <row r="87" spans="1:5" hidden="1" x14ac:dyDescent="0.3">
      <c r="A87" s="39" t="s">
        <v>89</v>
      </c>
      <c r="B87" s="42">
        <v>7</v>
      </c>
      <c r="C87" s="46">
        <f>SUMIFS(탕데이터!R:R,탕데이터!$I:$I,'차량별-코스별'!$A114,탕데이터!$BL:$BL,'차량별-코스별'!$B114)</f>
        <v>188.45</v>
      </c>
      <c r="D87" s="46">
        <f>SUMIFS(탕데이터!S:S,탕데이터!$I:$I,'차량별-코스별'!$A114,탕데이터!$BL:$BL,'차량별-코스별'!$B114)</f>
        <v>50.542999999999999</v>
      </c>
      <c r="E87" s="50">
        <f t="shared" si="2"/>
        <v>3.7285083987891499</v>
      </c>
    </row>
    <row r="88" spans="1:5" hidden="1" x14ac:dyDescent="0.3">
      <c r="A88" s="39" t="s">
        <v>89</v>
      </c>
      <c r="B88" s="42">
        <v>8</v>
      </c>
      <c r="C88" s="46">
        <f>SUMIFS(탕데이터!R:R,탕데이터!$I:$I,'차량별-코스별'!$A132,탕데이터!$BL:$BL,'차량별-코스별'!$B132)</f>
        <v>268.65099999999995</v>
      </c>
      <c r="D88" s="46">
        <f>SUMIFS(탕데이터!S:S,탕데이터!$I:$I,'차량별-코스별'!$A132,탕데이터!$BL:$BL,'차량별-코스별'!$B132)</f>
        <v>75.677999999999997</v>
      </c>
      <c r="E88" s="50">
        <f t="shared" si="2"/>
        <v>3.549922038108829</v>
      </c>
    </row>
    <row r="89" spans="1:5" x14ac:dyDescent="0.3">
      <c r="A89" s="39" t="s">
        <v>90</v>
      </c>
      <c r="B89" s="42">
        <v>1</v>
      </c>
      <c r="C89" s="46">
        <f>SUMIFS(탕데이터!R:R,탕데이터!$I:$I,'차량별-코스별'!$A14,탕데이터!$BL:$BL,'차량별-코스별'!$B14)</f>
        <v>385.93299999999999</v>
      </c>
      <c r="D89" s="46">
        <f>SUMIFS(탕데이터!S:S,탕데이터!$I:$I,'차량별-코스별'!$A14,탕데이터!$BL:$BL,'차량별-코스별'!$B14)</f>
        <v>94.156000000000006</v>
      </c>
      <c r="E89" s="50">
        <f t="shared" si="2"/>
        <v>4.0988678363566846</v>
      </c>
    </row>
    <row r="90" spans="1:5" x14ac:dyDescent="0.3">
      <c r="A90" s="39" t="s">
        <v>90</v>
      </c>
      <c r="B90" s="42">
        <v>2</v>
      </c>
      <c r="C90" s="46">
        <f>SUMIFS(탕데이터!R:R,탕데이터!$I:$I,'차량별-코스별'!$A31,탕데이터!$BL:$BL,'차량별-코스별'!$B31)</f>
        <v>359.923</v>
      </c>
      <c r="D90" s="46">
        <f>SUMIFS(탕데이터!S:S,탕데이터!$I:$I,'차량별-코스별'!$A31,탕데이터!$BL:$BL,'차량별-코스별'!$B31)</f>
        <v>89.43</v>
      </c>
      <c r="E90" s="50">
        <f t="shared" si="2"/>
        <v>4.0246337917924633</v>
      </c>
    </row>
    <row r="91" spans="1:5" x14ac:dyDescent="0.3">
      <c r="A91" s="39" t="s">
        <v>90</v>
      </c>
      <c r="B91" s="42">
        <v>3</v>
      </c>
      <c r="C91" s="46">
        <f>SUMIFS(탕데이터!R:R,탕데이터!$I:$I,'차량별-코스별'!$A48,탕데이터!$BL:$BL,'차량별-코스별'!$B48)</f>
        <v>125.4</v>
      </c>
      <c r="D91" s="46">
        <f>SUMIFS(탕데이터!S:S,탕데이터!$I:$I,'차량별-코스별'!$A48,탕데이터!$BL:$BL,'차량별-코스별'!$B48)</f>
        <v>36.786000000000001</v>
      </c>
      <c r="E91" s="50">
        <f t="shared" si="2"/>
        <v>3.4089055618985484</v>
      </c>
    </row>
    <row r="92" spans="1:5" x14ac:dyDescent="0.3">
      <c r="A92" s="39" t="s">
        <v>90</v>
      </c>
      <c r="B92" s="42">
        <v>4</v>
      </c>
      <c r="C92" s="46">
        <f>SUMIFS(탕데이터!R:R,탕데이터!$I:$I,'차량별-코스별'!$A65,탕데이터!$BL:$BL,'차량별-코스별'!$B65)</f>
        <v>349.733</v>
      </c>
      <c r="D92" s="46">
        <f>SUMIFS(탕데이터!S:S,탕데이터!$I:$I,'차량별-코스별'!$A65,탕데이터!$BL:$BL,'차량별-코스별'!$B65)</f>
        <v>122.70999999999998</v>
      </c>
      <c r="E92" s="50">
        <f t="shared" si="2"/>
        <v>2.8500774183033171</v>
      </c>
    </row>
    <row r="93" spans="1:5" x14ac:dyDescent="0.3">
      <c r="A93" s="39" t="s">
        <v>90</v>
      </c>
      <c r="B93" s="42">
        <v>5</v>
      </c>
      <c r="C93" s="46">
        <f>SUMIFS(탕데이터!R:R,탕데이터!$I:$I,'차량별-코스별'!$A82,탕데이터!$BL:$BL,'차량별-코스별'!$B82)</f>
        <v>164.25900000000001</v>
      </c>
      <c r="D93" s="46">
        <f>SUMIFS(탕데이터!S:S,탕데이터!$I:$I,'차량별-코스별'!$A82,탕데이터!$BL:$BL,'차량별-코스별'!$B82)</f>
        <v>48.981000000000002</v>
      </c>
      <c r="E93" s="50">
        <f t="shared" si="2"/>
        <v>3.3535248361609606</v>
      </c>
    </row>
    <row r="94" spans="1:5" x14ac:dyDescent="0.3">
      <c r="A94" s="39" t="s">
        <v>90</v>
      </c>
      <c r="B94" s="42">
        <v>6</v>
      </c>
      <c r="C94" s="46">
        <f>SUMIFS(탕데이터!R:R,탕데이터!$I:$I,'차량별-코스별'!$A98,탕데이터!$BL:$BL,'차량별-코스별'!$B98)</f>
        <v>346.21199999999999</v>
      </c>
      <c r="D94" s="46">
        <f>SUMIFS(탕데이터!S:S,탕데이터!$I:$I,'차량별-코스별'!$A98,탕데이터!$BL:$BL,'차량별-코스별'!$B98)</f>
        <v>109.236</v>
      </c>
      <c r="E94" s="50">
        <f t="shared" si="2"/>
        <v>3.1693947050422935</v>
      </c>
    </row>
    <row r="95" spans="1:5" x14ac:dyDescent="0.3">
      <c r="A95" s="39" t="s">
        <v>90</v>
      </c>
      <c r="B95" s="42">
        <v>7</v>
      </c>
      <c r="C95" s="46">
        <f>SUMIFS(탕데이터!R:R,탕데이터!$I:$I,'차량별-코스별'!$A115,탕데이터!$BL:$BL,'차량별-코스별'!$B115)</f>
        <v>152.15600000000001</v>
      </c>
      <c r="D95" s="46">
        <f>SUMIFS(탕데이터!S:S,탕데이터!$I:$I,'차량별-코스별'!$A115,탕데이터!$BL:$BL,'차량별-코스별'!$B115)</f>
        <v>42.244999999999997</v>
      </c>
      <c r="E95" s="50">
        <f t="shared" si="2"/>
        <v>3.6017516865901293</v>
      </c>
    </row>
    <row r="96" spans="1:5" x14ac:dyDescent="0.3">
      <c r="A96" s="39" t="s">
        <v>90</v>
      </c>
      <c r="B96" s="42">
        <v>8</v>
      </c>
      <c r="C96" s="46">
        <f>SUMIFS(탕데이터!R:R,탕데이터!$I:$I,'차량별-코스별'!$A133,탕데이터!$BL:$BL,'차량별-코스별'!$B133)</f>
        <v>294.36399999999998</v>
      </c>
      <c r="D96" s="46">
        <f>SUMIFS(탕데이터!S:S,탕데이터!$I:$I,'차량별-코스별'!$A133,탕데이터!$BL:$BL,'차량별-코스별'!$B133)</f>
        <v>88.787999999999997</v>
      </c>
      <c r="E96" s="50">
        <f t="shared" si="2"/>
        <v>3.3153579312519708</v>
      </c>
    </row>
    <row r="97" spans="1:5" hidden="1" x14ac:dyDescent="0.3">
      <c r="A97" s="39" t="s">
        <v>81</v>
      </c>
      <c r="B97" s="42">
        <v>1</v>
      </c>
      <c r="C97" s="46">
        <f>SUMIFS(탕데이터!R:R,탕데이터!$I:$I,'차량별-코스별'!$A9,탕데이터!$BL:$BL,'차량별-코스별'!$B9)</f>
        <v>282.33600000000001</v>
      </c>
      <c r="D97" s="46">
        <f>SUMIFS(탕데이터!S:S,탕데이터!$I:$I,'차량별-코스별'!$A9,탕데이터!$BL:$BL,'차량별-코스별'!$B9)</f>
        <v>85.248999999999995</v>
      </c>
      <c r="E97" s="50">
        <f t="shared" si="2"/>
        <v>3.3118980867810768</v>
      </c>
    </row>
    <row r="98" spans="1:5" hidden="1" x14ac:dyDescent="0.3">
      <c r="A98" s="39" t="s">
        <v>81</v>
      </c>
      <c r="B98" s="42">
        <v>2</v>
      </c>
      <c r="C98" s="46">
        <f>SUMIFS(탕데이터!R:R,탕데이터!$I:$I,'차량별-코스별'!$A26,탕데이터!$BL:$BL,'차량별-코스별'!$B26)</f>
        <v>332.57</v>
      </c>
      <c r="D98" s="46">
        <f>SUMIFS(탕데이터!S:S,탕데이터!$I:$I,'차량별-코스별'!$A26,탕데이터!$BL:$BL,'차량별-코스별'!$B26)</f>
        <v>90.034999999999997</v>
      </c>
      <c r="E98" s="50">
        <f t="shared" ref="E98:E129" si="3">C98/D98</f>
        <v>3.6937857499861164</v>
      </c>
    </row>
    <row r="99" spans="1:5" hidden="1" x14ac:dyDescent="0.3">
      <c r="A99" s="39" t="s">
        <v>81</v>
      </c>
      <c r="B99" s="42">
        <v>3</v>
      </c>
      <c r="C99" s="46">
        <f>SUMIFS(탕데이터!R:R,탕데이터!$I:$I,'차량별-코스별'!$A42,탕데이터!$BL:$BL,'차량별-코스별'!$B42)</f>
        <v>363.57699999999994</v>
      </c>
      <c r="D99" s="46">
        <f>SUMIFS(탕데이터!S:S,탕데이터!$I:$I,'차량별-코스별'!$A42,탕데이터!$BL:$BL,'차량별-코스별'!$B42)</f>
        <v>111.42900000000002</v>
      </c>
      <c r="E99" s="50">
        <f t="shared" si="3"/>
        <v>3.2628579633668067</v>
      </c>
    </row>
    <row r="100" spans="1:5" hidden="1" x14ac:dyDescent="0.3">
      <c r="A100" s="39" t="s">
        <v>81</v>
      </c>
      <c r="B100" s="42">
        <v>4</v>
      </c>
      <c r="C100" s="46">
        <f>SUMIFS(탕데이터!R:R,탕데이터!$I:$I,'차량별-코스별'!$A58,탕데이터!$BL:$BL,'차량별-코스별'!$B58)</f>
        <v>432.19799999999992</v>
      </c>
      <c r="D100" s="46">
        <f>SUMIFS(탕데이터!S:S,탕데이터!$I:$I,'차량별-코스별'!$A58,탕데이터!$BL:$BL,'차량별-코스별'!$B58)</f>
        <v>117.57199999999999</v>
      </c>
      <c r="E100" s="50">
        <f t="shared" si="3"/>
        <v>3.6760283060592656</v>
      </c>
    </row>
    <row r="101" spans="1:5" hidden="1" x14ac:dyDescent="0.3">
      <c r="A101" s="39" t="s">
        <v>81</v>
      </c>
      <c r="B101" s="42">
        <v>5</v>
      </c>
      <c r="C101" s="46">
        <f>SUMIFS(탕데이터!R:R,탕데이터!$I:$I,'차량별-코스별'!$A75,탕데이터!$BL:$BL,'차량별-코스별'!$B75)</f>
        <v>526.82499999999993</v>
      </c>
      <c r="D101" s="46">
        <f>SUMIFS(탕데이터!S:S,탕데이터!$I:$I,'차량별-코스별'!$A75,탕데이터!$BL:$BL,'차량별-코스별'!$B75)</f>
        <v>161.33600000000001</v>
      </c>
      <c r="E101" s="50">
        <f t="shared" si="3"/>
        <v>3.2653902414836113</v>
      </c>
    </row>
    <row r="102" spans="1:5" hidden="1" x14ac:dyDescent="0.3">
      <c r="A102" s="39" t="s">
        <v>81</v>
      </c>
      <c r="B102" s="42">
        <v>6</v>
      </c>
      <c r="C102" s="46">
        <f>SUMIFS(탕데이터!R:R,탕데이터!$I:$I,'차량별-코스별'!$A91,탕데이터!$BL:$BL,'차량별-코스별'!$B91)</f>
        <v>374.93900000000002</v>
      </c>
      <c r="D102" s="46">
        <f>SUMIFS(탕데이터!S:S,탕데이터!$I:$I,'차량별-코스별'!$A91,탕데이터!$BL:$BL,'차량별-코스별'!$B91)</f>
        <v>109.86699999999999</v>
      </c>
      <c r="E102" s="50">
        <f t="shared" si="3"/>
        <v>3.4126625829411932</v>
      </c>
    </row>
    <row r="103" spans="1:5" hidden="1" x14ac:dyDescent="0.3">
      <c r="A103" s="39" t="s">
        <v>81</v>
      </c>
      <c r="B103" s="42">
        <v>7</v>
      </c>
      <c r="C103" s="46">
        <f>SUMIFS(탕데이터!R:R,탕데이터!$I:$I,'차량별-코스별'!$A108,탕데이터!$BL:$BL,'차량별-코스별'!$B108)</f>
        <v>374.99100000000004</v>
      </c>
      <c r="D103" s="46">
        <f>SUMIFS(탕데이터!S:S,탕데이터!$I:$I,'차량별-코스별'!$A108,탕데이터!$BL:$BL,'차량별-코스별'!$B108)</f>
        <v>115.45700000000002</v>
      </c>
      <c r="E103" s="50">
        <f t="shared" si="3"/>
        <v>3.2478844937942259</v>
      </c>
    </row>
    <row r="104" spans="1:5" hidden="1" x14ac:dyDescent="0.3">
      <c r="A104" s="39" t="s">
        <v>81</v>
      </c>
      <c r="B104" s="42">
        <v>8</v>
      </c>
      <c r="C104" s="46">
        <f>SUMIFS(탕데이터!R:R,탕데이터!$I:$I,'차량별-코스별'!$A126,탕데이터!$BL:$BL,'차량별-코스별'!$B126)</f>
        <v>331.79200000000003</v>
      </c>
      <c r="D104" s="46">
        <f>SUMIFS(탕데이터!S:S,탕데이터!$I:$I,'차량별-코스별'!$A126,탕데이터!$BL:$BL,'차량별-코스별'!$B126)</f>
        <v>105.91500000000001</v>
      </c>
      <c r="E104" s="50">
        <f t="shared" si="3"/>
        <v>3.1326252183354577</v>
      </c>
    </row>
    <row r="105" spans="1:5" hidden="1" x14ac:dyDescent="0.3">
      <c r="A105" s="39" t="s">
        <v>81</v>
      </c>
      <c r="B105" s="42">
        <v>11</v>
      </c>
      <c r="C105" s="46">
        <f>SUMIFS(탕데이터!R:R,탕데이터!$I:$I,'차량별-코스별'!$A161,탕데이터!$BL:$BL,'차량별-코스별'!$B161)</f>
        <v>353.24700000000001</v>
      </c>
      <c r="D105" s="46">
        <f>SUMIFS(탕데이터!S:S,탕데이터!$I:$I,'차량별-코스별'!$A161,탕데이터!$BL:$BL,'차량별-코스별'!$B161)</f>
        <v>123.01599999999999</v>
      </c>
      <c r="E105" s="50">
        <f t="shared" si="3"/>
        <v>2.8715532938804711</v>
      </c>
    </row>
    <row r="106" spans="1:5" hidden="1" x14ac:dyDescent="0.3">
      <c r="A106" s="39" t="s">
        <v>82</v>
      </c>
      <c r="B106" s="42">
        <v>3</v>
      </c>
      <c r="C106" s="46">
        <f>SUMIFS(탕데이터!R:R,탕데이터!$I:$I,'차량별-코스별'!$A43,탕데이터!$BL:$BL,'차량별-코스별'!$B43)</f>
        <v>43.42</v>
      </c>
      <c r="D106" s="46">
        <f>SUMIFS(탕데이터!S:S,탕데이터!$I:$I,'차량별-코스별'!$A43,탕데이터!$BL:$BL,'차량별-코스별'!$B43)</f>
        <v>14.753</v>
      </c>
      <c r="E106" s="50">
        <f t="shared" si="3"/>
        <v>2.9431302108045823</v>
      </c>
    </row>
    <row r="107" spans="1:5" hidden="1" x14ac:dyDescent="0.3">
      <c r="A107" s="39" t="s">
        <v>82</v>
      </c>
      <c r="B107" s="42">
        <v>4</v>
      </c>
      <c r="C107" s="46">
        <f>SUMIFS(탕데이터!R:R,탕데이터!$I:$I,'차량별-코스별'!$A59,탕데이터!$BL:$BL,'차량별-코스별'!$B59)</f>
        <v>334.90899999999993</v>
      </c>
      <c r="D107" s="46">
        <f>SUMIFS(탕데이터!S:S,탕데이터!$I:$I,'차량별-코스별'!$A59,탕데이터!$BL:$BL,'차량별-코스별'!$B59)</f>
        <v>102.13399999999999</v>
      </c>
      <c r="E107" s="50">
        <f t="shared" si="3"/>
        <v>3.2791137133569621</v>
      </c>
    </row>
    <row r="108" spans="1:5" hidden="1" x14ac:dyDescent="0.3">
      <c r="A108" s="39" t="s">
        <v>82</v>
      </c>
      <c r="B108" s="42">
        <v>5</v>
      </c>
      <c r="C108" s="46">
        <f>SUMIFS(탕데이터!R:R,탕데이터!$I:$I,'차량별-코스별'!$A76,탕데이터!$BL:$BL,'차량별-코스별'!$B76)</f>
        <v>600.37899999999991</v>
      </c>
      <c r="D108" s="46">
        <f>SUMIFS(탕데이터!S:S,탕데이터!$I:$I,'차량별-코스별'!$A76,탕데이터!$BL:$BL,'차량별-코스별'!$B76)</f>
        <v>154.41499999999999</v>
      </c>
      <c r="E108" s="50">
        <f t="shared" si="3"/>
        <v>3.8880872972185339</v>
      </c>
    </row>
    <row r="109" spans="1:5" hidden="1" x14ac:dyDescent="0.3">
      <c r="A109" s="39" t="s">
        <v>82</v>
      </c>
      <c r="B109" s="42">
        <v>6</v>
      </c>
      <c r="C109" s="46">
        <f>SUMIFS(탕데이터!R:R,탕데이터!$I:$I,'차량별-코스별'!$A92,탕데이터!$BL:$BL,'차량별-코스별'!$B92)</f>
        <v>388.73199999999997</v>
      </c>
      <c r="D109" s="46">
        <f>SUMIFS(탕데이터!S:S,탕데이터!$I:$I,'차량별-코스별'!$A92,탕데이터!$BL:$BL,'차량별-코스별'!$B92)</f>
        <v>110.215</v>
      </c>
      <c r="E109" s="50">
        <f t="shared" si="3"/>
        <v>3.5270335253822069</v>
      </c>
    </row>
    <row r="110" spans="1:5" hidden="1" x14ac:dyDescent="0.3">
      <c r="A110" s="39" t="s">
        <v>82</v>
      </c>
      <c r="B110" s="42">
        <v>7</v>
      </c>
      <c r="C110" s="46">
        <f>SUMIFS(탕데이터!R:R,탕데이터!$I:$I,'차량별-코스별'!$A109,탕데이터!$BL:$BL,'차량별-코스별'!$B109)</f>
        <v>328.49599999999998</v>
      </c>
      <c r="D110" s="46">
        <f>SUMIFS(탕데이터!S:S,탕데이터!$I:$I,'차량별-코스별'!$A109,탕데이터!$BL:$BL,'차량별-코스별'!$B109)</f>
        <v>98.335999999999999</v>
      </c>
      <c r="E110" s="50">
        <f t="shared" si="3"/>
        <v>3.3405466970387243</v>
      </c>
    </row>
    <row r="111" spans="1:5" hidden="1" x14ac:dyDescent="0.3">
      <c r="A111" s="39" t="s">
        <v>82</v>
      </c>
      <c r="B111" s="42">
        <v>8</v>
      </c>
      <c r="C111" s="46">
        <f>SUMIFS(탕데이터!R:R,탕데이터!$I:$I,'차량별-코스별'!$A127,탕데이터!$BL:$BL,'차량별-코스별'!$B127)</f>
        <v>337.48600000000005</v>
      </c>
      <c r="D111" s="46">
        <f>SUMIFS(탕데이터!S:S,탕데이터!$I:$I,'차량별-코스별'!$A127,탕데이터!$BL:$BL,'차량별-코스별'!$B127)</f>
        <v>101.179</v>
      </c>
      <c r="E111" s="50">
        <f t="shared" si="3"/>
        <v>3.3355340535091278</v>
      </c>
    </row>
    <row r="112" spans="1:5" hidden="1" x14ac:dyDescent="0.3">
      <c r="A112" s="39" t="s">
        <v>82</v>
      </c>
      <c r="B112" s="42">
        <v>9</v>
      </c>
      <c r="C112" s="46">
        <f>SUMIFS(탕데이터!R:R,탕데이터!$I:$I,'차량별-코스별'!$A144,탕데이터!$BL:$BL,'차량별-코스별'!$B144)</f>
        <v>266.315</v>
      </c>
      <c r="D112" s="46">
        <f>SUMIFS(탕데이터!S:S,탕데이터!$I:$I,'차량별-코스별'!$A144,탕데이터!$BL:$BL,'차량별-코스별'!$B144)</f>
        <v>79.713999999999999</v>
      </c>
      <c r="E112" s="50">
        <f t="shared" si="3"/>
        <v>3.3408811501116493</v>
      </c>
    </row>
    <row r="113" spans="1:5" hidden="1" x14ac:dyDescent="0.3">
      <c r="A113" s="39" t="s">
        <v>82</v>
      </c>
      <c r="B113" s="42">
        <v>10</v>
      </c>
      <c r="C113" s="46">
        <f>SUMIFS(탕데이터!R:R,탕데이터!$I:$I,'차량별-코스별'!$A153,탕데이터!$BL:$BL,'차량별-코스별'!$B153)</f>
        <v>697.26499999999999</v>
      </c>
      <c r="D113" s="46">
        <f>SUMIFS(탕데이터!S:S,탕데이터!$I:$I,'차량별-코스별'!$A153,탕데이터!$BL:$BL,'차량별-코스별'!$B153)</f>
        <v>195.57400000000001</v>
      </c>
      <c r="E113" s="50">
        <f t="shared" si="3"/>
        <v>3.565223393702639</v>
      </c>
    </row>
    <row r="114" spans="1:5" hidden="1" x14ac:dyDescent="0.3">
      <c r="A114" s="39" t="s">
        <v>82</v>
      </c>
      <c r="B114" s="42">
        <v>11</v>
      </c>
      <c r="C114" s="46">
        <f>SUMIFS(탕데이터!R:R,탕데이터!$I:$I,'차량별-코스별'!$A162,탕데이터!$BL:$BL,'차량별-코스별'!$B162)</f>
        <v>135.10399999999998</v>
      </c>
      <c r="D114" s="46">
        <f>SUMIFS(탕데이터!S:S,탕데이터!$I:$I,'차량별-코스별'!$A162,탕데이터!$BL:$BL,'차량별-코스별'!$B162)</f>
        <v>43.585000000000008</v>
      </c>
      <c r="E114" s="50">
        <f t="shared" si="3"/>
        <v>3.0997820351038192</v>
      </c>
    </row>
    <row r="115" spans="1:5" hidden="1" x14ac:dyDescent="0.3">
      <c r="A115" s="39" t="s">
        <v>83</v>
      </c>
      <c r="B115" s="42">
        <v>2</v>
      </c>
      <c r="C115" s="46">
        <f>SUMIFS(탕데이터!R:R,탕데이터!$I:$I,'차량별-코스별'!$A27,탕데이터!$BL:$BL,'차량별-코스별'!$B27)</f>
        <v>153.81900000000002</v>
      </c>
      <c r="D115" s="46">
        <f>SUMIFS(탕데이터!S:S,탕데이터!$I:$I,'차량별-코스별'!$A27,탕데이터!$BL:$BL,'차량별-코스별'!$B27)</f>
        <v>37.658000000000001</v>
      </c>
      <c r="E115" s="50">
        <f t="shared" si="3"/>
        <v>4.0846300918795482</v>
      </c>
    </row>
    <row r="116" spans="1:5" hidden="1" x14ac:dyDescent="0.3">
      <c r="A116" s="39" t="s">
        <v>83</v>
      </c>
      <c r="B116" s="42">
        <v>3</v>
      </c>
      <c r="C116" s="46">
        <f>SUMIFS(탕데이터!R:R,탕데이터!$I:$I,'차량별-코스별'!$A44,탕데이터!$BL:$BL,'차량별-코스별'!$B44)</f>
        <v>333.55599999999998</v>
      </c>
      <c r="D116" s="46">
        <f>SUMIFS(탕데이터!S:S,탕데이터!$I:$I,'차량별-코스별'!$A44,탕데이터!$BL:$BL,'차량별-코스별'!$B44)</f>
        <v>96.673999999999992</v>
      </c>
      <c r="E116" s="50">
        <f t="shared" si="3"/>
        <v>3.4503175621159774</v>
      </c>
    </row>
    <row r="117" spans="1:5" hidden="1" x14ac:dyDescent="0.3">
      <c r="A117" s="39" t="s">
        <v>83</v>
      </c>
      <c r="B117" s="42">
        <v>4</v>
      </c>
      <c r="C117" s="46">
        <f>SUMIFS(탕데이터!R:R,탕데이터!$I:$I,'차량별-코스별'!$A60,탕데이터!$BL:$BL,'차량별-코스별'!$B60)</f>
        <v>361.779</v>
      </c>
      <c r="D117" s="46">
        <f>SUMIFS(탕데이터!S:S,탕데이터!$I:$I,'차량별-코스별'!$A60,탕데이터!$BL:$BL,'차량별-코스별'!$B60)</f>
        <v>104.84800000000001</v>
      </c>
      <c r="E117" s="50">
        <f t="shared" si="3"/>
        <v>3.4505093087135656</v>
      </c>
    </row>
    <row r="118" spans="1:5" hidden="1" x14ac:dyDescent="0.3">
      <c r="A118" s="39" t="s">
        <v>83</v>
      </c>
      <c r="B118" s="42">
        <v>5</v>
      </c>
      <c r="C118" s="46">
        <f>SUMIFS(탕데이터!R:R,탕데이터!$I:$I,'차량별-코스별'!$A77,탕데이터!$BL:$BL,'차량별-코스별'!$B77)</f>
        <v>319.41699999999997</v>
      </c>
      <c r="D118" s="46">
        <f>SUMIFS(탕데이터!S:S,탕데이터!$I:$I,'차량별-코스별'!$A77,탕데이터!$BL:$BL,'차량별-코스별'!$B77)</f>
        <v>89.902999999999992</v>
      </c>
      <c r="E118" s="50">
        <f t="shared" si="3"/>
        <v>3.5529070220126138</v>
      </c>
    </row>
    <row r="119" spans="1:5" hidden="1" x14ac:dyDescent="0.3">
      <c r="A119" s="39" t="s">
        <v>83</v>
      </c>
      <c r="B119" s="42">
        <v>6</v>
      </c>
      <c r="C119" s="46">
        <f>SUMIFS(탕데이터!R:R,탕데이터!$I:$I,'차량별-코스별'!$A93,탕데이터!$BL:$BL,'차량별-코스별'!$B93)</f>
        <v>264.41800000000001</v>
      </c>
      <c r="D119" s="46">
        <f>SUMIFS(탕데이터!S:S,탕데이터!$I:$I,'차량별-코스별'!$A93,탕데이터!$BL:$BL,'차량별-코스별'!$B93)</f>
        <v>74.673000000000002</v>
      </c>
      <c r="E119" s="50">
        <f t="shared" si="3"/>
        <v>3.541012146291163</v>
      </c>
    </row>
    <row r="120" spans="1:5" hidden="1" x14ac:dyDescent="0.3">
      <c r="A120" s="39" t="s">
        <v>83</v>
      </c>
      <c r="B120" s="42">
        <v>7</v>
      </c>
      <c r="C120" s="46">
        <f>SUMIFS(탕데이터!R:R,탕데이터!$I:$I,'차량별-코스별'!$A110,탕데이터!$BL:$BL,'차량별-코스별'!$B110)</f>
        <v>331.40999999999997</v>
      </c>
      <c r="D120" s="46">
        <f>SUMIFS(탕데이터!S:S,탕데이터!$I:$I,'차량별-코스별'!$A110,탕데이터!$BL:$BL,'차량별-코스별'!$B110)</f>
        <v>88.908000000000001</v>
      </c>
      <c r="E120" s="50">
        <f t="shared" si="3"/>
        <v>3.7275610743690102</v>
      </c>
    </row>
    <row r="121" spans="1:5" hidden="1" x14ac:dyDescent="0.3">
      <c r="A121" s="39" t="s">
        <v>83</v>
      </c>
      <c r="B121" s="42">
        <v>8</v>
      </c>
      <c r="C121" s="46">
        <f>SUMIFS(탕데이터!R:R,탕데이터!$I:$I,'차량별-코스별'!$A128,탕데이터!$BL:$BL,'차량별-코스별'!$B128)</f>
        <v>330.86</v>
      </c>
      <c r="D121" s="46">
        <f>SUMIFS(탕데이터!S:S,탕데이터!$I:$I,'차량별-코스별'!$A128,탕데이터!$BL:$BL,'차량별-코스별'!$B128)</f>
        <v>94.201000000000008</v>
      </c>
      <c r="E121" s="50">
        <f t="shared" si="3"/>
        <v>3.5122769397352469</v>
      </c>
    </row>
    <row r="122" spans="1:5" hidden="1" x14ac:dyDescent="0.3">
      <c r="A122" s="39" t="s">
        <v>83</v>
      </c>
      <c r="B122" s="42">
        <v>9</v>
      </c>
      <c r="C122" s="46">
        <f>SUMIFS(탕데이터!R:R,탕데이터!$I:$I,'차량별-코스별'!$A145,탕데이터!$BL:$BL,'차량별-코스별'!$B145)</f>
        <v>357.88900000000001</v>
      </c>
      <c r="D122" s="46">
        <f>SUMIFS(탕데이터!S:S,탕데이터!$I:$I,'차량별-코스별'!$A145,탕데이터!$BL:$BL,'차량별-코스별'!$B145)</f>
        <v>109.53500000000001</v>
      </c>
      <c r="E122" s="50">
        <f t="shared" si="3"/>
        <v>3.2673483361482627</v>
      </c>
    </row>
    <row r="123" spans="1:5" hidden="1" x14ac:dyDescent="0.3">
      <c r="A123" s="39" t="s">
        <v>84</v>
      </c>
      <c r="B123" s="42">
        <v>1</v>
      </c>
      <c r="C123" s="46">
        <f>SUMIFS(탕데이터!R:R,탕데이터!$I:$I,'차량별-코스별'!$A10,탕데이터!$BL:$BL,'차량별-코스별'!$B10)</f>
        <v>424.08299999999997</v>
      </c>
      <c r="D123" s="46">
        <f>SUMIFS(탕데이터!S:S,탕데이터!$I:$I,'차량별-코스별'!$A10,탕데이터!$BL:$BL,'차량별-코스별'!$B10)</f>
        <v>125.42500000000001</v>
      </c>
      <c r="E123" s="50">
        <f t="shared" si="3"/>
        <v>3.3811680287024113</v>
      </c>
    </row>
    <row r="124" spans="1:5" hidden="1" x14ac:dyDescent="0.3">
      <c r="A124" s="39" t="s">
        <v>84</v>
      </c>
      <c r="B124" s="42">
        <v>4</v>
      </c>
      <c r="C124" s="46">
        <f>SUMIFS(탕데이터!R:R,탕데이터!$I:$I,'차량별-코스별'!$A61,탕데이터!$BL:$BL,'차량별-코스별'!$B61)</f>
        <v>333.10899999999998</v>
      </c>
      <c r="D124" s="46">
        <f>SUMIFS(탕데이터!S:S,탕데이터!$I:$I,'차량별-코스별'!$A61,탕데이터!$BL:$BL,'차량별-코스별'!$B61)</f>
        <v>98.234000000000009</v>
      </c>
      <c r="E124" s="50">
        <f t="shared" si="3"/>
        <v>3.3909746116415902</v>
      </c>
    </row>
    <row r="125" spans="1:5" hidden="1" x14ac:dyDescent="0.3">
      <c r="A125" s="39" t="s">
        <v>84</v>
      </c>
      <c r="B125" s="42">
        <v>5</v>
      </c>
      <c r="C125" s="46">
        <f>SUMIFS(탕데이터!R:R,탕데이터!$I:$I,'차량별-코스별'!$A78,탕데이터!$BL:$BL,'차량별-코스별'!$B78)</f>
        <v>698.56399999999996</v>
      </c>
      <c r="D125" s="46">
        <f>SUMIFS(탕데이터!S:S,탕데이터!$I:$I,'차량별-코스별'!$A78,탕데이터!$BL:$BL,'차량별-코스별'!$B78)</f>
        <v>206.29100000000003</v>
      </c>
      <c r="E125" s="50">
        <f t="shared" si="3"/>
        <v>3.3863038135449433</v>
      </c>
    </row>
    <row r="126" spans="1:5" hidden="1" x14ac:dyDescent="0.3">
      <c r="A126" s="39" t="s">
        <v>84</v>
      </c>
      <c r="B126" s="42">
        <v>6</v>
      </c>
      <c r="C126" s="46">
        <f>SUMIFS(탕데이터!R:R,탕데이터!$I:$I,'차량별-코스별'!$A94,탕데이터!$BL:$BL,'차량별-코스별'!$B94)</f>
        <v>354.45499999999998</v>
      </c>
      <c r="D126" s="46">
        <f>SUMIFS(탕데이터!S:S,탕데이터!$I:$I,'차량별-코스별'!$A94,탕데이터!$BL:$BL,'차량별-코스별'!$B94)</f>
        <v>104.286</v>
      </c>
      <c r="E126" s="50">
        <f t="shared" si="3"/>
        <v>3.3988742496595896</v>
      </c>
    </row>
    <row r="127" spans="1:5" hidden="1" x14ac:dyDescent="0.3">
      <c r="A127" s="39" t="s">
        <v>84</v>
      </c>
      <c r="B127" s="42">
        <v>7</v>
      </c>
      <c r="C127" s="46">
        <f>SUMIFS(탕데이터!R:R,탕데이터!$I:$I,'차량별-코스별'!$A111,탕데이터!$BL:$BL,'차량별-코스별'!$B111)</f>
        <v>362.01</v>
      </c>
      <c r="D127" s="46">
        <f>SUMIFS(탕데이터!S:S,탕데이터!$I:$I,'차량별-코스별'!$A111,탕데이터!$BL:$BL,'차량별-코스별'!$B111)</f>
        <v>104.22399999999999</v>
      </c>
      <c r="E127" s="50">
        <f t="shared" si="3"/>
        <v>3.4733842493091807</v>
      </c>
    </row>
    <row r="128" spans="1:5" hidden="1" x14ac:dyDescent="0.3">
      <c r="A128" s="39" t="s">
        <v>84</v>
      </c>
      <c r="B128" s="42">
        <v>8</v>
      </c>
      <c r="C128" s="46">
        <f>SUMIFS(탕데이터!R:R,탕데이터!$I:$I,'차량별-코스별'!$A129,탕데이터!$BL:$BL,'차량별-코스별'!$B129)</f>
        <v>11.882999999999999</v>
      </c>
      <c r="D128" s="46">
        <f>SUMIFS(탕데이터!S:S,탕데이터!$I:$I,'차량별-코스별'!$A129,탕데이터!$BL:$BL,'차량별-코스별'!$B129)</f>
        <v>4.8870000000000005</v>
      </c>
      <c r="E128" s="50">
        <f t="shared" si="3"/>
        <v>2.4315531000613868</v>
      </c>
    </row>
    <row r="129" spans="1:5" hidden="1" x14ac:dyDescent="0.3">
      <c r="A129" s="39" t="s">
        <v>84</v>
      </c>
      <c r="B129" s="42">
        <v>9</v>
      </c>
      <c r="C129" s="46">
        <f>SUMIFS(탕데이터!R:R,탕데이터!$I:$I,'차량별-코스별'!$A146,탕데이터!$BL:$BL,'차량별-코스별'!$B146)</f>
        <v>343.56200000000001</v>
      </c>
      <c r="D129" s="46">
        <f>SUMIFS(탕데이터!S:S,탕데이터!$I:$I,'차량별-코스별'!$A146,탕데이터!$BL:$BL,'차량별-코스별'!$B146)</f>
        <v>104.95099999999999</v>
      </c>
      <c r="E129" s="50">
        <f t="shared" si="3"/>
        <v>3.2735467027469967</v>
      </c>
    </row>
    <row r="130" spans="1:5" hidden="1" x14ac:dyDescent="0.3">
      <c r="A130" s="39" t="s">
        <v>84</v>
      </c>
      <c r="B130" s="42">
        <v>10</v>
      </c>
      <c r="C130" s="46">
        <f>SUMIFS(탕데이터!R:R,탕데이터!$I:$I,'차량별-코스별'!$A154,탕데이터!$BL:$BL,'차량별-코스별'!$B154)</f>
        <v>670.96100000000001</v>
      </c>
      <c r="D130" s="46">
        <f>SUMIFS(탕데이터!S:S,탕데이터!$I:$I,'차량별-코스별'!$A154,탕데이터!$BL:$BL,'차량별-코스별'!$B154)</f>
        <v>196.68600000000004</v>
      </c>
      <c r="E130" s="50">
        <f t="shared" ref="E130:E161" si="4">C130/D130</f>
        <v>3.4113307505363872</v>
      </c>
    </row>
    <row r="131" spans="1:5" hidden="1" x14ac:dyDescent="0.3">
      <c r="A131" s="39" t="s">
        <v>84</v>
      </c>
      <c r="B131" s="42">
        <v>11</v>
      </c>
      <c r="C131" s="46">
        <f>SUMIFS(탕데이터!R:R,탕데이터!$I:$I,'차량별-코스별'!$A163,탕데이터!$BL:$BL,'차량별-코스별'!$B163)</f>
        <v>368.42199999999997</v>
      </c>
      <c r="D131" s="46">
        <f>SUMIFS(탕데이터!S:S,탕데이터!$I:$I,'차량별-코스별'!$A163,탕데이터!$BL:$BL,'차량별-코스별'!$B163)</f>
        <v>118.554</v>
      </c>
      <c r="E131" s="50">
        <f t="shared" si="4"/>
        <v>3.1076302781854679</v>
      </c>
    </row>
    <row r="132" spans="1:5" hidden="1" x14ac:dyDescent="0.3">
      <c r="A132" s="39" t="s">
        <v>91</v>
      </c>
      <c r="B132" s="42">
        <v>1</v>
      </c>
      <c r="C132" s="46">
        <f>SUMIFS(탕데이터!R:R,탕데이터!$I:$I,'차량별-코스별'!$A15,탕데이터!$BL:$BL,'차량별-코스별'!$B15)</f>
        <v>263.13499999999999</v>
      </c>
      <c r="D132" s="46">
        <f>SUMIFS(탕데이터!S:S,탕데이터!$I:$I,'차량별-코스별'!$A15,탕데이터!$BL:$BL,'차량별-코스별'!$B15)</f>
        <v>70.070000000000007</v>
      </c>
      <c r="E132" s="50">
        <f t="shared" si="4"/>
        <v>3.7553161124589689</v>
      </c>
    </row>
    <row r="133" spans="1:5" hidden="1" x14ac:dyDescent="0.3">
      <c r="A133" s="39" t="s">
        <v>91</v>
      </c>
      <c r="B133" s="42">
        <v>2</v>
      </c>
      <c r="C133" s="46">
        <f>SUMIFS(탕데이터!R:R,탕데이터!$I:$I,'차량별-코스별'!$A32,탕데이터!$BL:$BL,'차량별-코스별'!$B32)</f>
        <v>330.298</v>
      </c>
      <c r="D133" s="46">
        <f>SUMIFS(탕데이터!S:S,탕데이터!$I:$I,'차량별-코스별'!$A32,탕데이터!$BL:$BL,'차량별-코스별'!$B32)</f>
        <v>92.846000000000018</v>
      </c>
      <c r="E133" s="50">
        <f t="shared" si="4"/>
        <v>3.5574822824892824</v>
      </c>
    </row>
    <row r="134" spans="1:5" hidden="1" x14ac:dyDescent="0.3">
      <c r="A134" s="39" t="s">
        <v>91</v>
      </c>
      <c r="B134" s="42">
        <v>3</v>
      </c>
      <c r="C134" s="46">
        <f>SUMIFS(탕데이터!R:R,탕데이터!$I:$I,'차량별-코스별'!$A49,탕데이터!$BL:$BL,'차량별-코스별'!$B49)</f>
        <v>3.0000000000000001E-3</v>
      </c>
      <c r="D134" s="46">
        <f>SUMIFS(탕데이터!S:S,탕데이터!$I:$I,'차량별-코스별'!$A49,탕데이터!$BL:$BL,'차량별-코스별'!$B49)</f>
        <v>0.11899999999999999</v>
      </c>
      <c r="E134" s="50">
        <f t="shared" si="4"/>
        <v>2.5210084033613446E-2</v>
      </c>
    </row>
    <row r="135" spans="1:5" hidden="1" x14ac:dyDescent="0.3">
      <c r="A135" s="39" t="s">
        <v>91</v>
      </c>
      <c r="B135" s="42">
        <v>4</v>
      </c>
      <c r="C135" s="46">
        <f>SUMIFS(탕데이터!R:R,탕데이터!$I:$I,'차량별-코스별'!$A66,탕데이터!$BL:$BL,'차량별-코스별'!$B66)</f>
        <v>156.93099999999998</v>
      </c>
      <c r="D135" s="46">
        <f>SUMIFS(탕데이터!S:S,탕데이터!$I:$I,'차량별-코스별'!$A66,탕데이터!$BL:$BL,'차량별-코스별'!$B66)</f>
        <v>44.042999999999992</v>
      </c>
      <c r="E135" s="50">
        <f t="shared" si="4"/>
        <v>3.563131485139523</v>
      </c>
    </row>
    <row r="136" spans="1:5" hidden="1" x14ac:dyDescent="0.3">
      <c r="A136" s="39" t="s">
        <v>91</v>
      </c>
      <c r="B136" s="42">
        <v>5</v>
      </c>
      <c r="C136" s="46">
        <f>SUMIFS(탕데이터!R:R,탕데이터!$I:$I,'차량별-코스별'!$A83,탕데이터!$BL:$BL,'차량별-코스별'!$B83)</f>
        <v>369.19499999999994</v>
      </c>
      <c r="D136" s="46">
        <f>SUMIFS(탕데이터!S:S,탕데이터!$I:$I,'차량별-코스별'!$A83,탕데이터!$BL:$BL,'차량별-코스별'!$B83)</f>
        <v>101.06</v>
      </c>
      <c r="E136" s="50">
        <f t="shared" si="4"/>
        <v>3.6532258064516121</v>
      </c>
    </row>
    <row r="137" spans="1:5" hidden="1" x14ac:dyDescent="0.3">
      <c r="A137" s="39" t="s">
        <v>91</v>
      </c>
      <c r="B137" s="42">
        <v>6</v>
      </c>
      <c r="C137" s="46">
        <f>SUMIFS(탕데이터!R:R,탕데이터!$I:$I,'차량별-코스별'!$A99,탕데이터!$BL:$BL,'차량별-코스별'!$B99)</f>
        <v>282.78000000000003</v>
      </c>
      <c r="D137" s="46">
        <f>SUMIFS(탕데이터!S:S,탕데이터!$I:$I,'차량별-코스별'!$A99,탕데이터!$BL:$BL,'차량별-코스별'!$B99)</f>
        <v>83.38900000000001</v>
      </c>
      <c r="E137" s="50">
        <f t="shared" si="4"/>
        <v>3.3910947487078631</v>
      </c>
    </row>
    <row r="138" spans="1:5" hidden="1" x14ac:dyDescent="0.3">
      <c r="A138" s="39" t="s">
        <v>91</v>
      </c>
      <c r="B138" s="42">
        <v>7</v>
      </c>
      <c r="C138" s="46">
        <f>SUMIFS(탕데이터!R:R,탕데이터!$I:$I,'차량별-코스별'!$A116,탕데이터!$BL:$BL,'차량별-코스별'!$B116)</f>
        <v>285.39499999999998</v>
      </c>
      <c r="D138" s="46">
        <f>SUMIFS(탕데이터!S:S,탕데이터!$I:$I,'차량별-코스별'!$A116,탕데이터!$BL:$BL,'차량별-코스별'!$B116)</f>
        <v>77.433000000000007</v>
      </c>
      <c r="E138" s="50">
        <f t="shared" si="4"/>
        <v>3.6857024782715375</v>
      </c>
    </row>
    <row r="139" spans="1:5" hidden="1" x14ac:dyDescent="0.3">
      <c r="A139" s="39" t="s">
        <v>91</v>
      </c>
      <c r="B139" s="42">
        <v>8</v>
      </c>
      <c r="C139" s="46">
        <f>SUMIFS(탕데이터!R:R,탕데이터!$I:$I,'차량별-코스별'!$A134,탕데이터!$BL:$BL,'차량별-코스별'!$B134)</f>
        <v>372.03100000000001</v>
      </c>
      <c r="D139" s="46">
        <f>SUMIFS(탕데이터!S:S,탕데이터!$I:$I,'차량별-코스별'!$A134,탕데이터!$BL:$BL,'차량별-코스별'!$B134)</f>
        <v>121.182</v>
      </c>
      <c r="E139" s="50">
        <f t="shared" si="4"/>
        <v>3.0700186496344339</v>
      </c>
    </row>
    <row r="140" spans="1:5" hidden="1" x14ac:dyDescent="0.3">
      <c r="A140" s="39" t="s">
        <v>92</v>
      </c>
      <c r="B140" s="42">
        <v>1</v>
      </c>
      <c r="C140" s="46">
        <f>SUMIFS(탕데이터!R:R,탕데이터!$I:$I,'차량별-코스별'!$A16,탕데이터!$BL:$BL,'차량별-코스별'!$B16)</f>
        <v>134.095</v>
      </c>
      <c r="D140" s="46">
        <f>SUMIFS(탕데이터!S:S,탕데이터!$I:$I,'차량별-코스별'!$A16,탕데이터!$BL:$BL,'차량별-코스별'!$B16)</f>
        <v>36.825000000000003</v>
      </c>
      <c r="E140" s="50">
        <f t="shared" si="4"/>
        <v>3.6414120841819413</v>
      </c>
    </row>
    <row r="141" spans="1:5" hidden="1" x14ac:dyDescent="0.3">
      <c r="A141" s="39" t="s">
        <v>92</v>
      </c>
      <c r="B141" s="42">
        <v>2</v>
      </c>
      <c r="C141" s="46">
        <f>SUMIFS(탕데이터!R:R,탕데이터!$I:$I,'차량별-코스별'!$A33,탕데이터!$BL:$BL,'차량별-코스별'!$B33)</f>
        <v>278.416</v>
      </c>
      <c r="D141" s="46">
        <f>SUMIFS(탕데이터!S:S,탕데이터!$I:$I,'차량별-코스별'!$A33,탕데이터!$BL:$BL,'차량별-코스별'!$B33)</f>
        <v>69.31</v>
      </c>
      <c r="E141" s="50">
        <f t="shared" si="4"/>
        <v>4.0169672485932768</v>
      </c>
    </row>
    <row r="142" spans="1:5" hidden="1" x14ac:dyDescent="0.3">
      <c r="A142" s="39" t="s">
        <v>92</v>
      </c>
      <c r="B142" s="42">
        <v>3</v>
      </c>
      <c r="C142" s="46">
        <f>SUMIFS(탕데이터!R:R,탕데이터!$I:$I,'차량별-코스별'!$A50,탕데이터!$BL:$BL,'차량별-코스별'!$B50)</f>
        <v>332.24700000000001</v>
      </c>
      <c r="D142" s="46">
        <f>SUMIFS(탕데이터!S:S,탕데이터!$I:$I,'차량별-코스별'!$A50,탕데이터!$BL:$BL,'차량별-코스별'!$B50)</f>
        <v>96.954000000000008</v>
      </c>
      <c r="E142" s="50">
        <f t="shared" si="4"/>
        <v>3.426851909152794</v>
      </c>
    </row>
    <row r="143" spans="1:5" hidden="1" x14ac:dyDescent="0.3">
      <c r="A143" s="39" t="s">
        <v>92</v>
      </c>
      <c r="B143" s="42">
        <v>4</v>
      </c>
      <c r="C143" s="46">
        <f>SUMIFS(탕데이터!R:R,탕데이터!$I:$I,'차량별-코스별'!$A67,탕데이터!$BL:$BL,'차량별-코스별'!$B67)</f>
        <v>1E-3</v>
      </c>
      <c r="D143" s="46">
        <f>SUMIFS(탕데이터!S:S,탕데이터!$I:$I,'차량별-코스별'!$A67,탕데이터!$BL:$BL,'차량별-코스별'!$B67)</f>
        <v>1.0999999999999999E-2</v>
      </c>
      <c r="E143" s="50">
        <f t="shared" si="4"/>
        <v>9.0909090909090912E-2</v>
      </c>
    </row>
    <row r="144" spans="1:5" hidden="1" x14ac:dyDescent="0.3">
      <c r="A144" s="39" t="s">
        <v>92</v>
      </c>
      <c r="B144" s="42">
        <v>5</v>
      </c>
      <c r="C144" s="46">
        <f>SUMIFS(탕데이터!R:R,탕데이터!$I:$I,'차량별-코스별'!$A84,탕데이터!$BL:$BL,'차량별-코스별'!$B84)</f>
        <v>387.83199999999999</v>
      </c>
      <c r="D144" s="46">
        <f>SUMIFS(탕데이터!S:S,탕데이터!$I:$I,'차량별-코스별'!$A84,탕데이터!$BL:$BL,'차량별-코스별'!$B84)</f>
        <v>101.87499999999999</v>
      </c>
      <c r="E144" s="50">
        <f t="shared" si="4"/>
        <v>3.8069398773006138</v>
      </c>
    </row>
    <row r="145" spans="1:5" hidden="1" x14ac:dyDescent="0.3">
      <c r="A145" s="39" t="s">
        <v>92</v>
      </c>
      <c r="B145" s="42">
        <v>6</v>
      </c>
      <c r="C145" s="46">
        <f>SUMIFS(탕데이터!R:R,탕데이터!$I:$I,'차량별-코스별'!$A100,탕데이터!$BL:$BL,'차량별-코스별'!$B100)</f>
        <v>391.37600000000003</v>
      </c>
      <c r="D145" s="46">
        <f>SUMIFS(탕데이터!S:S,탕데이터!$I:$I,'차량별-코스별'!$A100,탕데이터!$BL:$BL,'차량별-코스별'!$B100)</f>
        <v>108.73699999999999</v>
      </c>
      <c r="E145" s="50">
        <f t="shared" si="4"/>
        <v>3.5992900300725608</v>
      </c>
    </row>
    <row r="146" spans="1:5" hidden="1" x14ac:dyDescent="0.3">
      <c r="A146" s="39" t="s">
        <v>92</v>
      </c>
      <c r="B146" s="42">
        <v>7</v>
      </c>
      <c r="C146" s="46">
        <f>SUMIFS(탕데이터!R:R,탕데이터!$I:$I,'차량별-코스별'!$A117,탕데이터!$BL:$BL,'차량별-코스별'!$B117)</f>
        <v>391.76099999999997</v>
      </c>
      <c r="D146" s="46">
        <f>SUMIFS(탕데이터!S:S,탕데이터!$I:$I,'차량별-코스별'!$A117,탕데이터!$BL:$BL,'차량별-코스별'!$B117)</f>
        <v>122.036</v>
      </c>
      <c r="E146" s="50">
        <f t="shared" si="4"/>
        <v>3.2102084630764689</v>
      </c>
    </row>
    <row r="147" spans="1:5" hidden="1" x14ac:dyDescent="0.3">
      <c r="A147" s="39" t="s">
        <v>92</v>
      </c>
      <c r="B147" s="42">
        <v>8</v>
      </c>
      <c r="C147" s="46">
        <f>SUMIFS(탕데이터!R:R,탕데이터!$I:$I,'차량별-코스별'!$A135,탕데이터!$BL:$BL,'차량별-코스별'!$B135)</f>
        <v>389.65700000000004</v>
      </c>
      <c r="D147" s="46">
        <f>SUMIFS(탕데이터!S:S,탕데이터!$I:$I,'차량별-코스별'!$A135,탕데이터!$BL:$BL,'차량별-코스별'!$B135)</f>
        <v>115.58500000000001</v>
      </c>
      <c r="E147" s="50">
        <f t="shared" si="4"/>
        <v>3.3711727300255223</v>
      </c>
    </row>
    <row r="148" spans="1:5" hidden="1" x14ac:dyDescent="0.3">
      <c r="A148" s="39" t="s">
        <v>93</v>
      </c>
      <c r="B148" s="42">
        <v>1</v>
      </c>
      <c r="C148" s="46">
        <f>SUMIFS(탕데이터!R:R,탕데이터!$I:$I,'차량별-코스별'!$A17,탕데이터!$BL:$BL,'차량별-코스별'!$B17)</f>
        <v>340.33299999999997</v>
      </c>
      <c r="D148" s="46">
        <f>SUMIFS(탕데이터!S:S,탕데이터!$I:$I,'차량별-코스별'!$A17,탕데이터!$BL:$BL,'차량별-코스별'!$B17)</f>
        <v>93.432999999999993</v>
      </c>
      <c r="E148" s="50">
        <f t="shared" si="4"/>
        <v>3.6425352926696135</v>
      </c>
    </row>
    <row r="149" spans="1:5" hidden="1" x14ac:dyDescent="0.3">
      <c r="A149" s="39" t="s">
        <v>93</v>
      </c>
      <c r="B149" s="42">
        <v>2</v>
      </c>
      <c r="C149" s="46">
        <f>SUMIFS(탕데이터!R:R,탕데이터!$I:$I,'차량별-코스별'!$A34,탕데이터!$BL:$BL,'차량별-코스별'!$B34)</f>
        <v>417.21699999999998</v>
      </c>
      <c r="D149" s="46">
        <f>SUMIFS(탕데이터!S:S,탕데이터!$I:$I,'차량별-코스별'!$A34,탕데이터!$BL:$BL,'차량별-코스별'!$B34)</f>
        <v>118.26300000000001</v>
      </c>
      <c r="E149" s="50">
        <f t="shared" si="4"/>
        <v>3.5278743140289013</v>
      </c>
    </row>
    <row r="150" spans="1:5" hidden="1" x14ac:dyDescent="0.3">
      <c r="A150" s="39" t="s">
        <v>93</v>
      </c>
      <c r="B150" s="42">
        <v>3</v>
      </c>
      <c r="C150" s="46">
        <f>SUMIFS(탕데이터!R:R,탕데이터!$I:$I,'차량별-코스별'!$A51,탕데이터!$BL:$BL,'차량별-코스별'!$B51)</f>
        <v>281.70400000000001</v>
      </c>
      <c r="D150" s="46">
        <f>SUMIFS(탕데이터!S:S,탕데이터!$I:$I,'차량별-코스별'!$A51,탕데이터!$BL:$BL,'차량별-코스별'!$B51)</f>
        <v>87.956999999999994</v>
      </c>
      <c r="E150" s="50">
        <f t="shared" si="4"/>
        <v>3.2027467967302208</v>
      </c>
    </row>
    <row r="151" spans="1:5" hidden="1" x14ac:dyDescent="0.3">
      <c r="A151" s="39" t="s">
        <v>93</v>
      </c>
      <c r="B151" s="42">
        <v>4</v>
      </c>
      <c r="C151" s="46">
        <f>SUMIFS(탕데이터!R:R,탕데이터!$I:$I,'차량별-코스별'!$A68,탕데이터!$BL:$BL,'차량별-코스별'!$B68)</f>
        <v>331.24799999999999</v>
      </c>
      <c r="D151" s="46">
        <f>SUMIFS(탕데이터!S:S,탕데이터!$I:$I,'차량별-코스별'!$A68,탕데이터!$BL:$BL,'차량별-코스별'!$B68)</f>
        <v>96.948000000000008</v>
      </c>
      <c r="E151" s="50">
        <f t="shared" si="4"/>
        <v>3.4167594999381108</v>
      </c>
    </row>
    <row r="152" spans="1:5" hidden="1" x14ac:dyDescent="0.3">
      <c r="A152" s="39" t="s">
        <v>93</v>
      </c>
      <c r="B152" s="42">
        <v>5</v>
      </c>
      <c r="C152" s="46">
        <f>SUMIFS(탕데이터!R:R,탕데이터!$I:$I,'차량별-코스별'!$A85,탕데이터!$BL:$BL,'차량별-코스별'!$B85)</f>
        <v>265</v>
      </c>
      <c r="D152" s="46">
        <f>SUMIFS(탕데이터!S:S,탕데이터!$I:$I,'차량별-코스별'!$A85,탕데이터!$BL:$BL,'차량별-코스별'!$B85)</f>
        <v>80.613</v>
      </c>
      <c r="E152" s="50">
        <f t="shared" si="4"/>
        <v>3.2873109796186721</v>
      </c>
    </row>
    <row r="153" spans="1:5" hidden="1" x14ac:dyDescent="0.3">
      <c r="A153" s="39" t="s">
        <v>93</v>
      </c>
      <c r="B153" s="42">
        <v>6</v>
      </c>
      <c r="C153" s="46">
        <f>SUMIFS(탕데이터!R:R,탕데이터!$I:$I,'차량별-코스별'!$A101,탕데이터!$BL:$BL,'차량별-코스별'!$B101)</f>
        <v>373.38499999999999</v>
      </c>
      <c r="D153" s="46">
        <f>SUMIFS(탕데이터!S:S,탕데이터!$I:$I,'차량별-코스별'!$A101,탕데이터!$BL:$BL,'차량별-코스별'!$B101)</f>
        <v>110.413</v>
      </c>
      <c r="E153" s="50">
        <f t="shared" si="4"/>
        <v>3.3817122983706627</v>
      </c>
    </row>
    <row r="154" spans="1:5" hidden="1" x14ac:dyDescent="0.3">
      <c r="A154" s="39" t="s">
        <v>93</v>
      </c>
      <c r="B154" s="42">
        <v>7</v>
      </c>
      <c r="C154" s="46">
        <f>SUMIFS(탕데이터!R:R,탕데이터!$I:$I,'차량별-코스별'!$A118,탕데이터!$BL:$BL,'차량별-코스별'!$B118)</f>
        <v>375.12999999999994</v>
      </c>
      <c r="D154" s="46">
        <f>SUMIFS(탕데이터!S:S,탕데이터!$I:$I,'차량별-코스별'!$A118,탕데이터!$BL:$BL,'차량별-코스별'!$B118)</f>
        <v>116.94699999999997</v>
      </c>
      <c r="E154" s="50">
        <f t="shared" si="4"/>
        <v>3.2076923734683236</v>
      </c>
    </row>
    <row r="155" spans="1:5" hidden="1" x14ac:dyDescent="0.3">
      <c r="A155" s="39" t="s">
        <v>93</v>
      </c>
      <c r="B155" s="42">
        <v>8</v>
      </c>
      <c r="C155" s="46">
        <f>SUMIFS(탕데이터!R:R,탕데이터!$I:$I,'차량별-코스별'!$A136,탕데이터!$BL:$BL,'차량별-코스별'!$B136)</f>
        <v>60.496000000000002</v>
      </c>
      <c r="D155" s="46">
        <f>SUMIFS(탕데이터!S:S,탕데이터!$I:$I,'차량별-코스별'!$A136,탕데이터!$BL:$BL,'차량별-코스별'!$B136)</f>
        <v>19.739999999999998</v>
      </c>
      <c r="E155" s="50">
        <f t="shared" si="4"/>
        <v>3.0646403242147926</v>
      </c>
    </row>
    <row r="156" spans="1:5" hidden="1" x14ac:dyDescent="0.3">
      <c r="A156" s="39" t="s">
        <v>94</v>
      </c>
      <c r="B156" s="42">
        <v>1</v>
      </c>
      <c r="C156" s="46">
        <f>SUMIFS(탕데이터!R:R,탕데이터!$I:$I,'차량별-코스별'!$A18,탕데이터!$BL:$BL,'차량별-코스별'!$B18)</f>
        <v>364.14999999999992</v>
      </c>
      <c r="D156" s="46">
        <f>SUMIFS(탕데이터!S:S,탕데이터!$I:$I,'차량별-코스별'!$A18,탕데이터!$BL:$BL,'차량별-코스별'!$B18)</f>
        <v>107.288</v>
      </c>
      <c r="E156" s="50">
        <f t="shared" si="4"/>
        <v>3.3941354112295872</v>
      </c>
    </row>
    <row r="157" spans="1:5" hidden="1" x14ac:dyDescent="0.3">
      <c r="A157" s="39" t="s">
        <v>94</v>
      </c>
      <c r="B157" s="42">
        <v>2</v>
      </c>
      <c r="C157" s="46">
        <f>SUMIFS(탕데이터!R:R,탕데이터!$I:$I,'차량별-코스별'!$A35,탕데이터!$BL:$BL,'차량별-코스별'!$B35)</f>
        <v>212.98699999999999</v>
      </c>
      <c r="D157" s="46">
        <f>SUMIFS(탕데이터!S:S,탕데이터!$I:$I,'차량별-코스별'!$A35,탕데이터!$BL:$BL,'차량별-코스별'!$B35)</f>
        <v>71.012999999999991</v>
      </c>
      <c r="E157" s="50">
        <f t="shared" si="4"/>
        <v>2.999267739709631</v>
      </c>
    </row>
    <row r="158" spans="1:5" hidden="1" x14ac:dyDescent="0.3">
      <c r="A158" s="39" t="s">
        <v>94</v>
      </c>
      <c r="B158" s="42">
        <v>3</v>
      </c>
      <c r="C158" s="46">
        <f>SUMIFS(탕데이터!R:R,탕데이터!$I:$I,'차량별-코스별'!$A52,탕데이터!$BL:$BL,'차량별-코스별'!$B52)</f>
        <v>420.34199999999998</v>
      </c>
      <c r="D158" s="46">
        <f>SUMIFS(탕데이터!S:S,탕데이터!$I:$I,'차량별-코스별'!$A52,탕데이터!$BL:$BL,'차량별-코스별'!$B52)</f>
        <v>125.18600000000001</v>
      </c>
      <c r="E158" s="50">
        <f t="shared" si="4"/>
        <v>3.357739683351173</v>
      </c>
    </row>
    <row r="159" spans="1:5" hidden="1" x14ac:dyDescent="0.3">
      <c r="A159" s="39" t="s">
        <v>94</v>
      </c>
      <c r="B159" s="42">
        <v>4</v>
      </c>
      <c r="C159" s="46">
        <f>SUMIFS(탕데이터!R:R,탕데이터!$I:$I,'차량별-코스별'!$A69,탕데이터!$BL:$BL,'차량별-코스별'!$B69)</f>
        <v>360.35400000000004</v>
      </c>
      <c r="D159" s="46">
        <f>SUMIFS(탕데이터!S:S,탕데이터!$I:$I,'차량별-코스별'!$A69,탕데이터!$BL:$BL,'차량별-코스별'!$B69)</f>
        <v>107.18199999999999</v>
      </c>
      <c r="E159" s="50">
        <f t="shared" si="4"/>
        <v>3.3620757216696839</v>
      </c>
    </row>
    <row r="160" spans="1:5" hidden="1" x14ac:dyDescent="0.3">
      <c r="A160" s="39" t="s">
        <v>94</v>
      </c>
      <c r="B160" s="42">
        <v>5</v>
      </c>
      <c r="C160" s="46">
        <f>SUMIFS(탕데이터!R:R,탕데이터!$I:$I,'차량별-코스별'!$A86,탕데이터!$BL:$BL,'차량별-코스별'!$B86)</f>
        <v>345.52300000000002</v>
      </c>
      <c r="D160" s="46">
        <f>SUMIFS(탕데이터!S:S,탕데이터!$I:$I,'차량별-코스별'!$A86,탕데이터!$BL:$BL,'차량별-코스별'!$B86)</f>
        <v>97.994</v>
      </c>
      <c r="E160" s="50">
        <f t="shared" si="4"/>
        <v>3.525960773108558</v>
      </c>
    </row>
    <row r="161" spans="1:5" hidden="1" x14ac:dyDescent="0.3">
      <c r="A161" s="39" t="s">
        <v>94</v>
      </c>
      <c r="B161" s="42">
        <v>6</v>
      </c>
      <c r="C161" s="46">
        <f>SUMIFS(탕데이터!R:R,탕데이터!$I:$I,'차량별-코스별'!$A102,탕데이터!$BL:$BL,'차량별-코스별'!$B102)</f>
        <v>328.084</v>
      </c>
      <c r="D161" s="46">
        <f>SUMIFS(탕데이터!S:S,탕데이터!$I:$I,'차량별-코스별'!$A102,탕데이터!$BL:$BL,'차량별-코스별'!$B102)</f>
        <v>102.489</v>
      </c>
      <c r="E161" s="50">
        <f t="shared" si="4"/>
        <v>3.2011630516445666</v>
      </c>
    </row>
    <row r="162" spans="1:5" hidden="1" x14ac:dyDescent="0.3">
      <c r="A162" s="39" t="s">
        <v>94</v>
      </c>
      <c r="B162" s="42">
        <v>7</v>
      </c>
      <c r="C162" s="46">
        <f>SUMIFS(탕데이터!R:R,탕데이터!$I:$I,'차량별-코스별'!$A119,탕데이터!$BL:$BL,'차량별-코스별'!$B119)</f>
        <v>330.40199999999999</v>
      </c>
      <c r="D162" s="46">
        <f>SUMIFS(탕데이터!S:S,탕데이터!$I:$I,'차량별-코스별'!$A119,탕데이터!$BL:$BL,'차량별-코스별'!$B119)</f>
        <v>95.716000000000008</v>
      </c>
      <c r="E162" s="50">
        <f t="shared" ref="E162:E163" si="5">C162/D162</f>
        <v>3.4518993689665254</v>
      </c>
    </row>
    <row r="163" spans="1:5" hidden="1" x14ac:dyDescent="0.3">
      <c r="A163" s="39" t="s">
        <v>94</v>
      </c>
      <c r="B163" s="42">
        <v>8</v>
      </c>
      <c r="C163" s="46">
        <f>SUMIFS(탕데이터!R:R,탕데이터!$I:$I,'차량별-코스별'!$A137,탕데이터!$BL:$BL,'차량별-코스별'!$B137)</f>
        <v>352.524</v>
      </c>
      <c r="D163" s="46">
        <f>SUMIFS(탕데이터!S:S,탕데이터!$I:$I,'차량별-코스별'!$A137,탕데이터!$BL:$BL,'차량별-코스별'!$B137)</f>
        <v>93.334000000000003</v>
      </c>
      <c r="E163" s="50">
        <f t="shared" si="5"/>
        <v>3.7770158784580108</v>
      </c>
    </row>
    <row r="164" spans="1:5" x14ac:dyDescent="0.3">
      <c r="B164"/>
    </row>
    <row r="165" spans="1:5" x14ac:dyDescent="0.3">
      <c r="B165"/>
    </row>
    <row r="166" spans="1:5" x14ac:dyDescent="0.3">
      <c r="B166"/>
    </row>
    <row r="167" spans="1:5" x14ac:dyDescent="0.3">
      <c r="B167"/>
    </row>
    <row r="168" spans="1:5" x14ac:dyDescent="0.3">
      <c r="B168"/>
    </row>
    <row r="169" spans="1:5" x14ac:dyDescent="0.3">
      <c r="B169"/>
    </row>
    <row r="170" spans="1:5" x14ac:dyDescent="0.3">
      <c r="B170"/>
    </row>
    <row r="171" spans="1:5" x14ac:dyDescent="0.3">
      <c r="B171"/>
    </row>
    <row r="172" spans="1:5" x14ac:dyDescent="0.3">
      <c r="B172"/>
    </row>
    <row r="173" spans="1:5" x14ac:dyDescent="0.3">
      <c r="B173"/>
    </row>
    <row r="174" spans="1:5" x14ac:dyDescent="0.3">
      <c r="B174"/>
    </row>
    <row r="175" spans="1:5" x14ac:dyDescent="0.3">
      <c r="B175"/>
    </row>
    <row r="176" spans="1:5" x14ac:dyDescent="0.3">
      <c r="B176"/>
    </row>
    <row r="177" spans="2:2" x14ac:dyDescent="0.3">
      <c r="B177"/>
    </row>
    <row r="178" spans="2:2" x14ac:dyDescent="0.3">
      <c r="B178"/>
    </row>
    <row r="179" spans="2:2" x14ac:dyDescent="0.3">
      <c r="B179"/>
    </row>
    <row r="180" spans="2:2" x14ac:dyDescent="0.3">
      <c r="B180"/>
    </row>
    <row r="181" spans="2:2" x14ac:dyDescent="0.3">
      <c r="B181"/>
    </row>
    <row r="182" spans="2:2" x14ac:dyDescent="0.3">
      <c r="B182"/>
    </row>
    <row r="183" spans="2:2" x14ac:dyDescent="0.3">
      <c r="B183"/>
    </row>
    <row r="184" spans="2:2" x14ac:dyDescent="0.3">
      <c r="B184"/>
    </row>
    <row r="185" spans="2:2" x14ac:dyDescent="0.3">
      <c r="B185"/>
    </row>
    <row r="186" spans="2:2" x14ac:dyDescent="0.3">
      <c r="B186"/>
    </row>
    <row r="187" spans="2:2" x14ac:dyDescent="0.3">
      <c r="B187"/>
    </row>
    <row r="188" spans="2:2" x14ac:dyDescent="0.3">
      <c r="B188"/>
    </row>
    <row r="189" spans="2:2" x14ac:dyDescent="0.3">
      <c r="B189"/>
    </row>
    <row r="190" spans="2:2" x14ac:dyDescent="0.3">
      <c r="B190"/>
    </row>
    <row r="191" spans="2:2" x14ac:dyDescent="0.3">
      <c r="B191"/>
    </row>
    <row r="192" spans="2:2" x14ac:dyDescent="0.3">
      <c r="B192"/>
    </row>
    <row r="193" spans="2:2" x14ac:dyDescent="0.3">
      <c r="B193"/>
    </row>
    <row r="194" spans="2:2" x14ac:dyDescent="0.3">
      <c r="B194"/>
    </row>
    <row r="195" spans="2:2" x14ac:dyDescent="0.3">
      <c r="B195"/>
    </row>
    <row r="196" spans="2:2" x14ac:dyDescent="0.3">
      <c r="B196"/>
    </row>
    <row r="197" spans="2:2" x14ac:dyDescent="0.3">
      <c r="B197"/>
    </row>
    <row r="198" spans="2:2" x14ac:dyDescent="0.3">
      <c r="B198"/>
    </row>
    <row r="199" spans="2:2" x14ac:dyDescent="0.3">
      <c r="B199"/>
    </row>
    <row r="200" spans="2:2" x14ac:dyDescent="0.3">
      <c r="B200"/>
    </row>
    <row r="201" spans="2:2" x14ac:dyDescent="0.3">
      <c r="B201"/>
    </row>
    <row r="202" spans="2:2" x14ac:dyDescent="0.3">
      <c r="B202"/>
    </row>
    <row r="203" spans="2:2" x14ac:dyDescent="0.3">
      <c r="B203"/>
    </row>
    <row r="204" spans="2:2" x14ac:dyDescent="0.3">
      <c r="B204"/>
    </row>
    <row r="205" spans="2:2" x14ac:dyDescent="0.3">
      <c r="B205"/>
    </row>
    <row r="206" spans="2:2" x14ac:dyDescent="0.3">
      <c r="B206"/>
    </row>
    <row r="207" spans="2:2" x14ac:dyDescent="0.3">
      <c r="B207"/>
    </row>
    <row r="208" spans="2:2" x14ac:dyDescent="0.3">
      <c r="B208"/>
    </row>
    <row r="209" spans="2:2" x14ac:dyDescent="0.3">
      <c r="B209"/>
    </row>
    <row r="210" spans="2:2" x14ac:dyDescent="0.3">
      <c r="B210"/>
    </row>
    <row r="211" spans="2:2" x14ac:dyDescent="0.3">
      <c r="B211"/>
    </row>
    <row r="212" spans="2:2" x14ac:dyDescent="0.3">
      <c r="B212"/>
    </row>
    <row r="213" spans="2:2" x14ac:dyDescent="0.3">
      <c r="B213"/>
    </row>
    <row r="214" spans="2:2" x14ac:dyDescent="0.3">
      <c r="B214"/>
    </row>
    <row r="215" spans="2:2" x14ac:dyDescent="0.3">
      <c r="B215"/>
    </row>
    <row r="216" spans="2:2" x14ac:dyDescent="0.3">
      <c r="B216"/>
    </row>
    <row r="217" spans="2:2" x14ac:dyDescent="0.3">
      <c r="B217"/>
    </row>
    <row r="218" spans="2:2" x14ac:dyDescent="0.3">
      <c r="B218"/>
    </row>
    <row r="219" spans="2:2" x14ac:dyDescent="0.3">
      <c r="B219"/>
    </row>
    <row r="220" spans="2:2" x14ac:dyDescent="0.3">
      <c r="B220"/>
    </row>
    <row r="221" spans="2:2" x14ac:dyDescent="0.3">
      <c r="B221"/>
    </row>
    <row r="222" spans="2:2" x14ac:dyDescent="0.3">
      <c r="B222"/>
    </row>
    <row r="223" spans="2:2" x14ac:dyDescent="0.3">
      <c r="B223"/>
    </row>
    <row r="224" spans="2:2" x14ac:dyDescent="0.3">
      <c r="B224"/>
    </row>
    <row r="225" spans="2:2" x14ac:dyDescent="0.3">
      <c r="B225"/>
    </row>
    <row r="226" spans="2:2" x14ac:dyDescent="0.3">
      <c r="B226"/>
    </row>
    <row r="227" spans="2:2" x14ac:dyDescent="0.3">
      <c r="B227"/>
    </row>
    <row r="228" spans="2:2" x14ac:dyDescent="0.3">
      <c r="B228"/>
    </row>
    <row r="229" spans="2:2" x14ac:dyDescent="0.3">
      <c r="B229"/>
    </row>
    <row r="230" spans="2:2" x14ac:dyDescent="0.3">
      <c r="B230"/>
    </row>
    <row r="231" spans="2:2" x14ac:dyDescent="0.3">
      <c r="B231"/>
    </row>
    <row r="232" spans="2:2" x14ac:dyDescent="0.3">
      <c r="B232"/>
    </row>
    <row r="233" spans="2:2" x14ac:dyDescent="0.3">
      <c r="B233"/>
    </row>
    <row r="234" spans="2:2" x14ac:dyDescent="0.3">
      <c r="B234"/>
    </row>
    <row r="235" spans="2:2" x14ac:dyDescent="0.3">
      <c r="B235"/>
    </row>
    <row r="236" spans="2:2" x14ac:dyDescent="0.3">
      <c r="B236"/>
    </row>
    <row r="237" spans="2:2" x14ac:dyDescent="0.3">
      <c r="B237"/>
    </row>
    <row r="238" spans="2:2" x14ac:dyDescent="0.3">
      <c r="B238"/>
    </row>
    <row r="239" spans="2:2" x14ac:dyDescent="0.3">
      <c r="B239"/>
    </row>
    <row r="240" spans="2:2" x14ac:dyDescent="0.3">
      <c r="B240"/>
    </row>
    <row r="241" spans="2:2" x14ac:dyDescent="0.3">
      <c r="B241"/>
    </row>
    <row r="242" spans="2:2" x14ac:dyDescent="0.3">
      <c r="B242"/>
    </row>
    <row r="243" spans="2:2" x14ac:dyDescent="0.3">
      <c r="B243"/>
    </row>
    <row r="244" spans="2:2" x14ac:dyDescent="0.3">
      <c r="B244"/>
    </row>
    <row r="245" spans="2:2" x14ac:dyDescent="0.3">
      <c r="B245"/>
    </row>
    <row r="246" spans="2:2" x14ac:dyDescent="0.3">
      <c r="B246"/>
    </row>
    <row r="247" spans="2:2" x14ac:dyDescent="0.3">
      <c r="B247"/>
    </row>
    <row r="248" spans="2:2" x14ac:dyDescent="0.3">
      <c r="B248"/>
    </row>
    <row r="249" spans="2:2" x14ac:dyDescent="0.3">
      <c r="B249"/>
    </row>
    <row r="250" spans="2:2" x14ac:dyDescent="0.3">
      <c r="B250"/>
    </row>
    <row r="251" spans="2:2" x14ac:dyDescent="0.3">
      <c r="B251"/>
    </row>
    <row r="252" spans="2:2" x14ac:dyDescent="0.3">
      <c r="B252"/>
    </row>
    <row r="253" spans="2:2" x14ac:dyDescent="0.3">
      <c r="B253"/>
    </row>
    <row r="254" spans="2:2" x14ac:dyDescent="0.3">
      <c r="B254"/>
    </row>
    <row r="255" spans="2:2" x14ac:dyDescent="0.3">
      <c r="B255"/>
    </row>
    <row r="256" spans="2:2" x14ac:dyDescent="0.3">
      <c r="B256"/>
    </row>
    <row r="257" spans="2:2" x14ac:dyDescent="0.3">
      <c r="B257"/>
    </row>
    <row r="258" spans="2:2" x14ac:dyDescent="0.3">
      <c r="B258"/>
    </row>
    <row r="259" spans="2:2" x14ac:dyDescent="0.3">
      <c r="B259"/>
    </row>
    <row r="260" spans="2:2" x14ac:dyDescent="0.3">
      <c r="B260"/>
    </row>
    <row r="261" spans="2:2" x14ac:dyDescent="0.3">
      <c r="B261"/>
    </row>
    <row r="262" spans="2:2" x14ac:dyDescent="0.3">
      <c r="B262"/>
    </row>
    <row r="263" spans="2:2" x14ac:dyDescent="0.3">
      <c r="B263"/>
    </row>
    <row r="264" spans="2:2" x14ac:dyDescent="0.3">
      <c r="B264"/>
    </row>
    <row r="265" spans="2:2" x14ac:dyDescent="0.3">
      <c r="B265"/>
    </row>
    <row r="266" spans="2:2" x14ac:dyDescent="0.3">
      <c r="B266"/>
    </row>
    <row r="267" spans="2:2" x14ac:dyDescent="0.3">
      <c r="B267"/>
    </row>
    <row r="268" spans="2:2" x14ac:dyDescent="0.3">
      <c r="B268"/>
    </row>
    <row r="269" spans="2:2" x14ac:dyDescent="0.3">
      <c r="B269"/>
    </row>
    <row r="270" spans="2:2" x14ac:dyDescent="0.3">
      <c r="B270"/>
    </row>
    <row r="271" spans="2:2" x14ac:dyDescent="0.3">
      <c r="B271"/>
    </row>
    <row r="272" spans="2:2" x14ac:dyDescent="0.3">
      <c r="B272"/>
    </row>
    <row r="273" spans="2:2" x14ac:dyDescent="0.3">
      <c r="B273"/>
    </row>
    <row r="274" spans="2:2" x14ac:dyDescent="0.3">
      <c r="B274"/>
    </row>
    <row r="275" spans="2:2" x14ac:dyDescent="0.3">
      <c r="B275"/>
    </row>
    <row r="276" spans="2:2" x14ac:dyDescent="0.3">
      <c r="B276"/>
    </row>
    <row r="277" spans="2:2" x14ac:dyDescent="0.3">
      <c r="B277"/>
    </row>
    <row r="278" spans="2:2" x14ac:dyDescent="0.3">
      <c r="B278"/>
    </row>
    <row r="279" spans="2:2" x14ac:dyDescent="0.3">
      <c r="B279"/>
    </row>
    <row r="280" spans="2:2" x14ac:dyDescent="0.3">
      <c r="B280"/>
    </row>
    <row r="281" spans="2:2" x14ac:dyDescent="0.3">
      <c r="B281"/>
    </row>
    <row r="282" spans="2:2" x14ac:dyDescent="0.3">
      <c r="B282"/>
    </row>
    <row r="283" spans="2:2" x14ac:dyDescent="0.3">
      <c r="B283"/>
    </row>
    <row r="284" spans="2:2" x14ac:dyDescent="0.3">
      <c r="B284"/>
    </row>
    <row r="285" spans="2:2" x14ac:dyDescent="0.3">
      <c r="B285"/>
    </row>
    <row r="286" spans="2:2" x14ac:dyDescent="0.3">
      <c r="B286"/>
    </row>
    <row r="287" spans="2:2" x14ac:dyDescent="0.3">
      <c r="B287"/>
    </row>
    <row r="288" spans="2:2" x14ac:dyDescent="0.3">
      <c r="B288"/>
    </row>
    <row r="289" spans="2:2" x14ac:dyDescent="0.3">
      <c r="B289"/>
    </row>
    <row r="290" spans="2:2" x14ac:dyDescent="0.3">
      <c r="B290"/>
    </row>
    <row r="291" spans="2:2" x14ac:dyDescent="0.3">
      <c r="B291"/>
    </row>
    <row r="292" spans="2:2" x14ac:dyDescent="0.3">
      <c r="B292"/>
    </row>
    <row r="293" spans="2:2" x14ac:dyDescent="0.3">
      <c r="B293"/>
    </row>
    <row r="294" spans="2:2" x14ac:dyDescent="0.3">
      <c r="B294"/>
    </row>
    <row r="295" spans="2:2" x14ac:dyDescent="0.3">
      <c r="B295"/>
    </row>
    <row r="296" spans="2:2" x14ac:dyDescent="0.3">
      <c r="B296"/>
    </row>
    <row r="297" spans="2:2" x14ac:dyDescent="0.3">
      <c r="B297"/>
    </row>
    <row r="298" spans="2:2" x14ac:dyDescent="0.3">
      <c r="B298"/>
    </row>
    <row r="299" spans="2:2" x14ac:dyDescent="0.3">
      <c r="B299"/>
    </row>
    <row r="300" spans="2:2" x14ac:dyDescent="0.3">
      <c r="B300"/>
    </row>
    <row r="301" spans="2:2" x14ac:dyDescent="0.3">
      <c r="B301"/>
    </row>
    <row r="302" spans="2:2" x14ac:dyDescent="0.3">
      <c r="B302"/>
    </row>
    <row r="303" spans="2:2" x14ac:dyDescent="0.3">
      <c r="B303"/>
    </row>
    <row r="304" spans="2:2" x14ac:dyDescent="0.3">
      <c r="B304"/>
    </row>
    <row r="305" spans="2:2" x14ac:dyDescent="0.3">
      <c r="B305"/>
    </row>
    <row r="306" spans="2:2" x14ac:dyDescent="0.3">
      <c r="B306"/>
    </row>
    <row r="307" spans="2:2" x14ac:dyDescent="0.3">
      <c r="B307"/>
    </row>
    <row r="308" spans="2:2" x14ac:dyDescent="0.3">
      <c r="B308"/>
    </row>
    <row r="309" spans="2:2" x14ac:dyDescent="0.3">
      <c r="B309"/>
    </row>
    <row r="310" spans="2:2" x14ac:dyDescent="0.3">
      <c r="B310"/>
    </row>
    <row r="311" spans="2:2" x14ac:dyDescent="0.3">
      <c r="B311"/>
    </row>
    <row r="312" spans="2:2" x14ac:dyDescent="0.3">
      <c r="B312"/>
    </row>
    <row r="313" spans="2:2" x14ac:dyDescent="0.3">
      <c r="B313"/>
    </row>
    <row r="314" spans="2:2" x14ac:dyDescent="0.3">
      <c r="B314"/>
    </row>
    <row r="315" spans="2:2" x14ac:dyDescent="0.3">
      <c r="B315"/>
    </row>
    <row r="316" spans="2:2" x14ac:dyDescent="0.3">
      <c r="B316"/>
    </row>
    <row r="317" spans="2:2" x14ac:dyDescent="0.3">
      <c r="B317"/>
    </row>
    <row r="318" spans="2:2" x14ac:dyDescent="0.3">
      <c r="B318"/>
    </row>
    <row r="319" spans="2:2" x14ac:dyDescent="0.3">
      <c r="B319"/>
    </row>
    <row r="320" spans="2:2" x14ac:dyDescent="0.3">
      <c r="B320"/>
    </row>
    <row r="321" spans="2:2" x14ac:dyDescent="0.3">
      <c r="B321"/>
    </row>
    <row r="322" spans="2:2" x14ac:dyDescent="0.3">
      <c r="B322"/>
    </row>
    <row r="323" spans="2:2" x14ac:dyDescent="0.3">
      <c r="B323"/>
    </row>
    <row r="324" spans="2:2" x14ac:dyDescent="0.3">
      <c r="B324"/>
    </row>
    <row r="325" spans="2:2" x14ac:dyDescent="0.3">
      <c r="B325"/>
    </row>
    <row r="326" spans="2:2" x14ac:dyDescent="0.3">
      <c r="B326"/>
    </row>
    <row r="327" spans="2:2" x14ac:dyDescent="0.3">
      <c r="B327"/>
    </row>
    <row r="328" spans="2:2" x14ac:dyDescent="0.3">
      <c r="B328"/>
    </row>
    <row r="329" spans="2:2" x14ac:dyDescent="0.3">
      <c r="B329"/>
    </row>
    <row r="330" spans="2:2" x14ac:dyDescent="0.3">
      <c r="B330"/>
    </row>
    <row r="331" spans="2:2" x14ac:dyDescent="0.3">
      <c r="B331"/>
    </row>
    <row r="332" spans="2:2" x14ac:dyDescent="0.3">
      <c r="B332"/>
    </row>
    <row r="333" spans="2:2" x14ac:dyDescent="0.3">
      <c r="B333"/>
    </row>
    <row r="334" spans="2:2" x14ac:dyDescent="0.3">
      <c r="B334"/>
    </row>
    <row r="335" spans="2:2" x14ac:dyDescent="0.3">
      <c r="B335"/>
    </row>
    <row r="336" spans="2:2" x14ac:dyDescent="0.3">
      <c r="B336"/>
    </row>
    <row r="337" spans="2:2" x14ac:dyDescent="0.3">
      <c r="B337"/>
    </row>
    <row r="338" spans="2:2" x14ac:dyDescent="0.3">
      <c r="B338"/>
    </row>
    <row r="339" spans="2:2" x14ac:dyDescent="0.3">
      <c r="B339"/>
    </row>
    <row r="340" spans="2:2" x14ac:dyDescent="0.3">
      <c r="B340"/>
    </row>
    <row r="341" spans="2:2" x14ac:dyDescent="0.3">
      <c r="B341"/>
    </row>
    <row r="342" spans="2:2" x14ac:dyDescent="0.3">
      <c r="B342"/>
    </row>
    <row r="343" spans="2:2" x14ac:dyDescent="0.3">
      <c r="B343"/>
    </row>
    <row r="344" spans="2:2" x14ac:dyDescent="0.3">
      <c r="B344"/>
    </row>
    <row r="345" spans="2:2" x14ac:dyDescent="0.3">
      <c r="B345"/>
    </row>
    <row r="346" spans="2:2" x14ac:dyDescent="0.3">
      <c r="B346"/>
    </row>
    <row r="347" spans="2:2" x14ac:dyDescent="0.3">
      <c r="B347"/>
    </row>
    <row r="348" spans="2:2" x14ac:dyDescent="0.3">
      <c r="B348"/>
    </row>
    <row r="349" spans="2:2" x14ac:dyDescent="0.3">
      <c r="B349"/>
    </row>
    <row r="350" spans="2:2" x14ac:dyDescent="0.3">
      <c r="B350"/>
    </row>
    <row r="351" spans="2:2" x14ac:dyDescent="0.3">
      <c r="B351"/>
    </row>
    <row r="352" spans="2:2" x14ac:dyDescent="0.3">
      <c r="B352"/>
    </row>
    <row r="353" spans="2:2" x14ac:dyDescent="0.3">
      <c r="B353"/>
    </row>
    <row r="354" spans="2:2" x14ac:dyDescent="0.3">
      <c r="B354"/>
    </row>
    <row r="355" spans="2:2" x14ac:dyDescent="0.3">
      <c r="B355"/>
    </row>
    <row r="356" spans="2:2" x14ac:dyDescent="0.3">
      <c r="B356"/>
    </row>
    <row r="357" spans="2:2" x14ac:dyDescent="0.3">
      <c r="B357"/>
    </row>
    <row r="358" spans="2:2" x14ac:dyDescent="0.3">
      <c r="B358"/>
    </row>
    <row r="359" spans="2:2" x14ac:dyDescent="0.3">
      <c r="B359"/>
    </row>
    <row r="360" spans="2:2" x14ac:dyDescent="0.3">
      <c r="B360"/>
    </row>
    <row r="361" spans="2:2" x14ac:dyDescent="0.3">
      <c r="B361"/>
    </row>
    <row r="362" spans="2:2" x14ac:dyDescent="0.3">
      <c r="B362"/>
    </row>
    <row r="363" spans="2:2" x14ac:dyDescent="0.3">
      <c r="B363"/>
    </row>
    <row r="364" spans="2:2" x14ac:dyDescent="0.3">
      <c r="B364"/>
    </row>
    <row r="365" spans="2:2" x14ac:dyDescent="0.3">
      <c r="B365"/>
    </row>
    <row r="366" spans="2:2" x14ac:dyDescent="0.3">
      <c r="B366"/>
    </row>
    <row r="367" spans="2:2" x14ac:dyDescent="0.3">
      <c r="B367"/>
    </row>
    <row r="368" spans="2:2" x14ac:dyDescent="0.3">
      <c r="B368"/>
    </row>
    <row r="369" spans="2:2" x14ac:dyDescent="0.3">
      <c r="B369"/>
    </row>
    <row r="370" spans="2:2" x14ac:dyDescent="0.3">
      <c r="B370"/>
    </row>
    <row r="371" spans="2:2" x14ac:dyDescent="0.3">
      <c r="B371"/>
    </row>
    <row r="372" spans="2:2" x14ac:dyDescent="0.3">
      <c r="B372"/>
    </row>
    <row r="373" spans="2:2" x14ac:dyDescent="0.3">
      <c r="B373"/>
    </row>
    <row r="374" spans="2:2" x14ac:dyDescent="0.3">
      <c r="B374"/>
    </row>
    <row r="375" spans="2:2" x14ac:dyDescent="0.3">
      <c r="B375"/>
    </row>
    <row r="376" spans="2:2" x14ac:dyDescent="0.3">
      <c r="B376"/>
    </row>
    <row r="377" spans="2:2" x14ac:dyDescent="0.3">
      <c r="B377"/>
    </row>
    <row r="378" spans="2:2" x14ac:dyDescent="0.3">
      <c r="B378"/>
    </row>
    <row r="379" spans="2:2" x14ac:dyDescent="0.3">
      <c r="B379"/>
    </row>
    <row r="380" spans="2:2" x14ac:dyDescent="0.3">
      <c r="B380"/>
    </row>
    <row r="381" spans="2:2" x14ac:dyDescent="0.3">
      <c r="B381"/>
    </row>
    <row r="382" spans="2:2" x14ac:dyDescent="0.3">
      <c r="B382"/>
    </row>
    <row r="383" spans="2:2" x14ac:dyDescent="0.3">
      <c r="B383"/>
    </row>
    <row r="384" spans="2:2" x14ac:dyDescent="0.3">
      <c r="B384"/>
    </row>
    <row r="385" spans="2:2" x14ac:dyDescent="0.3">
      <c r="B385"/>
    </row>
    <row r="386" spans="2:2" x14ac:dyDescent="0.3">
      <c r="B386"/>
    </row>
    <row r="387" spans="2:2" x14ac:dyDescent="0.3">
      <c r="B387"/>
    </row>
    <row r="388" spans="2:2" x14ac:dyDescent="0.3">
      <c r="B388"/>
    </row>
    <row r="389" spans="2:2" x14ac:dyDescent="0.3">
      <c r="B389"/>
    </row>
    <row r="390" spans="2:2" x14ac:dyDescent="0.3">
      <c r="B390"/>
    </row>
    <row r="391" spans="2:2" x14ac:dyDescent="0.3">
      <c r="B391"/>
    </row>
    <row r="392" spans="2:2" x14ac:dyDescent="0.3">
      <c r="B392"/>
    </row>
    <row r="393" spans="2:2" x14ac:dyDescent="0.3">
      <c r="B393"/>
    </row>
    <row r="394" spans="2:2" x14ac:dyDescent="0.3">
      <c r="B394"/>
    </row>
    <row r="395" spans="2:2" x14ac:dyDescent="0.3">
      <c r="B395"/>
    </row>
    <row r="396" spans="2:2" x14ac:dyDescent="0.3">
      <c r="B396"/>
    </row>
    <row r="397" spans="2:2" x14ac:dyDescent="0.3">
      <c r="B397"/>
    </row>
    <row r="398" spans="2:2" x14ac:dyDescent="0.3">
      <c r="B398"/>
    </row>
    <row r="399" spans="2:2" x14ac:dyDescent="0.3">
      <c r="B399"/>
    </row>
    <row r="400" spans="2:2" x14ac:dyDescent="0.3">
      <c r="B400"/>
    </row>
    <row r="401" spans="2:2" x14ac:dyDescent="0.3">
      <c r="B401"/>
    </row>
    <row r="402" spans="2:2" x14ac:dyDescent="0.3">
      <c r="B402"/>
    </row>
    <row r="403" spans="2:2" x14ac:dyDescent="0.3">
      <c r="B403"/>
    </row>
    <row r="404" spans="2:2" x14ac:dyDescent="0.3">
      <c r="B404"/>
    </row>
    <row r="405" spans="2:2" x14ac:dyDescent="0.3">
      <c r="B405"/>
    </row>
    <row r="406" spans="2:2" x14ac:dyDescent="0.3">
      <c r="B406"/>
    </row>
    <row r="407" spans="2:2" x14ac:dyDescent="0.3">
      <c r="B407"/>
    </row>
    <row r="408" spans="2:2" x14ac:dyDescent="0.3">
      <c r="B408"/>
    </row>
    <row r="409" spans="2:2" x14ac:dyDescent="0.3">
      <c r="B409"/>
    </row>
    <row r="410" spans="2:2" x14ac:dyDescent="0.3">
      <c r="B410"/>
    </row>
    <row r="411" spans="2:2" x14ac:dyDescent="0.3">
      <c r="B411"/>
    </row>
    <row r="412" spans="2:2" x14ac:dyDescent="0.3">
      <c r="B412"/>
    </row>
    <row r="413" spans="2:2" x14ac:dyDescent="0.3">
      <c r="B413"/>
    </row>
    <row r="414" spans="2:2" x14ac:dyDescent="0.3">
      <c r="B414"/>
    </row>
    <row r="415" spans="2:2" x14ac:dyDescent="0.3">
      <c r="B415"/>
    </row>
    <row r="416" spans="2:2" x14ac:dyDescent="0.3">
      <c r="B416"/>
    </row>
    <row r="417" spans="2:2" x14ac:dyDescent="0.3">
      <c r="B417"/>
    </row>
    <row r="418" spans="2:2" x14ac:dyDescent="0.3">
      <c r="B418"/>
    </row>
    <row r="419" spans="2:2" x14ac:dyDescent="0.3">
      <c r="B419"/>
    </row>
    <row r="420" spans="2:2" x14ac:dyDescent="0.3">
      <c r="B420"/>
    </row>
    <row r="421" spans="2:2" x14ac:dyDescent="0.3">
      <c r="B421"/>
    </row>
    <row r="422" spans="2:2" x14ac:dyDescent="0.3">
      <c r="B422"/>
    </row>
    <row r="423" spans="2:2" x14ac:dyDescent="0.3">
      <c r="B423"/>
    </row>
    <row r="424" spans="2:2" x14ac:dyDescent="0.3">
      <c r="B424"/>
    </row>
    <row r="425" spans="2:2" x14ac:dyDescent="0.3">
      <c r="B425"/>
    </row>
    <row r="426" spans="2:2" x14ac:dyDescent="0.3">
      <c r="B426"/>
    </row>
    <row r="427" spans="2:2" x14ac:dyDescent="0.3">
      <c r="B427"/>
    </row>
    <row r="428" spans="2:2" x14ac:dyDescent="0.3">
      <c r="B428"/>
    </row>
    <row r="429" spans="2:2" x14ac:dyDescent="0.3">
      <c r="B429"/>
    </row>
    <row r="430" spans="2:2" x14ac:dyDescent="0.3">
      <c r="B430"/>
    </row>
    <row r="431" spans="2:2" x14ac:dyDescent="0.3">
      <c r="B431"/>
    </row>
    <row r="432" spans="2:2" x14ac:dyDescent="0.3">
      <c r="B432"/>
    </row>
    <row r="433" spans="2:2" x14ac:dyDescent="0.3">
      <c r="B433"/>
    </row>
    <row r="434" spans="2:2" x14ac:dyDescent="0.3">
      <c r="B434"/>
    </row>
    <row r="435" spans="2:2" x14ac:dyDescent="0.3">
      <c r="B435"/>
    </row>
    <row r="436" spans="2:2" x14ac:dyDescent="0.3">
      <c r="B436"/>
    </row>
    <row r="437" spans="2:2" x14ac:dyDescent="0.3">
      <c r="B437"/>
    </row>
    <row r="438" spans="2:2" x14ac:dyDescent="0.3">
      <c r="B438"/>
    </row>
    <row r="439" spans="2:2" x14ac:dyDescent="0.3">
      <c r="B439"/>
    </row>
    <row r="440" spans="2:2" x14ac:dyDescent="0.3">
      <c r="B440"/>
    </row>
    <row r="441" spans="2:2" x14ac:dyDescent="0.3">
      <c r="B441"/>
    </row>
    <row r="442" spans="2:2" x14ac:dyDescent="0.3">
      <c r="B442"/>
    </row>
    <row r="443" spans="2:2" x14ac:dyDescent="0.3">
      <c r="B443"/>
    </row>
    <row r="444" spans="2:2" x14ac:dyDescent="0.3">
      <c r="B444"/>
    </row>
    <row r="445" spans="2:2" x14ac:dyDescent="0.3">
      <c r="B445"/>
    </row>
    <row r="446" spans="2:2" x14ac:dyDescent="0.3">
      <c r="B446"/>
    </row>
    <row r="447" spans="2:2" x14ac:dyDescent="0.3">
      <c r="B447"/>
    </row>
    <row r="448" spans="2:2" x14ac:dyDescent="0.3">
      <c r="B448"/>
    </row>
    <row r="449" spans="2:2" x14ac:dyDescent="0.3">
      <c r="B449"/>
    </row>
    <row r="450" spans="2:2" x14ac:dyDescent="0.3">
      <c r="B450"/>
    </row>
    <row r="451" spans="2:2" x14ac:dyDescent="0.3">
      <c r="B451"/>
    </row>
    <row r="452" spans="2:2" x14ac:dyDescent="0.3">
      <c r="B452"/>
    </row>
    <row r="453" spans="2:2" x14ac:dyDescent="0.3">
      <c r="B453"/>
    </row>
    <row r="454" spans="2:2" x14ac:dyDescent="0.3">
      <c r="B454"/>
    </row>
    <row r="455" spans="2:2" x14ac:dyDescent="0.3">
      <c r="B455"/>
    </row>
    <row r="456" spans="2:2" x14ac:dyDescent="0.3">
      <c r="B456"/>
    </row>
    <row r="457" spans="2:2" x14ac:dyDescent="0.3">
      <c r="B457"/>
    </row>
    <row r="458" spans="2:2" x14ac:dyDescent="0.3">
      <c r="B458"/>
    </row>
    <row r="459" spans="2:2" x14ac:dyDescent="0.3">
      <c r="B459"/>
    </row>
    <row r="460" spans="2:2" x14ac:dyDescent="0.3">
      <c r="B460"/>
    </row>
    <row r="461" spans="2:2" x14ac:dyDescent="0.3">
      <c r="B461"/>
    </row>
    <row r="462" spans="2:2" x14ac:dyDescent="0.3">
      <c r="B462"/>
    </row>
    <row r="463" spans="2:2" x14ac:dyDescent="0.3">
      <c r="B463"/>
    </row>
    <row r="464" spans="2:2" x14ac:dyDescent="0.3">
      <c r="B464"/>
    </row>
    <row r="465" spans="2:2" x14ac:dyDescent="0.3">
      <c r="B465"/>
    </row>
    <row r="466" spans="2:2" x14ac:dyDescent="0.3">
      <c r="B466"/>
    </row>
    <row r="467" spans="2:2" x14ac:dyDescent="0.3">
      <c r="B467"/>
    </row>
    <row r="468" spans="2:2" x14ac:dyDescent="0.3">
      <c r="B468"/>
    </row>
    <row r="469" spans="2:2" x14ac:dyDescent="0.3">
      <c r="B469"/>
    </row>
    <row r="470" spans="2:2" x14ac:dyDescent="0.3">
      <c r="B470"/>
    </row>
    <row r="471" spans="2:2" x14ac:dyDescent="0.3">
      <c r="B471"/>
    </row>
    <row r="472" spans="2:2" x14ac:dyDescent="0.3">
      <c r="B472"/>
    </row>
    <row r="473" spans="2:2" x14ac:dyDescent="0.3">
      <c r="B473"/>
    </row>
    <row r="474" spans="2:2" x14ac:dyDescent="0.3">
      <c r="B474"/>
    </row>
    <row r="475" spans="2:2" x14ac:dyDescent="0.3">
      <c r="B475"/>
    </row>
    <row r="476" spans="2:2" x14ac:dyDescent="0.3">
      <c r="B476"/>
    </row>
    <row r="477" spans="2:2" x14ac:dyDescent="0.3">
      <c r="B477"/>
    </row>
    <row r="478" spans="2:2" x14ac:dyDescent="0.3">
      <c r="B478"/>
    </row>
    <row r="479" spans="2:2" x14ac:dyDescent="0.3">
      <c r="B479"/>
    </row>
    <row r="480" spans="2:2" x14ac:dyDescent="0.3">
      <c r="B480"/>
    </row>
    <row r="481" spans="2:2" x14ac:dyDescent="0.3">
      <c r="B481"/>
    </row>
    <row r="482" spans="2:2" x14ac:dyDescent="0.3">
      <c r="B482"/>
    </row>
    <row r="483" spans="2:2" x14ac:dyDescent="0.3">
      <c r="B483"/>
    </row>
    <row r="484" spans="2:2" x14ac:dyDescent="0.3">
      <c r="B484"/>
    </row>
    <row r="485" spans="2:2" x14ac:dyDescent="0.3">
      <c r="B485"/>
    </row>
    <row r="486" spans="2:2" x14ac:dyDescent="0.3">
      <c r="B486"/>
    </row>
    <row r="487" spans="2:2" x14ac:dyDescent="0.3">
      <c r="B487"/>
    </row>
    <row r="488" spans="2:2" x14ac:dyDescent="0.3">
      <c r="B488"/>
    </row>
    <row r="489" spans="2:2" x14ac:dyDescent="0.3">
      <c r="B489"/>
    </row>
    <row r="490" spans="2:2" x14ac:dyDescent="0.3">
      <c r="B490"/>
    </row>
    <row r="491" spans="2:2" x14ac:dyDescent="0.3">
      <c r="B491"/>
    </row>
    <row r="492" spans="2:2" x14ac:dyDescent="0.3">
      <c r="B492"/>
    </row>
    <row r="493" spans="2:2" x14ac:dyDescent="0.3">
      <c r="B493"/>
    </row>
    <row r="494" spans="2:2" x14ac:dyDescent="0.3">
      <c r="B494"/>
    </row>
    <row r="495" spans="2:2" x14ac:dyDescent="0.3">
      <c r="B495"/>
    </row>
    <row r="496" spans="2:2" x14ac:dyDescent="0.3">
      <c r="B496"/>
    </row>
    <row r="497" spans="2:2" x14ac:dyDescent="0.3">
      <c r="B497"/>
    </row>
    <row r="498" spans="2:2" x14ac:dyDescent="0.3">
      <c r="B498"/>
    </row>
    <row r="499" spans="2:2" x14ac:dyDescent="0.3">
      <c r="B499"/>
    </row>
    <row r="500" spans="2:2" x14ac:dyDescent="0.3">
      <c r="B500"/>
    </row>
    <row r="501" spans="2:2" x14ac:dyDescent="0.3">
      <c r="B501"/>
    </row>
    <row r="502" spans="2:2" x14ac:dyDescent="0.3">
      <c r="B502"/>
    </row>
    <row r="503" spans="2:2" x14ac:dyDescent="0.3">
      <c r="B503"/>
    </row>
    <row r="504" spans="2:2" x14ac:dyDescent="0.3">
      <c r="B504"/>
    </row>
    <row r="505" spans="2:2" x14ac:dyDescent="0.3">
      <c r="B505"/>
    </row>
    <row r="506" spans="2:2" x14ac:dyDescent="0.3">
      <c r="B506"/>
    </row>
    <row r="507" spans="2:2" x14ac:dyDescent="0.3">
      <c r="B507"/>
    </row>
    <row r="508" spans="2:2" x14ac:dyDescent="0.3">
      <c r="B508"/>
    </row>
    <row r="509" spans="2:2" x14ac:dyDescent="0.3">
      <c r="B509"/>
    </row>
    <row r="510" spans="2:2" x14ac:dyDescent="0.3">
      <c r="B510"/>
    </row>
    <row r="511" spans="2:2" x14ac:dyDescent="0.3">
      <c r="B511"/>
    </row>
    <row r="512" spans="2:2" x14ac:dyDescent="0.3">
      <c r="B512"/>
    </row>
    <row r="513" spans="2:2" x14ac:dyDescent="0.3">
      <c r="B513"/>
    </row>
    <row r="514" spans="2:2" x14ac:dyDescent="0.3">
      <c r="B514"/>
    </row>
    <row r="515" spans="2:2" x14ac:dyDescent="0.3">
      <c r="B515"/>
    </row>
    <row r="516" spans="2:2" x14ac:dyDescent="0.3">
      <c r="B516"/>
    </row>
    <row r="517" spans="2:2" x14ac:dyDescent="0.3">
      <c r="B517"/>
    </row>
    <row r="518" spans="2:2" x14ac:dyDescent="0.3">
      <c r="B518"/>
    </row>
    <row r="519" spans="2:2" x14ac:dyDescent="0.3">
      <c r="B519"/>
    </row>
    <row r="520" spans="2:2" x14ac:dyDescent="0.3">
      <c r="B520"/>
    </row>
    <row r="521" spans="2:2" x14ac:dyDescent="0.3">
      <c r="B521"/>
    </row>
    <row r="522" spans="2:2" x14ac:dyDescent="0.3">
      <c r="B522"/>
    </row>
    <row r="523" spans="2:2" x14ac:dyDescent="0.3">
      <c r="B523"/>
    </row>
    <row r="524" spans="2:2" x14ac:dyDescent="0.3">
      <c r="B524"/>
    </row>
    <row r="525" spans="2:2" x14ac:dyDescent="0.3">
      <c r="B525"/>
    </row>
    <row r="526" spans="2:2" x14ac:dyDescent="0.3">
      <c r="B526"/>
    </row>
    <row r="527" spans="2:2" x14ac:dyDescent="0.3">
      <c r="B527"/>
    </row>
    <row r="528" spans="2:2" x14ac:dyDescent="0.3">
      <c r="B528"/>
    </row>
    <row r="529" spans="2:2" x14ac:dyDescent="0.3">
      <c r="B529"/>
    </row>
    <row r="530" spans="2:2" x14ac:dyDescent="0.3">
      <c r="B530"/>
    </row>
    <row r="531" spans="2:2" x14ac:dyDescent="0.3">
      <c r="B531"/>
    </row>
    <row r="532" spans="2:2" x14ac:dyDescent="0.3">
      <c r="B532"/>
    </row>
    <row r="533" spans="2:2" x14ac:dyDescent="0.3">
      <c r="B533"/>
    </row>
    <row r="534" spans="2:2" x14ac:dyDescent="0.3">
      <c r="B534"/>
    </row>
    <row r="535" spans="2:2" x14ac:dyDescent="0.3">
      <c r="B535"/>
    </row>
    <row r="536" spans="2:2" x14ac:dyDescent="0.3">
      <c r="B536"/>
    </row>
    <row r="537" spans="2:2" x14ac:dyDescent="0.3">
      <c r="B537"/>
    </row>
    <row r="538" spans="2:2" x14ac:dyDescent="0.3">
      <c r="B538"/>
    </row>
    <row r="539" spans="2:2" x14ac:dyDescent="0.3">
      <c r="B539"/>
    </row>
    <row r="540" spans="2:2" x14ac:dyDescent="0.3">
      <c r="B540"/>
    </row>
    <row r="541" spans="2:2" x14ac:dyDescent="0.3">
      <c r="B541"/>
    </row>
    <row r="542" spans="2:2" x14ac:dyDescent="0.3">
      <c r="B542"/>
    </row>
    <row r="543" spans="2:2" x14ac:dyDescent="0.3">
      <c r="B543"/>
    </row>
    <row r="544" spans="2:2" x14ac:dyDescent="0.3">
      <c r="B544"/>
    </row>
    <row r="545" spans="2:2" x14ac:dyDescent="0.3">
      <c r="B545"/>
    </row>
    <row r="546" spans="2:2" x14ac:dyDescent="0.3">
      <c r="B546"/>
    </row>
    <row r="547" spans="2:2" x14ac:dyDescent="0.3">
      <c r="B547"/>
    </row>
    <row r="548" spans="2:2" x14ac:dyDescent="0.3">
      <c r="B548"/>
    </row>
    <row r="549" spans="2:2" x14ac:dyDescent="0.3">
      <c r="B549"/>
    </row>
    <row r="550" spans="2:2" x14ac:dyDescent="0.3">
      <c r="B550"/>
    </row>
    <row r="551" spans="2:2" x14ac:dyDescent="0.3">
      <c r="B551"/>
    </row>
    <row r="552" spans="2:2" x14ac:dyDescent="0.3">
      <c r="B552"/>
    </row>
    <row r="553" spans="2:2" x14ac:dyDescent="0.3">
      <c r="B553"/>
    </row>
    <row r="554" spans="2:2" x14ac:dyDescent="0.3">
      <c r="B554"/>
    </row>
    <row r="555" spans="2:2" x14ac:dyDescent="0.3">
      <c r="B555"/>
    </row>
    <row r="556" spans="2:2" x14ac:dyDescent="0.3">
      <c r="B556"/>
    </row>
    <row r="557" spans="2:2" x14ac:dyDescent="0.3">
      <c r="B557"/>
    </row>
    <row r="558" spans="2:2" x14ac:dyDescent="0.3">
      <c r="B558"/>
    </row>
    <row r="559" spans="2:2" x14ac:dyDescent="0.3">
      <c r="B559"/>
    </row>
    <row r="560" spans="2:2" x14ac:dyDescent="0.3">
      <c r="B560"/>
    </row>
    <row r="561" spans="2:2" x14ac:dyDescent="0.3">
      <c r="B561"/>
    </row>
    <row r="562" spans="2:2" x14ac:dyDescent="0.3">
      <c r="B562"/>
    </row>
    <row r="563" spans="2:2" x14ac:dyDescent="0.3">
      <c r="B563"/>
    </row>
    <row r="564" spans="2:2" x14ac:dyDescent="0.3">
      <c r="B564"/>
    </row>
    <row r="565" spans="2:2" x14ac:dyDescent="0.3">
      <c r="B565"/>
    </row>
    <row r="566" spans="2:2" x14ac:dyDescent="0.3">
      <c r="B566"/>
    </row>
    <row r="567" spans="2:2" x14ac:dyDescent="0.3">
      <c r="B567"/>
    </row>
    <row r="568" spans="2:2" x14ac:dyDescent="0.3">
      <c r="B568"/>
    </row>
    <row r="569" spans="2:2" x14ac:dyDescent="0.3">
      <c r="B569"/>
    </row>
    <row r="570" spans="2:2" x14ac:dyDescent="0.3">
      <c r="B570"/>
    </row>
    <row r="571" spans="2:2" x14ac:dyDescent="0.3">
      <c r="B571"/>
    </row>
    <row r="572" spans="2:2" x14ac:dyDescent="0.3">
      <c r="B572"/>
    </row>
    <row r="573" spans="2:2" x14ac:dyDescent="0.3">
      <c r="B573"/>
    </row>
    <row r="574" spans="2:2" x14ac:dyDescent="0.3">
      <c r="B574"/>
    </row>
    <row r="575" spans="2:2" x14ac:dyDescent="0.3">
      <c r="B575"/>
    </row>
    <row r="576" spans="2:2" x14ac:dyDescent="0.3">
      <c r="B576"/>
    </row>
    <row r="577" spans="2:2" x14ac:dyDescent="0.3">
      <c r="B577"/>
    </row>
    <row r="578" spans="2:2" x14ac:dyDescent="0.3">
      <c r="B578"/>
    </row>
    <row r="579" spans="2:2" x14ac:dyDescent="0.3">
      <c r="B579"/>
    </row>
    <row r="580" spans="2:2" x14ac:dyDescent="0.3">
      <c r="B580"/>
    </row>
    <row r="581" spans="2:2" x14ac:dyDescent="0.3">
      <c r="B581"/>
    </row>
    <row r="582" spans="2:2" x14ac:dyDescent="0.3">
      <c r="B582"/>
    </row>
    <row r="583" spans="2:2" x14ac:dyDescent="0.3">
      <c r="B583"/>
    </row>
    <row r="584" spans="2:2" x14ac:dyDescent="0.3">
      <c r="B584"/>
    </row>
    <row r="585" spans="2:2" x14ac:dyDescent="0.3">
      <c r="B585"/>
    </row>
    <row r="586" spans="2:2" x14ac:dyDescent="0.3">
      <c r="B586"/>
    </row>
    <row r="587" spans="2:2" x14ac:dyDescent="0.3">
      <c r="B587"/>
    </row>
    <row r="588" spans="2:2" x14ac:dyDescent="0.3">
      <c r="B588"/>
    </row>
    <row r="589" spans="2:2" x14ac:dyDescent="0.3">
      <c r="B589"/>
    </row>
    <row r="590" spans="2:2" x14ac:dyDescent="0.3">
      <c r="B590"/>
    </row>
    <row r="591" spans="2:2" x14ac:dyDescent="0.3">
      <c r="B591"/>
    </row>
    <row r="592" spans="2:2" x14ac:dyDescent="0.3">
      <c r="B592"/>
    </row>
    <row r="593" spans="2:2" x14ac:dyDescent="0.3">
      <c r="B593"/>
    </row>
    <row r="594" spans="2:2" x14ac:dyDescent="0.3">
      <c r="B594"/>
    </row>
    <row r="595" spans="2:2" x14ac:dyDescent="0.3">
      <c r="B595"/>
    </row>
    <row r="596" spans="2:2" x14ac:dyDescent="0.3">
      <c r="B596"/>
    </row>
    <row r="597" spans="2:2" x14ac:dyDescent="0.3">
      <c r="B597"/>
    </row>
    <row r="598" spans="2:2" x14ac:dyDescent="0.3">
      <c r="B598"/>
    </row>
    <row r="599" spans="2:2" x14ac:dyDescent="0.3">
      <c r="B599"/>
    </row>
    <row r="600" spans="2:2" x14ac:dyDescent="0.3">
      <c r="B600"/>
    </row>
    <row r="601" spans="2:2" x14ac:dyDescent="0.3">
      <c r="B601"/>
    </row>
    <row r="602" spans="2:2" x14ac:dyDescent="0.3">
      <c r="B602"/>
    </row>
    <row r="603" spans="2:2" x14ac:dyDescent="0.3">
      <c r="B603"/>
    </row>
    <row r="604" spans="2:2" x14ac:dyDescent="0.3">
      <c r="B604"/>
    </row>
    <row r="605" spans="2:2" x14ac:dyDescent="0.3">
      <c r="B605"/>
    </row>
    <row r="606" spans="2:2" x14ac:dyDescent="0.3">
      <c r="B606"/>
    </row>
    <row r="607" spans="2:2" x14ac:dyDescent="0.3">
      <c r="B607"/>
    </row>
    <row r="608" spans="2:2" x14ac:dyDescent="0.3">
      <c r="B608"/>
    </row>
    <row r="609" spans="2:2" x14ac:dyDescent="0.3">
      <c r="B609"/>
    </row>
    <row r="610" spans="2:2" x14ac:dyDescent="0.3">
      <c r="B610"/>
    </row>
    <row r="611" spans="2:2" x14ac:dyDescent="0.3">
      <c r="B611"/>
    </row>
    <row r="612" spans="2:2" x14ac:dyDescent="0.3">
      <c r="B612"/>
    </row>
    <row r="613" spans="2:2" x14ac:dyDescent="0.3">
      <c r="B613"/>
    </row>
    <row r="614" spans="2:2" x14ac:dyDescent="0.3">
      <c r="B614"/>
    </row>
    <row r="615" spans="2:2" x14ac:dyDescent="0.3">
      <c r="B615"/>
    </row>
    <row r="616" spans="2:2" x14ac:dyDescent="0.3">
      <c r="B616"/>
    </row>
    <row r="617" spans="2:2" x14ac:dyDescent="0.3">
      <c r="B617"/>
    </row>
    <row r="618" spans="2:2" x14ac:dyDescent="0.3">
      <c r="B618"/>
    </row>
    <row r="619" spans="2:2" x14ac:dyDescent="0.3">
      <c r="B619"/>
    </row>
    <row r="620" spans="2:2" x14ac:dyDescent="0.3">
      <c r="B620"/>
    </row>
    <row r="621" spans="2:2" x14ac:dyDescent="0.3">
      <c r="B621"/>
    </row>
    <row r="622" spans="2:2" x14ac:dyDescent="0.3">
      <c r="B622"/>
    </row>
    <row r="623" spans="2:2" x14ac:dyDescent="0.3">
      <c r="B623"/>
    </row>
    <row r="624" spans="2:2" x14ac:dyDescent="0.3">
      <c r="B624"/>
    </row>
    <row r="625" spans="2:2" x14ac:dyDescent="0.3">
      <c r="B625"/>
    </row>
    <row r="626" spans="2:2" x14ac:dyDescent="0.3">
      <c r="B626"/>
    </row>
    <row r="627" spans="2:2" x14ac:dyDescent="0.3">
      <c r="B627"/>
    </row>
    <row r="628" spans="2:2" x14ac:dyDescent="0.3">
      <c r="B628"/>
    </row>
    <row r="629" spans="2:2" x14ac:dyDescent="0.3">
      <c r="B629"/>
    </row>
    <row r="630" spans="2:2" x14ac:dyDescent="0.3">
      <c r="B630"/>
    </row>
    <row r="631" spans="2:2" x14ac:dyDescent="0.3">
      <c r="B631"/>
    </row>
    <row r="632" spans="2:2" x14ac:dyDescent="0.3">
      <c r="B632"/>
    </row>
    <row r="633" spans="2:2" x14ac:dyDescent="0.3">
      <c r="B633"/>
    </row>
    <row r="634" spans="2:2" x14ac:dyDescent="0.3">
      <c r="B634"/>
    </row>
    <row r="635" spans="2:2" x14ac:dyDescent="0.3">
      <c r="B635"/>
    </row>
    <row r="636" spans="2:2" x14ac:dyDescent="0.3">
      <c r="B636"/>
    </row>
    <row r="637" spans="2:2" x14ac:dyDescent="0.3">
      <c r="B637"/>
    </row>
    <row r="638" spans="2:2" x14ac:dyDescent="0.3">
      <c r="B638"/>
    </row>
    <row r="639" spans="2:2" x14ac:dyDescent="0.3">
      <c r="B639"/>
    </row>
    <row r="640" spans="2:2" x14ac:dyDescent="0.3">
      <c r="B640"/>
    </row>
    <row r="641" spans="2:2" x14ac:dyDescent="0.3">
      <c r="B641"/>
    </row>
    <row r="642" spans="2:2" x14ac:dyDescent="0.3">
      <c r="B642"/>
    </row>
    <row r="643" spans="2:2" x14ac:dyDescent="0.3">
      <c r="B643"/>
    </row>
    <row r="644" spans="2:2" x14ac:dyDescent="0.3">
      <c r="B644"/>
    </row>
    <row r="645" spans="2:2" x14ac:dyDescent="0.3">
      <c r="B645"/>
    </row>
    <row r="646" spans="2:2" x14ac:dyDescent="0.3">
      <c r="B646"/>
    </row>
    <row r="647" spans="2:2" x14ac:dyDescent="0.3">
      <c r="B647"/>
    </row>
    <row r="648" spans="2:2" x14ac:dyDescent="0.3">
      <c r="B648"/>
    </row>
    <row r="649" spans="2:2" x14ac:dyDescent="0.3">
      <c r="B649"/>
    </row>
    <row r="650" spans="2:2" x14ac:dyDescent="0.3">
      <c r="B650"/>
    </row>
    <row r="651" spans="2:2" x14ac:dyDescent="0.3">
      <c r="B651"/>
    </row>
    <row r="652" spans="2:2" x14ac:dyDescent="0.3">
      <c r="B652"/>
    </row>
    <row r="653" spans="2:2" x14ac:dyDescent="0.3">
      <c r="B653"/>
    </row>
    <row r="654" spans="2:2" x14ac:dyDescent="0.3">
      <c r="B654"/>
    </row>
    <row r="655" spans="2:2" x14ac:dyDescent="0.3">
      <c r="B655"/>
    </row>
    <row r="656" spans="2:2" x14ac:dyDescent="0.3">
      <c r="B656"/>
    </row>
    <row r="657" spans="2:2" x14ac:dyDescent="0.3">
      <c r="B657"/>
    </row>
    <row r="658" spans="2:2" x14ac:dyDescent="0.3">
      <c r="B658"/>
    </row>
    <row r="659" spans="2:2" x14ac:dyDescent="0.3">
      <c r="B659"/>
    </row>
    <row r="660" spans="2:2" x14ac:dyDescent="0.3">
      <c r="B660"/>
    </row>
    <row r="661" spans="2:2" x14ac:dyDescent="0.3">
      <c r="B661"/>
    </row>
    <row r="662" spans="2:2" x14ac:dyDescent="0.3">
      <c r="B662"/>
    </row>
    <row r="663" spans="2:2" x14ac:dyDescent="0.3">
      <c r="B663"/>
    </row>
    <row r="664" spans="2:2" x14ac:dyDescent="0.3">
      <c r="B664"/>
    </row>
    <row r="665" spans="2:2" x14ac:dyDescent="0.3">
      <c r="B665"/>
    </row>
    <row r="666" spans="2:2" x14ac:dyDescent="0.3">
      <c r="B666"/>
    </row>
    <row r="667" spans="2:2" x14ac:dyDescent="0.3">
      <c r="B667"/>
    </row>
    <row r="668" spans="2:2" x14ac:dyDescent="0.3">
      <c r="B668"/>
    </row>
    <row r="669" spans="2:2" x14ac:dyDescent="0.3">
      <c r="B669"/>
    </row>
    <row r="670" spans="2:2" x14ac:dyDescent="0.3">
      <c r="B670"/>
    </row>
    <row r="671" spans="2:2" x14ac:dyDescent="0.3">
      <c r="B671"/>
    </row>
    <row r="672" spans="2:2" x14ac:dyDescent="0.3">
      <c r="B672"/>
    </row>
    <row r="673" spans="2:2" x14ac:dyDescent="0.3">
      <c r="B673"/>
    </row>
    <row r="674" spans="2:2" x14ac:dyDescent="0.3">
      <c r="B674"/>
    </row>
    <row r="675" spans="2:2" x14ac:dyDescent="0.3">
      <c r="B675"/>
    </row>
    <row r="676" spans="2:2" x14ac:dyDescent="0.3">
      <c r="B676"/>
    </row>
    <row r="677" spans="2:2" x14ac:dyDescent="0.3">
      <c r="B677"/>
    </row>
    <row r="678" spans="2:2" x14ac:dyDescent="0.3">
      <c r="B678"/>
    </row>
    <row r="679" spans="2:2" x14ac:dyDescent="0.3">
      <c r="B679"/>
    </row>
    <row r="680" spans="2:2" x14ac:dyDescent="0.3">
      <c r="B680"/>
    </row>
    <row r="681" spans="2:2" x14ac:dyDescent="0.3">
      <c r="B681"/>
    </row>
    <row r="682" spans="2:2" x14ac:dyDescent="0.3">
      <c r="B682"/>
    </row>
    <row r="683" spans="2:2" x14ac:dyDescent="0.3">
      <c r="B683"/>
    </row>
    <row r="684" spans="2:2" x14ac:dyDescent="0.3">
      <c r="B684"/>
    </row>
    <row r="685" spans="2:2" x14ac:dyDescent="0.3">
      <c r="B685"/>
    </row>
    <row r="686" spans="2:2" x14ac:dyDescent="0.3">
      <c r="B686"/>
    </row>
    <row r="687" spans="2:2" x14ac:dyDescent="0.3">
      <c r="B687"/>
    </row>
    <row r="688" spans="2:2" x14ac:dyDescent="0.3">
      <c r="B688"/>
    </row>
    <row r="689" spans="2:2" x14ac:dyDescent="0.3">
      <c r="B689"/>
    </row>
    <row r="690" spans="2:2" x14ac:dyDescent="0.3">
      <c r="B690"/>
    </row>
    <row r="691" spans="2:2" x14ac:dyDescent="0.3">
      <c r="B691"/>
    </row>
    <row r="692" spans="2:2" x14ac:dyDescent="0.3">
      <c r="B692"/>
    </row>
    <row r="693" spans="2:2" x14ac:dyDescent="0.3">
      <c r="B693"/>
    </row>
    <row r="694" spans="2:2" x14ac:dyDescent="0.3">
      <c r="B694"/>
    </row>
    <row r="695" spans="2:2" x14ac:dyDescent="0.3">
      <c r="B695"/>
    </row>
    <row r="696" spans="2:2" x14ac:dyDescent="0.3">
      <c r="B696"/>
    </row>
    <row r="697" spans="2:2" x14ac:dyDescent="0.3">
      <c r="B697"/>
    </row>
    <row r="698" spans="2:2" x14ac:dyDescent="0.3">
      <c r="B698"/>
    </row>
    <row r="699" spans="2:2" x14ac:dyDescent="0.3">
      <c r="B699"/>
    </row>
    <row r="700" spans="2:2" x14ac:dyDescent="0.3">
      <c r="B700"/>
    </row>
    <row r="701" spans="2:2" x14ac:dyDescent="0.3">
      <c r="B701"/>
    </row>
    <row r="702" spans="2:2" x14ac:dyDescent="0.3">
      <c r="B702"/>
    </row>
    <row r="703" spans="2:2" x14ac:dyDescent="0.3">
      <c r="B703"/>
    </row>
    <row r="704" spans="2:2" x14ac:dyDescent="0.3">
      <c r="B704"/>
    </row>
    <row r="705" spans="2:2" x14ac:dyDescent="0.3">
      <c r="B705"/>
    </row>
    <row r="706" spans="2:2" x14ac:dyDescent="0.3">
      <c r="B706"/>
    </row>
    <row r="707" spans="2:2" x14ac:dyDescent="0.3">
      <c r="B707"/>
    </row>
    <row r="708" spans="2:2" x14ac:dyDescent="0.3">
      <c r="B708"/>
    </row>
    <row r="709" spans="2:2" x14ac:dyDescent="0.3">
      <c r="B709"/>
    </row>
    <row r="710" spans="2:2" x14ac:dyDescent="0.3">
      <c r="B710"/>
    </row>
    <row r="711" spans="2:2" x14ac:dyDescent="0.3">
      <c r="B711"/>
    </row>
    <row r="712" spans="2:2" x14ac:dyDescent="0.3">
      <c r="B712"/>
    </row>
    <row r="713" spans="2:2" x14ac:dyDescent="0.3">
      <c r="B713"/>
    </row>
    <row r="714" spans="2:2" x14ac:dyDescent="0.3">
      <c r="B714"/>
    </row>
    <row r="715" spans="2:2" x14ac:dyDescent="0.3">
      <c r="B715"/>
    </row>
    <row r="716" spans="2:2" x14ac:dyDescent="0.3">
      <c r="B716"/>
    </row>
    <row r="717" spans="2:2" x14ac:dyDescent="0.3">
      <c r="B717"/>
    </row>
    <row r="718" spans="2:2" x14ac:dyDescent="0.3">
      <c r="B718"/>
    </row>
    <row r="719" spans="2:2" x14ac:dyDescent="0.3">
      <c r="B719"/>
    </row>
    <row r="720" spans="2:2" x14ac:dyDescent="0.3">
      <c r="B720"/>
    </row>
    <row r="721" spans="2:2" x14ac:dyDescent="0.3">
      <c r="B721"/>
    </row>
    <row r="722" spans="2:2" x14ac:dyDescent="0.3">
      <c r="B722"/>
    </row>
    <row r="723" spans="2:2" x14ac:dyDescent="0.3">
      <c r="B723"/>
    </row>
    <row r="724" spans="2:2" x14ac:dyDescent="0.3">
      <c r="B724"/>
    </row>
    <row r="725" spans="2:2" x14ac:dyDescent="0.3">
      <c r="B725"/>
    </row>
    <row r="726" spans="2:2" x14ac:dyDescent="0.3">
      <c r="B726"/>
    </row>
    <row r="727" spans="2:2" x14ac:dyDescent="0.3">
      <c r="B727"/>
    </row>
    <row r="728" spans="2:2" x14ac:dyDescent="0.3">
      <c r="B728"/>
    </row>
    <row r="729" spans="2:2" x14ac:dyDescent="0.3">
      <c r="B729"/>
    </row>
    <row r="730" spans="2:2" x14ac:dyDescent="0.3">
      <c r="B730"/>
    </row>
    <row r="731" spans="2:2" x14ac:dyDescent="0.3">
      <c r="B731"/>
    </row>
    <row r="732" spans="2:2" x14ac:dyDescent="0.3">
      <c r="B732"/>
    </row>
    <row r="733" spans="2:2" x14ac:dyDescent="0.3">
      <c r="B733"/>
    </row>
    <row r="734" spans="2:2" x14ac:dyDescent="0.3">
      <c r="B734"/>
    </row>
    <row r="735" spans="2:2" x14ac:dyDescent="0.3">
      <c r="B735"/>
    </row>
    <row r="736" spans="2:2" x14ac:dyDescent="0.3">
      <c r="B736"/>
    </row>
    <row r="737" spans="2:2" x14ac:dyDescent="0.3">
      <c r="B737"/>
    </row>
    <row r="738" spans="2:2" x14ac:dyDescent="0.3">
      <c r="B738"/>
    </row>
    <row r="739" spans="2:2" x14ac:dyDescent="0.3">
      <c r="B739"/>
    </row>
    <row r="740" spans="2:2" x14ac:dyDescent="0.3">
      <c r="B740"/>
    </row>
    <row r="741" spans="2:2" x14ac:dyDescent="0.3">
      <c r="B741"/>
    </row>
    <row r="742" spans="2:2" x14ac:dyDescent="0.3">
      <c r="B742"/>
    </row>
    <row r="743" spans="2:2" x14ac:dyDescent="0.3">
      <c r="B743"/>
    </row>
    <row r="744" spans="2:2" x14ac:dyDescent="0.3">
      <c r="B744"/>
    </row>
    <row r="745" spans="2:2" x14ac:dyDescent="0.3">
      <c r="B745"/>
    </row>
    <row r="746" spans="2:2" x14ac:dyDescent="0.3">
      <c r="B746"/>
    </row>
    <row r="747" spans="2:2" x14ac:dyDescent="0.3">
      <c r="B747"/>
    </row>
    <row r="748" spans="2:2" x14ac:dyDescent="0.3">
      <c r="B748"/>
    </row>
    <row r="749" spans="2:2" x14ac:dyDescent="0.3">
      <c r="B749"/>
    </row>
    <row r="750" spans="2:2" x14ac:dyDescent="0.3">
      <c r="B750"/>
    </row>
    <row r="751" spans="2:2" x14ac:dyDescent="0.3">
      <c r="B751"/>
    </row>
    <row r="752" spans="2:2" x14ac:dyDescent="0.3">
      <c r="B752"/>
    </row>
    <row r="753" spans="2:2" x14ac:dyDescent="0.3">
      <c r="B753"/>
    </row>
    <row r="754" spans="2:2" x14ac:dyDescent="0.3">
      <c r="B754"/>
    </row>
    <row r="755" spans="2:2" x14ac:dyDescent="0.3">
      <c r="B755"/>
    </row>
    <row r="756" spans="2:2" x14ac:dyDescent="0.3">
      <c r="B756"/>
    </row>
    <row r="757" spans="2:2" x14ac:dyDescent="0.3">
      <c r="B757"/>
    </row>
    <row r="758" spans="2:2" x14ac:dyDescent="0.3">
      <c r="B758"/>
    </row>
    <row r="759" spans="2:2" x14ac:dyDescent="0.3">
      <c r="B759"/>
    </row>
    <row r="760" spans="2:2" x14ac:dyDescent="0.3">
      <c r="B760"/>
    </row>
    <row r="761" spans="2:2" x14ac:dyDescent="0.3">
      <c r="B761"/>
    </row>
    <row r="762" spans="2:2" x14ac:dyDescent="0.3">
      <c r="B762"/>
    </row>
    <row r="763" spans="2:2" x14ac:dyDescent="0.3">
      <c r="B763"/>
    </row>
    <row r="764" spans="2:2" x14ac:dyDescent="0.3">
      <c r="B764"/>
    </row>
    <row r="765" spans="2:2" x14ac:dyDescent="0.3">
      <c r="B765"/>
    </row>
    <row r="766" spans="2:2" x14ac:dyDescent="0.3">
      <c r="B766"/>
    </row>
    <row r="767" spans="2:2" x14ac:dyDescent="0.3">
      <c r="B767"/>
    </row>
    <row r="768" spans="2:2" x14ac:dyDescent="0.3">
      <c r="B768"/>
    </row>
    <row r="769" spans="2:2" x14ac:dyDescent="0.3">
      <c r="B769"/>
    </row>
    <row r="770" spans="2:2" x14ac:dyDescent="0.3">
      <c r="B770"/>
    </row>
    <row r="771" spans="2:2" x14ac:dyDescent="0.3">
      <c r="B771"/>
    </row>
    <row r="772" spans="2:2" x14ac:dyDescent="0.3">
      <c r="B772"/>
    </row>
    <row r="773" spans="2:2" x14ac:dyDescent="0.3">
      <c r="B773"/>
    </row>
    <row r="774" spans="2:2" x14ac:dyDescent="0.3">
      <c r="B774"/>
    </row>
    <row r="775" spans="2:2" x14ac:dyDescent="0.3">
      <c r="B775"/>
    </row>
    <row r="776" spans="2:2" x14ac:dyDescent="0.3">
      <c r="B776"/>
    </row>
    <row r="777" spans="2:2" x14ac:dyDescent="0.3">
      <c r="B777"/>
    </row>
    <row r="778" spans="2:2" x14ac:dyDescent="0.3">
      <c r="B778"/>
    </row>
    <row r="779" spans="2:2" x14ac:dyDescent="0.3">
      <c r="B779"/>
    </row>
    <row r="780" spans="2:2" x14ac:dyDescent="0.3">
      <c r="B780"/>
    </row>
    <row r="781" spans="2:2" x14ac:dyDescent="0.3">
      <c r="B781"/>
    </row>
    <row r="782" spans="2:2" x14ac:dyDescent="0.3">
      <c r="B782"/>
    </row>
    <row r="783" spans="2:2" x14ac:dyDescent="0.3">
      <c r="B783"/>
    </row>
    <row r="784" spans="2:2" x14ac:dyDescent="0.3">
      <c r="B784"/>
    </row>
    <row r="785" spans="2:2" x14ac:dyDescent="0.3">
      <c r="B785"/>
    </row>
    <row r="786" spans="2:2" x14ac:dyDescent="0.3">
      <c r="B786"/>
    </row>
    <row r="787" spans="2:2" x14ac:dyDescent="0.3">
      <c r="B787"/>
    </row>
    <row r="788" spans="2:2" x14ac:dyDescent="0.3">
      <c r="B788"/>
    </row>
    <row r="789" spans="2:2" x14ac:dyDescent="0.3">
      <c r="B789"/>
    </row>
    <row r="790" spans="2:2" x14ac:dyDescent="0.3">
      <c r="B790"/>
    </row>
    <row r="791" spans="2:2" x14ac:dyDescent="0.3">
      <c r="B791"/>
    </row>
    <row r="792" spans="2:2" x14ac:dyDescent="0.3">
      <c r="B792"/>
    </row>
    <row r="793" spans="2:2" x14ac:dyDescent="0.3">
      <c r="B793"/>
    </row>
    <row r="794" spans="2:2" x14ac:dyDescent="0.3">
      <c r="B794"/>
    </row>
    <row r="795" spans="2:2" x14ac:dyDescent="0.3">
      <c r="B795"/>
    </row>
    <row r="796" spans="2:2" x14ac:dyDescent="0.3">
      <c r="B796"/>
    </row>
    <row r="797" spans="2:2" x14ac:dyDescent="0.3">
      <c r="B797"/>
    </row>
    <row r="798" spans="2:2" x14ac:dyDescent="0.3">
      <c r="B798"/>
    </row>
    <row r="799" spans="2:2" x14ac:dyDescent="0.3">
      <c r="B799"/>
    </row>
    <row r="800" spans="2:2" x14ac:dyDescent="0.3">
      <c r="B800"/>
    </row>
    <row r="801" spans="2:2" x14ac:dyDescent="0.3">
      <c r="B801"/>
    </row>
    <row r="802" spans="2:2" x14ac:dyDescent="0.3">
      <c r="B802"/>
    </row>
    <row r="803" spans="2:2" x14ac:dyDescent="0.3">
      <c r="B803"/>
    </row>
    <row r="804" spans="2:2" x14ac:dyDescent="0.3">
      <c r="B804"/>
    </row>
    <row r="805" spans="2:2" x14ac:dyDescent="0.3">
      <c r="B805"/>
    </row>
    <row r="806" spans="2:2" x14ac:dyDescent="0.3">
      <c r="B806"/>
    </row>
    <row r="807" spans="2:2" x14ac:dyDescent="0.3">
      <c r="B807"/>
    </row>
    <row r="808" spans="2:2" x14ac:dyDescent="0.3">
      <c r="B808"/>
    </row>
    <row r="809" spans="2:2" x14ac:dyDescent="0.3">
      <c r="B809"/>
    </row>
    <row r="810" spans="2:2" x14ac:dyDescent="0.3">
      <c r="B810"/>
    </row>
    <row r="811" spans="2:2" x14ac:dyDescent="0.3">
      <c r="B811"/>
    </row>
    <row r="812" spans="2:2" x14ac:dyDescent="0.3">
      <c r="B812"/>
    </row>
    <row r="813" spans="2:2" x14ac:dyDescent="0.3">
      <c r="B813"/>
    </row>
    <row r="814" spans="2:2" x14ac:dyDescent="0.3">
      <c r="B814"/>
    </row>
    <row r="815" spans="2:2" x14ac:dyDescent="0.3">
      <c r="B815"/>
    </row>
    <row r="816" spans="2:2" x14ac:dyDescent="0.3">
      <c r="B816"/>
    </row>
    <row r="817" spans="2:2" x14ac:dyDescent="0.3">
      <c r="B817"/>
    </row>
    <row r="818" spans="2:2" x14ac:dyDescent="0.3">
      <c r="B818"/>
    </row>
    <row r="819" spans="2:2" x14ac:dyDescent="0.3">
      <c r="B819"/>
    </row>
    <row r="820" spans="2:2" x14ac:dyDescent="0.3">
      <c r="B820"/>
    </row>
    <row r="821" spans="2:2" x14ac:dyDescent="0.3">
      <c r="B821"/>
    </row>
    <row r="822" spans="2:2" x14ac:dyDescent="0.3">
      <c r="B822"/>
    </row>
    <row r="823" spans="2:2" x14ac:dyDescent="0.3">
      <c r="B823"/>
    </row>
    <row r="824" spans="2:2" x14ac:dyDescent="0.3">
      <c r="B824"/>
    </row>
    <row r="825" spans="2:2" x14ac:dyDescent="0.3">
      <c r="B825"/>
    </row>
    <row r="826" spans="2:2" x14ac:dyDescent="0.3">
      <c r="B826"/>
    </row>
    <row r="827" spans="2:2" x14ac:dyDescent="0.3">
      <c r="B827"/>
    </row>
    <row r="828" spans="2:2" x14ac:dyDescent="0.3">
      <c r="B828"/>
    </row>
    <row r="829" spans="2:2" x14ac:dyDescent="0.3">
      <c r="B829"/>
    </row>
    <row r="830" spans="2:2" x14ac:dyDescent="0.3">
      <c r="B830"/>
    </row>
    <row r="831" spans="2:2" x14ac:dyDescent="0.3">
      <c r="B831"/>
    </row>
    <row r="832" spans="2:2" x14ac:dyDescent="0.3">
      <c r="B832"/>
    </row>
    <row r="833" spans="2:2" x14ac:dyDescent="0.3">
      <c r="B833"/>
    </row>
    <row r="834" spans="2:2" x14ac:dyDescent="0.3">
      <c r="B834"/>
    </row>
    <row r="835" spans="2:2" x14ac:dyDescent="0.3">
      <c r="B835"/>
    </row>
    <row r="836" spans="2:2" x14ac:dyDescent="0.3">
      <c r="B836"/>
    </row>
    <row r="837" spans="2:2" x14ac:dyDescent="0.3">
      <c r="B837"/>
    </row>
    <row r="838" spans="2:2" x14ac:dyDescent="0.3">
      <c r="B838"/>
    </row>
    <row r="839" spans="2:2" x14ac:dyDescent="0.3">
      <c r="B839"/>
    </row>
    <row r="840" spans="2:2" x14ac:dyDescent="0.3">
      <c r="B840"/>
    </row>
    <row r="841" spans="2:2" x14ac:dyDescent="0.3">
      <c r="B841"/>
    </row>
    <row r="842" spans="2:2" x14ac:dyDescent="0.3">
      <c r="B842"/>
    </row>
    <row r="843" spans="2:2" x14ac:dyDescent="0.3">
      <c r="B843"/>
    </row>
    <row r="844" spans="2:2" x14ac:dyDescent="0.3">
      <c r="B844"/>
    </row>
    <row r="845" spans="2:2" x14ac:dyDescent="0.3">
      <c r="B845"/>
    </row>
    <row r="846" spans="2:2" x14ac:dyDescent="0.3">
      <c r="B846"/>
    </row>
    <row r="847" spans="2:2" x14ac:dyDescent="0.3">
      <c r="B847"/>
    </row>
    <row r="848" spans="2:2" x14ac:dyDescent="0.3">
      <c r="B848"/>
    </row>
    <row r="849" spans="2:2" x14ac:dyDescent="0.3">
      <c r="B849"/>
    </row>
    <row r="850" spans="2:2" x14ac:dyDescent="0.3">
      <c r="B850"/>
    </row>
    <row r="851" spans="2:2" x14ac:dyDescent="0.3">
      <c r="B851"/>
    </row>
    <row r="852" spans="2:2" x14ac:dyDescent="0.3">
      <c r="B852"/>
    </row>
    <row r="853" spans="2:2" x14ac:dyDescent="0.3">
      <c r="B853"/>
    </row>
    <row r="854" spans="2:2" x14ac:dyDescent="0.3">
      <c r="B854"/>
    </row>
    <row r="855" spans="2:2" x14ac:dyDescent="0.3">
      <c r="B855"/>
    </row>
    <row r="856" spans="2:2" x14ac:dyDescent="0.3">
      <c r="B856"/>
    </row>
    <row r="857" spans="2:2" x14ac:dyDescent="0.3">
      <c r="B857"/>
    </row>
    <row r="858" spans="2:2" x14ac:dyDescent="0.3">
      <c r="B858"/>
    </row>
    <row r="859" spans="2:2" x14ac:dyDescent="0.3">
      <c r="B859"/>
    </row>
    <row r="860" spans="2:2" x14ac:dyDescent="0.3">
      <c r="B860"/>
    </row>
    <row r="861" spans="2:2" x14ac:dyDescent="0.3">
      <c r="B861"/>
    </row>
    <row r="862" spans="2:2" x14ac:dyDescent="0.3">
      <c r="B862"/>
    </row>
    <row r="863" spans="2:2" x14ac:dyDescent="0.3">
      <c r="B863"/>
    </row>
    <row r="864" spans="2:2" x14ac:dyDescent="0.3">
      <c r="B864"/>
    </row>
    <row r="865" spans="2:2" x14ac:dyDescent="0.3">
      <c r="B865"/>
    </row>
    <row r="866" spans="2:2" x14ac:dyDescent="0.3">
      <c r="B866"/>
    </row>
    <row r="867" spans="2:2" x14ac:dyDescent="0.3">
      <c r="B867"/>
    </row>
    <row r="868" spans="2:2" x14ac:dyDescent="0.3">
      <c r="B868"/>
    </row>
    <row r="869" spans="2:2" x14ac:dyDescent="0.3">
      <c r="B869"/>
    </row>
    <row r="870" spans="2:2" x14ac:dyDescent="0.3">
      <c r="B870"/>
    </row>
    <row r="871" spans="2:2" x14ac:dyDescent="0.3">
      <c r="B871"/>
    </row>
    <row r="872" spans="2:2" x14ac:dyDescent="0.3">
      <c r="B872"/>
    </row>
    <row r="873" spans="2:2" x14ac:dyDescent="0.3">
      <c r="B873"/>
    </row>
    <row r="874" spans="2:2" x14ac:dyDescent="0.3">
      <c r="B874"/>
    </row>
    <row r="875" spans="2:2" x14ac:dyDescent="0.3">
      <c r="B875"/>
    </row>
    <row r="876" spans="2:2" x14ac:dyDescent="0.3">
      <c r="B876"/>
    </row>
    <row r="877" spans="2:2" x14ac:dyDescent="0.3">
      <c r="B877"/>
    </row>
    <row r="878" spans="2:2" x14ac:dyDescent="0.3">
      <c r="B878"/>
    </row>
    <row r="879" spans="2:2" x14ac:dyDescent="0.3">
      <c r="B879"/>
    </row>
    <row r="880" spans="2:2" x14ac:dyDescent="0.3">
      <c r="B880"/>
    </row>
    <row r="881" spans="2:2" x14ac:dyDescent="0.3">
      <c r="B881"/>
    </row>
    <row r="882" spans="2:2" x14ac:dyDescent="0.3">
      <c r="B882"/>
    </row>
    <row r="883" spans="2:2" x14ac:dyDescent="0.3">
      <c r="B883"/>
    </row>
    <row r="884" spans="2:2" x14ac:dyDescent="0.3">
      <c r="B884"/>
    </row>
    <row r="885" spans="2:2" x14ac:dyDescent="0.3">
      <c r="B885"/>
    </row>
    <row r="886" spans="2:2" x14ac:dyDescent="0.3">
      <c r="B886"/>
    </row>
    <row r="887" spans="2:2" x14ac:dyDescent="0.3">
      <c r="B887"/>
    </row>
    <row r="888" spans="2:2" x14ac:dyDescent="0.3">
      <c r="B888"/>
    </row>
    <row r="889" spans="2:2" x14ac:dyDescent="0.3">
      <c r="B889"/>
    </row>
    <row r="890" spans="2:2" x14ac:dyDescent="0.3">
      <c r="B890"/>
    </row>
    <row r="891" spans="2:2" x14ac:dyDescent="0.3">
      <c r="B891"/>
    </row>
    <row r="892" spans="2:2" x14ac:dyDescent="0.3">
      <c r="B892"/>
    </row>
    <row r="893" spans="2:2" x14ac:dyDescent="0.3">
      <c r="B893"/>
    </row>
    <row r="894" spans="2:2" x14ac:dyDescent="0.3">
      <c r="B894"/>
    </row>
    <row r="895" spans="2:2" x14ac:dyDescent="0.3">
      <c r="B895"/>
    </row>
    <row r="896" spans="2:2" x14ac:dyDescent="0.3">
      <c r="B896"/>
    </row>
    <row r="897" spans="2:2" x14ac:dyDescent="0.3">
      <c r="B897"/>
    </row>
    <row r="898" spans="2:2" x14ac:dyDescent="0.3">
      <c r="B898"/>
    </row>
    <row r="899" spans="2:2" x14ac:dyDescent="0.3">
      <c r="B899"/>
    </row>
    <row r="900" spans="2:2" x14ac:dyDescent="0.3">
      <c r="B900"/>
    </row>
    <row r="901" spans="2:2" x14ac:dyDescent="0.3">
      <c r="B901"/>
    </row>
    <row r="902" spans="2:2" x14ac:dyDescent="0.3">
      <c r="B902"/>
    </row>
    <row r="903" spans="2:2" x14ac:dyDescent="0.3">
      <c r="B903"/>
    </row>
    <row r="904" spans="2:2" x14ac:dyDescent="0.3">
      <c r="B904"/>
    </row>
    <row r="905" spans="2:2" x14ac:dyDescent="0.3">
      <c r="B905"/>
    </row>
    <row r="906" spans="2:2" x14ac:dyDescent="0.3">
      <c r="B906"/>
    </row>
    <row r="907" spans="2:2" x14ac:dyDescent="0.3">
      <c r="B907"/>
    </row>
    <row r="908" spans="2:2" x14ac:dyDescent="0.3">
      <c r="B908"/>
    </row>
    <row r="909" spans="2:2" x14ac:dyDescent="0.3">
      <c r="B909"/>
    </row>
    <row r="910" spans="2:2" x14ac:dyDescent="0.3">
      <c r="B910"/>
    </row>
    <row r="911" spans="2:2" x14ac:dyDescent="0.3">
      <c r="B911"/>
    </row>
    <row r="912" spans="2:2" x14ac:dyDescent="0.3">
      <c r="B912"/>
    </row>
    <row r="913" spans="2:2" x14ac:dyDescent="0.3">
      <c r="B913"/>
    </row>
    <row r="914" spans="2:2" x14ac:dyDescent="0.3">
      <c r="B914"/>
    </row>
    <row r="915" spans="2:2" x14ac:dyDescent="0.3">
      <c r="B915"/>
    </row>
    <row r="916" spans="2:2" x14ac:dyDescent="0.3">
      <c r="B916"/>
    </row>
    <row r="917" spans="2:2" x14ac:dyDescent="0.3">
      <c r="B917"/>
    </row>
    <row r="918" spans="2:2" x14ac:dyDescent="0.3">
      <c r="B918"/>
    </row>
    <row r="919" spans="2:2" x14ac:dyDescent="0.3">
      <c r="B919"/>
    </row>
    <row r="920" spans="2:2" x14ac:dyDescent="0.3">
      <c r="B920"/>
    </row>
    <row r="921" spans="2:2" x14ac:dyDescent="0.3">
      <c r="B921"/>
    </row>
    <row r="922" spans="2:2" x14ac:dyDescent="0.3">
      <c r="B922"/>
    </row>
    <row r="923" spans="2:2" x14ac:dyDescent="0.3">
      <c r="B923"/>
    </row>
    <row r="924" spans="2:2" x14ac:dyDescent="0.3">
      <c r="B924"/>
    </row>
    <row r="925" spans="2:2" x14ac:dyDescent="0.3">
      <c r="B925"/>
    </row>
    <row r="926" spans="2:2" x14ac:dyDescent="0.3">
      <c r="B926"/>
    </row>
    <row r="927" spans="2:2" x14ac:dyDescent="0.3">
      <c r="B927"/>
    </row>
    <row r="928" spans="2:2" x14ac:dyDescent="0.3">
      <c r="B928"/>
    </row>
    <row r="929" spans="2:2" x14ac:dyDescent="0.3">
      <c r="B929"/>
    </row>
    <row r="930" spans="2:2" x14ac:dyDescent="0.3">
      <c r="B930"/>
    </row>
    <row r="931" spans="2:2" x14ac:dyDescent="0.3">
      <c r="B931"/>
    </row>
    <row r="932" spans="2:2" x14ac:dyDescent="0.3">
      <c r="B932"/>
    </row>
    <row r="933" spans="2:2" x14ac:dyDescent="0.3">
      <c r="B933"/>
    </row>
    <row r="934" spans="2:2" x14ac:dyDescent="0.3">
      <c r="B934"/>
    </row>
    <row r="935" spans="2:2" x14ac:dyDescent="0.3">
      <c r="B935"/>
    </row>
    <row r="936" spans="2:2" x14ac:dyDescent="0.3">
      <c r="B936"/>
    </row>
    <row r="937" spans="2:2" x14ac:dyDescent="0.3">
      <c r="B937"/>
    </row>
    <row r="938" spans="2:2" x14ac:dyDescent="0.3">
      <c r="B938"/>
    </row>
    <row r="939" spans="2:2" x14ac:dyDescent="0.3">
      <c r="B939"/>
    </row>
    <row r="940" spans="2:2" x14ac:dyDescent="0.3">
      <c r="B940"/>
    </row>
    <row r="941" spans="2:2" x14ac:dyDescent="0.3">
      <c r="B941"/>
    </row>
    <row r="942" spans="2:2" x14ac:dyDescent="0.3">
      <c r="B942"/>
    </row>
    <row r="943" spans="2:2" x14ac:dyDescent="0.3">
      <c r="B943"/>
    </row>
    <row r="944" spans="2:2" x14ac:dyDescent="0.3">
      <c r="B944"/>
    </row>
    <row r="945" spans="2:2" x14ac:dyDescent="0.3">
      <c r="B945"/>
    </row>
    <row r="946" spans="2:2" x14ac:dyDescent="0.3">
      <c r="B946"/>
    </row>
    <row r="947" spans="2:2" x14ac:dyDescent="0.3">
      <c r="B947"/>
    </row>
    <row r="948" spans="2:2" x14ac:dyDescent="0.3">
      <c r="B948"/>
    </row>
    <row r="949" spans="2:2" x14ac:dyDescent="0.3">
      <c r="B949"/>
    </row>
    <row r="950" spans="2:2" x14ac:dyDescent="0.3">
      <c r="B950"/>
    </row>
    <row r="951" spans="2:2" x14ac:dyDescent="0.3">
      <c r="B951"/>
    </row>
    <row r="952" spans="2:2" x14ac:dyDescent="0.3">
      <c r="B952"/>
    </row>
    <row r="953" spans="2:2" x14ac:dyDescent="0.3">
      <c r="B953"/>
    </row>
    <row r="954" spans="2:2" x14ac:dyDescent="0.3">
      <c r="B954"/>
    </row>
    <row r="955" spans="2:2" x14ac:dyDescent="0.3">
      <c r="B955"/>
    </row>
    <row r="956" spans="2:2" x14ac:dyDescent="0.3">
      <c r="B956"/>
    </row>
    <row r="957" spans="2:2" x14ac:dyDescent="0.3">
      <c r="B957"/>
    </row>
    <row r="958" spans="2:2" x14ac:dyDescent="0.3">
      <c r="B958"/>
    </row>
    <row r="959" spans="2:2" x14ac:dyDescent="0.3">
      <c r="B959"/>
    </row>
    <row r="960" spans="2:2" x14ac:dyDescent="0.3">
      <c r="B960"/>
    </row>
    <row r="961" spans="2:2" x14ac:dyDescent="0.3">
      <c r="B961"/>
    </row>
    <row r="962" spans="2:2" x14ac:dyDescent="0.3">
      <c r="B962"/>
    </row>
    <row r="963" spans="2:2" x14ac:dyDescent="0.3">
      <c r="B963"/>
    </row>
    <row r="964" spans="2:2" x14ac:dyDescent="0.3">
      <c r="B964"/>
    </row>
    <row r="965" spans="2:2" x14ac:dyDescent="0.3">
      <c r="B965"/>
    </row>
    <row r="966" spans="2:2" x14ac:dyDescent="0.3">
      <c r="B966"/>
    </row>
    <row r="967" spans="2:2" x14ac:dyDescent="0.3">
      <c r="B967"/>
    </row>
    <row r="968" spans="2:2" x14ac:dyDescent="0.3">
      <c r="B968"/>
    </row>
    <row r="969" spans="2:2" x14ac:dyDescent="0.3">
      <c r="B969"/>
    </row>
    <row r="970" spans="2:2" x14ac:dyDescent="0.3">
      <c r="B970"/>
    </row>
    <row r="971" spans="2:2" x14ac:dyDescent="0.3">
      <c r="B971"/>
    </row>
    <row r="972" spans="2:2" x14ac:dyDescent="0.3">
      <c r="B972"/>
    </row>
    <row r="973" spans="2:2" x14ac:dyDescent="0.3">
      <c r="B973"/>
    </row>
    <row r="974" spans="2:2" x14ac:dyDescent="0.3">
      <c r="B974"/>
    </row>
    <row r="975" spans="2:2" x14ac:dyDescent="0.3">
      <c r="B975"/>
    </row>
    <row r="976" spans="2:2" x14ac:dyDescent="0.3">
      <c r="B976"/>
    </row>
    <row r="977" spans="2:2" x14ac:dyDescent="0.3">
      <c r="B977"/>
    </row>
    <row r="978" spans="2:2" x14ac:dyDescent="0.3">
      <c r="B978"/>
    </row>
    <row r="979" spans="2:2" x14ac:dyDescent="0.3">
      <c r="B979"/>
    </row>
    <row r="980" spans="2:2" x14ac:dyDescent="0.3">
      <c r="B980"/>
    </row>
    <row r="981" spans="2:2" x14ac:dyDescent="0.3">
      <c r="B981"/>
    </row>
    <row r="982" spans="2:2" x14ac:dyDescent="0.3">
      <c r="B982"/>
    </row>
    <row r="983" spans="2:2" x14ac:dyDescent="0.3">
      <c r="B983"/>
    </row>
    <row r="984" spans="2:2" x14ac:dyDescent="0.3">
      <c r="B984"/>
    </row>
    <row r="985" spans="2:2" x14ac:dyDescent="0.3">
      <c r="B985"/>
    </row>
    <row r="986" spans="2:2" x14ac:dyDescent="0.3">
      <c r="B986"/>
    </row>
    <row r="987" spans="2:2" x14ac:dyDescent="0.3">
      <c r="B987"/>
    </row>
    <row r="988" spans="2:2" x14ac:dyDescent="0.3">
      <c r="B988"/>
    </row>
    <row r="989" spans="2:2" x14ac:dyDescent="0.3">
      <c r="B989"/>
    </row>
    <row r="990" spans="2:2" x14ac:dyDescent="0.3">
      <c r="B990"/>
    </row>
    <row r="991" spans="2:2" x14ac:dyDescent="0.3">
      <c r="B991"/>
    </row>
    <row r="992" spans="2:2" x14ac:dyDescent="0.3">
      <c r="B992"/>
    </row>
    <row r="993" spans="2:2" x14ac:dyDescent="0.3">
      <c r="B993"/>
    </row>
    <row r="994" spans="2:2" x14ac:dyDescent="0.3">
      <c r="B994"/>
    </row>
    <row r="995" spans="2:2" x14ac:dyDescent="0.3">
      <c r="B995"/>
    </row>
    <row r="996" spans="2:2" x14ac:dyDescent="0.3">
      <c r="B996"/>
    </row>
    <row r="997" spans="2:2" x14ac:dyDescent="0.3">
      <c r="B997"/>
    </row>
    <row r="998" spans="2:2" x14ac:dyDescent="0.3">
      <c r="B998"/>
    </row>
    <row r="999" spans="2:2" x14ac:dyDescent="0.3">
      <c r="B999"/>
    </row>
    <row r="1000" spans="2:2" x14ac:dyDescent="0.3">
      <c r="B1000"/>
    </row>
    <row r="1001" spans="2:2" x14ac:dyDescent="0.3">
      <c r="B1001"/>
    </row>
    <row r="1002" spans="2:2" x14ac:dyDescent="0.3">
      <c r="B1002"/>
    </row>
    <row r="1003" spans="2:2" x14ac:dyDescent="0.3">
      <c r="B1003"/>
    </row>
    <row r="1004" spans="2:2" x14ac:dyDescent="0.3">
      <c r="B1004"/>
    </row>
    <row r="1005" spans="2:2" x14ac:dyDescent="0.3">
      <c r="B1005"/>
    </row>
    <row r="1006" spans="2:2" x14ac:dyDescent="0.3">
      <c r="B1006"/>
    </row>
    <row r="1007" spans="2:2" x14ac:dyDescent="0.3">
      <c r="B1007"/>
    </row>
    <row r="1008" spans="2:2" x14ac:dyDescent="0.3">
      <c r="B1008"/>
    </row>
    <row r="1009" spans="2:2" x14ac:dyDescent="0.3">
      <c r="B1009"/>
    </row>
    <row r="1010" spans="2:2" x14ac:dyDescent="0.3">
      <c r="B1010"/>
    </row>
    <row r="1011" spans="2:2" x14ac:dyDescent="0.3">
      <c r="B1011"/>
    </row>
    <row r="1012" spans="2:2" x14ac:dyDescent="0.3">
      <c r="B1012"/>
    </row>
    <row r="1013" spans="2:2" x14ac:dyDescent="0.3">
      <c r="B1013"/>
    </row>
    <row r="1014" spans="2:2" x14ac:dyDescent="0.3">
      <c r="B1014"/>
    </row>
    <row r="1015" spans="2:2" x14ac:dyDescent="0.3">
      <c r="B1015"/>
    </row>
    <row r="1016" spans="2:2" x14ac:dyDescent="0.3">
      <c r="B1016"/>
    </row>
    <row r="1017" spans="2:2" x14ac:dyDescent="0.3">
      <c r="B1017"/>
    </row>
    <row r="1018" spans="2:2" x14ac:dyDescent="0.3">
      <c r="B1018"/>
    </row>
    <row r="1019" spans="2:2" x14ac:dyDescent="0.3">
      <c r="B1019"/>
    </row>
    <row r="1020" spans="2:2" x14ac:dyDescent="0.3">
      <c r="B1020"/>
    </row>
    <row r="1021" spans="2:2" x14ac:dyDescent="0.3">
      <c r="B1021"/>
    </row>
    <row r="1022" spans="2:2" x14ac:dyDescent="0.3">
      <c r="B1022"/>
    </row>
    <row r="1023" spans="2:2" x14ac:dyDescent="0.3">
      <c r="B1023"/>
    </row>
    <row r="1024" spans="2:2" x14ac:dyDescent="0.3">
      <c r="B1024"/>
    </row>
    <row r="1025" spans="2:2" x14ac:dyDescent="0.3">
      <c r="B1025"/>
    </row>
    <row r="1026" spans="2:2" x14ac:dyDescent="0.3">
      <c r="B1026"/>
    </row>
    <row r="1027" spans="2:2" x14ac:dyDescent="0.3">
      <c r="B1027"/>
    </row>
    <row r="1028" spans="2:2" x14ac:dyDescent="0.3">
      <c r="B1028"/>
    </row>
    <row r="1029" spans="2:2" x14ac:dyDescent="0.3">
      <c r="B1029"/>
    </row>
    <row r="1030" spans="2:2" x14ac:dyDescent="0.3">
      <c r="B1030"/>
    </row>
    <row r="1031" spans="2:2" x14ac:dyDescent="0.3">
      <c r="B1031"/>
    </row>
    <row r="1032" spans="2:2" x14ac:dyDescent="0.3">
      <c r="B1032"/>
    </row>
    <row r="1033" spans="2:2" x14ac:dyDescent="0.3">
      <c r="B1033"/>
    </row>
    <row r="1034" spans="2:2" x14ac:dyDescent="0.3">
      <c r="B1034"/>
    </row>
    <row r="1035" spans="2:2" x14ac:dyDescent="0.3">
      <c r="B1035"/>
    </row>
    <row r="1036" spans="2:2" x14ac:dyDescent="0.3">
      <c r="B1036"/>
    </row>
    <row r="1037" spans="2:2" x14ac:dyDescent="0.3">
      <c r="B1037"/>
    </row>
    <row r="1038" spans="2:2" x14ac:dyDescent="0.3">
      <c r="B1038"/>
    </row>
    <row r="1039" spans="2:2" x14ac:dyDescent="0.3">
      <c r="B1039"/>
    </row>
    <row r="1040" spans="2:2" x14ac:dyDescent="0.3">
      <c r="B1040"/>
    </row>
    <row r="1041" spans="2:2" x14ac:dyDescent="0.3">
      <c r="B1041"/>
    </row>
    <row r="1042" spans="2:2" x14ac:dyDescent="0.3">
      <c r="B1042"/>
    </row>
    <row r="1043" spans="2:2" x14ac:dyDescent="0.3">
      <c r="B1043"/>
    </row>
    <row r="1044" spans="2:2" x14ac:dyDescent="0.3">
      <c r="B1044"/>
    </row>
    <row r="1045" spans="2:2" x14ac:dyDescent="0.3">
      <c r="B1045"/>
    </row>
    <row r="1046" spans="2:2" x14ac:dyDescent="0.3">
      <c r="B1046"/>
    </row>
    <row r="1047" spans="2:2" x14ac:dyDescent="0.3">
      <c r="B1047"/>
    </row>
    <row r="1048" spans="2:2" x14ac:dyDescent="0.3">
      <c r="B1048"/>
    </row>
    <row r="1049" spans="2:2" x14ac:dyDescent="0.3">
      <c r="B1049"/>
    </row>
    <row r="1050" spans="2:2" x14ac:dyDescent="0.3">
      <c r="B1050"/>
    </row>
    <row r="1051" spans="2:2" x14ac:dyDescent="0.3">
      <c r="B1051"/>
    </row>
    <row r="1052" spans="2:2" x14ac:dyDescent="0.3">
      <c r="B1052"/>
    </row>
    <row r="1053" spans="2:2" x14ac:dyDescent="0.3">
      <c r="B1053"/>
    </row>
    <row r="1054" spans="2:2" x14ac:dyDescent="0.3">
      <c r="B1054"/>
    </row>
    <row r="1055" spans="2:2" x14ac:dyDescent="0.3">
      <c r="B1055"/>
    </row>
    <row r="1056" spans="2:2" x14ac:dyDescent="0.3">
      <c r="B1056"/>
    </row>
    <row r="1057" spans="2:2" x14ac:dyDescent="0.3">
      <c r="B1057"/>
    </row>
    <row r="1058" spans="2:2" x14ac:dyDescent="0.3">
      <c r="B1058"/>
    </row>
    <row r="1059" spans="2:2" x14ac:dyDescent="0.3">
      <c r="B1059"/>
    </row>
    <row r="1060" spans="2:2" x14ac:dyDescent="0.3">
      <c r="B1060"/>
    </row>
    <row r="1061" spans="2:2" x14ac:dyDescent="0.3">
      <c r="B1061"/>
    </row>
    <row r="1062" spans="2:2" x14ac:dyDescent="0.3">
      <c r="B1062"/>
    </row>
    <row r="1063" spans="2:2" x14ac:dyDescent="0.3">
      <c r="B1063"/>
    </row>
    <row r="1064" spans="2:2" x14ac:dyDescent="0.3">
      <c r="B1064"/>
    </row>
    <row r="1065" spans="2:2" x14ac:dyDescent="0.3">
      <c r="B1065"/>
    </row>
    <row r="1066" spans="2:2" x14ac:dyDescent="0.3">
      <c r="B1066"/>
    </row>
    <row r="1067" spans="2:2" x14ac:dyDescent="0.3">
      <c r="B1067"/>
    </row>
    <row r="1068" spans="2:2" x14ac:dyDescent="0.3">
      <c r="B1068"/>
    </row>
    <row r="1069" spans="2:2" x14ac:dyDescent="0.3">
      <c r="B1069"/>
    </row>
    <row r="1070" spans="2:2" x14ac:dyDescent="0.3">
      <c r="B1070"/>
    </row>
    <row r="1071" spans="2:2" x14ac:dyDescent="0.3">
      <c r="B1071"/>
    </row>
    <row r="1072" spans="2:2" x14ac:dyDescent="0.3">
      <c r="B1072"/>
    </row>
    <row r="1073" spans="2:2" x14ac:dyDescent="0.3">
      <c r="B1073"/>
    </row>
    <row r="1074" spans="2:2" x14ac:dyDescent="0.3">
      <c r="B1074"/>
    </row>
    <row r="1075" spans="2:2" x14ac:dyDescent="0.3">
      <c r="B1075"/>
    </row>
    <row r="1076" spans="2:2" x14ac:dyDescent="0.3">
      <c r="B1076"/>
    </row>
    <row r="1077" spans="2:2" x14ac:dyDescent="0.3">
      <c r="B1077"/>
    </row>
    <row r="1078" spans="2:2" x14ac:dyDescent="0.3">
      <c r="B1078"/>
    </row>
    <row r="1079" spans="2:2" x14ac:dyDescent="0.3">
      <c r="B1079"/>
    </row>
    <row r="1080" spans="2:2" x14ac:dyDescent="0.3">
      <c r="B1080"/>
    </row>
    <row r="1081" spans="2:2" x14ac:dyDescent="0.3">
      <c r="B1081"/>
    </row>
    <row r="1082" spans="2:2" x14ac:dyDescent="0.3">
      <c r="B1082"/>
    </row>
    <row r="1083" spans="2:2" x14ac:dyDescent="0.3">
      <c r="B1083"/>
    </row>
    <row r="1084" spans="2:2" x14ac:dyDescent="0.3">
      <c r="B1084"/>
    </row>
    <row r="1085" spans="2:2" x14ac:dyDescent="0.3">
      <c r="B1085"/>
    </row>
    <row r="1086" spans="2:2" x14ac:dyDescent="0.3">
      <c r="B1086"/>
    </row>
    <row r="1087" spans="2:2" x14ac:dyDescent="0.3">
      <c r="B1087"/>
    </row>
    <row r="1088" spans="2:2" x14ac:dyDescent="0.3">
      <c r="B1088"/>
    </row>
    <row r="1089" spans="2:2" x14ac:dyDescent="0.3">
      <c r="B1089"/>
    </row>
    <row r="1090" spans="2:2" x14ac:dyDescent="0.3">
      <c r="B1090"/>
    </row>
    <row r="1091" spans="2:2" x14ac:dyDescent="0.3">
      <c r="B1091"/>
    </row>
    <row r="1092" spans="2:2" x14ac:dyDescent="0.3">
      <c r="B1092"/>
    </row>
    <row r="1093" spans="2:2" x14ac:dyDescent="0.3">
      <c r="B1093"/>
    </row>
    <row r="1094" spans="2:2" x14ac:dyDescent="0.3">
      <c r="B1094"/>
    </row>
    <row r="1095" spans="2:2" x14ac:dyDescent="0.3">
      <c r="B1095"/>
    </row>
    <row r="1096" spans="2:2" x14ac:dyDescent="0.3">
      <c r="B1096"/>
    </row>
    <row r="1097" spans="2:2" x14ac:dyDescent="0.3">
      <c r="B1097"/>
    </row>
    <row r="1098" spans="2:2" x14ac:dyDescent="0.3">
      <c r="B1098"/>
    </row>
    <row r="1099" spans="2:2" x14ac:dyDescent="0.3">
      <c r="B1099"/>
    </row>
    <row r="1100" spans="2:2" x14ac:dyDescent="0.3">
      <c r="B1100"/>
    </row>
    <row r="1101" spans="2:2" x14ac:dyDescent="0.3">
      <c r="B1101"/>
    </row>
    <row r="1102" spans="2:2" x14ac:dyDescent="0.3">
      <c r="B1102"/>
    </row>
    <row r="1103" spans="2:2" x14ac:dyDescent="0.3">
      <c r="B1103"/>
    </row>
    <row r="1104" spans="2:2" x14ac:dyDescent="0.3">
      <c r="B1104"/>
    </row>
    <row r="1105" spans="2:2" x14ac:dyDescent="0.3">
      <c r="B1105"/>
    </row>
    <row r="1106" spans="2:2" x14ac:dyDescent="0.3">
      <c r="B1106"/>
    </row>
    <row r="1107" spans="2:2" x14ac:dyDescent="0.3">
      <c r="B1107"/>
    </row>
    <row r="1108" spans="2:2" x14ac:dyDescent="0.3">
      <c r="B1108"/>
    </row>
    <row r="1109" spans="2:2" x14ac:dyDescent="0.3">
      <c r="B1109"/>
    </row>
    <row r="1110" spans="2:2" x14ac:dyDescent="0.3">
      <c r="B1110"/>
    </row>
    <row r="1111" spans="2:2" x14ac:dyDescent="0.3">
      <c r="B1111"/>
    </row>
    <row r="1112" spans="2:2" x14ac:dyDescent="0.3">
      <c r="B1112"/>
    </row>
    <row r="1113" spans="2:2" x14ac:dyDescent="0.3">
      <c r="B1113"/>
    </row>
    <row r="1114" spans="2:2" x14ac:dyDescent="0.3">
      <c r="B1114"/>
    </row>
    <row r="1115" spans="2:2" x14ac:dyDescent="0.3">
      <c r="B1115"/>
    </row>
    <row r="1116" spans="2:2" x14ac:dyDescent="0.3">
      <c r="B1116"/>
    </row>
    <row r="1117" spans="2:2" x14ac:dyDescent="0.3">
      <c r="B1117"/>
    </row>
    <row r="1118" spans="2:2" x14ac:dyDescent="0.3">
      <c r="B1118"/>
    </row>
    <row r="1119" spans="2:2" x14ac:dyDescent="0.3">
      <c r="B1119"/>
    </row>
    <row r="1120" spans="2:2" x14ac:dyDescent="0.3">
      <c r="B1120"/>
    </row>
    <row r="1121" spans="2:2" x14ac:dyDescent="0.3">
      <c r="B1121"/>
    </row>
    <row r="1122" spans="2:2" x14ac:dyDescent="0.3">
      <c r="B1122"/>
    </row>
    <row r="1123" spans="2:2" x14ac:dyDescent="0.3">
      <c r="B1123"/>
    </row>
    <row r="1124" spans="2:2" x14ac:dyDescent="0.3">
      <c r="B1124"/>
    </row>
    <row r="1125" spans="2:2" x14ac:dyDescent="0.3">
      <c r="B1125"/>
    </row>
    <row r="1126" spans="2:2" x14ac:dyDescent="0.3">
      <c r="B1126"/>
    </row>
    <row r="1127" spans="2:2" x14ac:dyDescent="0.3">
      <c r="B1127"/>
    </row>
    <row r="1128" spans="2:2" x14ac:dyDescent="0.3">
      <c r="B1128"/>
    </row>
    <row r="1129" spans="2:2" x14ac:dyDescent="0.3">
      <c r="B1129"/>
    </row>
    <row r="1130" spans="2:2" x14ac:dyDescent="0.3">
      <c r="B1130"/>
    </row>
    <row r="1131" spans="2:2" x14ac:dyDescent="0.3">
      <c r="B1131"/>
    </row>
    <row r="1132" spans="2:2" x14ac:dyDescent="0.3">
      <c r="B1132"/>
    </row>
    <row r="1133" spans="2:2" x14ac:dyDescent="0.3">
      <c r="B1133"/>
    </row>
    <row r="1134" spans="2:2" x14ac:dyDescent="0.3">
      <c r="B1134"/>
    </row>
    <row r="1135" spans="2:2" x14ac:dyDescent="0.3">
      <c r="B1135"/>
    </row>
    <row r="1136" spans="2:2" x14ac:dyDescent="0.3">
      <c r="B1136"/>
    </row>
    <row r="1137" spans="2:2" x14ac:dyDescent="0.3">
      <c r="B1137"/>
    </row>
    <row r="1138" spans="2:2" x14ac:dyDescent="0.3">
      <c r="B1138"/>
    </row>
    <row r="1139" spans="2:2" x14ac:dyDescent="0.3">
      <c r="B1139"/>
    </row>
    <row r="1140" spans="2:2" x14ac:dyDescent="0.3">
      <c r="B1140"/>
    </row>
    <row r="1141" spans="2:2" x14ac:dyDescent="0.3">
      <c r="B1141"/>
    </row>
    <row r="1142" spans="2:2" x14ac:dyDescent="0.3">
      <c r="B1142"/>
    </row>
    <row r="1143" spans="2:2" x14ac:dyDescent="0.3">
      <c r="B1143"/>
    </row>
    <row r="1144" spans="2:2" x14ac:dyDescent="0.3">
      <c r="B1144"/>
    </row>
    <row r="1145" spans="2:2" x14ac:dyDescent="0.3">
      <c r="B1145"/>
    </row>
    <row r="1146" spans="2:2" x14ac:dyDescent="0.3">
      <c r="B1146"/>
    </row>
    <row r="1147" spans="2:2" x14ac:dyDescent="0.3">
      <c r="B1147"/>
    </row>
    <row r="1148" spans="2:2" x14ac:dyDescent="0.3">
      <c r="B1148"/>
    </row>
    <row r="1149" spans="2:2" x14ac:dyDescent="0.3">
      <c r="B1149"/>
    </row>
    <row r="1150" spans="2:2" x14ac:dyDescent="0.3">
      <c r="B1150"/>
    </row>
    <row r="1151" spans="2:2" x14ac:dyDescent="0.3">
      <c r="B1151"/>
    </row>
    <row r="1152" spans="2:2" x14ac:dyDescent="0.3">
      <c r="B1152"/>
    </row>
    <row r="1153" spans="2:2" x14ac:dyDescent="0.3">
      <c r="B1153"/>
    </row>
    <row r="1154" spans="2:2" x14ac:dyDescent="0.3">
      <c r="B1154"/>
    </row>
    <row r="1155" spans="2:2" x14ac:dyDescent="0.3">
      <c r="B1155"/>
    </row>
    <row r="1156" spans="2:2" x14ac:dyDescent="0.3">
      <c r="B1156"/>
    </row>
    <row r="1157" spans="2:2" x14ac:dyDescent="0.3">
      <c r="B1157"/>
    </row>
    <row r="1158" spans="2:2" x14ac:dyDescent="0.3">
      <c r="B1158"/>
    </row>
    <row r="1159" spans="2:2" x14ac:dyDescent="0.3">
      <c r="B1159"/>
    </row>
    <row r="1160" spans="2:2" x14ac:dyDescent="0.3">
      <c r="B1160"/>
    </row>
    <row r="1161" spans="2:2" x14ac:dyDescent="0.3">
      <c r="B1161"/>
    </row>
    <row r="1162" spans="2:2" x14ac:dyDescent="0.3">
      <c r="B1162"/>
    </row>
    <row r="1163" spans="2:2" x14ac:dyDescent="0.3">
      <c r="B1163"/>
    </row>
    <row r="1164" spans="2:2" x14ac:dyDescent="0.3">
      <c r="B1164"/>
    </row>
    <row r="1165" spans="2:2" x14ac:dyDescent="0.3">
      <c r="B1165"/>
    </row>
    <row r="1166" spans="2:2" x14ac:dyDescent="0.3">
      <c r="B1166"/>
    </row>
    <row r="1167" spans="2:2" x14ac:dyDescent="0.3">
      <c r="B1167"/>
    </row>
    <row r="1168" spans="2:2" x14ac:dyDescent="0.3">
      <c r="B1168"/>
    </row>
    <row r="1169" spans="2:2" x14ac:dyDescent="0.3">
      <c r="B1169"/>
    </row>
    <row r="1170" spans="2:2" x14ac:dyDescent="0.3">
      <c r="B1170"/>
    </row>
    <row r="1171" spans="2:2" x14ac:dyDescent="0.3">
      <c r="B1171"/>
    </row>
    <row r="1172" spans="2:2" x14ac:dyDescent="0.3">
      <c r="B1172"/>
    </row>
    <row r="1173" spans="2:2" x14ac:dyDescent="0.3">
      <c r="B1173"/>
    </row>
    <row r="1174" spans="2:2" x14ac:dyDescent="0.3">
      <c r="B1174"/>
    </row>
    <row r="1175" spans="2:2" x14ac:dyDescent="0.3">
      <c r="B1175"/>
    </row>
    <row r="1176" spans="2:2" x14ac:dyDescent="0.3">
      <c r="B1176"/>
    </row>
    <row r="1177" spans="2:2" x14ac:dyDescent="0.3">
      <c r="B1177"/>
    </row>
    <row r="1178" spans="2:2" x14ac:dyDescent="0.3">
      <c r="B1178"/>
    </row>
    <row r="1179" spans="2:2" x14ac:dyDescent="0.3">
      <c r="B1179"/>
    </row>
    <row r="1180" spans="2:2" x14ac:dyDescent="0.3">
      <c r="B1180"/>
    </row>
    <row r="1181" spans="2:2" x14ac:dyDescent="0.3">
      <c r="B1181"/>
    </row>
    <row r="1182" spans="2:2" x14ac:dyDescent="0.3">
      <c r="B1182"/>
    </row>
    <row r="1183" spans="2:2" x14ac:dyDescent="0.3">
      <c r="B1183"/>
    </row>
    <row r="1184" spans="2:2" x14ac:dyDescent="0.3">
      <c r="B1184"/>
    </row>
    <row r="1185" spans="2:2" x14ac:dyDescent="0.3">
      <c r="B1185"/>
    </row>
    <row r="1186" spans="2:2" x14ac:dyDescent="0.3">
      <c r="B1186"/>
    </row>
    <row r="1187" spans="2:2" x14ac:dyDescent="0.3">
      <c r="B1187"/>
    </row>
    <row r="1188" spans="2:2" x14ac:dyDescent="0.3">
      <c r="B1188"/>
    </row>
    <row r="1189" spans="2:2" x14ac:dyDescent="0.3">
      <c r="B1189"/>
    </row>
    <row r="1190" spans="2:2" x14ac:dyDescent="0.3">
      <c r="B1190"/>
    </row>
    <row r="1191" spans="2:2" x14ac:dyDescent="0.3">
      <c r="B1191"/>
    </row>
    <row r="1192" spans="2:2" x14ac:dyDescent="0.3">
      <c r="B1192"/>
    </row>
    <row r="1193" spans="2:2" x14ac:dyDescent="0.3">
      <c r="B1193"/>
    </row>
    <row r="1194" spans="2:2" x14ac:dyDescent="0.3">
      <c r="B1194"/>
    </row>
    <row r="1195" spans="2:2" x14ac:dyDescent="0.3">
      <c r="B1195"/>
    </row>
    <row r="1196" spans="2:2" x14ac:dyDescent="0.3">
      <c r="B1196"/>
    </row>
    <row r="1197" spans="2:2" x14ac:dyDescent="0.3">
      <c r="B1197"/>
    </row>
    <row r="1198" spans="2:2" x14ac:dyDescent="0.3">
      <c r="B1198"/>
    </row>
    <row r="1199" spans="2:2" x14ac:dyDescent="0.3">
      <c r="B1199"/>
    </row>
    <row r="1200" spans="2:2" x14ac:dyDescent="0.3">
      <c r="B1200"/>
    </row>
    <row r="1201" spans="2:2" x14ac:dyDescent="0.3">
      <c r="B1201"/>
    </row>
    <row r="1202" spans="2:2" x14ac:dyDescent="0.3">
      <c r="B1202"/>
    </row>
    <row r="1203" spans="2:2" x14ac:dyDescent="0.3">
      <c r="B1203"/>
    </row>
    <row r="1204" spans="2:2" x14ac:dyDescent="0.3">
      <c r="B1204"/>
    </row>
    <row r="1205" spans="2:2" x14ac:dyDescent="0.3">
      <c r="B1205"/>
    </row>
    <row r="1206" spans="2:2" x14ac:dyDescent="0.3">
      <c r="B1206"/>
    </row>
    <row r="1207" spans="2:2" x14ac:dyDescent="0.3">
      <c r="B1207"/>
    </row>
    <row r="1208" spans="2:2" x14ac:dyDescent="0.3">
      <c r="B1208"/>
    </row>
    <row r="1209" spans="2:2" x14ac:dyDescent="0.3">
      <c r="B1209"/>
    </row>
    <row r="1210" spans="2:2" x14ac:dyDescent="0.3">
      <c r="B1210"/>
    </row>
    <row r="1211" spans="2:2" x14ac:dyDescent="0.3">
      <c r="B1211"/>
    </row>
    <row r="1212" spans="2:2" x14ac:dyDescent="0.3">
      <c r="B1212"/>
    </row>
    <row r="1213" spans="2:2" x14ac:dyDescent="0.3">
      <c r="B1213"/>
    </row>
    <row r="1214" spans="2:2" x14ac:dyDescent="0.3">
      <c r="B1214"/>
    </row>
    <row r="1215" spans="2:2" x14ac:dyDescent="0.3">
      <c r="B1215"/>
    </row>
    <row r="1216" spans="2:2" x14ac:dyDescent="0.3">
      <c r="B1216"/>
    </row>
    <row r="1217" spans="2:2" x14ac:dyDescent="0.3">
      <c r="B1217"/>
    </row>
    <row r="1218" spans="2:2" x14ac:dyDescent="0.3">
      <c r="B1218"/>
    </row>
    <row r="1219" spans="2:2" x14ac:dyDescent="0.3">
      <c r="B1219"/>
    </row>
    <row r="1220" spans="2:2" x14ac:dyDescent="0.3">
      <c r="B1220"/>
    </row>
    <row r="1221" spans="2:2" x14ac:dyDescent="0.3">
      <c r="B1221"/>
    </row>
    <row r="1222" spans="2:2" x14ac:dyDescent="0.3">
      <c r="B1222"/>
    </row>
    <row r="1223" spans="2:2" x14ac:dyDescent="0.3">
      <c r="B1223"/>
    </row>
    <row r="1224" spans="2:2" x14ac:dyDescent="0.3">
      <c r="B1224"/>
    </row>
    <row r="1225" spans="2:2" x14ac:dyDescent="0.3">
      <c r="B1225"/>
    </row>
    <row r="1226" spans="2:2" x14ac:dyDescent="0.3">
      <c r="B1226"/>
    </row>
    <row r="1227" spans="2:2" x14ac:dyDescent="0.3">
      <c r="B1227"/>
    </row>
    <row r="1228" spans="2:2" x14ac:dyDescent="0.3">
      <c r="B1228"/>
    </row>
    <row r="1229" spans="2:2" x14ac:dyDescent="0.3">
      <c r="B1229"/>
    </row>
    <row r="1230" spans="2:2" x14ac:dyDescent="0.3">
      <c r="B1230"/>
    </row>
    <row r="1231" spans="2:2" x14ac:dyDescent="0.3">
      <c r="B1231"/>
    </row>
    <row r="1232" spans="2:2" x14ac:dyDescent="0.3">
      <c r="B1232"/>
    </row>
    <row r="1233" spans="2:2" x14ac:dyDescent="0.3">
      <c r="B1233"/>
    </row>
    <row r="1234" spans="2:2" x14ac:dyDescent="0.3">
      <c r="B1234"/>
    </row>
    <row r="1235" spans="2:2" x14ac:dyDescent="0.3">
      <c r="B1235"/>
    </row>
    <row r="1236" spans="2:2" x14ac:dyDescent="0.3">
      <c r="B1236"/>
    </row>
    <row r="1237" spans="2:2" x14ac:dyDescent="0.3">
      <c r="B1237"/>
    </row>
    <row r="1238" spans="2:2" x14ac:dyDescent="0.3">
      <c r="B1238"/>
    </row>
    <row r="1239" spans="2:2" x14ac:dyDescent="0.3">
      <c r="B1239"/>
    </row>
    <row r="1240" spans="2:2" x14ac:dyDescent="0.3">
      <c r="B1240"/>
    </row>
    <row r="1241" spans="2:2" x14ac:dyDescent="0.3">
      <c r="B1241"/>
    </row>
    <row r="1242" spans="2:2" x14ac:dyDescent="0.3">
      <c r="B1242"/>
    </row>
    <row r="1243" spans="2:2" x14ac:dyDescent="0.3">
      <c r="B1243"/>
    </row>
    <row r="1244" spans="2:2" x14ac:dyDescent="0.3">
      <c r="B1244"/>
    </row>
    <row r="1245" spans="2:2" x14ac:dyDescent="0.3">
      <c r="B1245"/>
    </row>
    <row r="1246" spans="2:2" x14ac:dyDescent="0.3">
      <c r="B1246"/>
    </row>
    <row r="1247" spans="2:2" x14ac:dyDescent="0.3">
      <c r="B1247"/>
    </row>
    <row r="1248" spans="2:2" x14ac:dyDescent="0.3">
      <c r="B1248"/>
    </row>
    <row r="1249" spans="2:2" x14ac:dyDescent="0.3">
      <c r="B1249"/>
    </row>
    <row r="1250" spans="2:2" x14ac:dyDescent="0.3">
      <c r="B1250"/>
    </row>
    <row r="1251" spans="2:2" x14ac:dyDescent="0.3">
      <c r="B1251"/>
    </row>
    <row r="1252" spans="2:2" x14ac:dyDescent="0.3">
      <c r="B1252"/>
    </row>
    <row r="1253" spans="2:2" x14ac:dyDescent="0.3">
      <c r="B1253"/>
    </row>
    <row r="1254" spans="2:2" x14ac:dyDescent="0.3">
      <c r="B1254"/>
    </row>
    <row r="1255" spans="2:2" x14ac:dyDescent="0.3">
      <c r="B1255"/>
    </row>
    <row r="1256" spans="2:2" x14ac:dyDescent="0.3">
      <c r="B1256"/>
    </row>
    <row r="1257" spans="2:2" x14ac:dyDescent="0.3">
      <c r="B1257"/>
    </row>
    <row r="1258" spans="2:2" x14ac:dyDescent="0.3">
      <c r="B1258"/>
    </row>
    <row r="1259" spans="2:2" x14ac:dyDescent="0.3">
      <c r="B1259"/>
    </row>
    <row r="1260" spans="2:2" x14ac:dyDescent="0.3">
      <c r="B1260"/>
    </row>
    <row r="1261" spans="2:2" x14ac:dyDescent="0.3">
      <c r="B1261"/>
    </row>
    <row r="1262" spans="2:2" x14ac:dyDescent="0.3">
      <c r="B1262"/>
    </row>
    <row r="1263" spans="2:2" x14ac:dyDescent="0.3">
      <c r="B1263"/>
    </row>
    <row r="1264" spans="2:2" x14ac:dyDescent="0.3">
      <c r="B1264"/>
    </row>
    <row r="1265" spans="2:2" x14ac:dyDescent="0.3">
      <c r="B1265"/>
    </row>
    <row r="1266" spans="2:2" x14ac:dyDescent="0.3">
      <c r="B1266"/>
    </row>
    <row r="1267" spans="2:2" x14ac:dyDescent="0.3">
      <c r="B1267"/>
    </row>
    <row r="1268" spans="2:2" x14ac:dyDescent="0.3">
      <c r="B1268"/>
    </row>
    <row r="1269" spans="2:2" x14ac:dyDescent="0.3">
      <c r="B1269"/>
    </row>
    <row r="1270" spans="2:2" x14ac:dyDescent="0.3">
      <c r="B1270"/>
    </row>
    <row r="1271" spans="2:2" x14ac:dyDescent="0.3">
      <c r="B1271"/>
    </row>
    <row r="1272" spans="2:2" x14ac:dyDescent="0.3">
      <c r="B1272"/>
    </row>
    <row r="1273" spans="2:2" x14ac:dyDescent="0.3">
      <c r="B1273"/>
    </row>
    <row r="1274" spans="2:2" x14ac:dyDescent="0.3">
      <c r="B1274"/>
    </row>
    <row r="1275" spans="2:2" x14ac:dyDescent="0.3">
      <c r="B1275"/>
    </row>
    <row r="1276" spans="2:2" x14ac:dyDescent="0.3">
      <c r="B1276"/>
    </row>
    <row r="1277" spans="2:2" x14ac:dyDescent="0.3">
      <c r="B1277"/>
    </row>
    <row r="1278" spans="2:2" x14ac:dyDescent="0.3">
      <c r="B1278"/>
    </row>
    <row r="1279" spans="2:2" x14ac:dyDescent="0.3">
      <c r="B1279"/>
    </row>
    <row r="1280" spans="2:2" x14ac:dyDescent="0.3">
      <c r="B1280"/>
    </row>
    <row r="1281" spans="2:2" x14ac:dyDescent="0.3">
      <c r="B1281"/>
    </row>
    <row r="1282" spans="2:2" x14ac:dyDescent="0.3">
      <c r="B1282"/>
    </row>
    <row r="1283" spans="2:2" x14ac:dyDescent="0.3">
      <c r="B1283"/>
    </row>
    <row r="1284" spans="2:2" x14ac:dyDescent="0.3">
      <c r="B1284"/>
    </row>
    <row r="1285" spans="2:2" x14ac:dyDescent="0.3">
      <c r="B1285"/>
    </row>
    <row r="1286" spans="2:2" x14ac:dyDescent="0.3">
      <c r="B1286"/>
    </row>
    <row r="1287" spans="2:2" x14ac:dyDescent="0.3">
      <c r="B1287"/>
    </row>
    <row r="1288" spans="2:2" x14ac:dyDescent="0.3">
      <c r="B1288"/>
    </row>
    <row r="1289" spans="2:2" x14ac:dyDescent="0.3">
      <c r="B1289"/>
    </row>
    <row r="1290" spans="2:2" x14ac:dyDescent="0.3">
      <c r="B1290"/>
    </row>
    <row r="1291" spans="2:2" x14ac:dyDescent="0.3">
      <c r="B1291"/>
    </row>
    <row r="1292" spans="2:2" x14ac:dyDescent="0.3">
      <c r="B1292"/>
    </row>
    <row r="1293" spans="2:2" x14ac:dyDescent="0.3">
      <c r="B1293"/>
    </row>
    <row r="1294" spans="2:2" x14ac:dyDescent="0.3">
      <c r="B1294"/>
    </row>
    <row r="1295" spans="2:2" x14ac:dyDescent="0.3">
      <c r="B1295"/>
    </row>
    <row r="1296" spans="2:2" x14ac:dyDescent="0.3">
      <c r="B1296"/>
    </row>
    <row r="1297" spans="2:2" x14ac:dyDescent="0.3">
      <c r="B1297"/>
    </row>
    <row r="1298" spans="2:2" x14ac:dyDescent="0.3">
      <c r="B1298"/>
    </row>
    <row r="1299" spans="2:2" x14ac:dyDescent="0.3">
      <c r="B1299"/>
    </row>
    <row r="1300" spans="2:2" x14ac:dyDescent="0.3">
      <c r="B1300"/>
    </row>
    <row r="1301" spans="2:2" x14ac:dyDescent="0.3">
      <c r="B1301"/>
    </row>
    <row r="1302" spans="2:2" x14ac:dyDescent="0.3">
      <c r="B1302"/>
    </row>
    <row r="1303" spans="2:2" x14ac:dyDescent="0.3">
      <c r="B1303"/>
    </row>
    <row r="1304" spans="2:2" x14ac:dyDescent="0.3">
      <c r="B1304"/>
    </row>
    <row r="1305" spans="2:2" x14ac:dyDescent="0.3">
      <c r="B1305"/>
    </row>
    <row r="1306" spans="2:2" x14ac:dyDescent="0.3">
      <c r="B1306"/>
    </row>
    <row r="1307" spans="2:2" x14ac:dyDescent="0.3">
      <c r="B1307"/>
    </row>
    <row r="1308" spans="2:2" x14ac:dyDescent="0.3">
      <c r="B1308"/>
    </row>
    <row r="1309" spans="2:2" x14ac:dyDescent="0.3">
      <c r="B1309"/>
    </row>
    <row r="1310" spans="2:2" x14ac:dyDescent="0.3">
      <c r="B1310"/>
    </row>
    <row r="1311" spans="2:2" x14ac:dyDescent="0.3">
      <c r="B1311"/>
    </row>
    <row r="1312" spans="2:2" x14ac:dyDescent="0.3">
      <c r="B1312"/>
    </row>
    <row r="1313" spans="2:2" x14ac:dyDescent="0.3">
      <c r="B1313"/>
    </row>
    <row r="1314" spans="2:2" x14ac:dyDescent="0.3">
      <c r="B1314"/>
    </row>
    <row r="1315" spans="2:2" x14ac:dyDescent="0.3">
      <c r="B1315"/>
    </row>
    <row r="1316" spans="2:2" x14ac:dyDescent="0.3">
      <c r="B1316"/>
    </row>
    <row r="1317" spans="2:2" x14ac:dyDescent="0.3">
      <c r="B1317"/>
    </row>
    <row r="1318" spans="2:2" x14ac:dyDescent="0.3">
      <c r="B1318"/>
    </row>
    <row r="1319" spans="2:2" x14ac:dyDescent="0.3">
      <c r="B1319"/>
    </row>
    <row r="1320" spans="2:2" x14ac:dyDescent="0.3">
      <c r="B1320"/>
    </row>
    <row r="1321" spans="2:2" x14ac:dyDescent="0.3">
      <c r="B1321"/>
    </row>
    <row r="1322" spans="2:2" x14ac:dyDescent="0.3">
      <c r="B1322"/>
    </row>
    <row r="1323" spans="2:2" x14ac:dyDescent="0.3">
      <c r="B1323"/>
    </row>
    <row r="1324" spans="2:2" x14ac:dyDescent="0.3">
      <c r="B1324"/>
    </row>
    <row r="1325" spans="2:2" x14ac:dyDescent="0.3">
      <c r="B1325"/>
    </row>
    <row r="1326" spans="2:2" x14ac:dyDescent="0.3">
      <c r="B1326"/>
    </row>
    <row r="1327" spans="2:2" x14ac:dyDescent="0.3">
      <c r="B1327"/>
    </row>
    <row r="1328" spans="2:2" x14ac:dyDescent="0.3">
      <c r="B1328"/>
    </row>
    <row r="1329" spans="2:2" x14ac:dyDescent="0.3">
      <c r="B1329"/>
    </row>
    <row r="1330" spans="2:2" x14ac:dyDescent="0.3">
      <c r="B1330"/>
    </row>
    <row r="1331" spans="2:2" x14ac:dyDescent="0.3">
      <c r="B1331"/>
    </row>
    <row r="1332" spans="2:2" x14ac:dyDescent="0.3">
      <c r="B1332"/>
    </row>
    <row r="1333" spans="2:2" x14ac:dyDescent="0.3">
      <c r="B1333"/>
    </row>
    <row r="1334" spans="2:2" x14ac:dyDescent="0.3">
      <c r="B1334"/>
    </row>
    <row r="1335" spans="2:2" x14ac:dyDescent="0.3">
      <c r="B1335"/>
    </row>
    <row r="1336" spans="2:2" x14ac:dyDescent="0.3">
      <c r="B1336"/>
    </row>
    <row r="1337" spans="2:2" x14ac:dyDescent="0.3">
      <c r="B1337"/>
    </row>
    <row r="1338" spans="2:2" x14ac:dyDescent="0.3">
      <c r="B1338"/>
    </row>
    <row r="1339" spans="2:2" x14ac:dyDescent="0.3">
      <c r="B1339"/>
    </row>
    <row r="1340" spans="2:2" x14ac:dyDescent="0.3">
      <c r="B1340"/>
    </row>
    <row r="1341" spans="2:2" x14ac:dyDescent="0.3">
      <c r="B1341"/>
    </row>
    <row r="1342" spans="2:2" x14ac:dyDescent="0.3">
      <c r="B1342"/>
    </row>
    <row r="1343" spans="2:2" x14ac:dyDescent="0.3">
      <c r="B1343"/>
    </row>
    <row r="1344" spans="2:2" x14ac:dyDescent="0.3">
      <c r="B1344"/>
    </row>
    <row r="1345" spans="2:2" x14ac:dyDescent="0.3">
      <c r="B1345"/>
    </row>
    <row r="1346" spans="2:2" x14ac:dyDescent="0.3">
      <c r="B1346"/>
    </row>
    <row r="1347" spans="2:2" x14ac:dyDescent="0.3">
      <c r="B1347"/>
    </row>
    <row r="1348" spans="2:2" x14ac:dyDescent="0.3">
      <c r="B1348"/>
    </row>
    <row r="1349" spans="2:2" x14ac:dyDescent="0.3">
      <c r="B1349"/>
    </row>
    <row r="1350" spans="2:2" x14ac:dyDescent="0.3">
      <c r="B1350"/>
    </row>
    <row r="1351" spans="2:2" x14ac:dyDescent="0.3">
      <c r="B1351"/>
    </row>
    <row r="1352" spans="2:2" x14ac:dyDescent="0.3">
      <c r="B1352"/>
    </row>
    <row r="1353" spans="2:2" x14ac:dyDescent="0.3">
      <c r="B1353"/>
    </row>
    <row r="1354" spans="2:2" x14ac:dyDescent="0.3">
      <c r="B1354"/>
    </row>
    <row r="1355" spans="2:2" x14ac:dyDescent="0.3">
      <c r="B1355"/>
    </row>
    <row r="1356" spans="2:2" x14ac:dyDescent="0.3">
      <c r="B1356"/>
    </row>
    <row r="1357" spans="2:2" x14ac:dyDescent="0.3">
      <c r="B1357"/>
    </row>
    <row r="1358" spans="2:2" x14ac:dyDescent="0.3">
      <c r="B1358"/>
    </row>
    <row r="1359" spans="2:2" x14ac:dyDescent="0.3">
      <c r="B1359"/>
    </row>
    <row r="1360" spans="2:2" x14ac:dyDescent="0.3">
      <c r="B1360"/>
    </row>
    <row r="1361" spans="2:2" x14ac:dyDescent="0.3">
      <c r="B1361"/>
    </row>
    <row r="1362" spans="2:2" x14ac:dyDescent="0.3">
      <c r="B1362"/>
    </row>
    <row r="1363" spans="2:2" x14ac:dyDescent="0.3">
      <c r="B1363"/>
    </row>
    <row r="1364" spans="2:2" x14ac:dyDescent="0.3">
      <c r="B1364"/>
    </row>
    <row r="1365" spans="2:2" x14ac:dyDescent="0.3">
      <c r="B1365"/>
    </row>
    <row r="1366" spans="2:2" x14ac:dyDescent="0.3">
      <c r="B1366"/>
    </row>
    <row r="1367" spans="2:2" x14ac:dyDescent="0.3">
      <c r="B1367"/>
    </row>
    <row r="1368" spans="2:2" x14ac:dyDescent="0.3">
      <c r="B1368"/>
    </row>
    <row r="1369" spans="2:2" x14ac:dyDescent="0.3">
      <c r="B1369"/>
    </row>
    <row r="1370" spans="2:2" x14ac:dyDescent="0.3">
      <c r="B1370"/>
    </row>
    <row r="1371" spans="2:2" x14ac:dyDescent="0.3">
      <c r="B1371"/>
    </row>
    <row r="1372" spans="2:2" x14ac:dyDescent="0.3">
      <c r="B1372"/>
    </row>
    <row r="1373" spans="2:2" x14ac:dyDescent="0.3">
      <c r="B1373"/>
    </row>
    <row r="1374" spans="2:2" x14ac:dyDescent="0.3">
      <c r="B1374"/>
    </row>
    <row r="1375" spans="2:2" x14ac:dyDescent="0.3">
      <c r="B1375"/>
    </row>
    <row r="1376" spans="2:2" x14ac:dyDescent="0.3">
      <c r="B1376"/>
    </row>
    <row r="1377" spans="2:2" x14ac:dyDescent="0.3">
      <c r="B1377"/>
    </row>
    <row r="1378" spans="2:2" x14ac:dyDescent="0.3">
      <c r="B1378"/>
    </row>
    <row r="1379" spans="2:2" x14ac:dyDescent="0.3">
      <c r="B1379"/>
    </row>
    <row r="1380" spans="2:2" x14ac:dyDescent="0.3">
      <c r="B1380"/>
    </row>
    <row r="1381" spans="2:2" x14ac:dyDescent="0.3">
      <c r="B1381"/>
    </row>
    <row r="1382" spans="2:2" x14ac:dyDescent="0.3">
      <c r="B1382"/>
    </row>
    <row r="1383" spans="2:2" x14ac:dyDescent="0.3">
      <c r="B1383"/>
    </row>
    <row r="1384" spans="2:2" x14ac:dyDescent="0.3">
      <c r="B1384"/>
    </row>
    <row r="1385" spans="2:2" x14ac:dyDescent="0.3">
      <c r="B1385"/>
    </row>
    <row r="1386" spans="2:2" x14ac:dyDescent="0.3">
      <c r="B1386"/>
    </row>
    <row r="1387" spans="2:2" x14ac:dyDescent="0.3">
      <c r="B1387"/>
    </row>
    <row r="1388" spans="2:2" x14ac:dyDescent="0.3">
      <c r="B1388"/>
    </row>
    <row r="1389" spans="2:2" x14ac:dyDescent="0.3">
      <c r="B1389"/>
    </row>
    <row r="1390" spans="2:2" x14ac:dyDescent="0.3">
      <c r="B1390"/>
    </row>
    <row r="1391" spans="2:2" x14ac:dyDescent="0.3">
      <c r="B1391"/>
    </row>
    <row r="1392" spans="2:2" x14ac:dyDescent="0.3">
      <c r="B1392"/>
    </row>
    <row r="1393" spans="2:2" x14ac:dyDescent="0.3">
      <c r="B1393"/>
    </row>
    <row r="1394" spans="2:2" x14ac:dyDescent="0.3">
      <c r="B1394"/>
    </row>
    <row r="1395" spans="2:2" x14ac:dyDescent="0.3">
      <c r="B1395"/>
    </row>
    <row r="1396" spans="2:2" x14ac:dyDescent="0.3">
      <c r="B1396"/>
    </row>
    <row r="1397" spans="2:2" x14ac:dyDescent="0.3">
      <c r="B1397"/>
    </row>
    <row r="1398" spans="2:2" x14ac:dyDescent="0.3">
      <c r="B1398"/>
    </row>
    <row r="1399" spans="2:2" x14ac:dyDescent="0.3">
      <c r="B1399"/>
    </row>
    <row r="1400" spans="2:2" x14ac:dyDescent="0.3">
      <c r="B1400"/>
    </row>
    <row r="1401" spans="2:2" x14ac:dyDescent="0.3">
      <c r="B1401"/>
    </row>
    <row r="1402" spans="2:2" x14ac:dyDescent="0.3">
      <c r="B1402"/>
    </row>
    <row r="1403" spans="2:2" x14ac:dyDescent="0.3">
      <c r="B1403"/>
    </row>
    <row r="1404" spans="2:2" x14ac:dyDescent="0.3">
      <c r="B1404"/>
    </row>
    <row r="1405" spans="2:2" x14ac:dyDescent="0.3">
      <c r="B1405"/>
    </row>
    <row r="1406" spans="2:2" x14ac:dyDescent="0.3">
      <c r="B1406"/>
    </row>
    <row r="1407" spans="2:2" x14ac:dyDescent="0.3">
      <c r="B1407"/>
    </row>
    <row r="1408" spans="2:2" x14ac:dyDescent="0.3">
      <c r="B1408"/>
    </row>
    <row r="1409" spans="2:2" x14ac:dyDescent="0.3">
      <c r="B1409"/>
    </row>
    <row r="1410" spans="2:2" x14ac:dyDescent="0.3">
      <c r="B1410"/>
    </row>
    <row r="1411" spans="2:2" x14ac:dyDescent="0.3">
      <c r="B1411"/>
    </row>
    <row r="1412" spans="2:2" x14ac:dyDescent="0.3">
      <c r="B1412"/>
    </row>
    <row r="1413" spans="2:2" x14ac:dyDescent="0.3">
      <c r="B1413"/>
    </row>
    <row r="1414" spans="2:2" x14ac:dyDescent="0.3">
      <c r="B1414"/>
    </row>
    <row r="1415" spans="2:2" x14ac:dyDescent="0.3">
      <c r="B1415"/>
    </row>
    <row r="1416" spans="2:2" x14ac:dyDescent="0.3">
      <c r="B1416"/>
    </row>
    <row r="1417" spans="2:2" x14ac:dyDescent="0.3">
      <c r="B1417"/>
    </row>
    <row r="1418" spans="2:2" x14ac:dyDescent="0.3">
      <c r="B1418"/>
    </row>
    <row r="1419" spans="2:2" x14ac:dyDescent="0.3">
      <c r="B1419"/>
    </row>
    <row r="1420" spans="2:2" x14ac:dyDescent="0.3">
      <c r="B1420"/>
    </row>
    <row r="1421" spans="2:2" x14ac:dyDescent="0.3">
      <c r="B1421"/>
    </row>
    <row r="1422" spans="2:2" x14ac:dyDescent="0.3">
      <c r="B1422"/>
    </row>
    <row r="1423" spans="2:2" x14ac:dyDescent="0.3">
      <c r="B1423"/>
    </row>
    <row r="1424" spans="2:2" x14ac:dyDescent="0.3">
      <c r="B1424"/>
    </row>
    <row r="1425" spans="2:2" x14ac:dyDescent="0.3">
      <c r="B1425"/>
    </row>
    <row r="1426" spans="2:2" x14ac:dyDescent="0.3">
      <c r="B1426"/>
    </row>
    <row r="1427" spans="2:2" x14ac:dyDescent="0.3">
      <c r="B1427"/>
    </row>
    <row r="1428" spans="2:2" x14ac:dyDescent="0.3">
      <c r="B1428"/>
    </row>
    <row r="1429" spans="2:2" x14ac:dyDescent="0.3">
      <c r="B1429"/>
    </row>
    <row r="1430" spans="2:2" x14ac:dyDescent="0.3">
      <c r="B1430"/>
    </row>
    <row r="1431" spans="2:2" x14ac:dyDescent="0.3">
      <c r="B1431"/>
    </row>
    <row r="1432" spans="2:2" x14ac:dyDescent="0.3">
      <c r="B1432"/>
    </row>
    <row r="1433" spans="2:2" x14ac:dyDescent="0.3">
      <c r="B1433"/>
    </row>
    <row r="1434" spans="2:2" x14ac:dyDescent="0.3">
      <c r="B1434"/>
    </row>
    <row r="1435" spans="2:2" x14ac:dyDescent="0.3">
      <c r="B1435"/>
    </row>
    <row r="1436" spans="2:2" x14ac:dyDescent="0.3">
      <c r="B1436"/>
    </row>
    <row r="1437" spans="2:2" x14ac:dyDescent="0.3">
      <c r="B1437"/>
    </row>
    <row r="1438" spans="2:2" x14ac:dyDescent="0.3">
      <c r="B1438"/>
    </row>
    <row r="1439" spans="2:2" x14ac:dyDescent="0.3">
      <c r="B1439"/>
    </row>
    <row r="1440" spans="2:2" x14ac:dyDescent="0.3">
      <c r="B1440"/>
    </row>
    <row r="1441" spans="2:2" x14ac:dyDescent="0.3">
      <c r="B1441"/>
    </row>
    <row r="1442" spans="2:2" x14ac:dyDescent="0.3">
      <c r="B1442"/>
    </row>
    <row r="1443" spans="2:2" x14ac:dyDescent="0.3">
      <c r="B1443"/>
    </row>
    <row r="1444" spans="2:2" x14ac:dyDescent="0.3">
      <c r="B1444"/>
    </row>
    <row r="1445" spans="2:2" x14ac:dyDescent="0.3">
      <c r="B1445"/>
    </row>
    <row r="1446" spans="2:2" x14ac:dyDescent="0.3">
      <c r="B1446"/>
    </row>
    <row r="1447" spans="2:2" x14ac:dyDescent="0.3">
      <c r="B1447"/>
    </row>
    <row r="1448" spans="2:2" x14ac:dyDescent="0.3">
      <c r="B1448"/>
    </row>
    <row r="1449" spans="2:2" x14ac:dyDescent="0.3">
      <c r="B1449"/>
    </row>
    <row r="1450" spans="2:2" x14ac:dyDescent="0.3">
      <c r="B1450"/>
    </row>
    <row r="1451" spans="2:2" x14ac:dyDescent="0.3">
      <c r="B1451"/>
    </row>
    <row r="1452" spans="2:2" x14ac:dyDescent="0.3">
      <c r="B1452"/>
    </row>
    <row r="1453" spans="2:2" x14ac:dyDescent="0.3">
      <c r="B1453"/>
    </row>
    <row r="1454" spans="2:2" x14ac:dyDescent="0.3">
      <c r="B1454"/>
    </row>
    <row r="1455" spans="2:2" x14ac:dyDescent="0.3">
      <c r="B1455"/>
    </row>
    <row r="1456" spans="2:2" x14ac:dyDescent="0.3">
      <c r="B1456"/>
    </row>
    <row r="1457" spans="2:2" x14ac:dyDescent="0.3">
      <c r="B1457"/>
    </row>
    <row r="1458" spans="2:2" x14ac:dyDescent="0.3">
      <c r="B1458"/>
    </row>
    <row r="1459" spans="2:2" x14ac:dyDescent="0.3">
      <c r="B1459"/>
    </row>
    <row r="1460" spans="2:2" x14ac:dyDescent="0.3">
      <c r="B1460"/>
    </row>
    <row r="1461" spans="2:2" x14ac:dyDescent="0.3">
      <c r="B1461"/>
    </row>
    <row r="1462" spans="2:2" x14ac:dyDescent="0.3">
      <c r="B1462"/>
    </row>
    <row r="1463" spans="2:2" x14ac:dyDescent="0.3">
      <c r="B1463"/>
    </row>
    <row r="1464" spans="2:2" x14ac:dyDescent="0.3">
      <c r="B1464"/>
    </row>
    <row r="1465" spans="2:2" x14ac:dyDescent="0.3">
      <c r="B1465"/>
    </row>
    <row r="1466" spans="2:2" x14ac:dyDescent="0.3">
      <c r="B1466"/>
    </row>
    <row r="1467" spans="2:2" x14ac:dyDescent="0.3">
      <c r="B1467"/>
    </row>
    <row r="1468" spans="2:2" x14ac:dyDescent="0.3">
      <c r="B1468"/>
    </row>
    <row r="1469" spans="2:2" x14ac:dyDescent="0.3">
      <c r="B1469"/>
    </row>
    <row r="1470" spans="2:2" x14ac:dyDescent="0.3">
      <c r="B1470"/>
    </row>
    <row r="1471" spans="2:2" x14ac:dyDescent="0.3">
      <c r="B1471"/>
    </row>
    <row r="1472" spans="2:2" x14ac:dyDescent="0.3">
      <c r="B1472"/>
    </row>
    <row r="1473" spans="2:2" x14ac:dyDescent="0.3">
      <c r="B1473"/>
    </row>
    <row r="1474" spans="2:2" x14ac:dyDescent="0.3">
      <c r="B1474"/>
    </row>
    <row r="1475" spans="2:2" x14ac:dyDescent="0.3">
      <c r="B1475"/>
    </row>
    <row r="1476" spans="2:2" x14ac:dyDescent="0.3">
      <c r="B1476"/>
    </row>
    <row r="1477" spans="2:2" x14ac:dyDescent="0.3">
      <c r="B1477"/>
    </row>
    <row r="1478" spans="2:2" x14ac:dyDescent="0.3">
      <c r="B1478"/>
    </row>
    <row r="1479" spans="2:2" x14ac:dyDescent="0.3">
      <c r="B1479"/>
    </row>
    <row r="1480" spans="2:2" x14ac:dyDescent="0.3">
      <c r="B1480"/>
    </row>
    <row r="1481" spans="2:2" x14ac:dyDescent="0.3">
      <c r="B1481"/>
    </row>
    <row r="1482" spans="2:2" x14ac:dyDescent="0.3">
      <c r="B1482"/>
    </row>
    <row r="1483" spans="2:2" x14ac:dyDescent="0.3">
      <c r="B1483"/>
    </row>
    <row r="1484" spans="2:2" x14ac:dyDescent="0.3">
      <c r="B1484"/>
    </row>
    <row r="1485" spans="2:2" x14ac:dyDescent="0.3">
      <c r="B1485"/>
    </row>
    <row r="1486" spans="2:2" x14ac:dyDescent="0.3">
      <c r="B1486"/>
    </row>
    <row r="1487" spans="2:2" x14ac:dyDescent="0.3">
      <c r="B1487"/>
    </row>
    <row r="1488" spans="2:2" x14ac:dyDescent="0.3">
      <c r="B1488"/>
    </row>
    <row r="1489" spans="2:2" x14ac:dyDescent="0.3">
      <c r="B1489"/>
    </row>
    <row r="1490" spans="2:2" x14ac:dyDescent="0.3">
      <c r="B1490"/>
    </row>
    <row r="1491" spans="2:2" x14ac:dyDescent="0.3">
      <c r="B1491"/>
    </row>
    <row r="1492" spans="2:2" x14ac:dyDescent="0.3">
      <c r="B1492"/>
    </row>
    <row r="1493" spans="2:2" x14ac:dyDescent="0.3">
      <c r="B1493"/>
    </row>
    <row r="1494" spans="2:2" x14ac:dyDescent="0.3">
      <c r="B1494"/>
    </row>
    <row r="1495" spans="2:2" x14ac:dyDescent="0.3">
      <c r="B1495"/>
    </row>
    <row r="1496" spans="2:2" x14ac:dyDescent="0.3">
      <c r="B1496"/>
    </row>
    <row r="1497" spans="2:2" x14ac:dyDescent="0.3">
      <c r="B1497"/>
    </row>
    <row r="1498" spans="2:2" x14ac:dyDescent="0.3">
      <c r="B1498"/>
    </row>
    <row r="1499" spans="2:2" x14ac:dyDescent="0.3">
      <c r="B1499"/>
    </row>
    <row r="1500" spans="2:2" x14ac:dyDescent="0.3">
      <c r="B1500"/>
    </row>
    <row r="1501" spans="2:2" x14ac:dyDescent="0.3">
      <c r="B1501"/>
    </row>
    <row r="1502" spans="2:2" x14ac:dyDescent="0.3">
      <c r="B1502"/>
    </row>
    <row r="1503" spans="2:2" x14ac:dyDescent="0.3">
      <c r="B1503"/>
    </row>
    <row r="1504" spans="2:2" x14ac:dyDescent="0.3">
      <c r="B1504"/>
    </row>
    <row r="1505" spans="2:2" x14ac:dyDescent="0.3">
      <c r="B1505"/>
    </row>
    <row r="1506" spans="2:2" x14ac:dyDescent="0.3">
      <c r="B1506"/>
    </row>
    <row r="1507" spans="2:2" x14ac:dyDescent="0.3">
      <c r="B1507"/>
    </row>
    <row r="1508" spans="2:2" x14ac:dyDescent="0.3">
      <c r="B1508"/>
    </row>
    <row r="1509" spans="2:2" x14ac:dyDescent="0.3">
      <c r="B1509"/>
    </row>
    <row r="1510" spans="2:2" x14ac:dyDescent="0.3">
      <c r="B1510"/>
    </row>
    <row r="1511" spans="2:2" x14ac:dyDescent="0.3">
      <c r="B1511"/>
    </row>
    <row r="1512" spans="2:2" x14ac:dyDescent="0.3">
      <c r="B1512"/>
    </row>
    <row r="1513" spans="2:2" x14ac:dyDescent="0.3">
      <c r="B1513"/>
    </row>
    <row r="1514" spans="2:2" x14ac:dyDescent="0.3">
      <c r="B1514"/>
    </row>
    <row r="1515" spans="2:2" x14ac:dyDescent="0.3">
      <c r="B1515"/>
    </row>
    <row r="1516" spans="2:2" x14ac:dyDescent="0.3">
      <c r="B1516"/>
    </row>
    <row r="1517" spans="2:2" x14ac:dyDescent="0.3">
      <c r="B1517"/>
    </row>
    <row r="1518" spans="2:2" x14ac:dyDescent="0.3">
      <c r="B1518"/>
    </row>
    <row r="1519" spans="2:2" x14ac:dyDescent="0.3">
      <c r="B1519"/>
    </row>
    <row r="1520" spans="2:2" x14ac:dyDescent="0.3">
      <c r="B1520"/>
    </row>
    <row r="1521" spans="2:2" x14ac:dyDescent="0.3">
      <c r="B1521"/>
    </row>
    <row r="1522" spans="2:2" x14ac:dyDescent="0.3">
      <c r="B1522"/>
    </row>
    <row r="1523" spans="2:2" x14ac:dyDescent="0.3">
      <c r="B1523"/>
    </row>
    <row r="1524" spans="2:2" x14ac:dyDescent="0.3">
      <c r="B1524"/>
    </row>
    <row r="1525" spans="2:2" x14ac:dyDescent="0.3">
      <c r="B1525"/>
    </row>
    <row r="1526" spans="2:2" x14ac:dyDescent="0.3">
      <c r="B1526"/>
    </row>
    <row r="1527" spans="2:2" x14ac:dyDescent="0.3">
      <c r="B1527"/>
    </row>
    <row r="1528" spans="2:2" x14ac:dyDescent="0.3">
      <c r="B1528"/>
    </row>
    <row r="1529" spans="2:2" x14ac:dyDescent="0.3">
      <c r="B1529"/>
    </row>
    <row r="1530" spans="2:2" x14ac:dyDescent="0.3">
      <c r="B1530"/>
    </row>
    <row r="1531" spans="2:2" x14ac:dyDescent="0.3">
      <c r="B1531"/>
    </row>
    <row r="1532" spans="2:2" x14ac:dyDescent="0.3">
      <c r="B1532"/>
    </row>
    <row r="1533" spans="2:2" x14ac:dyDescent="0.3">
      <c r="B1533"/>
    </row>
    <row r="1534" spans="2:2" x14ac:dyDescent="0.3">
      <c r="B1534"/>
    </row>
    <row r="1535" spans="2:2" x14ac:dyDescent="0.3">
      <c r="B1535"/>
    </row>
    <row r="1536" spans="2:2" x14ac:dyDescent="0.3">
      <c r="B1536"/>
    </row>
    <row r="1537" spans="2:2" x14ac:dyDescent="0.3">
      <c r="B1537"/>
    </row>
    <row r="1538" spans="2:2" x14ac:dyDescent="0.3">
      <c r="B1538"/>
    </row>
    <row r="1539" spans="2:2" x14ac:dyDescent="0.3">
      <c r="B1539"/>
    </row>
    <row r="1540" spans="2:2" x14ac:dyDescent="0.3">
      <c r="B1540"/>
    </row>
    <row r="1541" spans="2:2" x14ac:dyDescent="0.3">
      <c r="B1541"/>
    </row>
    <row r="1542" spans="2:2" x14ac:dyDescent="0.3">
      <c r="B1542"/>
    </row>
    <row r="1543" spans="2:2" x14ac:dyDescent="0.3">
      <c r="B1543"/>
    </row>
    <row r="1544" spans="2:2" x14ac:dyDescent="0.3">
      <c r="B1544"/>
    </row>
    <row r="1545" spans="2:2" x14ac:dyDescent="0.3">
      <c r="B1545"/>
    </row>
    <row r="1546" spans="2:2" x14ac:dyDescent="0.3">
      <c r="B1546"/>
    </row>
    <row r="1547" spans="2:2" x14ac:dyDescent="0.3">
      <c r="B1547"/>
    </row>
    <row r="1548" spans="2:2" x14ac:dyDescent="0.3">
      <c r="B1548"/>
    </row>
    <row r="1549" spans="2:2" x14ac:dyDescent="0.3">
      <c r="B1549"/>
    </row>
    <row r="1550" spans="2:2" x14ac:dyDescent="0.3">
      <c r="B1550"/>
    </row>
    <row r="1551" spans="2:2" x14ac:dyDescent="0.3">
      <c r="B1551"/>
    </row>
    <row r="1552" spans="2:2" x14ac:dyDescent="0.3">
      <c r="B1552"/>
    </row>
    <row r="1553" spans="2:2" x14ac:dyDescent="0.3">
      <c r="B1553"/>
    </row>
    <row r="1554" spans="2:2" x14ac:dyDescent="0.3">
      <c r="B1554"/>
    </row>
    <row r="1555" spans="2:2" x14ac:dyDescent="0.3">
      <c r="B1555"/>
    </row>
    <row r="1556" spans="2:2" x14ac:dyDescent="0.3">
      <c r="B1556"/>
    </row>
    <row r="1557" spans="2:2" x14ac:dyDescent="0.3">
      <c r="B1557"/>
    </row>
    <row r="1558" spans="2:2" x14ac:dyDescent="0.3">
      <c r="B1558"/>
    </row>
    <row r="1559" spans="2:2" x14ac:dyDescent="0.3">
      <c r="B1559"/>
    </row>
    <row r="1560" spans="2:2" x14ac:dyDescent="0.3">
      <c r="B1560"/>
    </row>
    <row r="1561" spans="2:2" x14ac:dyDescent="0.3">
      <c r="B1561"/>
    </row>
    <row r="1562" spans="2:2" x14ac:dyDescent="0.3">
      <c r="B1562"/>
    </row>
    <row r="1563" spans="2:2" x14ac:dyDescent="0.3">
      <c r="B1563"/>
    </row>
    <row r="1564" spans="2:2" x14ac:dyDescent="0.3">
      <c r="B1564"/>
    </row>
    <row r="1565" spans="2:2" x14ac:dyDescent="0.3">
      <c r="B1565"/>
    </row>
    <row r="1566" spans="2:2" x14ac:dyDescent="0.3">
      <c r="B1566"/>
    </row>
    <row r="1567" spans="2:2" x14ac:dyDescent="0.3">
      <c r="B1567"/>
    </row>
    <row r="1568" spans="2:2" x14ac:dyDescent="0.3">
      <c r="B1568"/>
    </row>
    <row r="1569" spans="2:2" x14ac:dyDescent="0.3">
      <c r="B1569"/>
    </row>
    <row r="1570" spans="2:2" x14ac:dyDescent="0.3">
      <c r="B1570"/>
    </row>
    <row r="1571" spans="2:2" x14ac:dyDescent="0.3">
      <c r="B1571"/>
    </row>
    <row r="1572" spans="2:2" x14ac:dyDescent="0.3">
      <c r="B1572"/>
    </row>
    <row r="1573" spans="2:2" x14ac:dyDescent="0.3">
      <c r="B1573"/>
    </row>
    <row r="1574" spans="2:2" x14ac:dyDescent="0.3">
      <c r="B1574"/>
    </row>
    <row r="1575" spans="2:2" x14ac:dyDescent="0.3">
      <c r="B1575"/>
    </row>
    <row r="1576" spans="2:2" x14ac:dyDescent="0.3">
      <c r="B1576"/>
    </row>
    <row r="1577" spans="2:2" x14ac:dyDescent="0.3">
      <c r="B1577"/>
    </row>
    <row r="1578" spans="2:2" x14ac:dyDescent="0.3">
      <c r="B1578"/>
    </row>
    <row r="1579" spans="2:2" x14ac:dyDescent="0.3">
      <c r="B1579"/>
    </row>
    <row r="1580" spans="2:2" x14ac:dyDescent="0.3">
      <c r="B1580"/>
    </row>
    <row r="1581" spans="2:2" x14ac:dyDescent="0.3">
      <c r="B1581"/>
    </row>
    <row r="1582" spans="2:2" x14ac:dyDescent="0.3">
      <c r="B1582"/>
    </row>
    <row r="1583" spans="2:2" x14ac:dyDescent="0.3">
      <c r="B1583"/>
    </row>
    <row r="1584" spans="2:2" x14ac:dyDescent="0.3">
      <c r="B1584"/>
    </row>
    <row r="1585" spans="2:2" x14ac:dyDescent="0.3">
      <c r="B1585"/>
    </row>
    <row r="1586" spans="2:2" x14ac:dyDescent="0.3">
      <c r="B1586"/>
    </row>
    <row r="1587" spans="2:2" x14ac:dyDescent="0.3">
      <c r="B1587"/>
    </row>
    <row r="1588" spans="2:2" x14ac:dyDescent="0.3">
      <c r="B1588"/>
    </row>
    <row r="1589" spans="2:2" x14ac:dyDescent="0.3">
      <c r="B1589"/>
    </row>
    <row r="1590" spans="2:2" x14ac:dyDescent="0.3">
      <c r="B1590"/>
    </row>
    <row r="1591" spans="2:2" x14ac:dyDescent="0.3">
      <c r="B1591"/>
    </row>
    <row r="1592" spans="2:2" x14ac:dyDescent="0.3">
      <c r="B1592"/>
    </row>
    <row r="1593" spans="2:2" x14ac:dyDescent="0.3">
      <c r="B1593"/>
    </row>
    <row r="1594" spans="2:2" x14ac:dyDescent="0.3">
      <c r="B1594"/>
    </row>
    <row r="1595" spans="2:2" x14ac:dyDescent="0.3">
      <c r="B1595"/>
    </row>
    <row r="1596" spans="2:2" x14ac:dyDescent="0.3">
      <c r="B1596"/>
    </row>
    <row r="1597" spans="2:2" x14ac:dyDescent="0.3">
      <c r="B1597"/>
    </row>
    <row r="1598" spans="2:2" x14ac:dyDescent="0.3">
      <c r="B1598"/>
    </row>
    <row r="1599" spans="2:2" x14ac:dyDescent="0.3">
      <c r="B1599"/>
    </row>
    <row r="1600" spans="2:2" x14ac:dyDescent="0.3">
      <c r="B1600"/>
    </row>
    <row r="1601" spans="2:2" x14ac:dyDescent="0.3">
      <c r="B1601"/>
    </row>
    <row r="1602" spans="2:2" x14ac:dyDescent="0.3">
      <c r="B1602"/>
    </row>
    <row r="1603" spans="2:2" x14ac:dyDescent="0.3">
      <c r="B1603"/>
    </row>
    <row r="1604" spans="2:2" x14ac:dyDescent="0.3">
      <c r="B1604"/>
    </row>
    <row r="1605" spans="2:2" x14ac:dyDescent="0.3">
      <c r="B1605"/>
    </row>
    <row r="1606" spans="2:2" x14ac:dyDescent="0.3">
      <c r="B1606"/>
    </row>
    <row r="1607" spans="2:2" x14ac:dyDescent="0.3">
      <c r="B1607"/>
    </row>
    <row r="1608" spans="2:2" x14ac:dyDescent="0.3">
      <c r="B1608"/>
    </row>
    <row r="1609" spans="2:2" x14ac:dyDescent="0.3">
      <c r="B1609"/>
    </row>
    <row r="1610" spans="2:2" x14ac:dyDescent="0.3">
      <c r="B1610"/>
    </row>
    <row r="1611" spans="2:2" x14ac:dyDescent="0.3">
      <c r="B1611"/>
    </row>
    <row r="1612" spans="2:2" x14ac:dyDescent="0.3">
      <c r="B1612"/>
    </row>
    <row r="1613" spans="2:2" x14ac:dyDescent="0.3">
      <c r="B1613"/>
    </row>
    <row r="1614" spans="2:2" x14ac:dyDescent="0.3">
      <c r="B1614"/>
    </row>
    <row r="1615" spans="2:2" x14ac:dyDescent="0.3">
      <c r="B1615"/>
    </row>
    <row r="1616" spans="2:2" x14ac:dyDescent="0.3">
      <c r="B1616"/>
    </row>
    <row r="1617" spans="2:2" x14ac:dyDescent="0.3">
      <c r="B1617"/>
    </row>
    <row r="1618" spans="2:2" x14ac:dyDescent="0.3">
      <c r="B1618"/>
    </row>
    <row r="1619" spans="2:2" x14ac:dyDescent="0.3">
      <c r="B1619"/>
    </row>
    <row r="1620" spans="2:2" x14ac:dyDescent="0.3">
      <c r="B1620"/>
    </row>
    <row r="1621" spans="2:2" x14ac:dyDescent="0.3">
      <c r="B1621"/>
    </row>
    <row r="1622" spans="2:2" x14ac:dyDescent="0.3">
      <c r="B1622"/>
    </row>
    <row r="1623" spans="2:2" x14ac:dyDescent="0.3">
      <c r="B1623"/>
    </row>
    <row r="1624" spans="2:2" x14ac:dyDescent="0.3">
      <c r="B1624"/>
    </row>
    <row r="1625" spans="2:2" x14ac:dyDescent="0.3">
      <c r="B1625"/>
    </row>
    <row r="1626" spans="2:2" x14ac:dyDescent="0.3">
      <c r="B1626"/>
    </row>
    <row r="1627" spans="2:2" x14ac:dyDescent="0.3">
      <c r="B1627"/>
    </row>
    <row r="1628" spans="2:2" x14ac:dyDescent="0.3">
      <c r="B1628"/>
    </row>
    <row r="1629" spans="2:2" x14ac:dyDescent="0.3">
      <c r="B1629"/>
    </row>
    <row r="1630" spans="2:2" x14ac:dyDescent="0.3">
      <c r="B1630"/>
    </row>
    <row r="1631" spans="2:2" x14ac:dyDescent="0.3">
      <c r="B1631"/>
    </row>
    <row r="1632" spans="2:2" x14ac:dyDescent="0.3">
      <c r="B1632"/>
    </row>
    <row r="1633" spans="2:2" x14ac:dyDescent="0.3">
      <c r="B1633"/>
    </row>
    <row r="1634" spans="2:2" x14ac:dyDescent="0.3">
      <c r="B1634"/>
    </row>
    <row r="1635" spans="2:2" x14ac:dyDescent="0.3">
      <c r="B1635"/>
    </row>
    <row r="1636" spans="2:2" x14ac:dyDescent="0.3">
      <c r="B1636"/>
    </row>
    <row r="1637" spans="2:2" x14ac:dyDescent="0.3">
      <c r="B1637"/>
    </row>
    <row r="1638" spans="2:2" x14ac:dyDescent="0.3">
      <c r="B1638"/>
    </row>
    <row r="1639" spans="2:2" x14ac:dyDescent="0.3">
      <c r="B1639"/>
    </row>
    <row r="1640" spans="2:2" x14ac:dyDescent="0.3">
      <c r="B1640"/>
    </row>
    <row r="1641" spans="2:2" x14ac:dyDescent="0.3">
      <c r="B1641"/>
    </row>
    <row r="1642" spans="2:2" x14ac:dyDescent="0.3">
      <c r="B1642"/>
    </row>
    <row r="1643" spans="2:2" x14ac:dyDescent="0.3">
      <c r="B1643"/>
    </row>
    <row r="1644" spans="2:2" x14ac:dyDescent="0.3">
      <c r="B1644"/>
    </row>
    <row r="1645" spans="2:2" x14ac:dyDescent="0.3">
      <c r="B1645"/>
    </row>
    <row r="1646" spans="2:2" x14ac:dyDescent="0.3">
      <c r="B1646"/>
    </row>
    <row r="1647" spans="2:2" x14ac:dyDescent="0.3">
      <c r="B1647"/>
    </row>
    <row r="1648" spans="2:2" x14ac:dyDescent="0.3">
      <c r="B1648"/>
    </row>
    <row r="1649" spans="2:2" x14ac:dyDescent="0.3">
      <c r="B1649"/>
    </row>
    <row r="1650" spans="2:2" x14ac:dyDescent="0.3">
      <c r="B1650"/>
    </row>
    <row r="1651" spans="2:2" x14ac:dyDescent="0.3">
      <c r="B1651"/>
    </row>
    <row r="1652" spans="2:2" x14ac:dyDescent="0.3">
      <c r="B1652"/>
    </row>
    <row r="1653" spans="2:2" x14ac:dyDescent="0.3">
      <c r="B1653"/>
    </row>
    <row r="1654" spans="2:2" x14ac:dyDescent="0.3">
      <c r="B1654"/>
    </row>
    <row r="1655" spans="2:2" x14ac:dyDescent="0.3">
      <c r="B1655"/>
    </row>
    <row r="1656" spans="2:2" x14ac:dyDescent="0.3">
      <c r="B1656"/>
    </row>
    <row r="1657" spans="2:2" x14ac:dyDescent="0.3">
      <c r="B1657"/>
    </row>
    <row r="1658" spans="2:2" x14ac:dyDescent="0.3">
      <c r="B1658"/>
    </row>
    <row r="1659" spans="2:2" x14ac:dyDescent="0.3">
      <c r="B1659"/>
    </row>
    <row r="1660" spans="2:2" x14ac:dyDescent="0.3">
      <c r="B1660"/>
    </row>
    <row r="1661" spans="2:2" x14ac:dyDescent="0.3">
      <c r="B1661"/>
    </row>
    <row r="1662" spans="2:2" x14ac:dyDescent="0.3">
      <c r="B1662"/>
    </row>
    <row r="1663" spans="2:2" x14ac:dyDescent="0.3">
      <c r="B1663"/>
    </row>
    <row r="1664" spans="2:2" x14ac:dyDescent="0.3">
      <c r="B1664"/>
    </row>
    <row r="1665" spans="2:2" x14ac:dyDescent="0.3">
      <c r="B1665"/>
    </row>
    <row r="1666" spans="2:2" x14ac:dyDescent="0.3">
      <c r="B1666"/>
    </row>
    <row r="1667" spans="2:2" x14ac:dyDescent="0.3">
      <c r="B1667"/>
    </row>
    <row r="1668" spans="2:2" x14ac:dyDescent="0.3">
      <c r="B1668"/>
    </row>
    <row r="1669" spans="2:2" x14ac:dyDescent="0.3">
      <c r="B1669"/>
    </row>
    <row r="1670" spans="2:2" x14ac:dyDescent="0.3">
      <c r="B1670"/>
    </row>
    <row r="1671" spans="2:2" x14ac:dyDescent="0.3">
      <c r="B1671"/>
    </row>
    <row r="1672" spans="2:2" x14ac:dyDescent="0.3">
      <c r="B1672"/>
    </row>
    <row r="1673" spans="2:2" x14ac:dyDescent="0.3">
      <c r="B1673"/>
    </row>
    <row r="1674" spans="2:2" x14ac:dyDescent="0.3">
      <c r="B1674"/>
    </row>
    <row r="1675" spans="2:2" x14ac:dyDescent="0.3">
      <c r="B1675"/>
    </row>
    <row r="1676" spans="2:2" x14ac:dyDescent="0.3">
      <c r="B1676"/>
    </row>
    <row r="1677" spans="2:2" x14ac:dyDescent="0.3">
      <c r="B1677"/>
    </row>
    <row r="1678" spans="2:2" x14ac:dyDescent="0.3">
      <c r="B1678"/>
    </row>
    <row r="1679" spans="2:2" x14ac:dyDescent="0.3">
      <c r="B1679"/>
    </row>
    <row r="1680" spans="2:2" x14ac:dyDescent="0.3">
      <c r="B1680"/>
    </row>
    <row r="1681" spans="2:2" x14ac:dyDescent="0.3">
      <c r="B1681"/>
    </row>
    <row r="1682" spans="2:2" x14ac:dyDescent="0.3">
      <c r="B1682"/>
    </row>
    <row r="1683" spans="2:2" x14ac:dyDescent="0.3">
      <c r="B1683"/>
    </row>
    <row r="1684" spans="2:2" x14ac:dyDescent="0.3">
      <c r="B1684"/>
    </row>
    <row r="1685" spans="2:2" x14ac:dyDescent="0.3">
      <c r="B1685"/>
    </row>
    <row r="1686" spans="2:2" x14ac:dyDescent="0.3">
      <c r="B1686"/>
    </row>
    <row r="1687" spans="2:2" x14ac:dyDescent="0.3">
      <c r="B1687"/>
    </row>
    <row r="1688" spans="2:2" x14ac:dyDescent="0.3">
      <c r="B1688"/>
    </row>
    <row r="1689" spans="2:2" x14ac:dyDescent="0.3">
      <c r="B1689"/>
    </row>
    <row r="1690" spans="2:2" x14ac:dyDescent="0.3">
      <c r="B1690"/>
    </row>
    <row r="1691" spans="2:2" x14ac:dyDescent="0.3">
      <c r="B1691"/>
    </row>
    <row r="1692" spans="2:2" x14ac:dyDescent="0.3">
      <c r="B1692"/>
    </row>
    <row r="1693" spans="2:2" x14ac:dyDescent="0.3">
      <c r="B1693"/>
    </row>
    <row r="1694" spans="2:2" x14ac:dyDescent="0.3">
      <c r="B1694"/>
    </row>
    <row r="1695" spans="2:2" x14ac:dyDescent="0.3">
      <c r="B1695"/>
    </row>
    <row r="1696" spans="2:2" x14ac:dyDescent="0.3">
      <c r="B1696"/>
    </row>
    <row r="1697" spans="2:2" x14ac:dyDescent="0.3">
      <c r="B1697"/>
    </row>
    <row r="1698" spans="2:2" x14ac:dyDescent="0.3">
      <c r="B1698"/>
    </row>
    <row r="1699" spans="2:2" x14ac:dyDescent="0.3">
      <c r="B1699"/>
    </row>
    <row r="1700" spans="2:2" x14ac:dyDescent="0.3">
      <c r="B1700"/>
    </row>
    <row r="1701" spans="2:2" x14ac:dyDescent="0.3">
      <c r="B1701"/>
    </row>
    <row r="1702" spans="2:2" x14ac:dyDescent="0.3">
      <c r="B1702"/>
    </row>
    <row r="1703" spans="2:2" x14ac:dyDescent="0.3">
      <c r="B1703"/>
    </row>
    <row r="1704" spans="2:2" x14ac:dyDescent="0.3">
      <c r="B1704"/>
    </row>
    <row r="1705" spans="2:2" x14ac:dyDescent="0.3">
      <c r="B1705"/>
    </row>
    <row r="1706" spans="2:2" x14ac:dyDescent="0.3">
      <c r="B1706"/>
    </row>
    <row r="1707" spans="2:2" x14ac:dyDescent="0.3">
      <c r="B1707"/>
    </row>
    <row r="1708" spans="2:2" x14ac:dyDescent="0.3">
      <c r="B1708"/>
    </row>
    <row r="1709" spans="2:2" x14ac:dyDescent="0.3">
      <c r="B1709"/>
    </row>
    <row r="1710" spans="2:2" x14ac:dyDescent="0.3">
      <c r="B1710"/>
    </row>
    <row r="1711" spans="2:2" x14ac:dyDescent="0.3">
      <c r="B1711"/>
    </row>
    <row r="1712" spans="2:2" x14ac:dyDescent="0.3">
      <c r="B1712"/>
    </row>
    <row r="1713" spans="2:2" x14ac:dyDescent="0.3">
      <c r="B1713"/>
    </row>
    <row r="1714" spans="2:2" x14ac:dyDescent="0.3">
      <c r="B1714"/>
    </row>
    <row r="1715" spans="2:2" x14ac:dyDescent="0.3">
      <c r="B1715"/>
    </row>
    <row r="1716" spans="2:2" x14ac:dyDescent="0.3">
      <c r="B1716"/>
    </row>
    <row r="1717" spans="2:2" x14ac:dyDescent="0.3">
      <c r="B1717"/>
    </row>
    <row r="1718" spans="2:2" x14ac:dyDescent="0.3">
      <c r="B1718"/>
    </row>
    <row r="1719" spans="2:2" x14ac:dyDescent="0.3">
      <c r="B1719"/>
    </row>
    <row r="1720" spans="2:2" x14ac:dyDescent="0.3">
      <c r="B1720"/>
    </row>
    <row r="1721" spans="2:2" x14ac:dyDescent="0.3">
      <c r="B1721"/>
    </row>
    <row r="1722" spans="2:2" x14ac:dyDescent="0.3">
      <c r="B1722"/>
    </row>
    <row r="1723" spans="2:2" x14ac:dyDescent="0.3">
      <c r="B1723"/>
    </row>
    <row r="1724" spans="2:2" x14ac:dyDescent="0.3">
      <c r="B1724"/>
    </row>
    <row r="1725" spans="2:2" x14ac:dyDescent="0.3">
      <c r="B1725"/>
    </row>
    <row r="1726" spans="2:2" x14ac:dyDescent="0.3">
      <c r="B1726"/>
    </row>
    <row r="1727" spans="2:2" x14ac:dyDescent="0.3">
      <c r="B1727"/>
    </row>
    <row r="1728" spans="2:2" x14ac:dyDescent="0.3">
      <c r="B1728"/>
    </row>
    <row r="1729" spans="2:2" x14ac:dyDescent="0.3">
      <c r="B1729"/>
    </row>
    <row r="1730" spans="2:2" x14ac:dyDescent="0.3">
      <c r="B1730"/>
    </row>
    <row r="1731" spans="2:2" x14ac:dyDescent="0.3">
      <c r="B1731"/>
    </row>
    <row r="1732" spans="2:2" x14ac:dyDescent="0.3">
      <c r="B1732"/>
    </row>
    <row r="1733" spans="2:2" x14ac:dyDescent="0.3">
      <c r="B1733"/>
    </row>
    <row r="1734" spans="2:2" x14ac:dyDescent="0.3">
      <c r="B1734"/>
    </row>
    <row r="1735" spans="2:2" x14ac:dyDescent="0.3">
      <c r="B1735"/>
    </row>
    <row r="1736" spans="2:2" x14ac:dyDescent="0.3">
      <c r="B1736"/>
    </row>
    <row r="1737" spans="2:2" x14ac:dyDescent="0.3">
      <c r="B1737"/>
    </row>
    <row r="1738" spans="2:2" x14ac:dyDescent="0.3">
      <c r="B1738"/>
    </row>
    <row r="1739" spans="2:2" x14ac:dyDescent="0.3">
      <c r="B1739"/>
    </row>
    <row r="1740" spans="2:2" x14ac:dyDescent="0.3">
      <c r="B1740"/>
    </row>
    <row r="1741" spans="2:2" x14ac:dyDescent="0.3">
      <c r="B1741"/>
    </row>
    <row r="1742" spans="2:2" x14ac:dyDescent="0.3">
      <c r="B1742"/>
    </row>
    <row r="1743" spans="2:2" x14ac:dyDescent="0.3">
      <c r="B1743"/>
    </row>
    <row r="1744" spans="2:2" x14ac:dyDescent="0.3">
      <c r="B1744"/>
    </row>
    <row r="1745" spans="2:2" x14ac:dyDescent="0.3">
      <c r="B1745"/>
    </row>
    <row r="1746" spans="2:2" x14ac:dyDescent="0.3">
      <c r="B1746"/>
    </row>
    <row r="1747" spans="2:2" x14ac:dyDescent="0.3">
      <c r="B1747"/>
    </row>
    <row r="1748" spans="2:2" x14ac:dyDescent="0.3">
      <c r="B1748"/>
    </row>
    <row r="1749" spans="2:2" x14ac:dyDescent="0.3">
      <c r="B1749"/>
    </row>
    <row r="1750" spans="2:2" x14ac:dyDescent="0.3">
      <c r="B1750"/>
    </row>
    <row r="1751" spans="2:2" x14ac:dyDescent="0.3">
      <c r="B1751"/>
    </row>
    <row r="1752" spans="2:2" x14ac:dyDescent="0.3">
      <c r="B1752"/>
    </row>
    <row r="1753" spans="2:2" x14ac:dyDescent="0.3">
      <c r="B1753"/>
    </row>
    <row r="1754" spans="2:2" x14ac:dyDescent="0.3">
      <c r="B1754"/>
    </row>
    <row r="1755" spans="2:2" x14ac:dyDescent="0.3">
      <c r="B1755"/>
    </row>
    <row r="1756" spans="2:2" x14ac:dyDescent="0.3">
      <c r="B1756"/>
    </row>
    <row r="1757" spans="2:2" x14ac:dyDescent="0.3">
      <c r="B1757"/>
    </row>
    <row r="1758" spans="2:2" x14ac:dyDescent="0.3">
      <c r="B1758"/>
    </row>
    <row r="1759" spans="2:2" x14ac:dyDescent="0.3">
      <c r="B1759"/>
    </row>
    <row r="1760" spans="2:2" x14ac:dyDescent="0.3">
      <c r="B1760"/>
    </row>
    <row r="1761" spans="2:2" x14ac:dyDescent="0.3">
      <c r="B1761"/>
    </row>
    <row r="1762" spans="2:2" x14ac:dyDescent="0.3">
      <c r="B1762"/>
    </row>
    <row r="1763" spans="2:2" x14ac:dyDescent="0.3">
      <c r="B1763"/>
    </row>
    <row r="1764" spans="2:2" x14ac:dyDescent="0.3">
      <c r="B1764"/>
    </row>
    <row r="1765" spans="2:2" x14ac:dyDescent="0.3">
      <c r="B1765"/>
    </row>
    <row r="1766" spans="2:2" x14ac:dyDescent="0.3">
      <c r="B1766"/>
    </row>
    <row r="1767" spans="2:2" x14ac:dyDescent="0.3">
      <c r="B1767"/>
    </row>
    <row r="1768" spans="2:2" x14ac:dyDescent="0.3">
      <c r="B1768"/>
    </row>
    <row r="1769" spans="2:2" x14ac:dyDescent="0.3">
      <c r="B1769"/>
    </row>
    <row r="1770" spans="2:2" x14ac:dyDescent="0.3">
      <c r="B1770"/>
    </row>
    <row r="1771" spans="2:2" x14ac:dyDescent="0.3">
      <c r="B1771"/>
    </row>
    <row r="1772" spans="2:2" x14ac:dyDescent="0.3">
      <c r="B1772"/>
    </row>
    <row r="1773" spans="2:2" x14ac:dyDescent="0.3">
      <c r="B1773"/>
    </row>
    <row r="1774" spans="2:2" x14ac:dyDescent="0.3">
      <c r="B1774"/>
    </row>
    <row r="1775" spans="2:2" x14ac:dyDescent="0.3">
      <c r="B1775"/>
    </row>
    <row r="1776" spans="2:2" x14ac:dyDescent="0.3">
      <c r="B1776"/>
    </row>
    <row r="1777" spans="2:2" x14ac:dyDescent="0.3">
      <c r="B1777"/>
    </row>
    <row r="1778" spans="2:2" x14ac:dyDescent="0.3">
      <c r="B1778"/>
    </row>
    <row r="1779" spans="2:2" x14ac:dyDescent="0.3">
      <c r="B1779"/>
    </row>
    <row r="1780" spans="2:2" x14ac:dyDescent="0.3">
      <c r="B1780"/>
    </row>
    <row r="1781" spans="2:2" x14ac:dyDescent="0.3">
      <c r="B1781"/>
    </row>
    <row r="1782" spans="2:2" x14ac:dyDescent="0.3">
      <c r="B1782"/>
    </row>
    <row r="1783" spans="2:2" x14ac:dyDescent="0.3">
      <c r="B1783"/>
    </row>
    <row r="1784" spans="2:2" x14ac:dyDescent="0.3">
      <c r="B1784"/>
    </row>
    <row r="1785" spans="2:2" x14ac:dyDescent="0.3">
      <c r="B1785"/>
    </row>
    <row r="1786" spans="2:2" x14ac:dyDescent="0.3">
      <c r="B1786"/>
    </row>
    <row r="1787" spans="2:2" x14ac:dyDescent="0.3">
      <c r="B1787"/>
    </row>
    <row r="1788" spans="2:2" x14ac:dyDescent="0.3">
      <c r="B1788"/>
    </row>
    <row r="1789" spans="2:2" x14ac:dyDescent="0.3">
      <c r="B1789"/>
    </row>
    <row r="1790" spans="2:2" x14ac:dyDescent="0.3">
      <c r="B1790"/>
    </row>
    <row r="1791" spans="2:2" x14ac:dyDescent="0.3">
      <c r="B1791"/>
    </row>
    <row r="1792" spans="2:2" x14ac:dyDescent="0.3">
      <c r="B1792"/>
    </row>
    <row r="1793" spans="2:2" x14ac:dyDescent="0.3">
      <c r="B1793"/>
    </row>
    <row r="1794" spans="2:2" x14ac:dyDescent="0.3">
      <c r="B1794"/>
    </row>
    <row r="1795" spans="2:2" x14ac:dyDescent="0.3">
      <c r="B1795"/>
    </row>
    <row r="1796" spans="2:2" x14ac:dyDescent="0.3">
      <c r="B1796"/>
    </row>
    <row r="1797" spans="2:2" x14ac:dyDescent="0.3">
      <c r="B1797"/>
    </row>
    <row r="1798" spans="2:2" x14ac:dyDescent="0.3">
      <c r="B1798"/>
    </row>
    <row r="1799" spans="2:2" x14ac:dyDescent="0.3">
      <c r="B1799"/>
    </row>
    <row r="1800" spans="2:2" x14ac:dyDescent="0.3">
      <c r="B1800"/>
    </row>
    <row r="1801" spans="2:2" x14ac:dyDescent="0.3">
      <c r="B1801"/>
    </row>
    <row r="1802" spans="2:2" x14ac:dyDescent="0.3">
      <c r="B1802"/>
    </row>
    <row r="1803" spans="2:2" x14ac:dyDescent="0.3">
      <c r="B1803"/>
    </row>
    <row r="1804" spans="2:2" x14ac:dyDescent="0.3">
      <c r="B1804"/>
    </row>
    <row r="1805" spans="2:2" x14ac:dyDescent="0.3">
      <c r="B1805"/>
    </row>
    <row r="1806" spans="2:2" x14ac:dyDescent="0.3">
      <c r="B1806"/>
    </row>
    <row r="1807" spans="2:2" x14ac:dyDescent="0.3">
      <c r="B1807"/>
    </row>
    <row r="1808" spans="2:2" x14ac:dyDescent="0.3">
      <c r="B1808"/>
    </row>
    <row r="1809" spans="2:2" x14ac:dyDescent="0.3">
      <c r="B1809"/>
    </row>
    <row r="1810" spans="2:2" x14ac:dyDescent="0.3">
      <c r="B1810"/>
    </row>
    <row r="1811" spans="2:2" x14ac:dyDescent="0.3">
      <c r="B1811"/>
    </row>
    <row r="1812" spans="2:2" x14ac:dyDescent="0.3">
      <c r="B1812"/>
    </row>
    <row r="1813" spans="2:2" x14ac:dyDescent="0.3">
      <c r="B1813"/>
    </row>
    <row r="1814" spans="2:2" x14ac:dyDescent="0.3">
      <c r="B1814"/>
    </row>
    <row r="1815" spans="2:2" x14ac:dyDescent="0.3">
      <c r="B1815"/>
    </row>
    <row r="1816" spans="2:2" x14ac:dyDescent="0.3">
      <c r="B1816"/>
    </row>
    <row r="1817" spans="2:2" x14ac:dyDescent="0.3">
      <c r="B1817"/>
    </row>
    <row r="1818" spans="2:2" x14ac:dyDescent="0.3">
      <c r="B1818"/>
    </row>
    <row r="1819" spans="2:2" x14ac:dyDescent="0.3">
      <c r="B1819"/>
    </row>
    <row r="1820" spans="2:2" x14ac:dyDescent="0.3">
      <c r="B1820"/>
    </row>
    <row r="1821" spans="2:2" x14ac:dyDescent="0.3">
      <c r="B1821"/>
    </row>
    <row r="1822" spans="2:2" x14ac:dyDescent="0.3">
      <c r="B1822"/>
    </row>
    <row r="1823" spans="2:2" x14ac:dyDescent="0.3">
      <c r="B1823"/>
    </row>
    <row r="1824" spans="2:2" x14ac:dyDescent="0.3">
      <c r="B1824"/>
    </row>
    <row r="1825" spans="2:2" x14ac:dyDescent="0.3">
      <c r="B1825"/>
    </row>
    <row r="1826" spans="2:2" x14ac:dyDescent="0.3">
      <c r="B1826"/>
    </row>
    <row r="1827" spans="2:2" x14ac:dyDescent="0.3">
      <c r="B1827"/>
    </row>
    <row r="1828" spans="2:2" x14ac:dyDescent="0.3">
      <c r="B1828"/>
    </row>
    <row r="1829" spans="2:2" x14ac:dyDescent="0.3">
      <c r="B1829"/>
    </row>
    <row r="1830" spans="2:2" x14ac:dyDescent="0.3">
      <c r="B1830"/>
    </row>
    <row r="1831" spans="2:2" x14ac:dyDescent="0.3">
      <c r="B1831"/>
    </row>
    <row r="1832" spans="2:2" x14ac:dyDescent="0.3">
      <c r="B1832"/>
    </row>
    <row r="1833" spans="2:2" x14ac:dyDescent="0.3">
      <c r="B1833"/>
    </row>
    <row r="1834" spans="2:2" x14ac:dyDescent="0.3">
      <c r="B1834"/>
    </row>
    <row r="1835" spans="2:2" x14ac:dyDescent="0.3">
      <c r="B1835"/>
    </row>
    <row r="1836" spans="2:2" x14ac:dyDescent="0.3">
      <c r="B1836"/>
    </row>
    <row r="1837" spans="2:2" x14ac:dyDescent="0.3">
      <c r="B1837"/>
    </row>
    <row r="1838" spans="2:2" x14ac:dyDescent="0.3">
      <c r="B1838"/>
    </row>
    <row r="1839" spans="2:2" x14ac:dyDescent="0.3">
      <c r="B1839"/>
    </row>
    <row r="1840" spans="2:2" x14ac:dyDescent="0.3">
      <c r="B1840"/>
    </row>
    <row r="1841" spans="2:2" x14ac:dyDescent="0.3">
      <c r="B1841"/>
    </row>
    <row r="1842" spans="2:2" x14ac:dyDescent="0.3">
      <c r="B1842"/>
    </row>
    <row r="1843" spans="2:2" x14ac:dyDescent="0.3">
      <c r="B1843"/>
    </row>
    <row r="1844" spans="2:2" x14ac:dyDescent="0.3">
      <c r="B1844"/>
    </row>
    <row r="1845" spans="2:2" x14ac:dyDescent="0.3">
      <c r="B1845"/>
    </row>
    <row r="1846" spans="2:2" x14ac:dyDescent="0.3">
      <c r="B1846"/>
    </row>
    <row r="1847" spans="2:2" x14ac:dyDescent="0.3">
      <c r="B1847"/>
    </row>
    <row r="1848" spans="2:2" x14ac:dyDescent="0.3">
      <c r="B1848"/>
    </row>
    <row r="1849" spans="2:2" x14ac:dyDescent="0.3">
      <c r="B1849"/>
    </row>
    <row r="1850" spans="2:2" x14ac:dyDescent="0.3">
      <c r="B1850"/>
    </row>
    <row r="1851" spans="2:2" x14ac:dyDescent="0.3">
      <c r="B1851"/>
    </row>
    <row r="1852" spans="2:2" x14ac:dyDescent="0.3">
      <c r="B1852"/>
    </row>
    <row r="1853" spans="2:2" x14ac:dyDescent="0.3">
      <c r="B1853"/>
    </row>
    <row r="1854" spans="2:2" x14ac:dyDescent="0.3">
      <c r="B1854"/>
    </row>
  </sheetData>
  <autoFilter ref="A1:E163" xr:uid="{2CD52B66-7E10-4DFB-B3B6-657804CACD2F}">
    <filterColumn colId="0">
      <filters>
        <filter val="76아7310"/>
      </filters>
    </filterColumn>
    <filterColumn colId="2">
      <filters>
        <filter val="106"/>
        <filter val="118"/>
        <filter val="12"/>
        <filter val="125"/>
        <filter val="127"/>
        <filter val="132"/>
        <filter val="134"/>
        <filter val="135"/>
        <filter val="143"/>
        <filter val="152"/>
        <filter val="154"/>
        <filter val="157"/>
        <filter val="164"/>
        <filter val="169"/>
        <filter val="171"/>
        <filter val="180"/>
        <filter val="188"/>
        <filter val="203"/>
        <filter val="213"/>
        <filter val="263"/>
        <filter val="264"/>
        <filter val="265"/>
        <filter val="266"/>
        <filter val="269"/>
        <filter val="271"/>
        <filter val="272"/>
        <filter val="273"/>
        <filter val="274"/>
        <filter val="275"/>
        <filter val="276"/>
        <filter val="278"/>
        <filter val="282"/>
        <filter val="283"/>
        <filter val="284"/>
        <filter val="285"/>
        <filter val="291"/>
        <filter val="293"/>
        <filter val="294"/>
        <filter val="297"/>
        <filter val="319"/>
        <filter val="324"/>
        <filter val="328"/>
        <filter val="329"/>
        <filter val="330"/>
        <filter val="331"/>
        <filter val="332"/>
        <filter val="333"/>
        <filter val="334"/>
        <filter val="335"/>
        <filter val="336"/>
        <filter val="337"/>
        <filter val="338"/>
        <filter val="340"/>
        <filter val="342"/>
        <filter val="344"/>
        <filter val="346"/>
        <filter val="349"/>
        <filter val="350"/>
        <filter val="353"/>
        <filter val="354"/>
        <filter val="358"/>
        <filter val="359"/>
        <filter val="360"/>
        <filter val="362"/>
        <filter val="364"/>
        <filter val="366"/>
        <filter val="368"/>
        <filter val="369"/>
        <filter val="370"/>
        <filter val="372"/>
        <filter val="373"/>
        <filter val="375"/>
        <filter val="376"/>
        <filter val="378"/>
        <filter val="379"/>
        <filter val="380"/>
        <filter val="386"/>
        <filter val="388"/>
        <filter val="389"/>
        <filter val="390"/>
        <filter val="391"/>
        <filter val="392"/>
        <filter val="395"/>
        <filter val="396"/>
        <filter val="399"/>
        <filter val="406"/>
        <filter val="416"/>
        <filter val="417"/>
        <filter val="420"/>
        <filter val="424"/>
        <filter val="43"/>
        <filter val="432"/>
        <filter val="433"/>
        <filter val="522"/>
        <filter val="527"/>
        <filter val="529"/>
        <filter val="533"/>
        <filter val="568"/>
        <filter val="579"/>
        <filter val="583"/>
        <filter val="60"/>
        <filter val="600"/>
        <filter val="670"/>
        <filter val="671"/>
        <filter val="697"/>
        <filter val="699"/>
        <filter val="729"/>
        <filter val="732"/>
        <filter val="754"/>
        <filter val="768"/>
        <filter val="790"/>
        <filter val="98"/>
      </filters>
    </filterColumn>
  </autoFilter>
  <sortState xmlns:xlrd2="http://schemas.microsoft.com/office/spreadsheetml/2017/richdata2" ref="A2:E163">
    <sortCondition ref="A2:A163"/>
    <sortCondition ref="B2:B163"/>
  </sortState>
  <phoneticPr fontId="2" type="noConversion"/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D147D5-B47A-4B57-8C1D-6E8CC50C2BD0}">
  <dimension ref="A1:AD20"/>
  <sheetViews>
    <sheetView workbookViewId="0">
      <selection activeCell="A27" sqref="A27"/>
    </sheetView>
  </sheetViews>
  <sheetFormatPr defaultRowHeight="16.5" x14ac:dyDescent="0.3"/>
  <cols>
    <col min="5" max="30" width="10.125" bestFit="1" customWidth="1"/>
  </cols>
  <sheetData>
    <row r="1" spans="1:30" x14ac:dyDescent="0.3">
      <c r="A1">
        <v>1</v>
      </c>
      <c r="B1" s="5" t="s">
        <v>6</v>
      </c>
      <c r="C1" s="6" t="s">
        <v>5</v>
      </c>
      <c r="D1" s="6" t="s">
        <v>6</v>
      </c>
      <c r="E1" s="7">
        <v>45784</v>
      </c>
      <c r="F1" s="8">
        <v>45785</v>
      </c>
      <c r="G1" s="8">
        <v>45786</v>
      </c>
      <c r="H1" s="8">
        <v>45787</v>
      </c>
      <c r="I1" s="8">
        <v>45788</v>
      </c>
      <c r="J1" s="8">
        <v>45789</v>
      </c>
      <c r="K1" s="8">
        <v>45790</v>
      </c>
      <c r="L1" s="7">
        <v>45791</v>
      </c>
      <c r="M1" s="8">
        <v>45792</v>
      </c>
      <c r="N1" s="8">
        <v>45793</v>
      </c>
      <c r="O1" s="8">
        <v>45794</v>
      </c>
      <c r="P1" s="8">
        <v>45795</v>
      </c>
      <c r="Q1" s="8">
        <v>45796</v>
      </c>
      <c r="R1" s="8">
        <v>45797</v>
      </c>
      <c r="S1" s="8">
        <v>45798</v>
      </c>
      <c r="T1" s="8">
        <v>45799</v>
      </c>
      <c r="U1" s="8">
        <v>45800</v>
      </c>
      <c r="V1" s="8">
        <v>45801</v>
      </c>
      <c r="W1" s="8">
        <v>45802</v>
      </c>
      <c r="X1" s="8">
        <v>45803</v>
      </c>
      <c r="Y1" s="8">
        <v>45804</v>
      </c>
      <c r="Z1" s="8">
        <v>45805</v>
      </c>
      <c r="AA1" s="8">
        <v>45806</v>
      </c>
      <c r="AB1" s="8">
        <v>45807</v>
      </c>
      <c r="AC1" s="9">
        <v>45808</v>
      </c>
      <c r="AD1" s="10">
        <v>45809</v>
      </c>
    </row>
    <row r="2" spans="1:30" x14ac:dyDescent="0.3">
      <c r="A2">
        <v>2</v>
      </c>
      <c r="B2" s="11" t="s">
        <v>106</v>
      </c>
      <c r="C2" s="12" t="s">
        <v>63</v>
      </c>
      <c r="D2" s="12" t="s">
        <v>65</v>
      </c>
      <c r="E2" s="13">
        <v>11</v>
      </c>
      <c r="F2" s="14">
        <v>1</v>
      </c>
      <c r="G2" s="14">
        <v>2</v>
      </c>
      <c r="H2" s="14">
        <v>3</v>
      </c>
      <c r="I2" s="14">
        <v>4</v>
      </c>
      <c r="J2" s="14">
        <v>5</v>
      </c>
      <c r="K2" s="14">
        <v>6</v>
      </c>
      <c r="L2" s="15">
        <v>7</v>
      </c>
      <c r="M2" s="14">
        <v>8</v>
      </c>
      <c r="N2" s="14">
        <v>9</v>
      </c>
      <c r="O2" s="14">
        <v>10</v>
      </c>
      <c r="P2" s="14">
        <v>11</v>
      </c>
      <c r="Q2" s="14">
        <v>1</v>
      </c>
      <c r="R2" s="14">
        <v>2</v>
      </c>
      <c r="S2" s="14">
        <v>3</v>
      </c>
      <c r="T2" s="14">
        <v>4</v>
      </c>
      <c r="U2" s="14">
        <v>5</v>
      </c>
      <c r="V2" s="14">
        <v>6</v>
      </c>
      <c r="W2" s="16">
        <v>7</v>
      </c>
      <c r="X2" s="14">
        <v>8</v>
      </c>
      <c r="Y2" s="14">
        <v>9</v>
      </c>
      <c r="Z2" s="14">
        <v>10</v>
      </c>
      <c r="AA2" s="14">
        <v>11</v>
      </c>
      <c r="AB2" s="14">
        <v>1</v>
      </c>
      <c r="AC2" s="17">
        <v>2</v>
      </c>
      <c r="AD2" s="18">
        <v>3</v>
      </c>
    </row>
    <row r="3" spans="1:30" x14ac:dyDescent="0.3">
      <c r="A3">
        <v>3</v>
      </c>
      <c r="B3" s="19" t="s">
        <v>107</v>
      </c>
      <c r="C3" s="20" t="s">
        <v>63</v>
      </c>
      <c r="D3" s="20" t="s">
        <v>71</v>
      </c>
      <c r="E3" s="21">
        <v>3</v>
      </c>
      <c r="F3" s="22">
        <v>4</v>
      </c>
      <c r="G3" s="22">
        <v>5</v>
      </c>
      <c r="H3" s="22">
        <v>6</v>
      </c>
      <c r="I3" s="22">
        <v>7</v>
      </c>
      <c r="J3" s="22">
        <v>8</v>
      </c>
      <c r="K3" s="22">
        <v>9</v>
      </c>
      <c r="L3" s="23">
        <v>10</v>
      </c>
      <c r="M3" s="22">
        <v>11</v>
      </c>
      <c r="N3" s="22">
        <v>1</v>
      </c>
      <c r="O3" s="22">
        <v>2</v>
      </c>
      <c r="P3" s="22">
        <v>3</v>
      </c>
      <c r="Q3" s="22">
        <v>4</v>
      </c>
      <c r="R3" s="22">
        <v>5</v>
      </c>
      <c r="S3" s="22">
        <v>6</v>
      </c>
      <c r="T3" s="22">
        <v>7</v>
      </c>
      <c r="U3" s="22">
        <v>8</v>
      </c>
      <c r="V3" s="22">
        <v>9</v>
      </c>
      <c r="W3" s="24">
        <v>10</v>
      </c>
      <c r="X3" s="22">
        <v>11</v>
      </c>
      <c r="Y3" s="22">
        <v>1</v>
      </c>
      <c r="Z3" s="22">
        <v>2</v>
      </c>
      <c r="AA3" s="22">
        <v>3</v>
      </c>
      <c r="AB3" s="22">
        <v>4</v>
      </c>
      <c r="AC3" s="25">
        <v>5</v>
      </c>
      <c r="AD3" s="26">
        <v>6</v>
      </c>
    </row>
    <row r="4" spans="1:30" x14ac:dyDescent="0.3">
      <c r="A4">
        <v>4</v>
      </c>
      <c r="B4" s="19" t="s">
        <v>108</v>
      </c>
      <c r="C4" s="20" t="s">
        <v>63</v>
      </c>
      <c r="D4" s="20" t="s">
        <v>74</v>
      </c>
      <c r="E4" s="21">
        <v>9</v>
      </c>
      <c r="F4" s="22">
        <v>10</v>
      </c>
      <c r="G4" s="22">
        <v>11</v>
      </c>
      <c r="H4" s="22">
        <v>1</v>
      </c>
      <c r="I4" s="22">
        <v>2</v>
      </c>
      <c r="J4" s="22">
        <v>3</v>
      </c>
      <c r="K4" s="22">
        <v>4</v>
      </c>
      <c r="L4" s="23">
        <v>5</v>
      </c>
      <c r="M4" s="22">
        <v>6</v>
      </c>
      <c r="N4" s="22">
        <v>7</v>
      </c>
      <c r="O4" s="22">
        <v>8</v>
      </c>
      <c r="P4" s="22">
        <v>9</v>
      </c>
      <c r="Q4" s="22">
        <v>10</v>
      </c>
      <c r="R4" s="22">
        <v>11</v>
      </c>
      <c r="S4" s="22">
        <v>1</v>
      </c>
      <c r="T4" s="22">
        <v>2</v>
      </c>
      <c r="U4" s="22">
        <v>3</v>
      </c>
      <c r="V4" s="22">
        <v>4</v>
      </c>
      <c r="W4" s="24">
        <v>5</v>
      </c>
      <c r="X4" s="22">
        <v>6</v>
      </c>
      <c r="Y4" s="22">
        <v>7</v>
      </c>
      <c r="Z4" s="22">
        <v>8</v>
      </c>
      <c r="AA4" s="22">
        <v>9</v>
      </c>
      <c r="AB4" s="22">
        <v>10</v>
      </c>
      <c r="AC4" s="25">
        <v>11</v>
      </c>
      <c r="AD4" s="26">
        <v>1</v>
      </c>
    </row>
    <row r="5" spans="1:30" x14ac:dyDescent="0.3">
      <c r="A5">
        <v>5</v>
      </c>
      <c r="B5" s="19" t="s">
        <v>109</v>
      </c>
      <c r="C5" s="20" t="s">
        <v>63</v>
      </c>
      <c r="D5" s="20" t="s">
        <v>77</v>
      </c>
      <c r="E5" s="21">
        <v>5</v>
      </c>
      <c r="F5" s="22">
        <v>6</v>
      </c>
      <c r="G5" s="22">
        <v>7</v>
      </c>
      <c r="H5" s="22">
        <v>8</v>
      </c>
      <c r="I5" s="22">
        <v>9</v>
      </c>
      <c r="J5" s="22">
        <v>10</v>
      </c>
      <c r="K5" s="22">
        <v>11</v>
      </c>
      <c r="L5" s="23">
        <v>1</v>
      </c>
      <c r="M5" s="22">
        <v>2</v>
      </c>
      <c r="N5" s="22">
        <v>3</v>
      </c>
      <c r="O5" s="22">
        <v>4</v>
      </c>
      <c r="P5" s="22">
        <v>5</v>
      </c>
      <c r="Q5" s="22">
        <v>6</v>
      </c>
      <c r="R5" s="22">
        <v>7</v>
      </c>
      <c r="S5" s="22">
        <v>8</v>
      </c>
      <c r="T5" s="22">
        <v>9</v>
      </c>
      <c r="U5" s="22">
        <v>10</v>
      </c>
      <c r="V5" s="22">
        <v>11</v>
      </c>
      <c r="W5" s="24">
        <v>1</v>
      </c>
      <c r="X5" s="22">
        <v>2</v>
      </c>
      <c r="Y5" s="22">
        <v>3</v>
      </c>
      <c r="Z5" s="22">
        <v>4</v>
      </c>
      <c r="AA5" s="22">
        <v>5</v>
      </c>
      <c r="AB5" s="22">
        <v>6</v>
      </c>
      <c r="AC5" s="25">
        <v>7</v>
      </c>
      <c r="AD5" s="26">
        <v>8</v>
      </c>
    </row>
    <row r="6" spans="1:30" x14ac:dyDescent="0.3">
      <c r="A6">
        <v>6</v>
      </c>
      <c r="B6" s="19" t="s">
        <v>110</v>
      </c>
      <c r="C6" s="20" t="s">
        <v>63</v>
      </c>
      <c r="D6" s="20" t="s">
        <v>78</v>
      </c>
      <c r="E6" s="21">
        <v>1</v>
      </c>
      <c r="F6" s="22">
        <v>2</v>
      </c>
      <c r="G6" s="22">
        <v>3</v>
      </c>
      <c r="H6" s="22">
        <v>4</v>
      </c>
      <c r="I6" s="22">
        <v>5</v>
      </c>
      <c r="J6" s="22">
        <v>6</v>
      </c>
      <c r="K6" s="22">
        <v>7</v>
      </c>
      <c r="L6" s="23">
        <v>8</v>
      </c>
      <c r="M6" s="22">
        <v>9</v>
      </c>
      <c r="N6" s="22">
        <v>10</v>
      </c>
      <c r="O6" s="22">
        <v>11</v>
      </c>
      <c r="P6" s="22">
        <v>1</v>
      </c>
      <c r="Q6" s="22">
        <v>2</v>
      </c>
      <c r="R6" s="22">
        <v>3</v>
      </c>
      <c r="S6" s="22">
        <v>4</v>
      </c>
      <c r="T6" s="22">
        <v>5</v>
      </c>
      <c r="U6" s="22">
        <v>6</v>
      </c>
      <c r="V6" s="22">
        <v>7</v>
      </c>
      <c r="W6" s="24">
        <v>8</v>
      </c>
      <c r="X6" s="22">
        <v>9</v>
      </c>
      <c r="Y6" s="22">
        <v>10</v>
      </c>
      <c r="Z6" s="22">
        <v>11</v>
      </c>
      <c r="AA6" s="22">
        <v>1</v>
      </c>
      <c r="AB6" s="22">
        <v>2</v>
      </c>
      <c r="AC6" s="25">
        <v>3</v>
      </c>
      <c r="AD6" s="26">
        <v>4</v>
      </c>
    </row>
    <row r="7" spans="1:30" x14ac:dyDescent="0.3">
      <c r="A7">
        <v>7</v>
      </c>
      <c r="B7" s="19" t="s">
        <v>111</v>
      </c>
      <c r="C7" s="20" t="s">
        <v>63</v>
      </c>
      <c r="D7" s="20" t="s">
        <v>79</v>
      </c>
      <c r="E7" s="21">
        <v>2</v>
      </c>
      <c r="F7" s="22">
        <v>3</v>
      </c>
      <c r="G7" s="22">
        <v>4</v>
      </c>
      <c r="H7" s="22">
        <v>5</v>
      </c>
      <c r="I7" s="22">
        <v>6</v>
      </c>
      <c r="J7" s="22">
        <v>7</v>
      </c>
      <c r="K7" s="22">
        <v>8</v>
      </c>
      <c r="L7" s="23">
        <v>9</v>
      </c>
      <c r="M7" s="22">
        <v>10</v>
      </c>
      <c r="N7" s="22">
        <v>11</v>
      </c>
      <c r="O7" s="22">
        <v>1</v>
      </c>
      <c r="P7" s="22">
        <v>2</v>
      </c>
      <c r="Q7" s="22">
        <v>3</v>
      </c>
      <c r="R7" s="22">
        <v>4</v>
      </c>
      <c r="S7" s="22">
        <v>5</v>
      </c>
      <c r="T7" s="22">
        <v>6</v>
      </c>
      <c r="U7" s="22">
        <v>7</v>
      </c>
      <c r="V7" s="22">
        <v>8</v>
      </c>
      <c r="W7" s="24">
        <v>9</v>
      </c>
      <c r="X7" s="22">
        <v>10</v>
      </c>
      <c r="Y7" s="22">
        <v>11</v>
      </c>
      <c r="Z7" s="22">
        <v>1</v>
      </c>
      <c r="AA7" s="22">
        <v>2</v>
      </c>
      <c r="AB7" s="22">
        <v>3</v>
      </c>
      <c r="AC7" s="25">
        <v>4</v>
      </c>
      <c r="AD7" s="26">
        <v>5</v>
      </c>
    </row>
    <row r="8" spans="1:30" x14ac:dyDescent="0.3">
      <c r="A8">
        <v>8</v>
      </c>
      <c r="B8" s="19" t="s">
        <v>112</v>
      </c>
      <c r="C8" s="20" t="s">
        <v>63</v>
      </c>
      <c r="D8" s="20" t="s">
        <v>80</v>
      </c>
      <c r="E8" s="21">
        <v>10</v>
      </c>
      <c r="F8" s="22">
        <v>11</v>
      </c>
      <c r="G8" s="22">
        <v>1</v>
      </c>
      <c r="H8" s="22">
        <v>2</v>
      </c>
      <c r="I8" s="22">
        <v>3</v>
      </c>
      <c r="J8" s="22">
        <v>4</v>
      </c>
      <c r="K8" s="22">
        <v>5</v>
      </c>
      <c r="L8" s="23">
        <v>6</v>
      </c>
      <c r="M8" s="22">
        <v>7</v>
      </c>
      <c r="N8" s="22">
        <v>8</v>
      </c>
      <c r="O8" s="22">
        <v>9</v>
      </c>
      <c r="P8" s="22">
        <v>10</v>
      </c>
      <c r="Q8" s="22">
        <v>11</v>
      </c>
      <c r="R8" s="22">
        <v>1</v>
      </c>
      <c r="S8" s="22">
        <v>2</v>
      </c>
      <c r="T8" s="22">
        <v>3</v>
      </c>
      <c r="U8" s="22">
        <v>4</v>
      </c>
      <c r="V8" s="22">
        <v>5</v>
      </c>
      <c r="W8" s="24">
        <v>6</v>
      </c>
      <c r="X8" s="22">
        <v>7</v>
      </c>
      <c r="Y8" s="22">
        <v>8</v>
      </c>
      <c r="Z8" s="22">
        <v>9</v>
      </c>
      <c r="AA8" s="22">
        <v>10</v>
      </c>
      <c r="AB8" s="22">
        <v>11</v>
      </c>
      <c r="AC8" s="25">
        <v>1</v>
      </c>
      <c r="AD8" s="26">
        <v>2</v>
      </c>
    </row>
    <row r="9" spans="1:30" x14ac:dyDescent="0.3">
      <c r="A9">
        <v>9</v>
      </c>
      <c r="B9" s="19" t="s">
        <v>113</v>
      </c>
      <c r="C9" s="20" t="s">
        <v>63</v>
      </c>
      <c r="D9" s="20" t="s">
        <v>81</v>
      </c>
      <c r="E9" s="21">
        <v>4</v>
      </c>
      <c r="F9" s="22">
        <v>5</v>
      </c>
      <c r="G9" s="22">
        <v>6</v>
      </c>
      <c r="H9" s="22">
        <v>7</v>
      </c>
      <c r="I9" s="22">
        <v>8</v>
      </c>
      <c r="J9" s="22">
        <v>9</v>
      </c>
      <c r="K9" s="22">
        <v>10</v>
      </c>
      <c r="L9" s="23">
        <v>11</v>
      </c>
      <c r="M9" s="22">
        <v>1</v>
      </c>
      <c r="N9" s="22">
        <v>2</v>
      </c>
      <c r="O9" s="22">
        <v>3</v>
      </c>
      <c r="P9" s="22">
        <v>4</v>
      </c>
      <c r="Q9" s="22">
        <v>5</v>
      </c>
      <c r="R9" s="22">
        <v>6</v>
      </c>
      <c r="S9" s="22">
        <v>7</v>
      </c>
      <c r="T9" s="22">
        <v>8</v>
      </c>
      <c r="U9" s="22">
        <v>9</v>
      </c>
      <c r="V9" s="22">
        <v>10</v>
      </c>
      <c r="W9" s="24">
        <v>11</v>
      </c>
      <c r="X9" s="22">
        <v>1</v>
      </c>
      <c r="Y9" s="22">
        <v>2</v>
      </c>
      <c r="Z9" s="22">
        <v>3</v>
      </c>
      <c r="AA9" s="22">
        <v>4</v>
      </c>
      <c r="AB9" s="22">
        <v>5</v>
      </c>
      <c r="AC9" s="25">
        <v>6</v>
      </c>
      <c r="AD9" s="26">
        <v>7</v>
      </c>
    </row>
    <row r="10" spans="1:30" x14ac:dyDescent="0.3">
      <c r="A10">
        <v>10</v>
      </c>
      <c r="B10" s="19" t="s">
        <v>114</v>
      </c>
      <c r="C10" s="20" t="s">
        <v>63</v>
      </c>
      <c r="D10" s="20" t="s">
        <v>82</v>
      </c>
      <c r="E10" s="21">
        <v>7</v>
      </c>
      <c r="F10" s="22">
        <v>8</v>
      </c>
      <c r="G10" s="22">
        <v>9</v>
      </c>
      <c r="H10" s="22">
        <v>10</v>
      </c>
      <c r="I10" s="22">
        <v>11</v>
      </c>
      <c r="J10" s="22">
        <v>1</v>
      </c>
      <c r="K10" s="22">
        <v>2</v>
      </c>
      <c r="L10" s="23">
        <v>3</v>
      </c>
      <c r="M10" s="22">
        <v>4</v>
      </c>
      <c r="N10" s="22">
        <v>5</v>
      </c>
      <c r="O10" s="22">
        <v>6</v>
      </c>
      <c r="P10" s="22">
        <v>7</v>
      </c>
      <c r="Q10" s="22">
        <v>8</v>
      </c>
      <c r="R10" s="22">
        <v>9</v>
      </c>
      <c r="S10" s="22">
        <v>10</v>
      </c>
      <c r="T10" s="22">
        <v>11</v>
      </c>
      <c r="U10" s="22">
        <v>1</v>
      </c>
      <c r="V10" s="22">
        <v>2</v>
      </c>
      <c r="W10" s="24">
        <v>3</v>
      </c>
      <c r="X10" s="22">
        <v>4</v>
      </c>
      <c r="Y10" s="22">
        <v>5</v>
      </c>
      <c r="Z10" s="22">
        <v>6</v>
      </c>
      <c r="AA10" s="22">
        <v>7</v>
      </c>
      <c r="AB10" s="22">
        <v>8</v>
      </c>
      <c r="AC10" s="25">
        <v>9</v>
      </c>
      <c r="AD10" s="26">
        <v>10</v>
      </c>
    </row>
    <row r="11" spans="1:30" x14ac:dyDescent="0.3">
      <c r="A11">
        <v>11</v>
      </c>
      <c r="B11" s="19" t="s">
        <v>115</v>
      </c>
      <c r="C11" s="20" t="s">
        <v>63</v>
      </c>
      <c r="D11" s="20" t="s">
        <v>83</v>
      </c>
      <c r="E11" s="21">
        <v>6</v>
      </c>
      <c r="F11" s="22">
        <v>7</v>
      </c>
      <c r="G11" s="22">
        <v>8</v>
      </c>
      <c r="H11" s="22">
        <v>9</v>
      </c>
      <c r="I11" s="22">
        <v>10</v>
      </c>
      <c r="J11" s="22">
        <v>11</v>
      </c>
      <c r="K11" s="22">
        <v>1</v>
      </c>
      <c r="L11" s="23">
        <v>2</v>
      </c>
      <c r="M11" s="22">
        <v>3</v>
      </c>
      <c r="N11" s="22">
        <v>4</v>
      </c>
      <c r="O11" s="22">
        <v>5</v>
      </c>
      <c r="P11" s="22">
        <v>6</v>
      </c>
      <c r="Q11" s="22">
        <v>7</v>
      </c>
      <c r="R11" s="22">
        <v>8</v>
      </c>
      <c r="S11" s="22">
        <v>9</v>
      </c>
      <c r="T11" s="22">
        <v>10</v>
      </c>
      <c r="U11" s="22">
        <v>11</v>
      </c>
      <c r="V11" s="22">
        <v>1</v>
      </c>
      <c r="W11" s="24">
        <v>2</v>
      </c>
      <c r="X11" s="22">
        <v>3</v>
      </c>
      <c r="Y11" s="22">
        <v>4</v>
      </c>
      <c r="Z11" s="22">
        <v>5</v>
      </c>
      <c r="AA11" s="22">
        <v>6</v>
      </c>
      <c r="AB11" s="22">
        <v>7</v>
      </c>
      <c r="AC11" s="25">
        <v>8</v>
      </c>
      <c r="AD11" s="26">
        <v>9</v>
      </c>
    </row>
    <row r="12" spans="1:30" x14ac:dyDescent="0.3">
      <c r="A12">
        <v>12</v>
      </c>
      <c r="B12" s="27" t="s">
        <v>116</v>
      </c>
      <c r="C12" s="28" t="s">
        <v>63</v>
      </c>
      <c r="D12" s="28" t="s">
        <v>84</v>
      </c>
      <c r="E12" s="29">
        <v>8</v>
      </c>
      <c r="F12" s="30">
        <v>9</v>
      </c>
      <c r="G12" s="30">
        <v>10</v>
      </c>
      <c r="H12" s="30">
        <v>11</v>
      </c>
      <c r="I12" s="30">
        <v>1</v>
      </c>
      <c r="J12" s="30">
        <v>2</v>
      </c>
      <c r="K12" s="30">
        <v>3</v>
      </c>
      <c r="L12" s="31">
        <v>4</v>
      </c>
      <c r="M12" s="30">
        <v>5</v>
      </c>
      <c r="N12" s="30">
        <v>6</v>
      </c>
      <c r="O12" s="30">
        <v>7</v>
      </c>
      <c r="P12" s="30">
        <v>8</v>
      </c>
      <c r="Q12" s="30">
        <v>9</v>
      </c>
      <c r="R12" s="30">
        <v>10</v>
      </c>
      <c r="S12" s="30">
        <v>11</v>
      </c>
      <c r="T12" s="30">
        <v>1</v>
      </c>
      <c r="U12" s="30">
        <v>2</v>
      </c>
      <c r="V12" s="30">
        <v>3</v>
      </c>
      <c r="W12" s="32">
        <v>4</v>
      </c>
      <c r="X12" s="30">
        <v>5</v>
      </c>
      <c r="Y12" s="30">
        <v>6</v>
      </c>
      <c r="Z12" s="30">
        <v>7</v>
      </c>
      <c r="AA12" s="30">
        <v>8</v>
      </c>
      <c r="AB12" s="30">
        <v>9</v>
      </c>
      <c r="AC12" s="33">
        <v>10</v>
      </c>
      <c r="AD12" s="34">
        <v>11</v>
      </c>
    </row>
    <row r="13" spans="1:30" x14ac:dyDescent="0.3">
      <c r="A13">
        <v>13</v>
      </c>
      <c r="B13" s="11" t="s">
        <v>117</v>
      </c>
      <c r="C13" s="12" t="s">
        <v>85</v>
      </c>
      <c r="D13" s="12" t="s">
        <v>87</v>
      </c>
      <c r="E13" s="13">
        <v>7</v>
      </c>
      <c r="F13" s="14">
        <v>8</v>
      </c>
      <c r="G13" s="14">
        <v>1</v>
      </c>
      <c r="H13" s="14">
        <v>2</v>
      </c>
      <c r="I13" s="14">
        <v>3</v>
      </c>
      <c r="J13" s="14">
        <v>4</v>
      </c>
      <c r="K13" s="14">
        <v>5</v>
      </c>
      <c r="L13" s="15">
        <v>6</v>
      </c>
      <c r="M13" s="14">
        <v>7</v>
      </c>
      <c r="N13" s="14">
        <v>8</v>
      </c>
      <c r="O13" s="14">
        <v>1</v>
      </c>
      <c r="P13" s="14">
        <v>2</v>
      </c>
      <c r="Q13" s="14">
        <v>3</v>
      </c>
      <c r="R13" s="14">
        <v>4</v>
      </c>
      <c r="S13" s="14">
        <v>5</v>
      </c>
      <c r="T13" s="16">
        <v>6</v>
      </c>
      <c r="U13" s="14">
        <v>7</v>
      </c>
      <c r="V13" s="14">
        <v>8</v>
      </c>
      <c r="W13" s="14">
        <v>1</v>
      </c>
      <c r="X13" s="14">
        <v>2</v>
      </c>
      <c r="Y13" s="14">
        <v>3</v>
      </c>
      <c r="Z13" s="14">
        <v>4</v>
      </c>
      <c r="AA13" s="14">
        <v>5</v>
      </c>
      <c r="AB13" s="16">
        <v>6</v>
      </c>
      <c r="AC13" s="17">
        <v>7</v>
      </c>
      <c r="AD13" s="18">
        <v>8</v>
      </c>
    </row>
    <row r="14" spans="1:30" x14ac:dyDescent="0.3">
      <c r="A14">
        <v>14</v>
      </c>
      <c r="B14" s="19" t="s">
        <v>118</v>
      </c>
      <c r="C14" s="20" t="s">
        <v>85</v>
      </c>
      <c r="D14" s="20" t="s">
        <v>88</v>
      </c>
      <c r="E14" s="21">
        <v>5</v>
      </c>
      <c r="F14" s="22">
        <v>6</v>
      </c>
      <c r="G14" s="22">
        <v>7</v>
      </c>
      <c r="H14" s="22">
        <v>8</v>
      </c>
      <c r="I14" s="22">
        <v>1</v>
      </c>
      <c r="J14" s="22">
        <v>2</v>
      </c>
      <c r="K14" s="22">
        <v>3</v>
      </c>
      <c r="L14" s="23">
        <v>4</v>
      </c>
      <c r="M14" s="22">
        <v>5</v>
      </c>
      <c r="N14" s="22">
        <v>6</v>
      </c>
      <c r="O14" s="22">
        <v>7</v>
      </c>
      <c r="P14" s="22">
        <v>8</v>
      </c>
      <c r="Q14" s="22">
        <v>1</v>
      </c>
      <c r="R14" s="22">
        <v>2</v>
      </c>
      <c r="S14" s="22">
        <v>3</v>
      </c>
      <c r="T14" s="24">
        <v>4</v>
      </c>
      <c r="U14" s="22">
        <v>5</v>
      </c>
      <c r="V14" s="22">
        <v>6</v>
      </c>
      <c r="W14" s="22">
        <v>7</v>
      </c>
      <c r="X14" s="22">
        <v>8</v>
      </c>
      <c r="Y14" s="22">
        <v>1</v>
      </c>
      <c r="Z14" s="22">
        <v>2</v>
      </c>
      <c r="AA14" s="22">
        <v>3</v>
      </c>
      <c r="AB14" s="24">
        <v>4</v>
      </c>
      <c r="AC14" s="25">
        <v>5</v>
      </c>
      <c r="AD14" s="26">
        <v>6</v>
      </c>
    </row>
    <row r="15" spans="1:30" x14ac:dyDescent="0.3">
      <c r="A15">
        <v>15</v>
      </c>
      <c r="B15" s="19" t="s">
        <v>119</v>
      </c>
      <c r="C15" s="20" t="s">
        <v>85</v>
      </c>
      <c r="D15" s="20" t="s">
        <v>89</v>
      </c>
      <c r="E15" s="21">
        <v>3</v>
      </c>
      <c r="F15" s="22">
        <v>4</v>
      </c>
      <c r="G15" s="22">
        <v>5</v>
      </c>
      <c r="H15" s="22">
        <v>6</v>
      </c>
      <c r="I15" s="22">
        <v>7</v>
      </c>
      <c r="J15" s="22">
        <v>8</v>
      </c>
      <c r="K15" s="22">
        <v>1</v>
      </c>
      <c r="L15" s="23">
        <v>2</v>
      </c>
      <c r="M15" s="22">
        <v>3</v>
      </c>
      <c r="N15" s="22">
        <v>4</v>
      </c>
      <c r="O15" s="22">
        <v>5</v>
      </c>
      <c r="P15" s="22">
        <v>6</v>
      </c>
      <c r="Q15" s="22">
        <v>7</v>
      </c>
      <c r="R15" s="22">
        <v>8</v>
      </c>
      <c r="S15" s="22">
        <v>1</v>
      </c>
      <c r="T15" s="24">
        <v>2</v>
      </c>
      <c r="U15" s="22">
        <v>3</v>
      </c>
      <c r="V15" s="22">
        <v>4</v>
      </c>
      <c r="W15" s="22">
        <v>5</v>
      </c>
      <c r="X15" s="22">
        <v>6</v>
      </c>
      <c r="Y15" s="22">
        <v>7</v>
      </c>
      <c r="Z15" s="22">
        <v>8</v>
      </c>
      <c r="AA15" s="22">
        <v>1</v>
      </c>
      <c r="AB15" s="24">
        <v>2</v>
      </c>
      <c r="AC15" s="25">
        <v>3</v>
      </c>
      <c r="AD15" s="26">
        <v>4</v>
      </c>
    </row>
    <row r="16" spans="1:30" x14ac:dyDescent="0.3">
      <c r="A16">
        <v>16</v>
      </c>
      <c r="B16" s="19" t="s">
        <v>120</v>
      </c>
      <c r="C16" s="20" t="s">
        <v>85</v>
      </c>
      <c r="D16" s="20" t="s">
        <v>90</v>
      </c>
      <c r="E16" s="21">
        <v>2</v>
      </c>
      <c r="F16" s="22">
        <v>3</v>
      </c>
      <c r="G16" s="22">
        <v>4</v>
      </c>
      <c r="H16" s="22">
        <v>5</v>
      </c>
      <c r="I16" s="22">
        <v>6</v>
      </c>
      <c r="J16" s="22">
        <v>7</v>
      </c>
      <c r="K16" s="22">
        <v>8</v>
      </c>
      <c r="L16" s="23">
        <v>1</v>
      </c>
      <c r="M16" s="22">
        <v>2</v>
      </c>
      <c r="N16" s="22">
        <v>3</v>
      </c>
      <c r="O16" s="22">
        <v>4</v>
      </c>
      <c r="P16" s="22">
        <v>5</v>
      </c>
      <c r="Q16" s="22">
        <v>6</v>
      </c>
      <c r="R16" s="22">
        <v>7</v>
      </c>
      <c r="S16" s="22">
        <v>8</v>
      </c>
      <c r="T16" s="24">
        <v>1</v>
      </c>
      <c r="U16" s="22">
        <v>2</v>
      </c>
      <c r="V16" s="22">
        <v>3</v>
      </c>
      <c r="W16" s="22">
        <v>4</v>
      </c>
      <c r="X16" s="22">
        <v>5</v>
      </c>
      <c r="Y16" s="22">
        <v>6</v>
      </c>
      <c r="Z16" s="22">
        <v>7</v>
      </c>
      <c r="AA16" s="22">
        <v>8</v>
      </c>
      <c r="AB16" s="24">
        <v>1</v>
      </c>
      <c r="AC16" s="25">
        <v>2</v>
      </c>
      <c r="AD16" s="26">
        <v>3</v>
      </c>
    </row>
    <row r="17" spans="1:30" x14ac:dyDescent="0.3">
      <c r="A17">
        <v>17</v>
      </c>
      <c r="B17" s="19" t="s">
        <v>121</v>
      </c>
      <c r="C17" s="20" t="s">
        <v>85</v>
      </c>
      <c r="D17" s="20" t="s">
        <v>91</v>
      </c>
      <c r="E17" s="21">
        <v>6</v>
      </c>
      <c r="F17" s="22">
        <v>7</v>
      </c>
      <c r="G17" s="22">
        <v>8</v>
      </c>
      <c r="H17" s="22">
        <v>1</v>
      </c>
      <c r="I17" s="22">
        <v>2</v>
      </c>
      <c r="J17" s="22">
        <v>3</v>
      </c>
      <c r="K17" s="22">
        <v>4</v>
      </c>
      <c r="L17" s="23">
        <v>5</v>
      </c>
      <c r="M17" s="22">
        <v>6</v>
      </c>
      <c r="N17" s="22">
        <v>7</v>
      </c>
      <c r="O17" s="22">
        <v>8</v>
      </c>
      <c r="P17" s="22">
        <v>1</v>
      </c>
      <c r="Q17" s="22">
        <v>2</v>
      </c>
      <c r="R17" s="22">
        <v>3</v>
      </c>
      <c r="S17" s="22">
        <v>4</v>
      </c>
      <c r="T17" s="24">
        <v>5</v>
      </c>
      <c r="U17" s="22">
        <v>6</v>
      </c>
      <c r="V17" s="22">
        <v>7</v>
      </c>
      <c r="W17" s="22">
        <v>8</v>
      </c>
      <c r="X17" s="22">
        <v>1</v>
      </c>
      <c r="Y17" s="22">
        <v>2</v>
      </c>
      <c r="Z17" s="22">
        <v>3</v>
      </c>
      <c r="AA17" s="22">
        <v>4</v>
      </c>
      <c r="AB17" s="24">
        <v>5</v>
      </c>
      <c r="AC17" s="25">
        <v>6</v>
      </c>
      <c r="AD17" s="26">
        <v>7</v>
      </c>
    </row>
    <row r="18" spans="1:30" x14ac:dyDescent="0.3">
      <c r="A18">
        <v>18</v>
      </c>
      <c r="B18" s="19" t="s">
        <v>122</v>
      </c>
      <c r="C18" s="20" t="s">
        <v>85</v>
      </c>
      <c r="D18" s="20" t="s">
        <v>92</v>
      </c>
      <c r="E18" s="21">
        <v>4</v>
      </c>
      <c r="F18" s="22">
        <v>5</v>
      </c>
      <c r="G18" s="22">
        <v>6</v>
      </c>
      <c r="H18" s="22">
        <v>7</v>
      </c>
      <c r="I18" s="22">
        <v>8</v>
      </c>
      <c r="J18" s="22">
        <v>1</v>
      </c>
      <c r="K18" s="22">
        <v>2</v>
      </c>
      <c r="L18" s="23">
        <v>3</v>
      </c>
      <c r="M18" s="22">
        <v>4</v>
      </c>
      <c r="N18" s="22">
        <v>5</v>
      </c>
      <c r="O18" s="22">
        <v>6</v>
      </c>
      <c r="P18" s="22">
        <v>7</v>
      </c>
      <c r="Q18" s="22">
        <v>8</v>
      </c>
      <c r="R18" s="22">
        <v>1</v>
      </c>
      <c r="S18" s="22">
        <v>2</v>
      </c>
      <c r="T18" s="24">
        <v>3</v>
      </c>
      <c r="U18" s="22">
        <v>4</v>
      </c>
      <c r="V18" s="22">
        <v>5</v>
      </c>
      <c r="W18" s="22">
        <v>6</v>
      </c>
      <c r="X18" s="22">
        <v>7</v>
      </c>
      <c r="Y18" s="22">
        <v>8</v>
      </c>
      <c r="Z18" s="22">
        <v>1</v>
      </c>
      <c r="AA18" s="22">
        <v>2</v>
      </c>
      <c r="AB18" s="24">
        <v>3</v>
      </c>
      <c r="AC18" s="25">
        <v>4</v>
      </c>
      <c r="AD18" s="26">
        <v>5</v>
      </c>
    </row>
    <row r="19" spans="1:30" x14ac:dyDescent="0.3">
      <c r="A19">
        <v>19</v>
      </c>
      <c r="B19" s="19" t="s">
        <v>123</v>
      </c>
      <c r="C19" s="20" t="s">
        <v>85</v>
      </c>
      <c r="D19" s="20" t="s">
        <v>93</v>
      </c>
      <c r="E19" s="21">
        <v>1</v>
      </c>
      <c r="F19" s="22">
        <v>2</v>
      </c>
      <c r="G19" s="22">
        <v>3</v>
      </c>
      <c r="H19" s="22">
        <v>4</v>
      </c>
      <c r="I19" s="22">
        <v>5</v>
      </c>
      <c r="J19" s="22">
        <v>6</v>
      </c>
      <c r="K19" s="22">
        <v>7</v>
      </c>
      <c r="L19" s="23">
        <v>8</v>
      </c>
      <c r="M19" s="22">
        <v>1</v>
      </c>
      <c r="N19" s="22">
        <v>2</v>
      </c>
      <c r="O19" s="22">
        <v>3</v>
      </c>
      <c r="P19" s="22">
        <v>4</v>
      </c>
      <c r="Q19" s="22">
        <v>5</v>
      </c>
      <c r="R19" s="22">
        <v>6</v>
      </c>
      <c r="S19" s="22">
        <v>7</v>
      </c>
      <c r="T19" s="24">
        <v>8</v>
      </c>
      <c r="U19" s="22">
        <v>1</v>
      </c>
      <c r="V19" s="22">
        <v>2</v>
      </c>
      <c r="W19" s="22">
        <v>3</v>
      </c>
      <c r="X19" s="22">
        <v>4</v>
      </c>
      <c r="Y19" s="22">
        <v>5</v>
      </c>
      <c r="Z19" s="22">
        <v>6</v>
      </c>
      <c r="AA19" s="22">
        <v>7</v>
      </c>
      <c r="AB19" s="24">
        <v>8</v>
      </c>
      <c r="AC19" s="25">
        <v>1</v>
      </c>
      <c r="AD19" s="26">
        <v>2</v>
      </c>
    </row>
    <row r="20" spans="1:30" ht="17.25" thickBot="1" x14ac:dyDescent="0.35">
      <c r="A20">
        <v>20</v>
      </c>
      <c r="B20" s="27" t="s">
        <v>124</v>
      </c>
      <c r="C20" s="28" t="s">
        <v>85</v>
      </c>
      <c r="D20" s="28" t="s">
        <v>94</v>
      </c>
      <c r="E20" s="35">
        <v>8</v>
      </c>
      <c r="F20" s="30">
        <v>1</v>
      </c>
      <c r="G20" s="30">
        <v>2</v>
      </c>
      <c r="H20" s="30">
        <v>3</v>
      </c>
      <c r="I20" s="30">
        <v>4</v>
      </c>
      <c r="J20" s="30">
        <v>5</v>
      </c>
      <c r="K20" s="30">
        <v>6</v>
      </c>
      <c r="L20" s="36">
        <v>7</v>
      </c>
      <c r="M20" s="30">
        <v>8</v>
      </c>
      <c r="N20" s="30">
        <v>1</v>
      </c>
      <c r="O20" s="30">
        <v>2</v>
      </c>
      <c r="P20" s="30">
        <v>3</v>
      </c>
      <c r="Q20" s="30">
        <v>4</v>
      </c>
      <c r="R20" s="30">
        <v>5</v>
      </c>
      <c r="S20" s="30">
        <v>6</v>
      </c>
      <c r="T20" s="32">
        <v>7</v>
      </c>
      <c r="U20" s="30">
        <v>8</v>
      </c>
      <c r="V20" s="30">
        <v>1</v>
      </c>
      <c r="W20" s="30">
        <v>2</v>
      </c>
      <c r="X20" s="30">
        <v>3</v>
      </c>
      <c r="Y20" s="30">
        <v>4</v>
      </c>
      <c r="Z20" s="30">
        <v>5</v>
      </c>
      <c r="AA20" s="30">
        <v>6</v>
      </c>
      <c r="AB20" s="32">
        <v>7</v>
      </c>
      <c r="AC20" s="33">
        <v>8</v>
      </c>
      <c r="AD20" s="34">
        <v>1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9</vt:i4>
      </vt:variant>
      <vt:variant>
        <vt:lpstr>이름 지정된 범위</vt:lpstr>
      </vt:variant>
      <vt:variant>
        <vt:i4>1</vt:i4>
      </vt:variant>
    </vt:vector>
  </HeadingPairs>
  <TitlesOfParts>
    <vt:vector size="10" baseType="lpstr">
      <vt:lpstr>탕데이터</vt:lpstr>
      <vt:lpstr>차량+운전자별</vt:lpstr>
      <vt:lpstr>차량별</vt:lpstr>
      <vt:lpstr>운전자별</vt:lpstr>
      <vt:lpstr>코스+운전자별</vt:lpstr>
      <vt:lpstr>출력예시</vt:lpstr>
      <vt:lpstr>코스차량분석</vt:lpstr>
      <vt:lpstr>차량별-코스별</vt:lpstr>
      <vt:lpstr>차량별코스</vt:lpstr>
      <vt:lpstr>출력예시!Print_Area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유카시스템</dc:creator>
  <cp:lastModifiedBy>유카시스템</cp:lastModifiedBy>
  <cp:lastPrinted>2025-05-27T01:58:14Z</cp:lastPrinted>
  <dcterms:created xsi:type="dcterms:W3CDTF">2025-05-22T05:01:14Z</dcterms:created>
  <dcterms:modified xsi:type="dcterms:W3CDTF">2025-05-29T07:31:53Z</dcterms:modified>
</cp:coreProperties>
</file>