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ata\CA_HSR\"/>
    </mc:Choice>
  </mc:AlternateContent>
  <bookViews>
    <workbookView xWindow="0" yWindow="60" windowWidth="15600" windowHeight="10965"/>
  </bookViews>
  <sheets>
    <sheet name="Cost over Time" sheetId="1" r:id="rId1"/>
    <sheet name="Definition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1" l="1"/>
  <c r="S4" i="1"/>
  <c r="R5" i="1"/>
  <c r="S5" i="1"/>
  <c r="R6" i="1"/>
  <c r="S6" i="1"/>
  <c r="R7" i="1"/>
  <c r="S7" i="1"/>
  <c r="R8" i="1"/>
  <c r="S8" i="1"/>
  <c r="R9" i="1"/>
  <c r="S9" i="1"/>
  <c r="R10" i="1"/>
  <c r="S10" i="1"/>
  <c r="R13" i="1"/>
  <c r="S13" i="1"/>
  <c r="R19" i="1"/>
  <c r="S19" i="1"/>
  <c r="R20" i="1"/>
  <c r="S20" i="1"/>
  <c r="R21" i="1"/>
  <c r="S21" i="1"/>
  <c r="R22" i="1"/>
  <c r="S22" i="1"/>
  <c r="R23" i="1"/>
  <c r="S23" i="1"/>
  <c r="R24" i="1"/>
  <c r="S24" i="1"/>
  <c r="S3" i="1"/>
  <c r="R3" i="1"/>
  <c r="N4" i="1" l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O3" i="1"/>
  <c r="N3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2" i="1"/>
  <c r="K12" i="1"/>
  <c r="J13" i="1"/>
  <c r="K13" i="1"/>
  <c r="J14" i="1"/>
  <c r="K14" i="1"/>
  <c r="J15" i="1"/>
  <c r="K15" i="1"/>
  <c r="J16" i="1"/>
  <c r="K16" i="1"/>
  <c r="K2" i="1"/>
  <c r="J2" i="1"/>
  <c r="P10" i="1"/>
  <c r="P13" i="1" l="1"/>
  <c r="P9" i="1"/>
  <c r="P8" i="1"/>
  <c r="P7" i="1"/>
  <c r="P6" i="1"/>
  <c r="P5" i="1"/>
  <c r="P4" i="1"/>
  <c r="P24" i="1"/>
  <c r="P23" i="1"/>
  <c r="P22" i="1"/>
  <c r="P21" i="1"/>
  <c r="P20" i="1"/>
  <c r="P19" i="1"/>
  <c r="P3" i="1" l="1"/>
  <c r="D17" i="1"/>
  <c r="J17" i="1" l="1"/>
  <c r="K17" i="1"/>
</calcChain>
</file>

<file path=xl/comments1.xml><?xml version="1.0" encoding="utf-8"?>
<comments xmlns="http://schemas.openxmlformats.org/spreadsheetml/2006/main">
  <authors>
    <author>Drozd, Doug@HSR</author>
  </authors>
  <commentList>
    <comment ref="D14" authorId="0" shapeId="0">
      <text>
        <r>
          <rPr>
            <b/>
            <sz val="9"/>
            <color indexed="81"/>
            <rFont val="Tahoma"/>
            <charset val="1"/>
          </rPr>
          <t>Drozd, Doug@HSR:</t>
        </r>
        <r>
          <rPr>
            <sz val="9"/>
            <color indexed="81"/>
            <rFont val="Tahoma"/>
            <charset val="1"/>
          </rPr>
          <t xml:space="preserve">
You appear to be using the 2013$ Incremental Capital Costs here.  So, I've changed TP 4 to reflect that, which in turn brings the total cost down.</t>
        </r>
      </text>
    </comment>
    <comment ref="L14" authorId="0" shapeId="0">
      <text>
        <r>
          <rPr>
            <b/>
            <sz val="9"/>
            <color indexed="81"/>
            <rFont val="Tahoma"/>
            <charset val="1"/>
          </rPr>
          <t>Drozd, Doug@HSR:</t>
        </r>
        <r>
          <rPr>
            <sz val="9"/>
            <color indexed="81"/>
            <rFont val="Tahoma"/>
            <charset val="1"/>
          </rPr>
          <t xml:space="preserve">
Changed to San Fernando Valley, instead of San Francisco.  This is referred to as "Bay to Basin" in our Business Plan.</t>
        </r>
      </text>
    </comment>
    <comment ref="L15" authorId="0" shapeId="0">
      <text>
        <r>
          <rPr>
            <b/>
            <sz val="9"/>
            <color indexed="81"/>
            <rFont val="Tahoma"/>
            <charset val="1"/>
          </rPr>
          <t>Drozd, Doug@HSR:</t>
        </r>
        <r>
          <rPr>
            <sz val="9"/>
            <color indexed="81"/>
            <rFont val="Tahoma"/>
            <charset val="1"/>
          </rPr>
          <t xml:space="preserve">
Changed from San Jose to SF Transbay Transit Center (Phase I)</t>
        </r>
      </text>
    </comment>
    <comment ref="D17" authorId="0" shapeId="0">
      <text>
        <r>
          <rPr>
            <b/>
            <sz val="9"/>
            <color indexed="81"/>
            <rFont val="Tahoma"/>
            <charset val="1"/>
          </rPr>
          <t>Drozd, Doug@HSR:</t>
        </r>
        <r>
          <rPr>
            <sz val="9"/>
            <color indexed="81"/>
            <rFont val="Tahoma"/>
            <charset val="1"/>
          </rPr>
          <t xml:space="preserve">
In the Business Plan, we present both 2013$ and YOE$.  Publicly, we always speak in YOE$ -- which is $67.6B</t>
        </r>
      </text>
    </comment>
  </commentList>
</comments>
</file>

<file path=xl/sharedStrings.xml><?xml version="1.0" encoding="utf-8"?>
<sst xmlns="http://schemas.openxmlformats.org/spreadsheetml/2006/main" count="60" uniqueCount="53">
  <si>
    <t>TP1</t>
  </si>
  <si>
    <t>TP2</t>
  </si>
  <si>
    <t>TP3</t>
  </si>
  <si>
    <t>TP4</t>
  </si>
  <si>
    <t>Time Period</t>
  </si>
  <si>
    <t>Section</t>
  </si>
  <si>
    <t>Merced to Bakersfield (AMTRAK)</t>
  </si>
  <si>
    <t>Merced to San Fernando Valley (HSR)</t>
  </si>
  <si>
    <t xml:space="preserve">Other Services </t>
  </si>
  <si>
    <t>TP..??</t>
  </si>
  <si>
    <t>Cost (HSR)</t>
  </si>
  <si>
    <t>Cost (Match)</t>
  </si>
  <si>
    <t>Cost (Total)</t>
  </si>
  <si>
    <t>Electrification of San Francisco - San Jose</t>
  </si>
  <si>
    <t>BART - Milbrae Station - Track &amp; Car</t>
  </si>
  <si>
    <t>SF MUNI Central Subway</t>
  </si>
  <si>
    <t>Caltrain PTC</t>
  </si>
  <si>
    <t>San Joaquin - Merced - Legrand</t>
  </si>
  <si>
    <t>Sacramento RT Intermodal Facility</t>
  </si>
  <si>
    <t>Capital Corridor : Sacramento to Roseville</t>
  </si>
  <si>
    <t>ACE Stockton Track Extension</t>
  </si>
  <si>
    <t>Capital Corridor: Oakland - San Jose</t>
  </si>
  <si>
    <t>SCAG Regional Rail</t>
  </si>
  <si>
    <t>Metrolink - Locomotives</t>
  </si>
  <si>
    <t>San Diego MTS Blue Line</t>
  </si>
  <si>
    <t>San Diego NCTD Advanced Signaling</t>
  </si>
  <si>
    <t>San Jose to San Fernando Valley(HSR)</t>
  </si>
  <si>
    <t>SF Transbay Transit Center to LA Union Station (HSR)</t>
  </si>
  <si>
    <t>LAMTA Regional Rail</t>
  </si>
  <si>
    <r>
      <t xml:space="preserve">Can these be slotted into a time period.  If not we could just make them persistent across time periods and note it. </t>
    </r>
    <r>
      <rPr>
        <sz val="11"/>
        <color rgb="FF0070C0"/>
        <rFont val="Calibri"/>
        <family val="2"/>
        <scheme val="minor"/>
      </rPr>
      <t xml:space="preserve"> Still trying to gather information on these projects..</t>
    </r>
  </si>
  <si>
    <r>
      <t>Metrolink - PTC</t>
    </r>
    <r>
      <rPr>
        <sz val="11"/>
        <color rgb="FF0070C0"/>
        <rFont val="Calibri"/>
        <family val="2"/>
        <scheme val="minor"/>
      </rPr>
      <t xml:space="preserve"> In the spreadsheet I sent back to you, I noted this is a $210N project total. It will be compelted by 2015</t>
    </r>
  </si>
  <si>
    <t>Cost ($2013)</t>
  </si>
  <si>
    <t>Cost (YOE)</t>
  </si>
  <si>
    <t>Year (Completion)</t>
  </si>
  <si>
    <t>Total Years</t>
  </si>
  <si>
    <t>Source</t>
  </si>
  <si>
    <t>Source List</t>
  </si>
  <si>
    <t>2012 Revised Buisness Plan</t>
  </si>
  <si>
    <t>Communication with Doug</t>
  </si>
  <si>
    <t>Southern California Executive summary (ExecutiveSummaryCA South_140402_AllDistricts.pdf)</t>
  </si>
  <si>
    <t>Segment costs by time period dqd answers.docx</t>
  </si>
  <si>
    <t>Connectivity</t>
  </si>
  <si>
    <t xml:space="preserve">Bookend </t>
  </si>
  <si>
    <t>We use “bookend” to describe those projects that are preparing a corridor (SJ to SF &amp; LA to Palmdale) for HSR use</t>
  </si>
  <si>
    <t>“connectivity projects” that  improve regional systems that will connect to HSR</t>
  </si>
  <si>
    <t>Jobs (APTA) 20k per $1B src 1 p202</t>
  </si>
  <si>
    <t>Jobs (CTC) 18k per $1B p 202</t>
  </si>
  <si>
    <t>Jobs (HSR)</t>
  </si>
  <si>
    <t>I don't see any funds for Marin/Sonoma SMART Train but I thought I hear there were?</t>
  </si>
  <si>
    <t>To what extent are the "connectivity" projets rolled up into the TP 1-4 costs that we show here?</t>
  </si>
  <si>
    <t>Alternative Costs:</t>
  </si>
  <si>
    <t>Highway</t>
  </si>
  <si>
    <t>Airport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</si>
</sst>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&quot;$&quot;#,##0.00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1F497D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164" fontId="4" fillId="0" borderId="0" xfId="0" applyNumberFormat="1" applyFont="1"/>
    <xf numFmtId="0" fontId="4" fillId="0" borderId="0" xfId="0" applyFont="1"/>
    <xf numFmtId="164" fontId="7" fillId="0" borderId="0" xfId="0" applyNumberFormat="1" applyFont="1"/>
    <xf numFmtId="1" fontId="0" fillId="0" borderId="0" xfId="0" applyNumberFormat="1"/>
    <xf numFmtId="165" fontId="0" fillId="0" borderId="0" xfId="1" applyNumberFormat="1" applyFont="1"/>
    <xf numFmtId="1" fontId="1" fillId="0" borderId="0" xfId="0" applyNumberFormat="1" applyFont="1"/>
    <xf numFmtId="1" fontId="7" fillId="0" borderId="0" xfId="0" applyNumberFormat="1" applyFont="1"/>
    <xf numFmtId="1" fontId="4" fillId="0" borderId="0" xfId="0" applyNumberFormat="1" applyFont="1"/>
    <xf numFmtId="0" fontId="8" fillId="0" borderId="0" xfId="0" applyFont="1"/>
    <xf numFmtId="165" fontId="1" fillId="0" borderId="0" xfId="1" applyNumberFormat="1" applyFont="1"/>
    <xf numFmtId="165" fontId="4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4"/>
  <sheetViews>
    <sheetView tabSelected="1" topLeftCell="L1" zoomScale="90" zoomScaleNormal="90" workbookViewId="0">
      <pane ySplit="1" topLeftCell="A2" activePane="bottomLeft" state="frozen"/>
      <selection pane="bottomLeft" activeCell="R11" sqref="R11"/>
    </sheetView>
  </sheetViews>
  <sheetFormatPr defaultRowHeight="15" x14ac:dyDescent="0.25"/>
  <cols>
    <col min="1" max="1" width="15" bestFit="1" customWidth="1"/>
    <col min="2" max="2" width="14.5703125" customWidth="1"/>
    <col min="3" max="3" width="13.85546875" customWidth="1"/>
    <col min="4" max="4" width="25.140625" style="1" customWidth="1"/>
    <col min="5" max="5" width="6.28515625" style="7" customWidth="1"/>
    <col min="6" max="6" width="15.85546875" style="1" customWidth="1"/>
    <col min="7" max="7" width="6.7109375" style="7" customWidth="1"/>
    <col min="8" max="8" width="12.85546875" style="8" customWidth="1"/>
    <col min="9" max="9" width="6.5703125" style="7" customWidth="1"/>
    <col min="10" max="11" width="18.140625" style="1" customWidth="1"/>
    <col min="12" max="12" width="46.5703125" customWidth="1"/>
    <col min="13" max="13" width="19.28515625" style="1" customWidth="1"/>
    <col min="14" max="15" width="19.28515625" style="8" customWidth="1"/>
    <col min="16" max="17" width="22.140625" style="1" bestFit="1" customWidth="1"/>
    <col min="18" max="19" width="19.28515625" style="1" customWidth="1"/>
    <col min="20" max="20" width="8.28515625" style="7" customWidth="1"/>
    <col min="21" max="21" width="50.140625" customWidth="1"/>
  </cols>
  <sheetData>
    <row r="1" spans="1:22" s="2" customFormat="1" ht="18.75" x14ac:dyDescent="0.3">
      <c r="A1" s="2" t="s">
        <v>4</v>
      </c>
      <c r="B1" s="2" t="s">
        <v>33</v>
      </c>
      <c r="C1" s="2" t="s">
        <v>34</v>
      </c>
      <c r="D1" s="3" t="s">
        <v>31</v>
      </c>
      <c r="E1" s="9" t="s">
        <v>35</v>
      </c>
      <c r="F1" s="3" t="s">
        <v>32</v>
      </c>
      <c r="G1" s="9" t="s">
        <v>35</v>
      </c>
      <c r="H1" s="13" t="s">
        <v>47</v>
      </c>
      <c r="I1" s="9" t="s">
        <v>35</v>
      </c>
      <c r="J1" s="3" t="s">
        <v>46</v>
      </c>
      <c r="K1" s="3" t="s">
        <v>45</v>
      </c>
      <c r="L1" s="2" t="s">
        <v>5</v>
      </c>
      <c r="M1" s="3" t="s">
        <v>10</v>
      </c>
      <c r="N1" s="13" t="s">
        <v>46</v>
      </c>
      <c r="O1" s="13" t="s">
        <v>45</v>
      </c>
      <c r="P1" s="3" t="s">
        <v>11</v>
      </c>
      <c r="Q1" s="3" t="s">
        <v>12</v>
      </c>
      <c r="R1" s="3" t="s">
        <v>46</v>
      </c>
      <c r="S1" s="3" t="s">
        <v>45</v>
      </c>
      <c r="T1" s="9" t="s">
        <v>35</v>
      </c>
      <c r="U1" s="2" t="s">
        <v>8</v>
      </c>
    </row>
    <row r="2" spans="1:22" x14ac:dyDescent="0.25">
      <c r="A2" t="s">
        <v>0</v>
      </c>
      <c r="B2">
        <v>2019</v>
      </c>
      <c r="D2" s="1">
        <v>6000000000</v>
      </c>
      <c r="E2" s="7">
        <v>4</v>
      </c>
      <c r="H2" s="8">
        <v>100000</v>
      </c>
      <c r="I2" s="7">
        <v>1</v>
      </c>
      <c r="J2" s="8">
        <f>D2/1000000000*18000</f>
        <v>108000</v>
      </c>
      <c r="K2" s="8">
        <f>D2/1000000000*20000</f>
        <v>120000</v>
      </c>
      <c r="L2" t="s">
        <v>6</v>
      </c>
    </row>
    <row r="3" spans="1:22" x14ac:dyDescent="0.25">
      <c r="J3" s="8">
        <f t="shared" ref="J3:J17" si="0">D3/1000000000*18000</f>
        <v>0</v>
      </c>
      <c r="K3" s="8">
        <f t="shared" ref="K3:K17" si="1">D3/1000000000*20000</f>
        <v>0</v>
      </c>
      <c r="M3" s="1">
        <v>705000000</v>
      </c>
      <c r="N3" s="8">
        <f>M3/1000000000*18000</f>
        <v>12690</v>
      </c>
      <c r="O3" s="8">
        <f>M3/1000000000*20000</f>
        <v>14100</v>
      </c>
      <c r="P3" s="1">
        <f xml:space="preserve"> (Q3-M3)</f>
        <v>795000000</v>
      </c>
      <c r="Q3" s="1">
        <v>1500000000</v>
      </c>
      <c r="R3" s="8">
        <f>Q3/1000000000*18000</f>
        <v>27000</v>
      </c>
      <c r="S3" s="8">
        <f>Q3/1000000000*20000</f>
        <v>30000</v>
      </c>
      <c r="T3" s="7">
        <v>2</v>
      </c>
      <c r="U3" t="s">
        <v>13</v>
      </c>
      <c r="V3">
        <v>2017</v>
      </c>
    </row>
    <row r="4" spans="1:22" x14ac:dyDescent="0.25">
      <c r="J4" s="8">
        <f t="shared" si="0"/>
        <v>0</v>
      </c>
      <c r="K4" s="8">
        <f t="shared" si="1"/>
        <v>0</v>
      </c>
      <c r="M4" s="1">
        <v>145000000</v>
      </c>
      <c r="N4" s="8">
        <f t="shared" ref="N4:N25" si="2">M4/1000000000*18000</f>
        <v>2610</v>
      </c>
      <c r="O4" s="8">
        <f t="shared" ref="O4:O25" si="3">M4/1000000000*20000</f>
        <v>2900</v>
      </c>
      <c r="P4" s="1">
        <f xml:space="preserve"> (Q4-M4)</f>
        <v>145000000</v>
      </c>
      <c r="Q4" s="1">
        <v>290000000</v>
      </c>
      <c r="R4" s="8">
        <f t="shared" ref="R4:R24" si="4">Q4/1000000000*18000</f>
        <v>5220</v>
      </c>
      <c r="S4" s="8">
        <f t="shared" ref="S4:S24" si="5">Q4/1000000000*20000</f>
        <v>5800</v>
      </c>
      <c r="T4" s="7">
        <v>2</v>
      </c>
      <c r="U4" t="s">
        <v>14</v>
      </c>
      <c r="V4">
        <v>2019</v>
      </c>
    </row>
    <row r="5" spans="1:22" x14ac:dyDescent="0.25">
      <c r="J5" s="8">
        <f t="shared" si="0"/>
        <v>0</v>
      </c>
      <c r="K5" s="8">
        <f t="shared" si="1"/>
        <v>0</v>
      </c>
      <c r="M5" s="1">
        <v>61000000</v>
      </c>
      <c r="N5" s="8">
        <f t="shared" si="2"/>
        <v>1098</v>
      </c>
      <c r="O5" s="8">
        <f t="shared" si="3"/>
        <v>1220</v>
      </c>
      <c r="P5" s="1">
        <f xml:space="preserve"> (Q5-M5)</f>
        <v>159939000000</v>
      </c>
      <c r="Q5" s="1">
        <v>160000000000</v>
      </c>
      <c r="R5" s="8">
        <f t="shared" si="4"/>
        <v>2880000</v>
      </c>
      <c r="S5" s="8">
        <f t="shared" si="5"/>
        <v>3200000</v>
      </c>
      <c r="T5" s="7">
        <v>2</v>
      </c>
      <c r="U5" t="s">
        <v>15</v>
      </c>
      <c r="V5">
        <v>2018</v>
      </c>
    </row>
    <row r="6" spans="1:22" x14ac:dyDescent="0.25">
      <c r="J6" s="8">
        <f t="shared" si="0"/>
        <v>0</v>
      </c>
      <c r="K6" s="8">
        <f t="shared" si="1"/>
        <v>0</v>
      </c>
      <c r="M6" s="1">
        <v>42000000</v>
      </c>
      <c r="N6" s="8">
        <f t="shared" si="2"/>
        <v>756</v>
      </c>
      <c r="O6" s="8">
        <f t="shared" si="3"/>
        <v>840</v>
      </c>
      <c r="P6" s="1">
        <f xml:space="preserve"> (Q6-M6)</f>
        <v>190000000</v>
      </c>
      <c r="Q6" s="1">
        <v>232000000</v>
      </c>
      <c r="R6" s="8">
        <f t="shared" si="4"/>
        <v>4176</v>
      </c>
      <c r="S6" s="8">
        <f t="shared" si="5"/>
        <v>4640</v>
      </c>
      <c r="T6" s="7">
        <v>2</v>
      </c>
      <c r="U6" t="s">
        <v>16</v>
      </c>
      <c r="V6">
        <v>2017</v>
      </c>
    </row>
    <row r="7" spans="1:22" x14ac:dyDescent="0.25">
      <c r="J7" s="8">
        <f t="shared" si="0"/>
        <v>0</v>
      </c>
      <c r="K7" s="8">
        <f t="shared" si="1"/>
        <v>0</v>
      </c>
      <c r="M7" s="1">
        <v>89000000</v>
      </c>
      <c r="N7" s="8">
        <f t="shared" si="2"/>
        <v>1602</v>
      </c>
      <c r="O7" s="8">
        <f t="shared" si="3"/>
        <v>1780</v>
      </c>
      <c r="P7" s="1">
        <f>(Q7-M7)</f>
        <v>114000000</v>
      </c>
      <c r="Q7" s="1">
        <v>203000000</v>
      </c>
      <c r="R7" s="8">
        <f t="shared" si="4"/>
        <v>3654.0000000000005</v>
      </c>
      <c r="S7" s="8">
        <f t="shared" si="5"/>
        <v>4060.0000000000005</v>
      </c>
      <c r="T7" s="7">
        <v>2</v>
      </c>
      <c r="U7" t="s">
        <v>23</v>
      </c>
      <c r="V7">
        <v>2017</v>
      </c>
    </row>
    <row r="8" spans="1:22" x14ac:dyDescent="0.25">
      <c r="J8" s="8">
        <f t="shared" si="0"/>
        <v>0</v>
      </c>
      <c r="K8" s="8">
        <f t="shared" si="1"/>
        <v>0</v>
      </c>
      <c r="M8" s="1">
        <v>58000000</v>
      </c>
      <c r="N8" s="8">
        <f t="shared" si="2"/>
        <v>1044</v>
      </c>
      <c r="O8" s="8">
        <f t="shared" si="3"/>
        <v>1160</v>
      </c>
      <c r="P8" s="1">
        <f>(Q8-M8)</f>
        <v>94000000</v>
      </c>
      <c r="Q8" s="1">
        <v>152000000</v>
      </c>
      <c r="R8" s="8">
        <f t="shared" si="4"/>
        <v>2736</v>
      </c>
      <c r="S8" s="8">
        <f t="shared" si="5"/>
        <v>3040</v>
      </c>
      <c r="T8" s="7">
        <v>2</v>
      </c>
      <c r="U8" t="s">
        <v>24</v>
      </c>
      <c r="V8">
        <v>2015</v>
      </c>
    </row>
    <row r="9" spans="1:22" x14ac:dyDescent="0.25">
      <c r="J9" s="8">
        <f t="shared" si="0"/>
        <v>0</v>
      </c>
      <c r="K9" s="8">
        <f t="shared" si="1"/>
        <v>0</v>
      </c>
      <c r="M9" s="1">
        <v>17800000</v>
      </c>
      <c r="N9" s="8">
        <f t="shared" si="2"/>
        <v>320.39999999999998</v>
      </c>
      <c r="O9" s="8">
        <f t="shared" si="3"/>
        <v>356</v>
      </c>
      <c r="P9" s="1">
        <f>(Q9-M9)</f>
        <v>42200000</v>
      </c>
      <c r="Q9" s="1">
        <v>60000000</v>
      </c>
      <c r="R9" s="8">
        <f t="shared" si="4"/>
        <v>1080</v>
      </c>
      <c r="S9" s="8">
        <f t="shared" si="5"/>
        <v>1200</v>
      </c>
      <c r="T9" s="7">
        <v>2</v>
      </c>
      <c r="U9" t="s">
        <v>25</v>
      </c>
    </row>
    <row r="10" spans="1:22" x14ac:dyDescent="0.25">
      <c r="J10" s="8"/>
      <c r="K10" s="8"/>
      <c r="M10" s="6">
        <v>35000000</v>
      </c>
      <c r="N10" s="8">
        <f t="shared" si="2"/>
        <v>630.00000000000011</v>
      </c>
      <c r="O10" s="8">
        <f t="shared" si="3"/>
        <v>700.00000000000011</v>
      </c>
      <c r="P10" s="6">
        <f t="shared" ref="P10" si="6">(Q10-M10)</f>
        <v>0</v>
      </c>
      <c r="Q10" s="6">
        <v>35000000</v>
      </c>
      <c r="R10" s="8">
        <f t="shared" si="4"/>
        <v>630.00000000000011</v>
      </c>
      <c r="S10" s="8">
        <f t="shared" si="5"/>
        <v>700.00000000000011</v>
      </c>
      <c r="T10" s="10">
        <v>2</v>
      </c>
      <c r="U10" s="5" t="s">
        <v>30</v>
      </c>
    </row>
    <row r="11" spans="1:22" x14ac:dyDescent="0.25">
      <c r="J11" s="8"/>
      <c r="K11" s="8"/>
      <c r="M11" s="6"/>
      <c r="N11" s="8">
        <f t="shared" si="2"/>
        <v>0</v>
      </c>
      <c r="O11" s="8">
        <f t="shared" si="3"/>
        <v>0</v>
      </c>
      <c r="P11" s="6"/>
      <c r="Q11" s="6"/>
      <c r="R11" s="8"/>
      <c r="S11" s="8"/>
      <c r="T11" s="10"/>
      <c r="U11" s="5"/>
    </row>
    <row r="12" spans="1:22" x14ac:dyDescent="0.25">
      <c r="A12" t="s">
        <v>1</v>
      </c>
      <c r="B12">
        <v>2022</v>
      </c>
      <c r="D12" s="1">
        <v>21800000000</v>
      </c>
      <c r="E12" s="7">
        <v>4</v>
      </c>
      <c r="J12" s="8">
        <f t="shared" si="0"/>
        <v>392400</v>
      </c>
      <c r="K12" s="8">
        <f t="shared" si="1"/>
        <v>436000</v>
      </c>
      <c r="L12" t="s">
        <v>7</v>
      </c>
      <c r="N12" s="8">
        <f t="shared" si="2"/>
        <v>0</v>
      </c>
      <c r="O12" s="8">
        <f t="shared" si="3"/>
        <v>0</v>
      </c>
      <c r="R12" s="8"/>
      <c r="S12" s="8"/>
    </row>
    <row r="13" spans="1:22" x14ac:dyDescent="0.25">
      <c r="J13" s="8">
        <f t="shared" si="0"/>
        <v>0</v>
      </c>
      <c r="K13" s="8">
        <f t="shared" si="1"/>
        <v>0</v>
      </c>
      <c r="M13" s="1">
        <v>115000000</v>
      </c>
      <c r="N13" s="8">
        <f t="shared" si="2"/>
        <v>2070</v>
      </c>
      <c r="O13" s="8">
        <f t="shared" si="3"/>
        <v>2300</v>
      </c>
      <c r="P13" s="1">
        <f>(Q13-M13)</f>
        <v>1285000000</v>
      </c>
      <c r="Q13" s="1">
        <v>1400000000</v>
      </c>
      <c r="R13" s="8">
        <f t="shared" si="4"/>
        <v>25200</v>
      </c>
      <c r="S13" s="8">
        <f t="shared" si="5"/>
        <v>28000</v>
      </c>
      <c r="T13" s="7">
        <v>2</v>
      </c>
      <c r="U13" t="s">
        <v>28</v>
      </c>
      <c r="V13">
        <v>2020</v>
      </c>
    </row>
    <row r="14" spans="1:22" x14ac:dyDescent="0.25">
      <c r="A14" t="s">
        <v>2</v>
      </c>
      <c r="B14">
        <v>2026</v>
      </c>
      <c r="D14" s="1">
        <v>14700000000</v>
      </c>
      <c r="E14" s="7">
        <v>4</v>
      </c>
      <c r="J14" s="8">
        <f t="shared" si="0"/>
        <v>264600</v>
      </c>
      <c r="K14" s="8">
        <f t="shared" si="1"/>
        <v>294000</v>
      </c>
      <c r="L14" t="s">
        <v>26</v>
      </c>
      <c r="N14" s="8">
        <f t="shared" si="2"/>
        <v>0</v>
      </c>
      <c r="O14" s="8">
        <f t="shared" si="3"/>
        <v>0</v>
      </c>
      <c r="R14" s="8"/>
      <c r="S14" s="8"/>
    </row>
    <row r="15" spans="1:22" x14ac:dyDescent="0.25">
      <c r="A15" t="s">
        <v>3</v>
      </c>
      <c r="B15">
        <v>2028</v>
      </c>
      <c r="D15" s="1">
        <v>12400000000</v>
      </c>
      <c r="E15" s="7">
        <v>4</v>
      </c>
      <c r="J15" s="8">
        <f t="shared" si="0"/>
        <v>223200</v>
      </c>
      <c r="K15" s="8">
        <f t="shared" si="1"/>
        <v>248000</v>
      </c>
      <c r="L15" t="s">
        <v>27</v>
      </c>
      <c r="N15" s="8">
        <f t="shared" si="2"/>
        <v>0</v>
      </c>
      <c r="O15" s="8">
        <f t="shared" si="3"/>
        <v>0</v>
      </c>
      <c r="R15" s="8"/>
      <c r="S15" s="8"/>
    </row>
    <row r="16" spans="1:22" x14ac:dyDescent="0.25">
      <c r="A16" t="s">
        <v>9</v>
      </c>
      <c r="J16" s="8">
        <f t="shared" si="0"/>
        <v>0</v>
      </c>
      <c r="K16" s="8">
        <f t="shared" si="1"/>
        <v>0</v>
      </c>
      <c r="N16" s="8">
        <f t="shared" si="2"/>
        <v>0</v>
      </c>
      <c r="O16" s="8">
        <f t="shared" si="3"/>
        <v>0</v>
      </c>
      <c r="R16" s="8"/>
      <c r="S16" s="8"/>
    </row>
    <row r="17" spans="1:21" x14ac:dyDescent="0.25">
      <c r="D17" s="1">
        <f>SUM(D2:D16)</f>
        <v>54900000000</v>
      </c>
      <c r="E17" s="7">
        <v>4</v>
      </c>
      <c r="J17" s="8">
        <f t="shared" si="0"/>
        <v>988200</v>
      </c>
      <c r="K17" s="8">
        <f t="shared" si="1"/>
        <v>1098000</v>
      </c>
      <c r="N17" s="8">
        <f t="shared" si="2"/>
        <v>0</v>
      </c>
      <c r="O17" s="8">
        <f t="shared" si="3"/>
        <v>0</v>
      </c>
      <c r="R17" s="8"/>
      <c r="S17" s="8"/>
    </row>
    <row r="18" spans="1:21" x14ac:dyDescent="0.25">
      <c r="A18" s="16" t="s">
        <v>50</v>
      </c>
      <c r="B18" s="16"/>
      <c r="N18" s="8">
        <f t="shared" si="2"/>
        <v>0</v>
      </c>
      <c r="O18" s="8">
        <f t="shared" si="3"/>
        <v>0</v>
      </c>
      <c r="R18" s="8"/>
      <c r="S18" s="8"/>
    </row>
    <row r="19" spans="1:21" x14ac:dyDescent="0.25">
      <c r="A19" s="15" t="s">
        <v>51</v>
      </c>
      <c r="B19" s="15" t="s">
        <v>52</v>
      </c>
      <c r="M19" s="4">
        <v>47000000</v>
      </c>
      <c r="N19" s="8">
        <f t="shared" si="2"/>
        <v>846</v>
      </c>
      <c r="O19" s="8">
        <f t="shared" si="3"/>
        <v>940</v>
      </c>
      <c r="P19" s="4">
        <f t="shared" ref="P19:P23" si="7" xml:space="preserve"> (Q19-M19)</f>
        <v>201000000</v>
      </c>
      <c r="Q19" s="4">
        <v>248000000</v>
      </c>
      <c r="R19" s="8">
        <f t="shared" si="4"/>
        <v>4464</v>
      </c>
      <c r="S19" s="8">
        <f t="shared" si="5"/>
        <v>4960</v>
      </c>
      <c r="T19" s="11">
        <v>2</v>
      </c>
      <c r="U19" s="5" t="s">
        <v>21</v>
      </c>
    </row>
    <row r="20" spans="1:21" x14ac:dyDescent="0.25">
      <c r="D20" s="4"/>
      <c r="E20" s="11"/>
      <c r="F20" s="4"/>
      <c r="G20" s="11"/>
      <c r="H20" s="14"/>
      <c r="I20" s="11"/>
      <c r="J20" s="4"/>
      <c r="K20" s="4"/>
      <c r="M20" s="4">
        <v>41000000</v>
      </c>
      <c r="N20" s="8">
        <f t="shared" si="2"/>
        <v>738</v>
      </c>
      <c r="O20" s="8">
        <f t="shared" si="3"/>
        <v>820</v>
      </c>
      <c r="P20" s="4">
        <f t="shared" si="7"/>
        <v>0</v>
      </c>
      <c r="Q20" s="4">
        <v>41000000</v>
      </c>
      <c r="R20" s="8">
        <f t="shared" si="4"/>
        <v>738</v>
      </c>
      <c r="S20" s="8">
        <f t="shared" si="5"/>
        <v>820</v>
      </c>
      <c r="T20" s="11">
        <v>2</v>
      </c>
      <c r="U20" s="5" t="s">
        <v>17</v>
      </c>
    </row>
    <row r="21" spans="1:21" x14ac:dyDescent="0.25">
      <c r="M21" s="4">
        <v>30000000</v>
      </c>
      <c r="N21" s="8">
        <f t="shared" si="2"/>
        <v>540</v>
      </c>
      <c r="O21" s="8">
        <f t="shared" si="3"/>
        <v>600</v>
      </c>
      <c r="P21" s="4">
        <f t="shared" si="7"/>
        <v>0</v>
      </c>
      <c r="Q21" s="4">
        <v>30000000</v>
      </c>
      <c r="R21" s="8">
        <f t="shared" si="4"/>
        <v>540</v>
      </c>
      <c r="S21" s="8">
        <f t="shared" si="5"/>
        <v>600</v>
      </c>
      <c r="T21" s="11">
        <v>2</v>
      </c>
      <c r="U21" s="5" t="s">
        <v>18</v>
      </c>
    </row>
    <row r="22" spans="1:21" x14ac:dyDescent="0.25">
      <c r="M22" s="4">
        <v>16000000</v>
      </c>
      <c r="N22" s="8">
        <f t="shared" si="2"/>
        <v>288</v>
      </c>
      <c r="O22" s="8">
        <f t="shared" si="3"/>
        <v>320</v>
      </c>
      <c r="P22" s="4">
        <f t="shared" si="7"/>
        <v>12000000</v>
      </c>
      <c r="Q22" s="4">
        <v>28000000</v>
      </c>
      <c r="R22" s="8">
        <f t="shared" si="4"/>
        <v>504</v>
      </c>
      <c r="S22" s="8">
        <f t="shared" si="5"/>
        <v>560</v>
      </c>
      <c r="T22" s="11">
        <v>2</v>
      </c>
      <c r="U22" s="5" t="s">
        <v>19</v>
      </c>
    </row>
    <row r="23" spans="1:21" x14ac:dyDescent="0.25">
      <c r="M23" s="4">
        <v>11000000</v>
      </c>
      <c r="N23" s="8">
        <f t="shared" si="2"/>
        <v>198</v>
      </c>
      <c r="O23" s="8">
        <f t="shared" si="3"/>
        <v>220</v>
      </c>
      <c r="P23" s="4">
        <f t="shared" si="7"/>
        <v>14000000</v>
      </c>
      <c r="Q23" s="4">
        <v>25000000</v>
      </c>
      <c r="R23" s="8">
        <f t="shared" si="4"/>
        <v>450</v>
      </c>
      <c r="S23" s="8">
        <f t="shared" si="5"/>
        <v>500</v>
      </c>
      <c r="T23" s="11">
        <v>2</v>
      </c>
      <c r="U23" s="5" t="s">
        <v>20</v>
      </c>
    </row>
    <row r="24" spans="1:21" x14ac:dyDescent="0.25">
      <c r="D24" s="4" t="s">
        <v>49</v>
      </c>
      <c r="M24" s="4">
        <v>500000000</v>
      </c>
      <c r="N24" s="8">
        <f t="shared" si="2"/>
        <v>9000</v>
      </c>
      <c r="O24" s="8">
        <f t="shared" si="3"/>
        <v>10000</v>
      </c>
      <c r="P24" s="4">
        <f>(Q24-M24)</f>
        <v>500000000</v>
      </c>
      <c r="Q24" s="4">
        <v>1000000000</v>
      </c>
      <c r="R24" s="8">
        <f t="shared" si="4"/>
        <v>18000</v>
      </c>
      <c r="S24" s="8">
        <f t="shared" si="5"/>
        <v>20000</v>
      </c>
      <c r="T24" s="11">
        <v>2</v>
      </c>
      <c r="U24" s="5" t="s">
        <v>22</v>
      </c>
    </row>
    <row r="25" spans="1:21" x14ac:dyDescent="0.25">
      <c r="D25" s="4" t="s">
        <v>48</v>
      </c>
      <c r="M25" s="4"/>
      <c r="N25" s="8">
        <f t="shared" si="2"/>
        <v>0</v>
      </c>
      <c r="O25" s="8">
        <f t="shared" si="3"/>
        <v>0</v>
      </c>
      <c r="P25" s="4"/>
      <c r="Q25" s="4"/>
      <c r="R25" s="4"/>
      <c r="S25" s="4"/>
      <c r="T25" s="11"/>
      <c r="U25" s="5"/>
    </row>
    <row r="27" spans="1:21" x14ac:dyDescent="0.25">
      <c r="M27" s="4" t="s">
        <v>29</v>
      </c>
      <c r="N27" s="14"/>
      <c r="O27" s="14"/>
    </row>
    <row r="28" spans="1:21" x14ac:dyDescent="0.25">
      <c r="L28" s="1"/>
    </row>
    <row r="30" spans="1:21" x14ac:dyDescent="0.25">
      <c r="A30" t="s">
        <v>36</v>
      </c>
    </row>
    <row r="31" spans="1:21" x14ac:dyDescent="0.25">
      <c r="A31">
        <v>1</v>
      </c>
      <c r="B31" t="s">
        <v>37</v>
      </c>
    </row>
    <row r="32" spans="1:21" x14ac:dyDescent="0.25">
      <c r="A32">
        <v>2</v>
      </c>
      <c r="B32" t="s">
        <v>38</v>
      </c>
    </row>
    <row r="33" spans="1:2" x14ac:dyDescent="0.25">
      <c r="A33">
        <v>3</v>
      </c>
      <c r="B33" t="s">
        <v>39</v>
      </c>
    </row>
    <row r="34" spans="1:2" x14ac:dyDescent="0.25">
      <c r="A34">
        <v>4</v>
      </c>
      <c r="B34" t="s">
        <v>40</v>
      </c>
    </row>
  </sheetData>
  <mergeCells count="1">
    <mergeCell ref="A18:B18"/>
  </mergeCells>
  <pageMargins left="0.7" right="0.7" top="0.75" bottom="0.75" header="0.3" footer="0.3"/>
  <pageSetup orientation="portrait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6" sqref="B6"/>
    </sheetView>
  </sheetViews>
  <sheetFormatPr defaultRowHeight="15" x14ac:dyDescent="0.25"/>
  <cols>
    <col min="1" max="2" width="14.42578125" customWidth="1"/>
  </cols>
  <sheetData>
    <row r="1" spans="1:2" x14ac:dyDescent="0.25">
      <c r="A1" t="s">
        <v>41</v>
      </c>
      <c r="B1" s="12" t="s">
        <v>44</v>
      </c>
    </row>
    <row r="2" spans="1:2" x14ac:dyDescent="0.25">
      <c r="A2" t="s">
        <v>42</v>
      </c>
      <c r="B2" s="12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 over Time</vt:lpstr>
      <vt:lpstr>Definitions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</dc:creator>
  <cp:lastModifiedBy>Prashant</cp:lastModifiedBy>
  <dcterms:created xsi:type="dcterms:W3CDTF">2014-04-17T21:25:00Z</dcterms:created>
  <dcterms:modified xsi:type="dcterms:W3CDTF">2014-04-24T23:31:32Z</dcterms:modified>
</cp:coreProperties>
</file>